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hartsheets/sheet3.xml" ContentType="application/vnd.openxmlformats-officedocument.spreadsheetml.chart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10_0.bin" ContentType="application/vnd.openxmlformats-officedocument.oleObject"/>
  <Override PartName="/xl/embeddings/oleObject_13_0.bin" ContentType="application/vnd.openxmlformats-officedocument.oleObject"/>
  <Override PartName="/xl/embeddings/oleObject_15_0.bin" ContentType="application/vnd.openxmlformats-officedocument.oleObject"/>
  <Override PartName="/xl/embeddings/oleObject_16_0.bin" ContentType="application/vnd.openxmlformats-officedocument.oleObject"/>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2145" windowWidth="9435" windowHeight="6060" tabRatio="722" activeTab="0"/>
  </bookViews>
  <sheets>
    <sheet name="Notions, défin." sheetId="1" r:id="rId1"/>
    <sheet name="Figure 2.1 Situation" sheetId="2" r:id="rId2"/>
    <sheet name="TBL 2.1 Évol" sheetId="3" r:id="rId3"/>
    <sheet name="TBL 2.2a Pop men priv" sheetId="4" r:id="rId4"/>
    <sheet name="Figure 2.2 " sheetId="5" r:id="rId5"/>
    <sheet name="Données FIG 2.2" sheetId="6" state="hidden" r:id="rId6"/>
    <sheet name="TBL 2.2b IMM Pop men priv" sheetId="7" r:id="rId7"/>
    <sheet name="TBL 2.3Mod de vie pers HF" sheetId="8" r:id="rId8"/>
    <sheet name="FIG 2.3" sheetId="9" r:id="rId9"/>
    <sheet name="Données FIG 2.3" sheetId="10" state="hidden" r:id="rId10"/>
    <sheet name="TBL 2.4 Pers seules H F" sheetId="11" r:id="rId11"/>
    <sheet name="FIG 2.4" sheetId="12" r:id="rId12"/>
    <sheet name="Données FIG 2.4" sheetId="13" state="hidden" r:id="rId13"/>
    <sheet name="TBL 2.5 Men collect" sheetId="14" r:id="rId14"/>
    <sheet name="TBL 2.6 Pop Fam Hors fam RA " sheetId="15" r:id="rId15"/>
    <sheet name="TBL 2.6 Suite" sheetId="16" r:id="rId16"/>
    <sheet name="TBL 2.7 Pers seules RA" sheetId="17" r:id="rId17"/>
  </sheets>
  <definedNames>
    <definedName name="Z_C85ADF5B_2869_4757_B132_89AC2CC10E31_.wvu.PrintArea" localSheetId="5" hidden="1">'Données FIG 2.2'!$A$1:$E$17</definedName>
    <definedName name="Z_C85ADF5B_2869_4757_B132_89AC2CC10E31_.wvu.PrintArea" localSheetId="9" hidden="1">'Données FIG 2.3'!$A$1:$J$19</definedName>
    <definedName name="Z_C85ADF5B_2869_4757_B132_89AC2CC10E31_.wvu.PrintArea" localSheetId="12" hidden="1">'Données FIG 2.4'!$A$1:$E$26</definedName>
    <definedName name="Z_C85ADF5B_2869_4757_B132_89AC2CC10E31_.wvu.PrintArea" localSheetId="1" hidden="1">'Figure 2.1 Situation'!$A$1:$G$45</definedName>
    <definedName name="Z_C85ADF5B_2869_4757_B132_89AC2CC10E31_.wvu.PrintArea" localSheetId="0" hidden="1">'Notions, défin.'!$A$1:$J$92</definedName>
    <definedName name="Z_C85ADF5B_2869_4757_B132_89AC2CC10E31_.wvu.PrintArea" localSheetId="2" hidden="1">'TBL 2.1 Évol'!$B$1:$Y$44</definedName>
    <definedName name="Z_C85ADF5B_2869_4757_B132_89AC2CC10E31_.wvu.PrintArea" localSheetId="3" hidden="1">'TBL 2.2a Pop men priv'!$B$1:$R$57</definedName>
    <definedName name="Z_C85ADF5B_2869_4757_B132_89AC2CC10E31_.wvu.PrintArea" localSheetId="6" hidden="1">'TBL 2.2b IMM Pop men priv'!$B$1:$R$59</definedName>
    <definedName name="Z_C85ADF5B_2869_4757_B132_89AC2CC10E31_.wvu.PrintArea" localSheetId="7" hidden="1">'TBL 2.3Mod de vie pers HF'!$A$1:$S$60</definedName>
    <definedName name="Z_C85ADF5B_2869_4757_B132_89AC2CC10E31_.wvu.PrintArea" localSheetId="10" hidden="1">'TBL 2.4 Pers seules H F'!$A$1:$N$62</definedName>
    <definedName name="Z_C85ADF5B_2869_4757_B132_89AC2CC10E31_.wvu.PrintArea" localSheetId="13" hidden="1">'TBL 2.5 Men collect'!$A$1:$Q$45</definedName>
    <definedName name="Z_C85ADF5B_2869_4757_B132_89AC2CC10E31_.wvu.PrintArea" localSheetId="14" hidden="1">'TBL 2.6 Pop Fam Hors fam RA '!$A$1:$L$61</definedName>
    <definedName name="Z_C85ADF5B_2869_4757_B132_89AC2CC10E31_.wvu.PrintArea" localSheetId="15" hidden="1">'TBL 2.6 Suite'!$A$1:$P$24</definedName>
    <definedName name="Z_C85ADF5B_2869_4757_B132_89AC2CC10E31_.wvu.PrintArea" localSheetId="16" hidden="1">'TBL 2.7 Pers seules RA'!$A$1:$L$41</definedName>
    <definedName name="_xlnm.Print_Area" localSheetId="5">'Données FIG 2.2'!$A$1:$E$17</definedName>
    <definedName name="_xlnm.Print_Area" localSheetId="9">'Données FIG 2.3'!$A$1:$J$19</definedName>
    <definedName name="_xlnm.Print_Area" localSheetId="12">'Données FIG 2.4'!$A$1:$E$26</definedName>
    <definedName name="_xlnm.Print_Area" localSheetId="1">'Figure 2.1 Situation'!$A$1:$G$45</definedName>
    <definedName name="_xlnm.Print_Area" localSheetId="0">'Notions, défin.'!$A$1:$J$92</definedName>
    <definedName name="_xlnm.Print_Area" localSheetId="2">'TBL 2.1 Évol'!$B$1:$Y$44</definedName>
    <definedName name="_xlnm.Print_Area" localSheetId="3">'TBL 2.2a Pop men priv'!$B$1:$R$57</definedName>
    <definedName name="_xlnm.Print_Area" localSheetId="6">'TBL 2.2b IMM Pop men priv'!$B$1:$R$59</definedName>
    <definedName name="_xlnm.Print_Area" localSheetId="7">'TBL 2.3Mod de vie pers HF'!$A$1:$S$60</definedName>
    <definedName name="_xlnm.Print_Area" localSheetId="10">'TBL 2.4 Pers seules H F'!$A$1:$N$62</definedName>
    <definedName name="_xlnm.Print_Area" localSheetId="13">'TBL 2.5 Men collect'!$A$1:$Q$45</definedName>
    <definedName name="_xlnm.Print_Area" localSheetId="14">'TBL 2.6 Pop Fam Hors fam RA '!$A$1:$L$61</definedName>
    <definedName name="_xlnm.Print_Area" localSheetId="15">'TBL 2.6 Suite'!$A$1:$P$24</definedName>
    <definedName name="_xlnm.Print_Area" localSheetId="16">'TBL 2.7 Pers seules RA'!$A$1:$L$41</definedName>
  </definedNames>
  <calcPr fullCalcOnLoad="1"/>
</workbook>
</file>

<file path=xl/sharedStrings.xml><?xml version="1.0" encoding="utf-8"?>
<sst xmlns="http://schemas.openxmlformats.org/spreadsheetml/2006/main" count="653" uniqueCount="188">
  <si>
    <t>Répartition en nombre et en pourcentage de la population totale ou autre, de la population des ménages privés vivant dans les familles ou hors famille et de la population des ménages collectifs, Québec et régions administratives, 2006</t>
  </si>
  <si>
    <t>Répartition en nombre et en pourcentage de la population totale ou autre, de la population des ménages privés vivant dans les familles ou hors famille et de la population des ménages collectifs, Québec et régions administratives, 2006 (suite)</t>
  </si>
  <si>
    <t>PRINCIPALES NOTIONS, DÉFINITIONS ET PARTICULARITÉS DES DONNÉES</t>
  </si>
  <si>
    <t xml:space="preserve">              </t>
  </si>
  <si>
    <r>
      <t>Source :</t>
    </r>
    <r>
      <rPr>
        <sz val="12"/>
        <rFont val="Arial Narrow"/>
        <family val="2"/>
      </rPr>
      <t xml:space="preserve"> Statistique Canada, Recensement du Canada de 2006, compilation effectuée par le MFA à partir des données du tableau A1 de la commande spéciale CO-0985.</t>
    </r>
  </si>
  <si>
    <r>
      <t>Source :</t>
    </r>
    <r>
      <rPr>
        <sz val="12"/>
        <rFont val="Arial Narrow"/>
        <family val="2"/>
      </rPr>
      <t xml:space="preserve"> Statistique Canada, Recensement du Canada de 2006, compilation effectuée par le MFA à partir des données du tableau A1 de la commande spéciale CO-0985</t>
    </r>
  </si>
  <si>
    <t>Répartition en nombre et en pourcentage des personnes seules de 15 ans ou plus dans les ménages privés, selon le groupe d'âge et le sexe, Québec, 2006</t>
  </si>
  <si>
    <t>CERTAINS ÂGES OU GROUPES D'ÂGE</t>
  </si>
  <si>
    <t xml:space="preserve">20-44 </t>
  </si>
  <si>
    <t>55 ou plus</t>
  </si>
  <si>
    <r>
      <t>VIVANT DANS
LES FAMILLES</t>
    </r>
    <r>
      <rPr>
        <b/>
        <vertAlign val="superscript"/>
        <sz val="11"/>
        <color indexed="9"/>
        <rFont val="Arial Narrow"/>
        <family val="2"/>
      </rPr>
      <t>3</t>
    </r>
  </si>
  <si>
    <r>
      <t>POPULATION
TOTALE INCLUANT POPULATION AUTRE</t>
    </r>
    <r>
      <rPr>
        <b/>
        <vertAlign val="superscript"/>
        <sz val="12"/>
        <color indexed="9"/>
        <rFont val="Arial Narrow"/>
        <family val="2"/>
      </rPr>
      <t>2</t>
    </r>
  </si>
  <si>
    <r>
      <t>POPULATION TOTALE DES
 MÉNAGES PRIVÉS</t>
    </r>
    <r>
      <rPr>
        <b/>
        <vertAlign val="superscript"/>
        <sz val="12"/>
        <color indexed="9"/>
        <rFont val="Arial Narrow"/>
        <family val="2"/>
      </rPr>
      <t>3</t>
    </r>
  </si>
  <si>
    <r>
      <t>VIVANT DANS UNE
 FAMILLE</t>
    </r>
    <r>
      <rPr>
        <b/>
        <vertAlign val="superscript"/>
        <sz val="12"/>
        <color indexed="9"/>
        <rFont val="Arial Narrow"/>
        <family val="2"/>
      </rPr>
      <t>4</t>
    </r>
    <r>
      <rPr>
        <b/>
        <sz val="12"/>
        <color indexed="9"/>
        <rFont val="Arial Narrow"/>
        <family val="2"/>
      </rPr>
      <t xml:space="preserve"> AVEC ENFANTS </t>
    </r>
  </si>
  <si>
    <t xml:space="preserve">DONNÉES DE LA FIGURE 2.2 NE PAS METTRE DANS LA PUBLICATION </t>
  </si>
  <si>
    <r>
      <t>Répartition en pourcentage des personnes hors famille</t>
    </r>
    <r>
      <rPr>
        <vertAlign val="superscript"/>
        <sz val="12"/>
        <rFont val="Times New Roman"/>
        <family val="1"/>
      </rPr>
      <t xml:space="preserve">1 </t>
    </r>
    <r>
      <rPr>
        <sz val="12"/>
        <rFont val="Times New Roman"/>
        <family val="0"/>
      </rPr>
      <t>dans les ménages privés, aux différents âges de la vie, selon la modalité de vie, Québec 2006</t>
    </r>
  </si>
  <si>
    <t>DONNÉES DE LA FIGURE 2.2</t>
  </si>
  <si>
    <r>
      <t>Répartition en nombre des personnes seules de 15 ans ou plus dans les ménages privés</t>
    </r>
    <r>
      <rPr>
        <vertAlign val="superscript"/>
        <sz val="12"/>
        <rFont val="Times New Roman"/>
        <family val="1"/>
      </rPr>
      <t>1</t>
    </r>
    <r>
      <rPr>
        <sz val="12"/>
        <rFont val="Times New Roman"/>
        <family val="0"/>
      </rPr>
      <t>, aux différents âges de la vie, selon le sexe, Québec, 2006</t>
    </r>
  </si>
  <si>
    <t xml:space="preserve">15-17 </t>
  </si>
  <si>
    <t>FIGURE 2.4 : Répartition en nombre des personnes seules de 15 ans ou plus dans les ménages privés1, aux différents âges de la vie, selon le sexe, Québec, 2006</t>
  </si>
  <si>
    <t>Hommes</t>
  </si>
  <si>
    <t>Femmes</t>
  </si>
  <si>
    <t xml:space="preserve">Sources : </t>
  </si>
  <si>
    <t xml:space="preserve">POPULATION
DES MÉNAGES
COLLECTIFS
</t>
  </si>
  <si>
    <t>Répartition en nombre et en pourcentage de la population des ménages privés et des personnes vivant seules au sein de ces ménages, Québec et régions administratives, 2006</t>
  </si>
  <si>
    <t xml:space="preserve">                 </t>
  </si>
  <si>
    <t xml:space="preserve">                </t>
  </si>
  <si>
    <t>RÉGION ADMINISTRATIVE</t>
  </si>
  <si>
    <t xml:space="preserve"> % PAR RÉGION</t>
  </si>
  <si>
    <r>
      <t>PERSONNES VIVANT SEULES</t>
    </r>
    <r>
      <rPr>
        <b/>
        <vertAlign val="superscript"/>
        <sz val="11"/>
        <color indexed="9"/>
        <rFont val="Arial Narrow"/>
        <family val="2"/>
      </rPr>
      <t>2</t>
    </r>
  </si>
  <si>
    <r>
      <t>Autres (personnes dans les ménages résidant à l'extérieur du Canada)</t>
    </r>
    <r>
      <rPr>
        <vertAlign val="superscript"/>
        <sz val="12"/>
        <rFont val="Arial Narrow"/>
        <family val="2"/>
      </rPr>
      <t>2</t>
    </r>
  </si>
  <si>
    <t>VIVANT AVEC DES PERSONNES 
NON APPARENTÉES</t>
  </si>
  <si>
    <t>% SELON LE GROUPE D'ÂGE</t>
  </si>
  <si>
    <t>5-11</t>
  </si>
  <si>
    <t>12-14</t>
  </si>
  <si>
    <t>15-17</t>
  </si>
  <si>
    <t>18-19</t>
  </si>
  <si>
    <t>5-6</t>
  </si>
  <si>
    <t>7-11</t>
  </si>
  <si>
    <t>F I G U R E</t>
  </si>
  <si>
    <r>
      <t>Personnes vivant dans les ménages privés</t>
    </r>
    <r>
      <rPr>
        <vertAlign val="superscript"/>
        <sz val="12"/>
        <color indexed="8"/>
        <rFont val="Arial Narrow"/>
        <family val="2"/>
      </rPr>
      <t>1</t>
    </r>
  </si>
  <si>
    <r>
      <t xml:space="preserve"> % 
DE PERSONNES 
VIVANT SEULES</t>
    </r>
    <r>
      <rPr>
        <b/>
        <vertAlign val="superscript"/>
        <sz val="11"/>
        <color indexed="9"/>
        <rFont val="Arial Narrow"/>
        <family val="2"/>
      </rPr>
      <t>2</t>
    </r>
  </si>
  <si>
    <r>
      <t>POPULATION 
DES MÉNAGES 
COLLECTIFS 
OU AUTRES 
(HORS FAMILLE)</t>
    </r>
    <r>
      <rPr>
        <b/>
        <vertAlign val="superscript"/>
        <sz val="11"/>
        <color indexed="9"/>
        <rFont val="Arial Narrow"/>
        <family val="2"/>
      </rPr>
      <t>4</t>
    </r>
  </si>
  <si>
    <t>Sources :</t>
  </si>
  <si>
    <t xml:space="preserve">0-4 </t>
  </si>
  <si>
    <t>35-39</t>
  </si>
  <si>
    <t>40-44</t>
  </si>
  <si>
    <t>45-49</t>
  </si>
  <si>
    <t>50-54</t>
  </si>
  <si>
    <t>55-59</t>
  </si>
  <si>
    <t>60-64</t>
  </si>
  <si>
    <t>65-69</t>
  </si>
  <si>
    <t>70-74</t>
  </si>
  <si>
    <t>75-79</t>
  </si>
  <si>
    <t>80-84</t>
  </si>
  <si>
    <t>85-89</t>
  </si>
  <si>
    <t>90 ou plus</t>
  </si>
  <si>
    <t>Situation des personnes vivant dans les ménages et les familles de recensement ou
hors famille, Québec, 2006</t>
  </si>
  <si>
    <t xml:space="preserve">0-17 </t>
  </si>
  <si>
    <t>FIGURE 2.2</t>
  </si>
  <si>
    <r>
      <t>Vivant dans une famille</t>
    </r>
    <r>
      <rPr>
        <b/>
        <vertAlign val="superscript"/>
        <sz val="12"/>
        <color indexed="9"/>
        <rFont val="Arial"/>
        <family val="2"/>
      </rPr>
      <t>¹</t>
    </r>
    <r>
      <rPr>
        <b/>
        <sz val="12"/>
        <color indexed="9"/>
        <rFont val="Arial Narrow"/>
        <family val="2"/>
      </rPr>
      <t xml:space="preserve"> avec enfants</t>
    </r>
  </si>
  <si>
    <t>18-24</t>
  </si>
  <si>
    <t>35-64</t>
  </si>
  <si>
    <t>65 ou plus</t>
  </si>
  <si>
    <t xml:space="preserve">Personnes vivant dans les familles </t>
  </si>
  <si>
    <t>75-84</t>
  </si>
  <si>
    <t>Population totale</t>
  </si>
  <si>
    <t>0-4</t>
  </si>
  <si>
    <t>15-19</t>
  </si>
  <si>
    <t>20-24</t>
  </si>
  <si>
    <t>25-29</t>
  </si>
  <si>
    <t>30-34</t>
  </si>
  <si>
    <t>5-9</t>
  </si>
  <si>
    <t>10-14</t>
  </si>
  <si>
    <t>35-44</t>
  </si>
  <si>
    <t>Personnes ne vivant pas dans les familles (hors famille)</t>
  </si>
  <si>
    <t>17 Centre-du-Québec</t>
  </si>
  <si>
    <t>Le Québec</t>
  </si>
  <si>
    <t>10 Nord-du-Québec</t>
  </si>
  <si>
    <t>13 Laval</t>
  </si>
  <si>
    <t>14 Lanaudière</t>
  </si>
  <si>
    <t>15 Laurentides</t>
  </si>
  <si>
    <t>16 Montérégie</t>
  </si>
  <si>
    <t>Personnes vivant dans les ménages collectifs</t>
  </si>
  <si>
    <t>Vivant avec des personnes apparentées</t>
  </si>
  <si>
    <t>Vivant dans une famille avec enfants</t>
  </si>
  <si>
    <t>%</t>
  </si>
  <si>
    <t>45-54</t>
  </si>
  <si>
    <t>55-64</t>
  </si>
  <si>
    <t>65-74</t>
  </si>
  <si>
    <t>Total</t>
  </si>
  <si>
    <t>Vivant avec des personnes non apparentées</t>
  </si>
  <si>
    <t>06 Montréal</t>
  </si>
  <si>
    <t>07 Outaouais</t>
  </si>
  <si>
    <t>09 Côte-Nord</t>
  </si>
  <si>
    <t>85 ou plus</t>
  </si>
  <si>
    <t>02 Saguenay—Lac-Saint-Jean</t>
  </si>
  <si>
    <t>11 Gaspésie—Îles-de-la-Madeleine</t>
  </si>
  <si>
    <t xml:space="preserve"> %</t>
  </si>
  <si>
    <t>Vivant seules</t>
  </si>
  <si>
    <t>  </t>
  </si>
  <si>
    <t>01 Bas-Saint-Laurent</t>
  </si>
  <si>
    <t>03 Capitale-Nationale</t>
  </si>
  <si>
    <t>04 Mauricie</t>
  </si>
  <si>
    <t>05 Estrie</t>
  </si>
  <si>
    <t>08 Abitibi-Témiscamingue</t>
  </si>
  <si>
    <t>12 Chaudière-Appalaches</t>
  </si>
  <si>
    <t>25-34</t>
  </si>
  <si>
    <t>0-17</t>
  </si>
  <si>
    <t>Personnes vivant dans des logements collectifs institutionnels (foyer collectif pour enfants, hôpital, maison de repos, foyer pour personnes âgées, pénitencier, etc.)</t>
  </si>
  <si>
    <t>NOMBRE</t>
  </si>
  <si>
    <t xml:space="preserve">NOMBRE </t>
  </si>
  <si>
    <r>
      <t>POPULATION DES MÉNAGES PRIVÉS</t>
    </r>
    <r>
      <rPr>
        <b/>
        <vertAlign val="superscript"/>
        <sz val="11"/>
        <color indexed="9"/>
        <rFont val="Arial Narrow"/>
        <family val="2"/>
      </rPr>
      <t>1</t>
    </r>
  </si>
  <si>
    <t>POPULATION
 TOTALE</t>
  </si>
  <si>
    <t>ANNÉE</t>
  </si>
  <si>
    <t>TOTAL</t>
  </si>
  <si>
    <r>
      <t>VIVANT DANS 
LES FAMILLES</t>
    </r>
    <r>
      <rPr>
        <b/>
        <vertAlign val="superscript"/>
        <sz val="11"/>
        <color indexed="9"/>
        <rFont val="Arial Narrow"/>
        <family val="2"/>
      </rPr>
      <t>2</t>
    </r>
  </si>
  <si>
    <r>
      <t>VIVANT HORS 
FAMILLE</t>
    </r>
    <r>
      <rPr>
        <b/>
        <vertAlign val="superscript"/>
        <sz val="11"/>
        <color indexed="9"/>
        <rFont val="Arial Narrow"/>
        <family val="2"/>
      </rPr>
      <t>3</t>
    </r>
  </si>
  <si>
    <t>POPULATION</t>
  </si>
  <si>
    <r>
      <t>POPULATION TOTALE DES
 MÉNAGES PRIVÉS</t>
    </r>
    <r>
      <rPr>
        <b/>
        <vertAlign val="superscript"/>
        <sz val="11"/>
        <color indexed="9"/>
        <rFont val="Arial Narrow"/>
        <family val="2"/>
      </rPr>
      <t>1</t>
    </r>
  </si>
  <si>
    <r>
      <t>VIVANT DANS UNE
 FAMILLE</t>
    </r>
    <r>
      <rPr>
        <b/>
        <vertAlign val="superscript"/>
        <sz val="11"/>
        <color indexed="9"/>
        <rFont val="Arial Narrow"/>
        <family val="2"/>
      </rPr>
      <t>2</t>
    </r>
    <r>
      <rPr>
        <b/>
        <sz val="12"/>
        <color indexed="9"/>
        <rFont val="Arial Narrow"/>
        <family val="2"/>
      </rPr>
      <t xml:space="preserve"> AVEC ENFANTS </t>
    </r>
  </si>
  <si>
    <r>
      <t>VIVANT HORS FAMILLE</t>
    </r>
    <r>
      <rPr>
        <b/>
        <vertAlign val="superscript"/>
        <sz val="11"/>
        <color indexed="9"/>
        <rFont val="Arial Narrow"/>
        <family val="2"/>
      </rPr>
      <t>3</t>
    </r>
    <r>
      <rPr>
        <b/>
        <sz val="12"/>
        <color indexed="9"/>
        <rFont val="Arial Narrow"/>
        <family val="2"/>
      </rPr>
      <t>, DANS
UN MÉNAGE PRIVÉ</t>
    </r>
  </si>
  <si>
    <t>GROUPE D'ÂGE</t>
  </si>
  <si>
    <t>VIVANT SEULES</t>
  </si>
  <si>
    <t>VIVANT AVEC DES PERSONNES APPARENTÉES</t>
  </si>
  <si>
    <r>
      <t>PERSONNES SEULES DANS LES MÉNAGES PRIVÉS</t>
    </r>
    <r>
      <rPr>
        <b/>
        <vertAlign val="superscript"/>
        <sz val="11"/>
        <color indexed="9"/>
        <rFont val="Arial Narrow"/>
        <family val="2"/>
      </rPr>
      <t>1</t>
    </r>
  </si>
  <si>
    <t>HOMMES</t>
  </si>
  <si>
    <t>FEMMES</t>
  </si>
  <si>
    <r>
      <t>POPULATION DES MÉNAGES COLLECTIFS</t>
    </r>
    <r>
      <rPr>
        <b/>
        <vertAlign val="superscript"/>
        <sz val="11"/>
        <color indexed="9"/>
        <rFont val="Arial Narrow"/>
        <family val="2"/>
      </rPr>
      <t>1</t>
    </r>
  </si>
  <si>
    <t>% DE FEMMES</t>
  </si>
  <si>
    <t>NE PAS METTRE DANS LA PUBLICATION; DONNÉES DE LA FIGURE 2.3</t>
  </si>
  <si>
    <t>NE PAS METTRE DANS LA PUBLICATION: DONNÉES DE LA FIGURE 2.4</t>
  </si>
  <si>
    <t>Vivant dans une famille sans enfant à la maison</t>
  </si>
  <si>
    <t>VIVANT DANS UNE
FAMILLE SANS ENFANT 
À LA MAISON</t>
  </si>
  <si>
    <r>
      <t>VIVANT HORS FAMILLE</t>
    </r>
    <r>
      <rPr>
        <b/>
        <vertAlign val="superscript"/>
        <sz val="12"/>
        <color indexed="9"/>
        <rFont val="Arial Narrow"/>
        <family val="2"/>
      </rPr>
      <t>5</t>
    </r>
    <r>
      <rPr>
        <b/>
        <sz val="12"/>
        <color indexed="9"/>
        <rFont val="Arial Narrow"/>
        <family val="2"/>
      </rPr>
      <t>, DANS UN MÉNAGE PRIVÉ</t>
    </r>
  </si>
  <si>
    <t>Proportion de la population des ménages privés vivant dans une famille avec ou sans enfants à la maison, ou hors famille, aux différents âges de la vie, Québec, 2006</t>
  </si>
  <si>
    <r>
      <t>PERSONNES DES MÉNAGES PRIVÉS</t>
    </r>
    <r>
      <rPr>
        <b/>
        <vertAlign val="superscript"/>
        <sz val="11"/>
        <color indexed="9"/>
        <rFont val="Arial Narrow"/>
        <family val="2"/>
      </rPr>
      <t>1</t>
    </r>
    <r>
      <rPr>
        <b/>
        <sz val="12"/>
        <color indexed="9"/>
        <rFont val="Arial Narrow"/>
        <family val="2"/>
      </rPr>
      <t xml:space="preserve"> VIVANT HORS FAMILLE</t>
    </r>
    <r>
      <rPr>
        <b/>
        <vertAlign val="superscript"/>
        <sz val="11"/>
        <color indexed="9"/>
        <rFont val="Arial Narrow"/>
        <family val="2"/>
      </rPr>
      <t>2</t>
    </r>
    <r>
      <rPr>
        <b/>
        <sz val="12"/>
        <color indexed="9"/>
        <rFont val="Arial Narrow"/>
        <family val="2"/>
      </rPr>
      <t>, SELON LA MODALITÉ DE VIE</t>
    </r>
  </si>
  <si>
    <t>Personnes vivant dans des logements collectifs non institutionnels (hôtel, motel, maison de chambres, etc.)</t>
  </si>
  <si>
    <r>
      <t>Source</t>
    </r>
    <r>
      <rPr>
        <sz val="9"/>
        <rFont val="Arial Narrow"/>
        <family val="2"/>
      </rPr>
      <t xml:space="preserve"> </t>
    </r>
    <r>
      <rPr>
        <b/>
        <sz val="9"/>
        <rFont val="Arial Narrow"/>
        <family val="2"/>
      </rPr>
      <t>:</t>
    </r>
    <r>
      <rPr>
        <sz val="9"/>
        <rFont val="Arial Narrow"/>
        <family val="2"/>
      </rPr>
      <t xml:space="preserve">  Statistique Canada, Recensement du Canada de 2006, compilation effectuée par le MFA à partir des données des tableaux A1 et A5 de la commande spéciale CO-0985.</t>
    </r>
  </si>
  <si>
    <r>
      <t xml:space="preserve">1.  Voir, en début de chapitre, la note </t>
    </r>
    <r>
      <rPr>
        <sz val="12"/>
        <color indexed="10"/>
        <rFont val="Arial Narrow"/>
        <family val="2"/>
      </rPr>
      <t>sur</t>
    </r>
    <r>
      <rPr>
        <sz val="12"/>
        <color indexed="8"/>
        <rFont val="Arial Narrow"/>
        <family val="2"/>
      </rPr>
      <t xml:space="preserve"> la notion de « ménage privé ».</t>
    </r>
  </si>
  <si>
    <r>
      <t xml:space="preserve">Ministère de la Famille et de l'Enfance, Conseil de la famille et de l'enfance et Bureau de la statistique du Québec, </t>
    </r>
    <r>
      <rPr>
        <i/>
        <sz val="12"/>
        <color indexed="8"/>
        <rFont val="Arial Narrow"/>
        <family val="2"/>
      </rPr>
      <t>Un portrait statistique des familles et des enfants au Québec, 1999</t>
    </r>
    <r>
      <rPr>
        <sz val="12"/>
        <color indexed="8"/>
        <rFont val="Arial Narrow"/>
        <family val="2"/>
      </rPr>
      <t>, tableau 1.5, p. 28, à partir des données de Statistique Canada (pour la période 1951-1996).</t>
    </r>
  </si>
  <si>
    <t>• Statistique Canada, Recensement du Canada de 2006, compilation effectuée par le MFA à partir des données des tableaux A1 et A5 de la commande spéciale CO-0985 (pour 2006).</t>
  </si>
  <si>
    <t>Répartition en nombre et en pourcentage de la population des ménages privés vivant dans une famille avec ou sans enfants ou vivant hors famille, selon le groupe d'âge, Québec, 2006</t>
  </si>
  <si>
    <t>Répartition en nombre et en pourcentage de la population des ménages privés vivant hors famille, selon la modalité de vie et le groupe d'âge, Québec, 2006</t>
  </si>
  <si>
    <r>
      <t xml:space="preserve"> HORS FAMILLE</t>
    </r>
    <r>
      <rPr>
        <b/>
        <vertAlign val="superscript"/>
        <sz val="12"/>
        <color indexed="9"/>
        <rFont val="Arial Narrow"/>
        <family val="2"/>
      </rPr>
      <t>4</t>
    </r>
  </si>
  <si>
    <t>Statistique Canada, Recensement du Canada de 2006, compilation effectuée par le MFA à partir des données des tableaux A1 et A5 de la commande spéciale CO-0985.</t>
  </si>
  <si>
    <r>
      <t xml:space="preserve">2.  Ces personnes vivent seules, dans </t>
    </r>
    <r>
      <rPr>
        <sz val="12"/>
        <color indexed="10"/>
        <rFont val="Arial Narrow"/>
        <family val="2"/>
      </rPr>
      <t>le</t>
    </r>
    <r>
      <rPr>
        <sz val="12"/>
        <color indexed="8"/>
        <rFont val="Arial Narrow"/>
        <family val="2"/>
      </rPr>
      <t xml:space="preserve"> ménage privé d’une personne.</t>
    </r>
  </si>
  <si>
    <t>Répartition en nombre et en pourcentage de la population vivant dans les ménages collectifs, selon le groupe d'âge et le sexe, et proportion de femmes de chacun des groupes d'âge, Québec, 2006</t>
  </si>
  <si>
    <t>Évolution de la population totale, de la population des ménages privés, collectifs ou autres, et du nombre et de la proportion de personnes vivant dans les familles ou hors famille, Québec, 1951-2006</t>
  </si>
  <si>
    <r>
      <t xml:space="preserve">• Compilation effectuée par le </t>
    </r>
    <r>
      <rPr>
        <sz val="12"/>
        <rFont val="Arial Narrow"/>
        <family val="2"/>
      </rPr>
      <t xml:space="preserve">MFACF </t>
    </r>
    <r>
      <rPr>
        <sz val="12"/>
        <color indexed="8"/>
        <rFont val="Arial Narrow"/>
        <family val="2"/>
      </rPr>
      <t>à partir des données du tableau 9 de la commande spéciale CO-0700 et des tableaux 14 et 15 de la commande spéciale CO-0701.</t>
    </r>
  </si>
  <si>
    <r>
      <t xml:space="preserve">Source : </t>
    </r>
    <r>
      <rPr>
        <sz val="12"/>
        <rFont val="Arial Narrow"/>
        <family val="2"/>
      </rPr>
      <t>Statistique Canada, Recensement du Canada de 2006, compilation effectuée par le MFA à partir des données du tableau A1 de la commande spéciale CO-0985.</t>
    </r>
  </si>
  <si>
    <r>
      <t>Répartition en nombre et en pourcentage de la population des ménages privés immigrante</t>
    </r>
    <r>
      <rPr>
        <b/>
        <vertAlign val="superscript"/>
        <sz val="14"/>
        <rFont val="Times New Roman"/>
        <family val="1"/>
      </rPr>
      <t>1</t>
    </r>
    <r>
      <rPr>
        <b/>
        <sz val="14"/>
        <rFont val="Times New Roman"/>
        <family val="1"/>
      </rPr>
      <t xml:space="preserve"> ou formée de résidents non permanents</t>
    </r>
    <r>
      <rPr>
        <b/>
        <vertAlign val="superscript"/>
        <sz val="14"/>
        <rFont val="Times New Roman"/>
        <family val="1"/>
      </rPr>
      <t>2</t>
    </r>
    <r>
      <rPr>
        <b/>
        <sz val="14"/>
        <rFont val="Times New Roman"/>
        <family val="1"/>
      </rPr>
      <t>, vivant dans une famille avec ou sans enfants ou vivant hors famille, selon le groupe d'âge, Québec, 2006</t>
    </r>
  </si>
  <si>
    <r>
      <t xml:space="preserve">Source : </t>
    </r>
    <r>
      <rPr>
        <sz val="12"/>
        <rFont val="Arial Narrow"/>
        <family val="2"/>
      </rPr>
      <t>Statistique Canada, Recensement du Canada de 2006, compilation effectuée par le MFA à partir des données du tableau A2 de la commande spéciale CO-0985.</t>
    </r>
  </si>
  <si>
    <t xml:space="preserve"> </t>
  </si>
  <si>
    <r>
      <t xml:space="preserve">Source : </t>
    </r>
    <r>
      <rPr>
        <sz val="12"/>
        <color indexed="8"/>
        <rFont val="Arial Narrow"/>
        <family val="2"/>
      </rPr>
      <t>Statistique Canada, Recensement du Canada de 2006, compilation effectuée par le MFA à partir des données du tableau A1 de la commande spéciale CO-0985.</t>
    </r>
  </si>
  <si>
    <r>
      <t xml:space="preserve">Source : </t>
    </r>
    <r>
      <rPr>
        <sz val="12"/>
        <color indexed="8"/>
        <rFont val="Arial Narrow"/>
        <family val="2"/>
      </rPr>
      <t>Statistique Canada, Recensement du Canada de 2006, compilation effectuée par le MFA à partir des données du tableau A5 de la commande spéciale CO-0985.</t>
    </r>
  </si>
  <si>
    <r>
      <t xml:space="preserve">Source : </t>
    </r>
    <r>
      <rPr>
        <sz val="12"/>
        <color indexed="8"/>
        <rFont val="Arial Narrow"/>
        <family val="2"/>
      </rPr>
      <t>Statistique Canada, Recensement du Canada de 2006, compilation effectuée par le MFA à partir des données des tableaux A1 et A5
de la commande spéciale CO-0985.</t>
    </r>
  </si>
  <si>
    <t>1.  Voir, en début de chapitre, la note sur la notion de « ménage privé ».</t>
  </si>
  <si>
    <r>
      <t>2.</t>
    </r>
    <r>
      <rPr>
        <vertAlign val="superscript"/>
        <sz val="9"/>
        <rFont val="Arial Narrow"/>
        <family val="2"/>
      </rPr>
      <t xml:space="preserve">  </t>
    </r>
    <r>
      <rPr>
        <sz val="9"/>
        <rFont val="Arial Narrow"/>
        <family val="2"/>
      </rPr>
      <t>Personnes, ainsi que leur famille, travaillant pour le gouvernement canadien à l’étranger. Cette population, bien qu’elle travaille et réside temporairement à l’étranger, se voit attribuer une province de résidence.</t>
    </r>
  </si>
  <si>
    <t>2.  Voir, en début de chapitre, la note sur la notion de « famille de recensement » et les changements survenus entre 1996 et 2001.</t>
  </si>
  <si>
    <t>3.  Voir, en début de chapitre, la note sur la notion de « personne hors famille de recensement dans un ménage privé ».</t>
  </si>
  <si>
    <t>4.  Voir, en début de chapitre, les notes sur les notions de « ménage collectif » et de « personne hors famille de recensement, autres ».</t>
  </si>
  <si>
    <t>Statistique Canada, Recensement du Canada de 2001, compilation effectuée par le ministère de la Famille, des Aînés et de la Condition féminine (MFACF) à partir des sources suivantes (pour 2001) :</t>
  </si>
  <si>
    <r>
      <t>• Tableaux thématiques, « Population par âge et sexe », produit n</t>
    </r>
    <r>
      <rPr>
        <vertAlign val="superscript"/>
        <sz val="12"/>
        <rFont val="Arial Narrow"/>
        <family val="2"/>
      </rPr>
      <t>o</t>
    </r>
    <r>
      <rPr>
        <sz val="12"/>
        <rFont val="Arial Narrow"/>
        <family val="2"/>
      </rPr>
      <t xml:space="preserve"> 95F0300XCB01004 au catalogue, site Web.</t>
    </r>
  </si>
  <si>
    <r>
      <t>• Statistique Canada, tableau « Population dans les logements collectifs », produit n</t>
    </r>
    <r>
      <rPr>
        <vertAlign val="superscript"/>
        <sz val="12"/>
        <rFont val="Arial Narrow"/>
        <family val="2"/>
      </rPr>
      <t>o</t>
    </r>
    <r>
      <rPr>
        <sz val="12"/>
        <rFont val="Arial Narrow"/>
        <family val="2"/>
      </rPr>
      <t xml:space="preserve"> 97-554-XCB2006036 au catalogue, site Web.</t>
    </r>
  </si>
  <si>
    <t>2.  Voir, en début de chapitre, la note sur la notion de « famille de recensement ».</t>
  </si>
  <si>
    <t>1.  Voir, en début de chapitre, la note sur la notion d'« immigrant ».</t>
  </si>
  <si>
    <t>2.  Voir, en début de chapitre, la note sur la notion de « résident non permanent ».</t>
  </si>
  <si>
    <t>3.  Voir, en début de chapitre, la note sur la notion de « ménage privé ».</t>
  </si>
  <si>
    <t>4.  Voir, en début de chapitre, la note sur la notion de « famille de recensement ».</t>
  </si>
  <si>
    <t>5.  Voir, en début de chapitre, la note sur la notion de « personne hors famille de recensement dans un ménage privé ».</t>
  </si>
  <si>
    <t>2.  Voir, en début de chapitre, la note sur la notion de « personne hors famille de recensement dans un ménage privé ».</t>
  </si>
  <si>
    <t>1.  Voir, en début de chapitre, la note sur la notion de « personne hors famille de recensement dans un ménage collectif ».</t>
  </si>
  <si>
    <t>2.  Voir, en début de chapitre, la note sur la notion de « personne hors famille de recensement, autres ».</t>
  </si>
  <si>
    <t>3.  Voir, en début de chapitre, la note sur la notion de « famille de recensement ».</t>
  </si>
  <si>
    <t>4.  Voir, en début de chapitre, la note sur la notion de « personne hors famille de recensement dans un ménage collectif ».</t>
  </si>
  <si>
    <t>ISQ, site Web, 24 septembre 2009.</t>
  </si>
  <si>
    <r>
      <t>Vivant dans une famille sans enfant</t>
    </r>
    <r>
      <rPr>
        <b/>
        <sz val="12"/>
        <color indexed="9"/>
        <rFont val="Arial"/>
        <family val="2"/>
      </rPr>
      <t>²</t>
    </r>
    <r>
      <rPr>
        <b/>
        <sz val="12"/>
        <color indexed="9"/>
        <rFont val="Arial Narrow"/>
        <family val="2"/>
      </rPr>
      <t xml:space="preserve"> à la maison</t>
    </r>
  </si>
  <si>
    <r>
      <t>Vivant hors famille</t>
    </r>
    <r>
      <rPr>
        <b/>
        <sz val="12"/>
        <color indexed="9"/>
        <rFont val="Arial"/>
        <family val="2"/>
      </rPr>
      <t>³</t>
    </r>
  </si>
  <si>
    <t>T A B L E A U  2 . 1</t>
  </si>
  <si>
    <t>T A B L E A U  2 . 2A</t>
  </si>
  <si>
    <t>T A B L E A U  2 . 2B</t>
  </si>
  <si>
    <t>T A B L E A U  2 . 3</t>
  </si>
  <si>
    <t>T A B L E A U  2 . 4</t>
  </si>
  <si>
    <t>T A B L E A U  2 . 5</t>
  </si>
  <si>
    <t>T A B L E A U  2 . 6</t>
  </si>
  <si>
    <t>T A B L E A U  2 . 7</t>
  </si>
  <si>
    <t>POPULATION IMMIGRANTE OU RÉSIDENTE NON PERMANENTE</t>
  </si>
</sst>
</file>

<file path=xl/styles.xml><?xml version="1.0" encoding="utf-8"?>
<styleSheet xmlns="http://schemas.openxmlformats.org/spreadsheetml/2006/main">
  <numFmts count="6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0%"/>
    <numFmt numFmtId="181" formatCode="0.000%"/>
    <numFmt numFmtId="182" formatCode="0.0"/>
    <numFmt numFmtId="183" formatCode="0.0,%"/>
    <numFmt numFmtId="184" formatCode="#,##0.0"/>
    <numFmt numFmtId="185" formatCode="dd/mm/yyyy"/>
    <numFmt numFmtId="186" formatCode="0.00.0%"/>
    <numFmt numFmtId="187" formatCode="0\.00"/>
    <numFmt numFmtId="188" formatCode="_-* #,##0.0_ _$_-;\-* #,##0.0_ _$_-;_-* &quot;-&quot;?_ _$_-;_-@_-"/>
    <numFmt numFmtId="189" formatCode="#,##0_ ___$;\-#,##0_ _$"/>
    <numFmt numFmtId="190" formatCode="#,##0_ _ _ _$;\-#,##0_ _$"/>
    <numFmt numFmtId="191" formatCode="#,##0,,,,,,,,"/>
    <numFmt numFmtId="192" formatCode="#,##0_ _ _ _ _ _ \ "/>
    <numFmt numFmtId="193" formatCode="#,##0_ _ _ _ _ _ _ \$;\-#,##0_ _$"/>
    <numFmt numFmtId="194" formatCode="#,##0_ _ _ _ _ _ _ "/>
    <numFmt numFmtId="195" formatCode="#,##0______;"/>
    <numFmt numFmtId="196" formatCode="#,##0,,,,"/>
    <numFmt numFmtId="197" formatCode="#,##0_ _ _ _ ;"/>
    <numFmt numFmtId="198" formatCode="#,##0_ _ _ \$;\-#,##0_ _ _ \$"/>
    <numFmt numFmtId="199" formatCode="#,##0_ _ _$;\-#,##0_ _ _$"/>
    <numFmt numFmtId="200" formatCode="_-* #,##0.0&quot; $&quot;_-;\-* #,##0.0&quot; $&quot;_-;_-* &quot;-&quot;?&quot; $&quot;_-;_-@_-"/>
    <numFmt numFmtId="201" formatCode="#,##0_ _$"/>
    <numFmt numFmtId="202" formatCode="#,##0.00_);[Red]\(#,##0.00\)"/>
    <numFmt numFmtId="203" formatCode="&quot;Vrai&quot;;&quot;Vrai&quot;;&quot;Faux&quot;"/>
    <numFmt numFmtId="204" formatCode="&quot;Actif&quot;;&quot;Actif&quot;;&quot;Inactif&quot;"/>
    <numFmt numFmtId="205" formatCode="0.00_);[Red]\(0.00\)"/>
    <numFmt numFmtId="206" formatCode="#,##0_);\(#,##0\)"/>
    <numFmt numFmtId="207" formatCode="_ * #,##0.0_)\ _$_ ;_ * \(#,##0.0\)\ _$_ ;_ * &quot;-&quot;?_)\ _$_ ;_ @_ "/>
    <numFmt numFmtId="208" formatCode="0\ &quot;%&quot;"/>
    <numFmt numFmtId="209" formatCode="0,%"/>
    <numFmt numFmtId="210" formatCode="0,&quot;%&quot;"/>
    <numFmt numFmtId="211" formatCode="0\ %"/>
    <numFmt numFmtId="212" formatCode="0\ "/>
    <numFmt numFmtId="213" formatCode="&quot;0 %&quot;"/>
    <numFmt numFmtId="214" formatCode="&quot;0 &quot;\%"/>
    <numFmt numFmtId="215" formatCode=".00&quot; %&quot;"/>
    <numFmt numFmtId="216" formatCode=".&quot; %&quot;"/>
    <numFmt numFmtId="217" formatCode="&quot; %&quot;"/>
    <numFmt numFmtId="218" formatCode="0&quot; %&quot;"/>
    <numFmt numFmtId="219" formatCode="0*100&quot; %&quot;"/>
    <numFmt numFmtId="220" formatCode="0/100&quot; %&quot;"/>
    <numFmt numFmtId="221" formatCode="&quot; 0&quot;\%"/>
    <numFmt numFmtId="222" formatCode="0&quot; &quot;%"/>
  </numFmts>
  <fonts count="77">
    <font>
      <sz val="12"/>
      <name val="Times New Roman"/>
      <family val="0"/>
    </font>
    <font>
      <u val="single"/>
      <sz val="12"/>
      <color indexed="12"/>
      <name val="Times New Roman"/>
      <family val="0"/>
    </font>
    <font>
      <u val="single"/>
      <sz val="12"/>
      <color indexed="36"/>
      <name val="Times New Roman"/>
      <family val="0"/>
    </font>
    <font>
      <sz val="8"/>
      <name val="Times New Roman"/>
      <family val="0"/>
    </font>
    <font>
      <b/>
      <sz val="12"/>
      <color indexed="23"/>
      <name val="Arial Narrow"/>
      <family val="2"/>
    </font>
    <font>
      <sz val="12"/>
      <color indexed="23"/>
      <name val="Arial Narrow"/>
      <family val="2"/>
    </font>
    <font>
      <vertAlign val="superscript"/>
      <sz val="12"/>
      <color indexed="23"/>
      <name val="Arial Narrow"/>
      <family val="2"/>
    </font>
    <font>
      <sz val="14"/>
      <color indexed="62"/>
      <name val="Times New Roman"/>
      <family val="1"/>
    </font>
    <font>
      <b/>
      <sz val="12"/>
      <color indexed="9"/>
      <name val="Arial Narrow"/>
      <family val="2"/>
    </font>
    <font>
      <b/>
      <vertAlign val="superscript"/>
      <sz val="11"/>
      <color indexed="9"/>
      <name val="Arial Narrow"/>
      <family val="2"/>
    </font>
    <font>
      <b/>
      <sz val="12"/>
      <color indexed="62"/>
      <name val="Arial Narrow"/>
      <family val="2"/>
    </font>
    <font>
      <b/>
      <sz val="12"/>
      <color indexed="18"/>
      <name val="Arial Narrow"/>
      <family val="2"/>
    </font>
    <font>
      <b/>
      <sz val="12"/>
      <name val="Arial Narrow"/>
      <family val="2"/>
    </font>
    <font>
      <sz val="12"/>
      <name val="Arial Narrow"/>
      <family val="2"/>
    </font>
    <font>
      <sz val="9"/>
      <name val="Arial Narrow"/>
      <family val="2"/>
    </font>
    <font>
      <b/>
      <sz val="14"/>
      <name val="Arial Narrow"/>
      <family val="2"/>
    </font>
    <font>
      <vertAlign val="superscript"/>
      <sz val="12"/>
      <name val="Arial Narrow"/>
      <family val="2"/>
    </font>
    <font>
      <b/>
      <sz val="9"/>
      <name val="Arial Narrow"/>
      <family val="2"/>
    </font>
    <font>
      <vertAlign val="superscript"/>
      <sz val="9"/>
      <name val="Arial Narrow"/>
      <family val="2"/>
    </font>
    <font>
      <sz val="12"/>
      <color indexed="62"/>
      <name val="Arial Narrow"/>
      <family val="2"/>
    </font>
    <font>
      <b/>
      <sz val="12"/>
      <color indexed="9"/>
      <name val="Times New Roman"/>
      <family val="0"/>
    </font>
    <font>
      <b/>
      <sz val="12"/>
      <color indexed="8"/>
      <name val="Arial Narrow"/>
      <family val="2"/>
    </font>
    <font>
      <sz val="12"/>
      <color indexed="8"/>
      <name val="Arial Narrow"/>
      <family val="2"/>
    </font>
    <font>
      <vertAlign val="superscript"/>
      <sz val="12"/>
      <color indexed="8"/>
      <name val="Arial Narrow"/>
      <family val="2"/>
    </font>
    <font>
      <i/>
      <sz val="12"/>
      <color indexed="8"/>
      <name val="Arial Narrow"/>
      <family val="2"/>
    </font>
    <font>
      <b/>
      <sz val="11.5"/>
      <color indexed="9"/>
      <name val="Arial Narrow"/>
      <family val="2"/>
    </font>
    <font>
      <b/>
      <sz val="14"/>
      <name val="Times New Roman"/>
      <family val="1"/>
    </font>
    <font>
      <sz val="12"/>
      <color indexed="18"/>
      <name val="Arial Narrow"/>
      <family val="2"/>
    </font>
    <font>
      <b/>
      <sz val="12"/>
      <name val="Times New Roman"/>
      <family val="1"/>
    </font>
    <font>
      <b/>
      <vertAlign val="superscript"/>
      <sz val="12"/>
      <color indexed="9"/>
      <name val="Arial"/>
      <family val="2"/>
    </font>
    <font>
      <vertAlign val="superscript"/>
      <sz val="12"/>
      <name val="Times New Roman"/>
      <family val="1"/>
    </font>
    <font>
      <b/>
      <sz val="16"/>
      <name val="Times New Roman"/>
      <family val="1"/>
    </font>
    <font>
      <b/>
      <vertAlign val="superscript"/>
      <sz val="12"/>
      <color indexed="9"/>
      <name val="Arial Narrow"/>
      <family val="2"/>
    </font>
    <font>
      <b/>
      <sz val="12"/>
      <color indexed="10"/>
      <name val="Arial Narrow"/>
      <family val="2"/>
    </font>
    <font>
      <b/>
      <vertAlign val="superscript"/>
      <sz val="14"/>
      <name val="Times New Roman"/>
      <family val="1"/>
    </font>
    <font>
      <sz val="12"/>
      <color indexed="10"/>
      <name val="Arial Narrow"/>
      <family val="2"/>
    </font>
    <font>
      <b/>
      <sz val="16"/>
      <color indexed="8"/>
      <name val="Arial Narrow"/>
      <family val="2"/>
    </font>
    <font>
      <b/>
      <sz val="16"/>
      <name val="Arial"/>
      <family val="0"/>
    </font>
    <font>
      <sz val="10"/>
      <name val="Arial"/>
      <family val="0"/>
    </font>
    <font>
      <sz val="12"/>
      <name val="Arial"/>
      <family val="2"/>
    </font>
    <font>
      <b/>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2"/>
    </font>
    <font>
      <b/>
      <sz val="12"/>
      <color indexed="9"/>
      <name val="Arial"/>
      <family val="2"/>
    </font>
    <font>
      <sz val="10"/>
      <color indexed="8"/>
      <name val="Arial"/>
      <family val="2"/>
    </font>
    <font>
      <b/>
      <sz val="8"/>
      <color indexed="8"/>
      <name val="Arial"/>
      <family val="2"/>
    </font>
    <font>
      <b/>
      <sz val="6.75"/>
      <color indexed="8"/>
      <name val="Arial"/>
      <family val="2"/>
    </font>
    <font>
      <b/>
      <sz val="5.75"/>
      <color indexed="8"/>
      <name val="Arial"/>
      <family val="2"/>
    </font>
    <font>
      <b/>
      <sz val="12"/>
      <color indexed="8"/>
      <name val="Arial"/>
      <family val="2"/>
    </font>
    <font>
      <sz val="7.35"/>
      <color indexed="8"/>
      <name val="Arial"/>
      <family val="2"/>
    </font>
    <font>
      <b/>
      <sz val="9"/>
      <color indexed="8"/>
      <name val="Arial"/>
      <family val="2"/>
    </font>
    <font>
      <sz val="8"/>
      <color indexed="8"/>
      <name val="Arial"/>
      <family val="2"/>
    </font>
    <font>
      <sz val="8.5"/>
      <color indexed="8"/>
      <name val="Arial"/>
      <family val="2"/>
    </font>
    <font>
      <b/>
      <vertAlign val="superscript"/>
      <sz val="12"/>
      <color indexed="8"/>
      <name val="Arial"/>
      <family val="2"/>
    </font>
    <font>
      <sz val="8"/>
      <name val="Arial"/>
      <family val="2"/>
    </font>
    <font>
      <b/>
      <sz val="8"/>
      <name val="Arial"/>
      <family val="2"/>
    </font>
    <font>
      <b/>
      <sz val="12"/>
      <color indexed="63"/>
      <name val="Arial Narrow"/>
      <family val="2"/>
    </font>
    <font>
      <sz val="36"/>
      <name val="Arial Narrow"/>
      <family val="2"/>
    </font>
    <font>
      <sz val="48"/>
      <name val="Arial Narrow"/>
      <family val="2"/>
    </font>
    <font>
      <sz val="14"/>
      <name val="Times New Roman"/>
      <family val="1"/>
    </font>
    <font>
      <b/>
      <sz val="9"/>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3"/>
        <bgColor indexed="64"/>
      </patternFill>
    </fill>
    <fill>
      <patternFill patternType="solid">
        <fgColor indexed="40"/>
        <bgColor indexed="64"/>
      </patternFill>
    </fill>
    <fill>
      <patternFill patternType="solid">
        <fgColor indexed="63"/>
        <bgColor indexed="64"/>
      </patternFill>
    </fill>
    <fill>
      <patternFill patternType="solid">
        <fgColor indexed="50"/>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color indexed="50"/>
      </right>
      <top style="thick">
        <color indexed="50"/>
      </top>
      <bottom>
        <color indexed="63"/>
      </bottom>
    </border>
    <border>
      <left>
        <color indexed="63"/>
      </left>
      <right style="thin">
        <color indexed="50"/>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8" borderId="0" applyNumberFormat="0" applyBorder="0" applyAlignment="0" applyProtection="0"/>
    <xf numFmtId="0" fontId="57" fillId="11"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9" borderId="0" applyNumberFormat="0" applyBorder="0" applyAlignment="0" applyProtection="0"/>
    <xf numFmtId="0" fontId="53" fillId="0" borderId="0" applyNumberFormat="0" applyFill="0" applyBorder="0" applyAlignment="0" applyProtection="0"/>
    <xf numFmtId="0" fontId="50" fillId="20" borderId="1" applyNumberFormat="0" applyAlignment="0" applyProtection="0"/>
    <xf numFmtId="0" fontId="51" fillId="0" borderId="2" applyNumberFormat="0" applyFill="0" applyAlignment="0" applyProtection="0"/>
    <xf numFmtId="0" fontId="0" fillId="21" borderId="3" applyNumberFormat="0" applyFont="0" applyAlignment="0" applyProtection="0"/>
    <xf numFmtId="0" fontId="48" fillId="7" borderId="1" applyNumberFormat="0" applyAlignment="0" applyProtection="0"/>
    <xf numFmtId="0" fontId="46"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0" applyNumberFormat="0" applyBorder="0" applyAlignment="0" applyProtection="0"/>
    <xf numFmtId="0" fontId="38" fillId="0" borderId="0">
      <alignment/>
      <protection/>
    </xf>
    <xf numFmtId="0" fontId="0" fillId="0" borderId="0">
      <alignment/>
      <protection/>
    </xf>
    <xf numFmtId="9" fontId="0" fillId="0" borderId="0" applyFont="0" applyFill="0" applyBorder="0" applyAlignment="0" applyProtection="0"/>
    <xf numFmtId="0" fontId="45" fillId="4" borderId="0" applyNumberFormat="0" applyBorder="0" applyAlignment="0" applyProtection="0"/>
    <xf numFmtId="0" fontId="49" fillId="20" borderId="4" applyNumberFormat="0" applyAlignment="0" applyProtection="0"/>
    <xf numFmtId="0" fontId="54"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55" fillId="0" borderId="8" applyNumberFormat="0" applyFill="0" applyAlignment="0" applyProtection="0"/>
    <xf numFmtId="0" fontId="52" fillId="23" borderId="9" applyNumberFormat="0" applyAlignment="0" applyProtection="0"/>
  </cellStyleXfs>
  <cellXfs count="214">
    <xf numFmtId="0" fontId="0" fillId="0" borderId="0" xfId="0" applyAlignment="1">
      <alignment/>
    </xf>
    <xf numFmtId="0" fontId="4" fillId="0" borderId="0" xfId="0" applyFont="1" applyFill="1" applyBorder="1" applyAlignment="1">
      <alignment horizontal="left"/>
    </xf>
    <xf numFmtId="0" fontId="4" fillId="0" borderId="0" xfId="0" applyNumberFormat="1" applyFont="1" applyFill="1" applyBorder="1" applyAlignment="1">
      <alignment horizontal="left"/>
    </xf>
    <xf numFmtId="0" fontId="5" fillId="0" borderId="0" xfId="0" applyFont="1" applyFill="1" applyBorder="1" applyAlignment="1">
      <alignment horizontal="center"/>
    </xf>
    <xf numFmtId="177" fontId="5" fillId="0" borderId="0" xfId="0" applyNumberFormat="1" applyFont="1" applyFill="1" applyBorder="1" applyAlignment="1">
      <alignment horizontal="center"/>
    </xf>
    <xf numFmtId="0" fontId="5" fillId="0" borderId="0" xfId="0" applyFont="1" applyFill="1" applyBorder="1" applyAlignment="1">
      <alignment/>
    </xf>
    <xf numFmtId="0"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NumberFormat="1" applyFont="1" applyFill="1" applyBorder="1" applyAlignment="1">
      <alignment horizontal="center"/>
    </xf>
    <xf numFmtId="0" fontId="6"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Border="1" applyAlignment="1">
      <alignment horizontal="center"/>
    </xf>
    <xf numFmtId="0" fontId="7" fillId="0" borderId="0" xfId="0" applyFont="1" applyFill="1" applyBorder="1" applyAlignment="1">
      <alignment vertical="top"/>
    </xf>
    <xf numFmtId="0" fontId="4" fillId="0" borderId="0" xfId="0" applyNumberFormat="1" applyFont="1" applyFill="1" applyBorder="1" applyAlignment="1">
      <alignment horizontal="center"/>
    </xf>
    <xf numFmtId="177" fontId="4" fillId="0" borderId="0" xfId="0" applyNumberFormat="1" applyFont="1" applyFill="1" applyBorder="1" applyAlignment="1">
      <alignment horizontal="center"/>
    </xf>
    <xf numFmtId="182" fontId="4" fillId="0" borderId="0" xfId="0" applyNumberFormat="1" applyFont="1" applyFill="1" applyBorder="1" applyAlignment="1">
      <alignment horizontal="center"/>
    </xf>
    <xf numFmtId="182" fontId="5" fillId="0" borderId="0" xfId="0" applyNumberFormat="1" applyFont="1" applyFill="1" applyBorder="1" applyAlignment="1">
      <alignment horizontal="center"/>
    </xf>
    <xf numFmtId="177" fontId="4" fillId="0" borderId="0" xfId="0" applyNumberFormat="1" applyFont="1" applyFill="1" applyBorder="1" applyAlignment="1">
      <alignment/>
    </xf>
    <xf numFmtId="177" fontId="5" fillId="0" borderId="0" xfId="0" applyNumberFormat="1" applyFont="1" applyFill="1" applyBorder="1" applyAlignment="1">
      <alignment/>
    </xf>
    <xf numFmtId="0" fontId="10" fillId="0" borderId="0" xfId="0" applyFont="1" applyFill="1" applyBorder="1" applyAlignment="1">
      <alignment/>
    </xf>
    <xf numFmtId="0" fontId="8" fillId="24" borderId="0" xfId="0" applyFont="1" applyFill="1" applyBorder="1" applyAlignment="1">
      <alignment horizontal="center" vertical="top"/>
    </xf>
    <xf numFmtId="0" fontId="4" fillId="0" borderId="0" xfId="0" applyFont="1" applyFill="1" applyBorder="1" applyAlignment="1">
      <alignment horizontal="centerContinuous" vertical="center"/>
    </xf>
    <xf numFmtId="3" fontId="5" fillId="0" borderId="0" xfId="0" applyNumberFormat="1" applyFont="1" applyFill="1" applyBorder="1" applyAlignment="1">
      <alignment/>
    </xf>
    <xf numFmtId="177" fontId="5" fillId="0" borderId="0" xfId="53" applyNumberFormat="1" applyFont="1" applyFill="1" applyBorder="1" applyAlignment="1">
      <alignment/>
      <protection/>
    </xf>
    <xf numFmtId="41" fontId="4" fillId="0" borderId="0" xfId="0" applyNumberFormat="1" applyFont="1" applyFill="1" applyBorder="1" applyAlignment="1">
      <alignment horizontal="center"/>
    </xf>
    <xf numFmtId="3" fontId="5" fillId="0" borderId="0" xfId="53" applyNumberFormat="1" applyFont="1" applyFill="1" applyBorder="1" applyAlignment="1">
      <alignment/>
      <protection/>
    </xf>
    <xf numFmtId="41" fontId="5" fillId="0" borderId="0" xfId="0" applyNumberFormat="1" applyFont="1" applyFill="1" applyBorder="1" applyAlignment="1">
      <alignment horizontal="center"/>
    </xf>
    <xf numFmtId="177" fontId="4" fillId="0" borderId="0" xfId="53" applyNumberFormat="1" applyFont="1" applyFill="1" applyBorder="1" applyAlignment="1">
      <alignment/>
      <protection/>
    </xf>
    <xf numFmtId="207" fontId="4" fillId="0" borderId="0" xfId="0" applyNumberFormat="1" applyFont="1" applyFill="1" applyBorder="1" applyAlignment="1">
      <alignment/>
    </xf>
    <xf numFmtId="207" fontId="5" fillId="0" borderId="0" xfId="0" applyNumberFormat="1" applyFont="1" applyFill="1" applyBorder="1" applyAlignment="1">
      <alignment/>
    </xf>
    <xf numFmtId="188" fontId="5" fillId="0" borderId="0" xfId="0" applyNumberFormat="1" applyFont="1" applyFill="1" applyBorder="1" applyAlignment="1">
      <alignment/>
    </xf>
    <xf numFmtId="0" fontId="13" fillId="0" borderId="0" xfId="0" applyNumberFormat="1" applyFont="1" applyAlignment="1">
      <alignment wrapText="1"/>
    </xf>
    <xf numFmtId="0" fontId="14" fillId="0" borderId="0" xfId="0" applyFont="1" applyAlignment="1">
      <alignment/>
    </xf>
    <xf numFmtId="0" fontId="15" fillId="0" borderId="0" xfId="0" applyFont="1" applyAlignment="1">
      <alignment horizontal="left" wrapText="1"/>
    </xf>
    <xf numFmtId="0" fontId="13" fillId="0" borderId="0" xfId="0" applyFont="1" applyAlignment="1">
      <alignment/>
    </xf>
    <xf numFmtId="0" fontId="13" fillId="0" borderId="0" xfId="0" applyFont="1" applyAlignment="1">
      <alignment wrapText="1"/>
    </xf>
    <xf numFmtId="0" fontId="13" fillId="0" borderId="0" xfId="0" applyFont="1" applyAlignment="1">
      <alignment vertical="top"/>
    </xf>
    <xf numFmtId="0" fontId="13" fillId="0" borderId="0" xfId="0" applyFont="1" applyBorder="1" applyAlignment="1">
      <alignment vertical="top"/>
    </xf>
    <xf numFmtId="0" fontId="13" fillId="0" borderId="0" xfId="0" applyFont="1" applyBorder="1" applyAlignment="1">
      <alignment/>
    </xf>
    <xf numFmtId="0" fontId="13" fillId="0" borderId="0" xfId="0" applyFont="1" applyBorder="1" applyAlignment="1">
      <alignment wrapText="1"/>
    </xf>
    <xf numFmtId="0" fontId="14" fillId="0" borderId="0" xfId="0" applyFont="1" applyAlignment="1">
      <alignment wrapText="1"/>
    </xf>
    <xf numFmtId="0" fontId="13" fillId="0" borderId="0" xfId="0" applyFont="1" applyAlignment="1">
      <alignment vertical="top" wrapText="1"/>
    </xf>
    <xf numFmtId="180" fontId="12" fillId="0" borderId="0" xfId="0" applyNumberFormat="1" applyFont="1" applyAlignment="1">
      <alignment horizontal="left" wrapText="1"/>
    </xf>
    <xf numFmtId="180" fontId="12" fillId="0" borderId="0" xfId="0" applyNumberFormat="1" applyFont="1" applyBorder="1" applyAlignment="1">
      <alignment horizontal="left" wrapText="1"/>
    </xf>
    <xf numFmtId="180" fontId="17" fillId="0" borderId="0" xfId="0" applyNumberFormat="1" applyFont="1" applyBorder="1" applyAlignment="1">
      <alignment horizontal="left" wrapText="1"/>
    </xf>
    <xf numFmtId="0" fontId="14" fillId="0" borderId="0" xfId="0" applyNumberFormat="1" applyFont="1" applyAlignment="1">
      <alignment wrapText="1"/>
    </xf>
    <xf numFmtId="0" fontId="14" fillId="0" borderId="0" xfId="0" applyFont="1" applyAlignment="1">
      <alignment horizontal="left" wrapText="1"/>
    </xf>
    <xf numFmtId="0" fontId="18" fillId="0" borderId="0" xfId="0" applyFont="1" applyAlignment="1">
      <alignment horizontal="left" wrapText="1"/>
    </xf>
    <xf numFmtId="10" fontId="17" fillId="0" borderId="0" xfId="0" applyNumberFormat="1" applyFont="1" applyBorder="1" applyAlignment="1">
      <alignment horizontal="left" wrapText="1"/>
    </xf>
    <xf numFmtId="0" fontId="12" fillId="0" borderId="0" xfId="0" applyFont="1" applyAlignment="1">
      <alignment horizontal="left" wrapText="1"/>
    </xf>
    <xf numFmtId="2" fontId="13" fillId="0" borderId="0" xfId="0" applyNumberFormat="1" applyFont="1" applyBorder="1" applyAlignment="1">
      <alignment/>
    </xf>
    <xf numFmtId="0" fontId="19" fillId="0" borderId="0" xfId="0" applyFont="1" applyBorder="1" applyAlignment="1">
      <alignment wrapText="1"/>
    </xf>
    <xf numFmtId="0" fontId="10" fillId="0" borderId="0" xfId="0" applyFont="1" applyFill="1" applyBorder="1" applyAlignment="1">
      <alignment horizontal="left"/>
    </xf>
    <xf numFmtId="0" fontId="22" fillId="0" borderId="0" xfId="0" applyFont="1" applyFill="1" applyBorder="1" applyAlignment="1">
      <alignment horizontal="center"/>
    </xf>
    <xf numFmtId="177" fontId="22" fillId="0" borderId="0" xfId="0" applyNumberFormat="1" applyFont="1" applyFill="1" applyBorder="1" applyAlignment="1">
      <alignment horizontal="center"/>
    </xf>
    <xf numFmtId="188" fontId="21" fillId="0" borderId="0" xfId="0" applyNumberFormat="1" applyFont="1" applyFill="1" applyBorder="1" applyAlignment="1">
      <alignment horizontal="center"/>
    </xf>
    <xf numFmtId="188" fontId="2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0" fontId="22" fillId="0" borderId="0" xfId="0" applyFont="1" applyFill="1" applyBorder="1" applyAlignment="1">
      <alignment horizontal="left"/>
    </xf>
    <xf numFmtId="0" fontId="22" fillId="0" borderId="0" xfId="0" applyFont="1" applyFill="1" applyBorder="1" applyAlignment="1">
      <alignment/>
    </xf>
    <xf numFmtId="0" fontId="23" fillId="0" borderId="0" xfId="0" applyFont="1" applyFill="1" applyBorder="1" applyAlignment="1">
      <alignment horizontal="left"/>
    </xf>
    <xf numFmtId="0" fontId="21" fillId="0" borderId="0" xfId="0" applyFont="1" applyFill="1" applyBorder="1" applyAlignment="1">
      <alignment/>
    </xf>
    <xf numFmtId="0" fontId="21" fillId="0" borderId="0" xfId="0" applyFont="1" applyFill="1" applyBorder="1" applyAlignment="1">
      <alignment horizontal="left"/>
    </xf>
    <xf numFmtId="0" fontId="22" fillId="0" borderId="0" xfId="0" applyFont="1" applyFill="1" applyBorder="1" applyAlignment="1">
      <alignment horizontal="left" indent="3"/>
    </xf>
    <xf numFmtId="182" fontId="21" fillId="0" borderId="0" xfId="0" applyNumberFormat="1" applyFont="1" applyFill="1" applyBorder="1" applyAlignment="1">
      <alignment horizontal="center"/>
    </xf>
    <xf numFmtId="182" fontId="22" fillId="0" borderId="0" xfId="0" applyNumberFormat="1" applyFont="1" applyFill="1" applyBorder="1" applyAlignment="1">
      <alignment horizontal="center"/>
    </xf>
    <xf numFmtId="177" fontId="22" fillId="0" borderId="0" xfId="0" applyNumberFormat="1" applyFont="1" applyFill="1" applyBorder="1" applyAlignment="1">
      <alignment/>
    </xf>
    <xf numFmtId="0" fontId="22" fillId="0" borderId="0" xfId="0" applyFont="1" applyFill="1" applyBorder="1" applyAlignment="1" quotePrefix="1">
      <alignment/>
    </xf>
    <xf numFmtId="3" fontId="21" fillId="0" borderId="0" xfId="0" applyNumberFormat="1" applyFont="1" applyFill="1" applyBorder="1" applyAlignment="1">
      <alignment horizontal="center"/>
    </xf>
    <xf numFmtId="177" fontId="21" fillId="0" borderId="0" xfId="0" applyNumberFormat="1" applyFont="1" applyFill="1" applyBorder="1" applyAlignment="1">
      <alignment horizontal="center"/>
    </xf>
    <xf numFmtId="177" fontId="21" fillId="0" borderId="0" xfId="0" applyNumberFormat="1" applyFont="1" applyFill="1" applyBorder="1" applyAlignment="1">
      <alignment/>
    </xf>
    <xf numFmtId="3" fontId="22" fillId="0" borderId="0" xfId="0" applyNumberFormat="1" applyFont="1" applyFill="1" applyBorder="1" applyAlignment="1">
      <alignment/>
    </xf>
    <xf numFmtId="16" fontId="22" fillId="0" borderId="0" xfId="0" applyNumberFormat="1" applyFont="1" applyFill="1" applyBorder="1" applyAlignment="1" quotePrefix="1">
      <alignment/>
    </xf>
    <xf numFmtId="17" fontId="22" fillId="0" borderId="0" xfId="0" applyNumberFormat="1" applyFont="1" applyFill="1" applyBorder="1" applyAlignment="1" quotePrefix="1">
      <alignment/>
    </xf>
    <xf numFmtId="177" fontId="22" fillId="0" borderId="0" xfId="53" applyNumberFormat="1" applyFont="1" applyFill="1" applyBorder="1" applyAlignment="1">
      <alignment/>
      <protection/>
    </xf>
    <xf numFmtId="207" fontId="21" fillId="0" borderId="0" xfId="0" applyNumberFormat="1" applyFont="1" applyFill="1" applyBorder="1" applyAlignment="1">
      <alignment/>
    </xf>
    <xf numFmtId="207" fontId="22" fillId="0" borderId="0" xfId="0" applyNumberFormat="1" applyFont="1" applyFill="1" applyBorder="1" applyAlignment="1">
      <alignment/>
    </xf>
    <xf numFmtId="188" fontId="22" fillId="0" borderId="0" xfId="0" applyNumberFormat="1" applyFont="1" applyFill="1" applyBorder="1" applyAlignment="1">
      <alignment/>
    </xf>
    <xf numFmtId="177" fontId="22" fillId="0" borderId="0" xfId="0" applyNumberFormat="1" applyFont="1" applyFill="1" applyBorder="1" applyAlignment="1">
      <alignment horizontal="left"/>
    </xf>
    <xf numFmtId="0" fontId="8" fillId="24" borderId="0" xfId="0" applyFont="1" applyFill="1" applyBorder="1" applyAlignment="1">
      <alignment horizontal="center" vertical="top" wrapText="1"/>
    </xf>
    <xf numFmtId="0" fontId="28" fillId="25" borderId="0" xfId="0" applyFont="1" applyFill="1" applyAlignment="1">
      <alignment/>
    </xf>
    <xf numFmtId="0" fontId="21" fillId="0" borderId="0" xfId="0" applyFont="1" applyFill="1" applyBorder="1" applyAlignment="1">
      <alignment horizontal="left" vertical="center" indent="8"/>
    </xf>
    <xf numFmtId="0" fontId="13" fillId="0" borderId="0" xfId="0" applyFont="1" applyFill="1" applyBorder="1" applyAlignment="1">
      <alignment/>
    </xf>
    <xf numFmtId="0" fontId="27" fillId="0" borderId="0" xfId="0" applyFont="1" applyFill="1" applyBorder="1" applyAlignment="1">
      <alignment/>
    </xf>
    <xf numFmtId="41" fontId="13" fillId="0" borderId="0" xfId="0" applyNumberFormat="1" applyFont="1" applyFill="1" applyBorder="1" applyAlignment="1">
      <alignment/>
    </xf>
    <xf numFmtId="207" fontId="13" fillId="0" borderId="0" xfId="0" applyNumberFormat="1" applyFont="1" applyFill="1" applyBorder="1" applyAlignment="1">
      <alignment/>
    </xf>
    <xf numFmtId="0" fontId="28" fillId="0" borderId="0" xfId="0" applyFont="1" applyAlignment="1">
      <alignment/>
    </xf>
    <xf numFmtId="0" fontId="28" fillId="0" borderId="0" xfId="0" applyFont="1" applyAlignment="1">
      <alignment vertical="center"/>
    </xf>
    <xf numFmtId="1" fontId="13" fillId="0" borderId="0" xfId="0" applyNumberFormat="1" applyFont="1" applyFill="1" applyBorder="1" applyAlignment="1">
      <alignment/>
    </xf>
    <xf numFmtId="215" fontId="13" fillId="0" borderId="0" xfId="0" applyNumberFormat="1" applyFont="1" applyFill="1" applyBorder="1" applyAlignment="1">
      <alignment/>
    </xf>
    <xf numFmtId="0" fontId="28" fillId="0" borderId="0" xfId="0" applyFont="1" applyFill="1" applyAlignment="1">
      <alignment/>
    </xf>
    <xf numFmtId="0" fontId="31" fillId="25" borderId="0" xfId="0" applyFont="1" applyFill="1" applyAlignment="1">
      <alignment/>
    </xf>
    <xf numFmtId="0" fontId="0" fillId="25" borderId="0" xfId="0" applyFill="1" applyAlignment="1">
      <alignment/>
    </xf>
    <xf numFmtId="188" fontId="12" fillId="0" borderId="0" xfId="0" applyNumberFormat="1" applyFont="1" applyFill="1" applyBorder="1" applyAlignment="1">
      <alignment horizontal="center"/>
    </xf>
    <xf numFmtId="188" fontId="13" fillId="0" borderId="0" xfId="0" applyNumberFormat="1" applyFont="1" applyFill="1" applyBorder="1" applyAlignment="1">
      <alignment horizontal="center"/>
    </xf>
    <xf numFmtId="177" fontId="12" fillId="0" borderId="0" xfId="0" applyNumberFormat="1" applyFont="1" applyFill="1" applyBorder="1" applyAlignment="1">
      <alignment horizontal="center"/>
    </xf>
    <xf numFmtId="177" fontId="13" fillId="0" borderId="0" xfId="0" applyNumberFormat="1" applyFont="1" applyFill="1" applyBorder="1" applyAlignment="1">
      <alignment horizontal="center"/>
    </xf>
    <xf numFmtId="0" fontId="13" fillId="0" borderId="0" xfId="0" applyFont="1" applyFill="1" applyBorder="1" applyAlignment="1">
      <alignment horizontal="left"/>
    </xf>
    <xf numFmtId="3" fontId="13" fillId="0" borderId="0" xfId="0" applyNumberFormat="1" applyFont="1" applyFill="1" applyBorder="1" applyAlignment="1">
      <alignment/>
    </xf>
    <xf numFmtId="41" fontId="22" fillId="0" borderId="0" xfId="0" applyNumberFormat="1" applyFont="1" applyFill="1" applyBorder="1" applyAlignment="1">
      <alignment horizontal="center"/>
    </xf>
    <xf numFmtId="0" fontId="12" fillId="24" borderId="0" xfId="0" applyFont="1" applyFill="1" applyBorder="1" applyAlignment="1">
      <alignment horizontal="center" vertical="top" wrapText="1"/>
    </xf>
    <xf numFmtId="177" fontId="33" fillId="0" borderId="0" xfId="0" applyNumberFormat="1" applyFont="1" applyFill="1" applyBorder="1" applyAlignment="1">
      <alignment/>
    </xf>
    <xf numFmtId="0" fontId="0" fillId="0" borderId="0" xfId="0" applyAlignment="1">
      <alignment horizontal="center" vertical="top"/>
    </xf>
    <xf numFmtId="0" fontId="22" fillId="0" borderId="0" xfId="0" applyFont="1" applyFill="1" applyBorder="1" applyAlignment="1">
      <alignment horizontal="left" wrapText="1"/>
    </xf>
    <xf numFmtId="0" fontId="0" fillId="0" borderId="0" xfId="0" applyAlignment="1">
      <alignment horizontal="center" vertical="top" wrapText="1"/>
    </xf>
    <xf numFmtId="0" fontId="8" fillId="0" borderId="0" xfId="0" applyFont="1" applyFill="1" applyBorder="1" applyAlignment="1">
      <alignment horizontal="center" vertical="top" wrapText="1"/>
    </xf>
    <xf numFmtId="0" fontId="20" fillId="0" borderId="0" xfId="0" applyFont="1" applyFill="1" applyAlignment="1">
      <alignment horizontal="center" vertical="top" wrapText="1"/>
    </xf>
    <xf numFmtId="0" fontId="8" fillId="0" borderId="0" xfId="0" applyFont="1" applyFill="1" applyBorder="1" applyAlignment="1">
      <alignment horizontal="center" vertical="top"/>
    </xf>
    <xf numFmtId="0" fontId="8" fillId="0" borderId="0" xfId="0" applyNumberFormat="1" applyFont="1" applyFill="1" applyBorder="1" applyAlignment="1">
      <alignment horizontal="center" vertical="top"/>
    </xf>
    <xf numFmtId="177" fontId="12" fillId="0" borderId="0" xfId="0" applyNumberFormat="1" applyFont="1" applyFill="1" applyBorder="1" applyAlignment="1">
      <alignment horizontal="center" vertical="top" wrapText="1"/>
    </xf>
    <xf numFmtId="182" fontId="12" fillId="0" borderId="0" xfId="0" applyNumberFormat="1" applyFont="1" applyFill="1" applyBorder="1" applyAlignment="1">
      <alignment horizontal="center"/>
    </xf>
    <xf numFmtId="182" fontId="13" fillId="0" borderId="0" xfId="0" applyNumberFormat="1" applyFont="1" applyFill="1" applyBorder="1" applyAlignment="1">
      <alignment horizontal="center"/>
    </xf>
    <xf numFmtId="0" fontId="36" fillId="0" borderId="0" xfId="0" applyFont="1" applyFill="1" applyBorder="1" applyAlignment="1">
      <alignment/>
    </xf>
    <xf numFmtId="177" fontId="11" fillId="0" borderId="0" xfId="0" applyNumberFormat="1" applyFont="1" applyFill="1" applyBorder="1" applyAlignment="1">
      <alignment horizontal="center"/>
    </xf>
    <xf numFmtId="0" fontId="0" fillId="0" borderId="0" xfId="0" applyAlignment="1">
      <alignment horizontal="center" wrapText="1"/>
    </xf>
    <xf numFmtId="3" fontId="0" fillId="0" borderId="0" xfId="0" applyNumberFormat="1" applyAlignment="1">
      <alignment/>
    </xf>
    <xf numFmtId="0" fontId="37" fillId="0" borderId="0" xfId="52" applyFont="1">
      <alignment/>
      <protection/>
    </xf>
    <xf numFmtId="0" fontId="38" fillId="0" borderId="0" xfId="52">
      <alignment/>
      <protection/>
    </xf>
    <xf numFmtId="0" fontId="39" fillId="0" borderId="0" xfId="0" applyFont="1" applyAlignment="1">
      <alignment/>
    </xf>
    <xf numFmtId="0" fontId="22" fillId="0" borderId="0" xfId="0" applyFont="1" applyFill="1" applyBorder="1" applyAlignment="1">
      <alignment wrapText="1"/>
    </xf>
    <xf numFmtId="182" fontId="11" fillId="0" borderId="0" xfId="0" applyNumberFormat="1" applyFont="1" applyFill="1" applyBorder="1" applyAlignment="1">
      <alignment horizontal="center"/>
    </xf>
    <xf numFmtId="0" fontId="13" fillId="0" borderId="0" xfId="0" applyFont="1" applyFill="1" applyAlignment="1">
      <alignment wrapText="1"/>
    </xf>
    <xf numFmtId="0" fontId="12" fillId="0" borderId="0" xfId="0" applyFont="1" applyFill="1" applyBorder="1" applyAlignment="1">
      <alignment/>
    </xf>
    <xf numFmtId="0" fontId="40" fillId="0" borderId="0" xfId="52" applyFont="1" applyFill="1">
      <alignment/>
      <protection/>
    </xf>
    <xf numFmtId="0" fontId="28" fillId="0" borderId="0" xfId="0" applyFont="1" applyFill="1" applyAlignment="1">
      <alignment/>
    </xf>
    <xf numFmtId="0" fontId="0" fillId="0" borderId="0" xfId="0" applyFill="1" applyAlignment="1">
      <alignment/>
    </xf>
    <xf numFmtId="3" fontId="13" fillId="0" borderId="0" xfId="0" applyNumberFormat="1" applyFont="1" applyFill="1" applyBorder="1" applyAlignment="1">
      <alignment horizontal="center"/>
    </xf>
    <xf numFmtId="0" fontId="16" fillId="0" borderId="0" xfId="0" applyFont="1" applyFill="1" applyBorder="1" applyAlignment="1">
      <alignment horizontal="left"/>
    </xf>
    <xf numFmtId="3" fontId="12" fillId="0" borderId="0" xfId="0" applyNumberFormat="1" applyFont="1" applyFill="1" applyBorder="1" applyAlignment="1">
      <alignment horizontal="center"/>
    </xf>
    <xf numFmtId="177" fontId="13" fillId="0" borderId="0" xfId="0" applyNumberFormat="1" applyFont="1" applyFill="1" applyBorder="1" applyAlignment="1">
      <alignment/>
    </xf>
    <xf numFmtId="0" fontId="12" fillId="0" borderId="0" xfId="0" applyFont="1" applyFill="1" applyBorder="1" applyAlignment="1">
      <alignment horizontal="left"/>
    </xf>
    <xf numFmtId="188" fontId="13" fillId="0" borderId="0" xfId="0" applyNumberFormat="1" applyFont="1" applyFill="1" applyBorder="1" applyAlignment="1">
      <alignment/>
    </xf>
    <xf numFmtId="188" fontId="21" fillId="0" borderId="0" xfId="0" applyNumberFormat="1" applyFont="1" applyFill="1" applyBorder="1" applyAlignment="1">
      <alignment/>
    </xf>
    <xf numFmtId="0" fontId="22" fillId="0" borderId="10" xfId="0" applyFont="1" applyBorder="1" applyAlignment="1">
      <alignment vertical="top" wrapText="1"/>
    </xf>
    <xf numFmtId="180" fontId="13" fillId="0" borderId="11" xfId="0" applyNumberFormat="1" applyFont="1" applyBorder="1" applyAlignment="1">
      <alignment wrapText="1"/>
    </xf>
    <xf numFmtId="0" fontId="13" fillId="0" borderId="11" xfId="0" applyFont="1" applyBorder="1" applyAlignment="1">
      <alignment wrapText="1"/>
    </xf>
    <xf numFmtId="0" fontId="13" fillId="0" borderId="11" xfId="0" applyFont="1" applyBorder="1" applyAlignment="1">
      <alignment vertical="top" wrapText="1"/>
    </xf>
    <xf numFmtId="0" fontId="14" fillId="0" borderId="11" xfId="0" applyFont="1" applyBorder="1" applyAlignment="1">
      <alignment wrapText="1"/>
    </xf>
    <xf numFmtId="180" fontId="12" fillId="0" borderId="11" xfId="0" applyNumberFormat="1" applyFont="1" applyBorder="1" applyAlignment="1">
      <alignment horizontal="left" wrapText="1"/>
    </xf>
    <xf numFmtId="3" fontId="72" fillId="0" borderId="11" xfId="0" applyNumberFormat="1" applyFont="1" applyBorder="1" applyAlignment="1">
      <alignment horizontal="left" wrapText="1"/>
    </xf>
    <xf numFmtId="180" fontId="72" fillId="0" borderId="11" xfId="0" applyNumberFormat="1" applyFont="1" applyBorder="1" applyAlignment="1">
      <alignment horizontal="left" wrapText="1"/>
    </xf>
    <xf numFmtId="180" fontId="72" fillId="0" borderId="11" xfId="0" applyNumberFormat="1" applyFont="1" applyBorder="1" applyAlignment="1" quotePrefix="1">
      <alignment horizontal="left" wrapText="1"/>
    </xf>
    <xf numFmtId="10" fontId="72" fillId="0" borderId="11" xfId="0" applyNumberFormat="1" applyFont="1" applyBorder="1" applyAlignment="1">
      <alignment horizontal="left" wrapText="1"/>
    </xf>
    <xf numFmtId="0" fontId="13" fillId="0" borderId="10" xfId="0" applyFont="1" applyBorder="1" applyAlignment="1">
      <alignment vertical="top" wrapText="1"/>
    </xf>
    <xf numFmtId="0" fontId="13" fillId="0" borderId="10" xfId="0" applyFont="1" applyBorder="1" applyAlignment="1">
      <alignment wrapText="1"/>
    </xf>
    <xf numFmtId="0" fontId="8" fillId="26" borderId="0" xfId="0" applyNumberFormat="1" applyFont="1" applyFill="1" applyBorder="1" applyAlignment="1">
      <alignment horizontal="center" vertical="top"/>
    </xf>
    <xf numFmtId="0" fontId="8" fillId="23" borderId="0" xfId="0" applyNumberFormat="1" applyFont="1" applyFill="1" applyBorder="1" applyAlignment="1">
      <alignment horizontal="center" vertical="top"/>
    </xf>
    <xf numFmtId="0" fontId="74" fillId="0" borderId="0" xfId="0" applyFont="1" applyFill="1" applyBorder="1" applyAlignment="1">
      <alignment/>
    </xf>
    <xf numFmtId="0" fontId="75" fillId="0" borderId="0" xfId="0" applyFont="1" applyFill="1" applyBorder="1" applyAlignment="1">
      <alignment vertical="top"/>
    </xf>
    <xf numFmtId="0" fontId="26" fillId="0" borderId="0" xfId="0" applyFont="1" applyFill="1" applyBorder="1" applyAlignment="1">
      <alignment horizontal="left" wrapText="1"/>
    </xf>
    <xf numFmtId="0" fontId="8" fillId="26" borderId="0" xfId="0" applyFont="1" applyFill="1" applyBorder="1" applyAlignment="1">
      <alignment horizontal="center" vertical="top" wrapText="1"/>
    </xf>
    <xf numFmtId="0" fontId="8" fillId="26" borderId="0" xfId="0" applyFont="1" applyFill="1" applyBorder="1" applyAlignment="1">
      <alignment horizontal="center" vertical="top"/>
    </xf>
    <xf numFmtId="0" fontId="8" fillId="23" borderId="0" xfId="0" applyFont="1" applyFill="1" applyBorder="1" applyAlignment="1">
      <alignment horizontal="center" vertical="top"/>
    </xf>
    <xf numFmtId="177" fontId="12" fillId="21" borderId="0" xfId="0" applyNumberFormat="1" applyFont="1" applyFill="1" applyBorder="1" applyAlignment="1">
      <alignment horizontal="center"/>
    </xf>
    <xf numFmtId="182" fontId="12" fillId="21" borderId="0" xfId="0" applyNumberFormat="1" applyFont="1" applyFill="1" applyBorder="1" applyAlignment="1">
      <alignment horizontal="center"/>
    </xf>
    <xf numFmtId="188" fontId="12" fillId="21" borderId="0" xfId="0" applyNumberFormat="1" applyFont="1" applyFill="1" applyBorder="1" applyAlignment="1">
      <alignment horizontal="center"/>
    </xf>
    <xf numFmtId="188" fontId="11" fillId="0" borderId="0" xfId="0" applyNumberFormat="1" applyFont="1" applyFill="1" applyBorder="1" applyAlignment="1">
      <alignment horizontal="center"/>
    </xf>
    <xf numFmtId="0" fontId="8" fillId="0" borderId="0" xfId="0" applyNumberFormat="1" applyFont="1" applyFill="1" applyBorder="1" applyAlignment="1">
      <alignment horizontal="center" vertical="top" wrapText="1"/>
    </xf>
    <xf numFmtId="0" fontId="8" fillId="0" borderId="0" xfId="0" applyFont="1" applyFill="1" applyBorder="1" applyAlignment="1">
      <alignment horizontal="center" vertical="center"/>
    </xf>
    <xf numFmtId="0" fontId="8" fillId="0" borderId="0" xfId="53" applyNumberFormat="1" applyFont="1" applyFill="1" applyBorder="1" applyAlignment="1">
      <alignment horizontal="center" vertical="top" wrapText="1"/>
      <protection/>
    </xf>
    <xf numFmtId="0" fontId="0" fillId="0" borderId="0" xfId="0" applyFill="1" applyAlignment="1">
      <alignment horizontal="center" vertical="top"/>
    </xf>
    <xf numFmtId="0" fontId="8" fillId="26" borderId="0" xfId="53" applyNumberFormat="1" applyFont="1" applyFill="1" applyBorder="1" applyAlignment="1">
      <alignment horizontal="center" vertical="top" wrapText="1"/>
      <protection/>
    </xf>
    <xf numFmtId="0" fontId="8" fillId="26" borderId="0" xfId="0" applyFont="1" applyFill="1" applyBorder="1" applyAlignment="1">
      <alignment horizontal="center" vertical="center"/>
    </xf>
    <xf numFmtId="177" fontId="12" fillId="21" borderId="0" xfId="0" applyNumberFormat="1" applyFont="1" applyFill="1" applyBorder="1" applyAlignment="1">
      <alignment/>
    </xf>
    <xf numFmtId="177" fontId="12" fillId="21" borderId="0" xfId="53" applyNumberFormat="1" applyFont="1" applyFill="1" applyBorder="1" applyAlignment="1">
      <alignment/>
      <protection/>
    </xf>
    <xf numFmtId="41" fontId="12" fillId="21" borderId="0" xfId="0" applyNumberFormat="1" applyFont="1" applyFill="1" applyBorder="1" applyAlignment="1">
      <alignment horizontal="center"/>
    </xf>
    <xf numFmtId="207" fontId="12" fillId="21" borderId="0" xfId="0" applyNumberFormat="1" applyFont="1" applyFill="1" applyBorder="1" applyAlignment="1">
      <alignment/>
    </xf>
    <xf numFmtId="0" fontId="0" fillId="0" borderId="0" xfId="0" applyFill="1" applyAlignment="1">
      <alignment horizontal="center"/>
    </xf>
    <xf numFmtId="0" fontId="8" fillId="0" borderId="0" xfId="0" applyFont="1" applyFill="1" applyBorder="1" applyAlignment="1">
      <alignment horizontal="center" vertical="top" wrapText="1" shrinkToFit="1"/>
    </xf>
    <xf numFmtId="0" fontId="0" fillId="0" borderId="0" xfId="0" applyFill="1" applyAlignment="1">
      <alignment horizontal="center" wrapText="1"/>
    </xf>
    <xf numFmtId="0" fontId="26" fillId="0" borderId="0" xfId="0" applyFont="1" applyFill="1" applyBorder="1" applyAlignment="1">
      <alignment horizontal="left" vertical="center" wrapText="1"/>
    </xf>
    <xf numFmtId="0" fontId="26" fillId="0" borderId="0" xfId="0" applyFont="1" applyFill="1" applyBorder="1" applyAlignment="1">
      <alignment wrapText="1"/>
    </xf>
    <xf numFmtId="0" fontId="28" fillId="0" borderId="0" xfId="0" applyNumberFormat="1" applyFont="1" applyFill="1" applyBorder="1" applyAlignment="1">
      <alignment horizontal="left"/>
    </xf>
    <xf numFmtId="0" fontId="28" fillId="0" borderId="0" xfId="0" applyNumberFormat="1" applyFont="1" applyFill="1" applyBorder="1" applyAlignment="1">
      <alignment horizontal="left" vertical="center"/>
    </xf>
    <xf numFmtId="0" fontId="13" fillId="0" borderId="0" xfId="0" applyFont="1" applyFill="1" applyBorder="1" applyAlignment="1">
      <alignment horizontal="left" wrapText="1"/>
    </xf>
    <xf numFmtId="0" fontId="23" fillId="0" borderId="0" xfId="0" applyFont="1" applyFill="1" applyBorder="1" applyAlignment="1">
      <alignment horizontal="left"/>
    </xf>
    <xf numFmtId="0" fontId="21" fillId="0" borderId="0" xfId="0" applyFont="1" applyFill="1" applyBorder="1" applyAlignment="1">
      <alignment/>
    </xf>
    <xf numFmtId="0" fontId="13" fillId="0" borderId="0" xfId="0" applyFont="1" applyFill="1" applyBorder="1" applyAlignment="1">
      <alignment horizontal="left"/>
    </xf>
    <xf numFmtId="0" fontId="13" fillId="0" borderId="0" xfId="0" applyFont="1" applyFill="1" applyAlignment="1">
      <alignment horizontal="left" wrapText="1"/>
    </xf>
    <xf numFmtId="0" fontId="8" fillId="27" borderId="0" xfId="0" applyNumberFormat="1" applyFont="1" applyFill="1" applyBorder="1" applyAlignment="1">
      <alignment horizontal="center" vertical="top" wrapText="1"/>
    </xf>
    <xf numFmtId="0" fontId="0" fillId="27" borderId="0" xfId="0" applyFill="1" applyAlignment="1">
      <alignment horizontal="center" vertical="top" wrapText="1"/>
    </xf>
    <xf numFmtId="0" fontId="20" fillId="27" borderId="0" xfId="0" applyFont="1" applyFill="1" applyAlignment="1">
      <alignment horizontal="center" vertical="top" wrapText="1"/>
    </xf>
    <xf numFmtId="0" fontId="0" fillId="27" borderId="0" xfId="0" applyFill="1" applyAlignment="1">
      <alignment horizontal="center" vertical="top"/>
    </xf>
    <xf numFmtId="0" fontId="12" fillId="0" borderId="0" xfId="0" applyFont="1" applyFill="1" applyBorder="1" applyAlignment="1">
      <alignment horizontal="left" wrapText="1"/>
    </xf>
    <xf numFmtId="0" fontId="14" fillId="0" borderId="0" xfId="0" applyFont="1" applyAlignment="1">
      <alignment horizontal="left" wrapText="1"/>
    </xf>
    <xf numFmtId="0" fontId="12" fillId="0" borderId="0" xfId="0" applyFont="1" applyAlignment="1">
      <alignment horizontal="left" wrapText="1"/>
    </xf>
    <xf numFmtId="0" fontId="26" fillId="0" borderId="0" xfId="0" applyFont="1" applyAlignment="1">
      <alignment horizontal="left" wrapText="1"/>
    </xf>
    <xf numFmtId="0" fontId="15" fillId="0" borderId="0" xfId="0" applyFont="1" applyAlignment="1">
      <alignment horizontal="left" wrapText="1"/>
    </xf>
    <xf numFmtId="0" fontId="14" fillId="0" borderId="0" xfId="0" applyFont="1" applyBorder="1" applyAlignment="1">
      <alignment horizontal="left" wrapText="1"/>
    </xf>
    <xf numFmtId="0" fontId="18" fillId="0" borderId="0" xfId="0" applyFont="1" applyBorder="1" applyAlignment="1">
      <alignment horizontal="left" wrapText="1"/>
    </xf>
    <xf numFmtId="0" fontId="18" fillId="0" borderId="0" xfId="0" applyFont="1" applyAlignment="1">
      <alignment horizontal="left" wrapText="1"/>
    </xf>
    <xf numFmtId="0" fontId="17" fillId="0" borderId="0" xfId="0" applyFont="1" applyAlignment="1">
      <alignment horizontal="left" wrapText="1"/>
    </xf>
    <xf numFmtId="0" fontId="22" fillId="0" borderId="0" xfId="0" applyFont="1" applyFill="1" applyBorder="1" applyAlignment="1">
      <alignment horizontal="center"/>
    </xf>
    <xf numFmtId="0" fontId="8" fillId="26" borderId="0" xfId="0" applyNumberFormat="1" applyFont="1" applyFill="1" applyBorder="1" applyAlignment="1">
      <alignment horizontal="center" vertical="top" wrapText="1"/>
    </xf>
    <xf numFmtId="0" fontId="8" fillId="26" borderId="0" xfId="0" applyNumberFormat="1" applyFont="1" applyFill="1" applyBorder="1" applyAlignment="1">
      <alignment horizontal="center" vertical="top"/>
    </xf>
    <xf numFmtId="0" fontId="8" fillId="27" borderId="0" xfId="0" applyNumberFormat="1" applyFont="1" applyFill="1" applyBorder="1" applyAlignment="1">
      <alignment horizontal="center" vertical="top"/>
    </xf>
    <xf numFmtId="0" fontId="26" fillId="0" borderId="0" xfId="0" applyFont="1" applyFill="1" applyBorder="1" applyAlignment="1">
      <alignment horizontal="left" vertical="center" wrapText="1"/>
    </xf>
    <xf numFmtId="0" fontId="22" fillId="0" borderId="0" xfId="0" applyFont="1" applyFill="1" applyBorder="1" applyAlignment="1">
      <alignment/>
    </xf>
    <xf numFmtId="0" fontId="22" fillId="0" borderId="0" xfId="0" applyFont="1" applyFill="1" applyBorder="1" applyAlignment="1">
      <alignment horizontal="left" wrapText="1"/>
    </xf>
    <xf numFmtId="0" fontId="8" fillId="27" borderId="0" xfId="0" applyFont="1" applyFill="1" applyBorder="1" applyAlignment="1">
      <alignment horizontal="center" vertical="top"/>
    </xf>
    <xf numFmtId="0" fontId="8" fillId="26" borderId="0" xfId="0" applyFont="1" applyFill="1" applyBorder="1" applyAlignment="1">
      <alignment horizontal="center" vertical="top" wrapText="1"/>
    </xf>
    <xf numFmtId="0" fontId="8" fillId="26" borderId="0" xfId="0" applyFont="1" applyFill="1" applyBorder="1" applyAlignment="1">
      <alignment horizontal="center" vertical="top"/>
    </xf>
    <xf numFmtId="0" fontId="8" fillId="27" borderId="0" xfId="0" applyFont="1" applyFill="1" applyBorder="1" applyAlignment="1">
      <alignment horizontal="center" vertical="top" wrapText="1"/>
    </xf>
    <xf numFmtId="0" fontId="0" fillId="0" borderId="0" xfId="0" applyAlignment="1">
      <alignment horizontal="left" wrapText="1"/>
    </xf>
    <xf numFmtId="0" fontId="31" fillId="25" borderId="0" xfId="0" applyFont="1" applyFill="1" applyAlignment="1">
      <alignment horizontal="left" wrapText="1"/>
    </xf>
    <xf numFmtId="0" fontId="25" fillId="26" borderId="0" xfId="0" applyFont="1" applyFill="1" applyBorder="1" applyAlignment="1">
      <alignment horizontal="center" vertical="top" wrapText="1"/>
    </xf>
    <xf numFmtId="0" fontId="12" fillId="0" borderId="0" xfId="0" applyFont="1" applyFill="1" applyBorder="1" applyAlignment="1">
      <alignment horizontal="center" wrapText="1"/>
    </xf>
    <xf numFmtId="0" fontId="21" fillId="0" borderId="0" xfId="0" applyFont="1" applyFill="1" applyBorder="1" applyAlignment="1">
      <alignment horizontal="left" wrapText="1"/>
    </xf>
    <xf numFmtId="0" fontId="8" fillId="23" borderId="0" xfId="0" applyFont="1" applyFill="1" applyBorder="1" applyAlignment="1">
      <alignment horizontal="center" vertical="top"/>
    </xf>
    <xf numFmtId="0" fontId="26" fillId="0" borderId="0" xfId="0" applyFont="1" applyFill="1" applyBorder="1" applyAlignment="1">
      <alignment horizontal="left" wrapText="1"/>
    </xf>
    <xf numFmtId="0" fontId="8" fillId="20" borderId="0" xfId="0" applyNumberFormat="1" applyFont="1" applyFill="1" applyBorder="1" applyAlignment="1">
      <alignment horizontal="center" vertical="top"/>
    </xf>
    <xf numFmtId="0" fontId="8" fillId="24" borderId="0" xfId="0" applyNumberFormat="1" applyFont="1" applyFill="1" applyBorder="1" applyAlignment="1">
      <alignment horizontal="center" vertical="top"/>
    </xf>
    <xf numFmtId="0" fontId="0" fillId="0" borderId="0" xfId="0" applyAlignment="1">
      <alignment horizontal="center"/>
    </xf>
    <xf numFmtId="0" fontId="8" fillId="27" borderId="0" xfId="0" applyFont="1" applyFill="1" applyBorder="1" applyAlignment="1">
      <alignment horizontal="center" vertical="top" wrapText="1" shrinkToFi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Chap. 3.1 Caract. gén. famille  éd. 2010" xfId="52"/>
    <cellStyle name="Normal_V13.1 Classeur Familles.xls"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chartsheet" Target="chartsheets/sheet2.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chartsheet" Target="chartsheets/sheet3.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2.2 Proportion de la population des ménages privés vivant dans une famille avec ou sans enfants ou hors famille, aux différents âges de la vie, Québec, 2006</a:t>
            </a:r>
          </a:p>
        </c:rich>
      </c:tx>
      <c:layout>
        <c:manualLayout>
          <c:xMode val="factor"/>
          <c:yMode val="factor"/>
          <c:x val="0.003"/>
          <c:y val="-0.00225"/>
        </c:manualLayout>
      </c:layout>
      <c:spPr>
        <a:noFill/>
        <a:ln>
          <a:noFill/>
        </a:ln>
      </c:spPr>
    </c:title>
    <c:plotArea>
      <c:layout>
        <c:manualLayout>
          <c:xMode val="edge"/>
          <c:yMode val="edge"/>
          <c:x val="0.07425"/>
          <c:y val="0.21725"/>
          <c:w val="0.865"/>
          <c:h val="0.4995"/>
        </c:manualLayout>
      </c:layout>
      <c:barChart>
        <c:barDir val="col"/>
        <c:grouping val="clustered"/>
        <c:varyColors val="0"/>
        <c:ser>
          <c:idx val="0"/>
          <c:order val="0"/>
          <c:tx>
            <c:strRef>
              <c:f>'Données FIG 2.2'!$B$6</c:f>
              <c:strCache>
                <c:ptCount val="1"/>
                <c:pt idx="0">
                  <c:v>Vivant dans une famille¹ avec enfants</c:v>
                </c:pt>
              </c:strCache>
            </c:strRef>
          </c:tx>
          <c:spPr>
            <a:solidFill>
              <a:srgbClr val="96969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11"/>
              <c:txPr>
                <a:bodyPr vert="horz" rot="0" anchor="ctr"/>
                <a:lstStyle/>
                <a:p>
                  <a:pPr algn="ctr">
                    <a:defRPr lang="en-US" cap="none" sz="575" b="1" i="0" u="none" baseline="0">
                      <a:solidFill>
                        <a:srgbClr val="000000"/>
                      </a:solidFill>
                    </a:defRPr>
                  </a:pPr>
                </a:p>
              </c:txPr>
              <c:numFmt formatCode="_ * #,##0_)\ _$_ ;_ * \(#,##0\)\ _$_ ;_ * &quot;-&quot;_)\ _$_ ;_ @_ " sourceLinked="0"/>
              <c:dLblPos val="outEnd"/>
              <c:showLegendKey val="0"/>
              <c:showVal val="1"/>
              <c:showBubbleSize val="0"/>
              <c:showCatName val="0"/>
              <c:showSerName val="0"/>
              <c:showPercent val="0"/>
            </c:dLbl>
            <c:numFmt formatCode="_ * #,##0_)\ _$_ ;_ * \(#,##0\)\ _$_ ;_ * &quot;-&quot;_)\ _$_ ;_ @_ " sourceLinked="0"/>
            <c:txPr>
              <a:bodyPr vert="horz" rot="0" anchor="ctr"/>
              <a:lstStyle/>
              <a:p>
                <a:pPr algn="ctr">
                  <a:defRPr lang="en-US" cap="none" sz="575" b="1" i="0" u="none" baseline="0">
                    <a:solidFill>
                      <a:srgbClr val="000000"/>
                    </a:solidFill>
                  </a:defRPr>
                </a:pPr>
              </a:p>
            </c:txPr>
            <c:showLegendKey val="0"/>
            <c:showVal val="1"/>
            <c:showBubbleSize val="0"/>
            <c:showCatName val="0"/>
            <c:showSerName val="0"/>
            <c:showPercent val="0"/>
          </c:dLbls>
          <c:cat>
            <c:strRef>
              <c:f>'Données FIG 2.2'!$A$7:$A$17</c:f>
              <c:strCache>
                <c:ptCount val="11"/>
                <c:pt idx="0">
                  <c:v>0-17 </c:v>
                </c:pt>
                <c:pt idx="1">
                  <c:v>18-19</c:v>
                </c:pt>
                <c:pt idx="2">
                  <c:v>20-24</c:v>
                </c:pt>
                <c:pt idx="3">
                  <c:v>25-29</c:v>
                </c:pt>
                <c:pt idx="4">
                  <c:v>30-34</c:v>
                </c:pt>
                <c:pt idx="5">
                  <c:v>35-44</c:v>
                </c:pt>
                <c:pt idx="6">
                  <c:v>45-54</c:v>
                </c:pt>
                <c:pt idx="7">
                  <c:v>55-64</c:v>
                </c:pt>
                <c:pt idx="8">
                  <c:v>65-74</c:v>
                </c:pt>
                <c:pt idx="9">
                  <c:v>75-84</c:v>
                </c:pt>
                <c:pt idx="10">
                  <c:v>85 ou plus</c:v>
                </c:pt>
              </c:strCache>
            </c:strRef>
          </c:cat>
          <c:val>
            <c:numRef>
              <c:f>'Données FIG 2.2'!$B$7:$B$17</c:f>
              <c:numCache>
                <c:ptCount val="11"/>
                <c:pt idx="0">
                  <c:v>99</c:v>
                </c:pt>
                <c:pt idx="1">
                  <c:v>89.06050367678374</c:v>
                </c:pt>
                <c:pt idx="2">
                  <c:v>64.5858637516248</c:v>
                </c:pt>
                <c:pt idx="3">
                  <c:v>48.32732361563684</c:v>
                </c:pt>
                <c:pt idx="4">
                  <c:v>63.21130101903273</c:v>
                </c:pt>
                <c:pt idx="5">
                  <c:v>71.74846170787507</c:v>
                </c:pt>
                <c:pt idx="6">
                  <c:v>56.208633682830936</c:v>
                </c:pt>
                <c:pt idx="7">
                  <c:v>24.16258898573566</c:v>
                </c:pt>
                <c:pt idx="8">
                  <c:v>12.248609517083075</c:v>
                </c:pt>
                <c:pt idx="9">
                  <c:v>12.338280343812272</c:v>
                </c:pt>
                <c:pt idx="10">
                  <c:v>15.145656956202918</c:v>
                </c:pt>
              </c:numCache>
            </c:numRef>
          </c:val>
        </c:ser>
        <c:ser>
          <c:idx val="1"/>
          <c:order val="1"/>
          <c:tx>
            <c:strRef>
              <c:f>'Données FIG 2.2'!$C$6</c:f>
              <c:strCache>
                <c:ptCount val="1"/>
                <c:pt idx="0">
                  <c:v>Vivant dans une famille sans enfant² à la maison</c:v>
                </c:pt>
              </c:strCache>
            </c:strRef>
          </c:tx>
          <c:spPr>
            <a:pattFill prst="pct90">
              <a:fgClr>
                <a:srgbClr val="99CC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11"/>
              <c:txPr>
                <a:bodyPr vert="horz" rot="0" anchor="ctr"/>
                <a:lstStyle/>
                <a:p>
                  <a:pPr algn="ctr">
                    <a:defRPr lang="en-US" cap="none" sz="575" b="1" i="0" u="none" baseline="0">
                      <a:solidFill>
                        <a:srgbClr val="000000"/>
                      </a:solidFill>
                    </a:defRPr>
                  </a:pPr>
                </a:p>
              </c:txPr>
              <c:numFmt formatCode="_ * #,##0_)\ _$_ ;_ * \(#,##0\)\ _$_ ;_ * &quot;-&quot;_)\ _$_ ;_ @_ " sourceLinked="0"/>
              <c:dLblPos val="outEnd"/>
              <c:showLegendKey val="0"/>
              <c:showVal val="1"/>
              <c:showBubbleSize val="0"/>
              <c:showCatName val="0"/>
              <c:showSerName val="0"/>
              <c:showPercent val="0"/>
            </c:dLbl>
            <c:numFmt formatCode="_ * #,##0_)\ _$_ ;_ * \(#,##0\)\ _$_ ;_ * &quot;-&quot;_)\ _$_ ;_ @_ " sourceLinked="0"/>
            <c:txPr>
              <a:bodyPr vert="horz" rot="0" anchor="ctr"/>
              <a:lstStyle/>
              <a:p>
                <a:pPr algn="ctr">
                  <a:defRPr lang="en-US" cap="none" sz="575" b="1" i="0" u="none" baseline="0">
                    <a:solidFill>
                      <a:srgbClr val="000000"/>
                    </a:solidFill>
                  </a:defRPr>
                </a:pPr>
              </a:p>
            </c:txPr>
            <c:showLegendKey val="0"/>
            <c:showVal val="1"/>
            <c:showBubbleSize val="0"/>
            <c:showCatName val="0"/>
            <c:showSerName val="0"/>
            <c:showPercent val="0"/>
          </c:dLbls>
          <c:cat>
            <c:strRef>
              <c:f>'Données FIG 2.2'!$A$7:$A$17</c:f>
              <c:strCache>
                <c:ptCount val="11"/>
                <c:pt idx="0">
                  <c:v>0-17 </c:v>
                </c:pt>
                <c:pt idx="1">
                  <c:v>18-19</c:v>
                </c:pt>
                <c:pt idx="2">
                  <c:v>20-24</c:v>
                </c:pt>
                <c:pt idx="3">
                  <c:v>25-29</c:v>
                </c:pt>
                <c:pt idx="4">
                  <c:v>30-34</c:v>
                </c:pt>
                <c:pt idx="5">
                  <c:v>35-44</c:v>
                </c:pt>
                <c:pt idx="6">
                  <c:v>45-54</c:v>
                </c:pt>
                <c:pt idx="7">
                  <c:v>55-64</c:v>
                </c:pt>
                <c:pt idx="8">
                  <c:v>65-74</c:v>
                </c:pt>
                <c:pt idx="9">
                  <c:v>75-84</c:v>
                </c:pt>
                <c:pt idx="10">
                  <c:v>85 ou plus</c:v>
                </c:pt>
              </c:strCache>
            </c:strRef>
          </c:cat>
          <c:val>
            <c:numRef>
              <c:f>'Données FIG 2.2'!$C$7:$C$17</c:f>
              <c:numCache>
                <c:ptCount val="11"/>
                <c:pt idx="0">
                  <c:v>0.1</c:v>
                </c:pt>
                <c:pt idx="1">
                  <c:v>3.4155759348116184</c:v>
                </c:pt>
                <c:pt idx="2">
                  <c:v>15.219800123590957</c:v>
                </c:pt>
                <c:pt idx="3">
                  <c:v>27.152006700920357</c:v>
                </c:pt>
                <c:pt idx="4">
                  <c:v>18.433169784870866</c:v>
                </c:pt>
                <c:pt idx="5">
                  <c:v>12.41375900614418</c:v>
                </c:pt>
                <c:pt idx="6">
                  <c:v>25.035222804718217</c:v>
                </c:pt>
                <c:pt idx="7">
                  <c:v>51.23768043405338</c:v>
                </c:pt>
                <c:pt idx="8">
                  <c:v>56.903858038315526</c:v>
                </c:pt>
                <c:pt idx="9">
                  <c:v>43.39886387294412</c:v>
                </c:pt>
                <c:pt idx="10">
                  <c:v>23.6</c:v>
                </c:pt>
              </c:numCache>
            </c:numRef>
          </c:val>
        </c:ser>
        <c:ser>
          <c:idx val="2"/>
          <c:order val="2"/>
          <c:tx>
            <c:strRef>
              <c:f>'Données FIG 2.2'!$D$6</c:f>
              <c:strCache>
                <c:ptCount val="1"/>
                <c:pt idx="0">
                  <c:v>Vivant hors famille³</c:v>
                </c:pt>
              </c:strCache>
            </c:strRef>
          </c:tx>
          <c:spPr>
            <a:pattFill prst="pct50">
              <a:fgClr>
                <a:srgbClr val="99CC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11"/>
              <c:txPr>
                <a:bodyPr vert="horz" rot="0" anchor="ctr"/>
                <a:lstStyle/>
                <a:p>
                  <a:pPr algn="ctr">
                    <a:defRPr lang="en-US" cap="none" sz="575" b="1" i="0" u="none" baseline="0">
                      <a:solidFill>
                        <a:srgbClr val="000000"/>
                      </a:solidFill>
                    </a:defRPr>
                  </a:pPr>
                </a:p>
              </c:txPr>
              <c:numFmt formatCode="_ * #,##0_)\ _$_ ;_ * \(#,##0\)\ _$_ ;_ * &quot;-&quot;_)\ _$_ ;_ @_ " sourceLinked="0"/>
              <c:dLblPos val="outEnd"/>
              <c:showLegendKey val="0"/>
              <c:showVal val="1"/>
              <c:showBubbleSize val="0"/>
              <c:showCatName val="0"/>
              <c:showSerName val="0"/>
              <c:showPercent val="0"/>
            </c:dLbl>
            <c:numFmt formatCode="_ * #,##0_)\ _$_ ;_ * \(#,##0\)\ _$_ ;_ * &quot;-&quot;_)\ _$_ ;_ @_ " sourceLinked="0"/>
            <c:txPr>
              <a:bodyPr vert="horz" rot="0" anchor="ctr"/>
              <a:lstStyle/>
              <a:p>
                <a:pPr algn="ctr">
                  <a:defRPr lang="en-US" cap="none" sz="575" b="1" i="0" u="none" baseline="0">
                    <a:solidFill>
                      <a:srgbClr val="000000"/>
                    </a:solidFill>
                  </a:defRPr>
                </a:pPr>
              </a:p>
            </c:txPr>
            <c:showLegendKey val="0"/>
            <c:showVal val="1"/>
            <c:showBubbleSize val="0"/>
            <c:showCatName val="0"/>
            <c:showSerName val="0"/>
            <c:showPercent val="0"/>
          </c:dLbls>
          <c:cat>
            <c:strRef>
              <c:f>'Données FIG 2.2'!$A$7:$A$17</c:f>
              <c:strCache>
                <c:ptCount val="11"/>
                <c:pt idx="0">
                  <c:v>0-17 </c:v>
                </c:pt>
                <c:pt idx="1">
                  <c:v>18-19</c:v>
                </c:pt>
                <c:pt idx="2">
                  <c:v>20-24</c:v>
                </c:pt>
                <c:pt idx="3">
                  <c:v>25-29</c:v>
                </c:pt>
                <c:pt idx="4">
                  <c:v>30-34</c:v>
                </c:pt>
                <c:pt idx="5">
                  <c:v>35-44</c:v>
                </c:pt>
                <c:pt idx="6">
                  <c:v>45-54</c:v>
                </c:pt>
                <c:pt idx="7">
                  <c:v>55-64</c:v>
                </c:pt>
                <c:pt idx="8">
                  <c:v>65-74</c:v>
                </c:pt>
                <c:pt idx="9">
                  <c:v>75-84</c:v>
                </c:pt>
                <c:pt idx="10">
                  <c:v>85 ou plus</c:v>
                </c:pt>
              </c:strCache>
            </c:strRef>
          </c:cat>
          <c:val>
            <c:numRef>
              <c:f>'Données FIG 2.2'!$D$7:$D$17</c:f>
              <c:numCache>
                <c:ptCount val="11"/>
                <c:pt idx="0">
                  <c:v>0.9</c:v>
                </c:pt>
                <c:pt idx="1">
                  <c:v>7.521081173163738</c:v>
                </c:pt>
                <c:pt idx="2">
                  <c:v>20.193270685503634</c:v>
                </c:pt>
                <c:pt idx="3">
                  <c:v>24.51760523815847</c:v>
                </c:pt>
                <c:pt idx="4">
                  <c:v>18.354450854585647</c:v>
                </c:pt>
                <c:pt idx="5">
                  <c:v>15.837779285980755</c:v>
                </c:pt>
                <c:pt idx="6">
                  <c:v>18.755324377457406</c:v>
                </c:pt>
                <c:pt idx="7">
                  <c:v>24.60026303038693</c:v>
                </c:pt>
                <c:pt idx="8">
                  <c:v>30.845766752008473</c:v>
                </c:pt>
                <c:pt idx="9">
                  <c:v>44.26434286054189</c:v>
                </c:pt>
                <c:pt idx="10">
                  <c:v>61.28258116125591</c:v>
                </c:pt>
              </c:numCache>
            </c:numRef>
          </c:val>
        </c:ser>
        <c:axId val="21774080"/>
        <c:axId val="61748993"/>
      </c:barChart>
      <c:catAx>
        <c:axId val="21774080"/>
        <c:scaling>
          <c:orientation val="minMax"/>
        </c:scaling>
        <c:axPos val="b"/>
        <c:title>
          <c:tx>
            <c:rich>
              <a:bodyPr vert="horz" rot="0" anchor="ctr"/>
              <a:lstStyle/>
              <a:p>
                <a:pPr algn="ctr">
                  <a:defRPr/>
                </a:pPr>
                <a:r>
                  <a:rPr lang="en-US" cap="none" sz="800" b="1" i="0" u="none" baseline="0">
                    <a:solidFill>
                      <a:srgbClr val="000000"/>
                    </a:solidFill>
                  </a:rPr>
                  <a:t>Groupe d'âge</a:t>
                </a:r>
              </a:p>
            </c:rich>
          </c:tx>
          <c:layout>
            <c:manualLayout>
              <c:xMode val="factor"/>
              <c:yMode val="factor"/>
              <c:x val="-0.00075"/>
              <c:y val="0.11375"/>
            </c:manualLayout>
          </c:layout>
          <c:overlay val="0"/>
          <c:spPr>
            <a:noFill/>
            <a:ln>
              <a:noFill/>
            </a:ln>
          </c:spPr>
        </c:title>
        <c:delete val="0"/>
        <c:numFmt formatCode="General" sourceLinked="1"/>
        <c:majorTickMark val="out"/>
        <c:minorTickMark val="none"/>
        <c:tickLblPos val="nextTo"/>
        <c:spPr>
          <a:ln w="3175">
            <a:solidFill/>
          </a:ln>
        </c:spPr>
        <c:txPr>
          <a:bodyPr vert="horz" rot="0"/>
          <a:lstStyle/>
          <a:p>
            <a:pPr>
              <a:defRPr lang="en-US" cap="none" sz="800" b="1" i="0" u="none" baseline="0">
                <a:solidFill>
                  <a:srgbClr val="000000"/>
                </a:solidFill>
              </a:defRPr>
            </a:pPr>
          </a:p>
        </c:txPr>
        <c:crossAx val="61748993"/>
        <c:crosses val="autoZero"/>
        <c:auto val="1"/>
        <c:lblOffset val="100"/>
        <c:tickLblSkip val="1"/>
        <c:noMultiLvlLbl val="0"/>
      </c:catAx>
      <c:valAx>
        <c:axId val="61748993"/>
        <c:scaling>
          <c:orientation val="minMax"/>
          <c:max val="100"/>
        </c:scaling>
        <c:axPos val="l"/>
        <c:title>
          <c:tx>
            <c:rich>
              <a:bodyPr vert="horz" rot="0" anchor="ctr"/>
              <a:lstStyle/>
              <a:p>
                <a:pPr algn="ctr">
                  <a:defRPr/>
                </a:pPr>
                <a:r>
                  <a:rPr lang="en-US" cap="none" sz="800" b="1" i="0" u="none" baseline="0">
                    <a:solidFill>
                      <a:srgbClr val="000000"/>
                    </a:solidFill>
                  </a:rPr>
                  <a:t>Proportion 
</a:t>
                </a:r>
                <a:r>
                  <a:rPr lang="en-US" cap="none" sz="800" b="1" i="0" u="none" baseline="0">
                    <a:solidFill>
                      <a:srgbClr val="000000"/>
                    </a:solidFill>
                  </a:rPr>
                  <a:t>de personnes</a:t>
                </a:r>
              </a:p>
            </c:rich>
          </c:tx>
          <c:layout>
            <c:manualLayout>
              <c:xMode val="factor"/>
              <c:yMode val="factor"/>
              <c:x val="0.02175"/>
              <c:y val="0.1645"/>
            </c:manualLayout>
          </c:layout>
          <c:overlay val="0"/>
          <c:spPr>
            <a:noFill/>
            <a:ln>
              <a:noFill/>
            </a:ln>
          </c:spPr>
        </c:title>
        <c:majorGridlines>
          <c:spPr>
            <a:ln w="3175">
              <a:solidFill>
                <a:srgbClr val="C0C0C0"/>
              </a:solidFill>
            </a:ln>
          </c:spPr>
        </c:majorGridlines>
        <c:delete val="0"/>
        <c:numFmt formatCode="0&quot; %&quot;" sourceLinked="0"/>
        <c:majorTickMark val="out"/>
        <c:minorTickMark val="none"/>
        <c:tickLblPos val="nextTo"/>
        <c:spPr>
          <a:ln w="3175">
            <a:solidFill/>
          </a:ln>
        </c:spPr>
        <c:txPr>
          <a:bodyPr vert="horz" rot="0"/>
          <a:lstStyle/>
          <a:p>
            <a:pPr>
              <a:defRPr lang="en-US" cap="none" sz="675" b="1" i="0" u="none" baseline="0">
                <a:solidFill>
                  <a:srgbClr val="000000"/>
                </a:solidFill>
              </a:defRPr>
            </a:pPr>
          </a:p>
        </c:txPr>
        <c:crossAx val="21774080"/>
        <c:crossesAt val="1"/>
        <c:crossBetween val="between"/>
        <c:dispUnits/>
      </c:valAx>
      <c:spPr>
        <a:solidFill>
          <a:srgbClr val="FFFFCC"/>
        </a:solidFill>
        <a:ln w="12700">
          <a:solidFill>
            <a:srgbClr val="808080"/>
          </a:solidFill>
        </a:ln>
      </c:spPr>
    </c:plotArea>
    <c:legend>
      <c:legendPos val="b"/>
      <c:layout>
        <c:manualLayout>
          <c:xMode val="edge"/>
          <c:yMode val="edge"/>
          <c:x val="0.1"/>
          <c:y val="0.77825"/>
          <c:w val="0.282"/>
          <c:h val="0.070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2.3 : Répartition en pourcentage de la population hors famille</a:t>
            </a:r>
            <a:r>
              <a:rPr lang="en-US" cap="none" sz="1200" b="1" i="0" u="none" baseline="30000">
                <a:solidFill>
                  <a:srgbClr val="000000"/>
                </a:solidFill>
              </a:rPr>
              <a:t>1</a:t>
            </a:r>
            <a:r>
              <a:rPr lang="en-US" cap="none" sz="1200" b="1" i="0" u="none" baseline="0">
                <a:solidFill>
                  <a:srgbClr val="000000"/>
                </a:solidFill>
              </a:rPr>
              <a:t> dans les ménages privés</a:t>
            </a:r>
            <a:r>
              <a:rPr lang="en-US" cap="none" sz="1200" b="1" i="0" u="none" baseline="30000">
                <a:solidFill>
                  <a:srgbClr val="000000"/>
                </a:solidFill>
              </a:rPr>
              <a:t>2</a:t>
            </a:r>
            <a:r>
              <a:rPr lang="en-US" cap="none" sz="1200" b="1" i="0" u="none" baseline="0">
                <a:solidFill>
                  <a:srgbClr val="000000"/>
                </a:solidFill>
              </a:rPr>
              <a:t>, aux différents âges de la vie, selon la modalité de vie, Québec, 2006</a:t>
            </a:r>
          </a:p>
        </c:rich>
      </c:tx>
      <c:layout>
        <c:manualLayout>
          <c:xMode val="factor"/>
          <c:yMode val="factor"/>
          <c:x val="0.003"/>
          <c:y val="-0.00225"/>
        </c:manualLayout>
      </c:layout>
      <c:spPr>
        <a:noFill/>
        <a:ln>
          <a:noFill/>
        </a:ln>
      </c:spPr>
    </c:title>
    <c:plotArea>
      <c:layout>
        <c:manualLayout>
          <c:xMode val="edge"/>
          <c:yMode val="edge"/>
          <c:x val="0.0325"/>
          <c:y val="0.1815"/>
          <c:w val="0.90075"/>
          <c:h val="0.5625"/>
        </c:manualLayout>
      </c:layout>
      <c:barChart>
        <c:barDir val="col"/>
        <c:grouping val="percentStacked"/>
        <c:varyColors val="0"/>
        <c:ser>
          <c:idx val="0"/>
          <c:order val="0"/>
          <c:tx>
            <c:strRef>
              <c:f>'Données FIG 2.3'!$B$6</c:f>
              <c:strCache>
                <c:ptCount val="1"/>
                <c:pt idx="0">
                  <c:v>Vivant avec des personnes apparentées</c:v>
                </c:pt>
              </c:strCache>
            </c:strRef>
          </c:tx>
          <c:spPr>
            <a:solidFill>
              <a:srgbClr val="80808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FFFFFF"/>
                    </a:solidFill>
                  </a:defRPr>
                </a:pPr>
              </a:p>
            </c:txPr>
            <c:showLegendKey val="0"/>
            <c:showVal val="1"/>
            <c:showBubbleSize val="0"/>
            <c:showCatName val="0"/>
            <c:showSerName val="0"/>
            <c:showPercent val="0"/>
          </c:dLbls>
          <c:cat>
            <c:strRef>
              <c:f>'Données FIG 2.3'!$A$7:$A$17</c:f>
              <c:strCache>
                <c:ptCount val="11"/>
                <c:pt idx="0">
                  <c:v>0-17 </c:v>
                </c:pt>
                <c:pt idx="1">
                  <c:v>18-19</c:v>
                </c:pt>
                <c:pt idx="2">
                  <c:v>20-24</c:v>
                </c:pt>
                <c:pt idx="3">
                  <c:v>25-29</c:v>
                </c:pt>
                <c:pt idx="4">
                  <c:v>30-34</c:v>
                </c:pt>
                <c:pt idx="5">
                  <c:v>35-44</c:v>
                </c:pt>
                <c:pt idx="6">
                  <c:v>45-54</c:v>
                </c:pt>
                <c:pt idx="7">
                  <c:v>55-64</c:v>
                </c:pt>
                <c:pt idx="8">
                  <c:v>65-74</c:v>
                </c:pt>
                <c:pt idx="9">
                  <c:v>75-84</c:v>
                </c:pt>
                <c:pt idx="10">
                  <c:v>85 ou plus</c:v>
                </c:pt>
              </c:strCache>
            </c:strRef>
          </c:cat>
          <c:val>
            <c:numRef>
              <c:f>'Données FIG 2.3'!$B$7:$B$17</c:f>
              <c:numCache>
                <c:ptCount val="11"/>
                <c:pt idx="0">
                  <c:v>72.08702064896755</c:v>
                </c:pt>
                <c:pt idx="1">
                  <c:v>24.27331068327671</c:v>
                </c:pt>
                <c:pt idx="2">
                  <c:v>13.21162876589458</c:v>
                </c:pt>
                <c:pt idx="3">
                  <c:v>8.80759936671944</c:v>
                </c:pt>
                <c:pt idx="4">
                  <c:v>7.120615710005287</c:v>
                </c:pt>
                <c:pt idx="5">
                  <c:v>6.053296251099696</c:v>
                </c:pt>
                <c:pt idx="6">
                  <c:v>7.014172471775162</c:v>
                </c:pt>
                <c:pt idx="7">
                  <c:v>8.480152374356088</c:v>
                </c:pt>
                <c:pt idx="8">
                  <c:v>10.515469818827098</c:v>
                </c:pt>
                <c:pt idx="9">
                  <c:v>12.037223678021904</c:v>
                </c:pt>
                <c:pt idx="10">
                  <c:v>16.7192429022082</c:v>
                </c:pt>
              </c:numCache>
            </c:numRef>
          </c:val>
        </c:ser>
        <c:ser>
          <c:idx val="1"/>
          <c:order val="1"/>
          <c:tx>
            <c:strRef>
              <c:f>'Données FIG 2.3'!$C$6</c:f>
              <c:strCache>
                <c:ptCount val="1"/>
                <c:pt idx="0">
                  <c:v>Vivant avec des personnes non apparentées</c:v>
                </c:pt>
              </c:strCache>
            </c:strRef>
          </c:tx>
          <c:spPr>
            <a:pattFill prst="pct90">
              <a:fgClr>
                <a:srgbClr val="99CC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pPr>
              </a:p>
            </c:txPr>
            <c:showLegendKey val="0"/>
            <c:showVal val="1"/>
            <c:showBubbleSize val="0"/>
            <c:showCatName val="0"/>
            <c:showSerName val="0"/>
            <c:showPercent val="0"/>
          </c:dLbls>
          <c:cat>
            <c:strRef>
              <c:f>'Données FIG 2.3'!$A$7:$A$17</c:f>
              <c:strCache>
                <c:ptCount val="11"/>
                <c:pt idx="0">
                  <c:v>0-17 </c:v>
                </c:pt>
                <c:pt idx="1">
                  <c:v>18-19</c:v>
                </c:pt>
                <c:pt idx="2">
                  <c:v>20-24</c:v>
                </c:pt>
                <c:pt idx="3">
                  <c:v>25-29</c:v>
                </c:pt>
                <c:pt idx="4">
                  <c:v>30-34</c:v>
                </c:pt>
                <c:pt idx="5">
                  <c:v>35-44</c:v>
                </c:pt>
                <c:pt idx="6">
                  <c:v>45-54</c:v>
                </c:pt>
                <c:pt idx="7">
                  <c:v>55-64</c:v>
                </c:pt>
                <c:pt idx="8">
                  <c:v>65-74</c:v>
                </c:pt>
                <c:pt idx="9">
                  <c:v>75-84</c:v>
                </c:pt>
                <c:pt idx="10">
                  <c:v>85 ou plus</c:v>
                </c:pt>
              </c:strCache>
            </c:strRef>
          </c:cat>
          <c:val>
            <c:numRef>
              <c:f>'Données FIG 2.3'!$C$7:$C$17</c:f>
              <c:numCache>
                <c:ptCount val="11"/>
                <c:pt idx="0">
                  <c:v>21.939528023598818</c:v>
                </c:pt>
                <c:pt idx="1">
                  <c:v>45.60211400528501</c:v>
                </c:pt>
                <c:pt idx="2">
                  <c:v>45.26987811955891</c:v>
                </c:pt>
                <c:pt idx="3">
                  <c:v>34.576285309557534</c:v>
                </c:pt>
                <c:pt idx="4">
                  <c:v>23.33587920803713</c:v>
                </c:pt>
                <c:pt idx="5">
                  <c:v>17.606493174787865</c:v>
                </c:pt>
                <c:pt idx="6">
                  <c:v>14.067652261262639</c:v>
                </c:pt>
                <c:pt idx="7">
                  <c:v>9.958443357430415</c:v>
                </c:pt>
                <c:pt idx="8">
                  <c:v>7.178224906265205</c:v>
                </c:pt>
                <c:pt idx="9">
                  <c:v>4.138950480413895</c:v>
                </c:pt>
                <c:pt idx="10">
                  <c:v>2.980528663113238</c:v>
                </c:pt>
              </c:numCache>
            </c:numRef>
          </c:val>
        </c:ser>
        <c:ser>
          <c:idx val="2"/>
          <c:order val="2"/>
          <c:tx>
            <c:strRef>
              <c:f>'Données FIG 2.3'!$D$6</c:f>
              <c:strCache>
                <c:ptCount val="1"/>
                <c:pt idx="0">
                  <c:v>Vivant seules</c:v>
                </c:pt>
              </c:strCache>
            </c:strRef>
          </c:tx>
          <c:spPr>
            <a:pattFill prst="pct50">
              <a:fgClr>
                <a:srgbClr val="99CC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'Données FIG 2.3'!$A$7:$A$17</c:f>
              <c:strCache>
                <c:ptCount val="11"/>
                <c:pt idx="0">
                  <c:v>0-17 </c:v>
                </c:pt>
                <c:pt idx="1">
                  <c:v>18-19</c:v>
                </c:pt>
                <c:pt idx="2">
                  <c:v>20-24</c:v>
                </c:pt>
                <c:pt idx="3">
                  <c:v>25-29</c:v>
                </c:pt>
                <c:pt idx="4">
                  <c:v>30-34</c:v>
                </c:pt>
                <c:pt idx="5">
                  <c:v>35-44</c:v>
                </c:pt>
                <c:pt idx="6">
                  <c:v>45-54</c:v>
                </c:pt>
                <c:pt idx="7">
                  <c:v>55-64</c:v>
                </c:pt>
                <c:pt idx="8">
                  <c:v>65-74</c:v>
                </c:pt>
                <c:pt idx="9">
                  <c:v>75-84</c:v>
                </c:pt>
                <c:pt idx="10">
                  <c:v>85 ou plus</c:v>
                </c:pt>
              </c:strCache>
            </c:strRef>
          </c:cat>
          <c:val>
            <c:numRef>
              <c:f>'Données FIG 2.3'!$D$7:$D$17</c:f>
              <c:numCache>
                <c:ptCount val="11"/>
                <c:pt idx="0">
                  <c:v>5.9734513274336285</c:v>
                </c:pt>
                <c:pt idx="1">
                  <c:v>30.049075122687807</c:v>
                </c:pt>
                <c:pt idx="2">
                  <c:v>41.51849311454651</c:v>
                </c:pt>
                <c:pt idx="3">
                  <c:v>56.6202816431964</c:v>
                </c:pt>
                <c:pt idx="4">
                  <c:v>69.54938017742789</c:v>
                </c:pt>
                <c:pt idx="5">
                  <c:v>76.34588642619974</c:v>
                </c:pt>
                <c:pt idx="6">
                  <c:v>78.9181752669622</c:v>
                </c:pt>
                <c:pt idx="7">
                  <c:v>81.55707545127918</c:v>
                </c:pt>
                <c:pt idx="8">
                  <c:v>82.3063052749077</c:v>
                </c:pt>
                <c:pt idx="9">
                  <c:v>83.82718537929182</c:v>
                </c:pt>
                <c:pt idx="10">
                  <c:v>80.28935059284238</c:v>
                </c:pt>
              </c:numCache>
            </c:numRef>
          </c:val>
        </c:ser>
        <c:overlap val="100"/>
        <c:axId val="18870026"/>
        <c:axId val="35612507"/>
      </c:barChart>
      <c:catAx>
        <c:axId val="18870026"/>
        <c:scaling>
          <c:orientation val="minMax"/>
        </c:scaling>
        <c:axPos val="b"/>
        <c:title>
          <c:tx>
            <c:rich>
              <a:bodyPr vert="horz" rot="0" anchor="ctr"/>
              <a:lstStyle/>
              <a:p>
                <a:pPr algn="ctr">
                  <a:defRPr/>
                </a:pPr>
                <a:r>
                  <a:rPr lang="en-US" cap="none" sz="800" b="1" i="0" u="none" baseline="0">
                    <a:solidFill>
                      <a:srgbClr val="000000"/>
                    </a:solidFill>
                  </a:rPr>
                  <a:t>Groupe d'âge</a:t>
                </a:r>
              </a:p>
            </c:rich>
          </c:tx>
          <c:layout>
            <c:manualLayout>
              <c:xMode val="factor"/>
              <c:yMode val="factor"/>
              <c:x val="0.00225"/>
              <c:y val="0.11275"/>
            </c:manualLayout>
          </c:layout>
          <c:overlay val="0"/>
          <c:spPr>
            <a:noFill/>
            <a:ln>
              <a:noFill/>
            </a:ln>
          </c:spPr>
        </c:title>
        <c:delete val="0"/>
        <c:numFmt formatCode="General" sourceLinked="1"/>
        <c:majorTickMark val="out"/>
        <c:minorTickMark val="none"/>
        <c:tickLblPos val="nextTo"/>
        <c:spPr>
          <a:ln w="3175">
            <a:solidFill/>
          </a:ln>
        </c:spPr>
        <c:txPr>
          <a:bodyPr vert="horz" rot="0"/>
          <a:lstStyle/>
          <a:p>
            <a:pPr>
              <a:defRPr lang="en-US" cap="none" sz="850" b="0" i="0" u="none" baseline="0">
                <a:solidFill>
                  <a:srgbClr val="000000"/>
                </a:solidFill>
              </a:defRPr>
            </a:pPr>
          </a:p>
        </c:txPr>
        <c:crossAx val="35612507"/>
        <c:crosses val="autoZero"/>
        <c:auto val="1"/>
        <c:lblOffset val="100"/>
        <c:tickLblSkip val="1"/>
        <c:noMultiLvlLbl val="0"/>
      </c:catAx>
      <c:valAx>
        <c:axId val="35612507"/>
        <c:scaling>
          <c:orientation val="minMax"/>
        </c:scaling>
        <c:axPos val="l"/>
        <c:title>
          <c:tx>
            <c:rich>
              <a:bodyPr vert="horz" rot="0" anchor="ctr"/>
              <a:lstStyle/>
              <a:p>
                <a:pPr algn="ctr">
                  <a:defRPr/>
                </a:pPr>
                <a:r>
                  <a:rPr lang="en-US" cap="none" sz="800" b="1" i="0" u="none" baseline="0">
                    <a:solidFill>
                      <a:srgbClr val="000000"/>
                    </a:solidFill>
                  </a:rPr>
                  <a:t>Proportion 
</a:t>
                </a:r>
                <a:r>
                  <a:rPr lang="en-US" cap="none" sz="800" b="1" i="0" u="none" baseline="0">
                    <a:solidFill>
                      <a:srgbClr val="000000"/>
                    </a:solidFill>
                  </a:rPr>
                  <a:t>de personnes 
</a:t>
                </a:r>
                <a:r>
                  <a:rPr lang="en-US" cap="none" sz="800" b="1" i="0" u="none" baseline="0">
                    <a:solidFill>
                      <a:srgbClr val="000000"/>
                    </a:solidFill>
                  </a:rPr>
                  <a:t>hors famille</a:t>
                </a:r>
              </a:p>
            </c:rich>
          </c:tx>
          <c:layout>
            <c:manualLayout>
              <c:xMode val="factor"/>
              <c:yMode val="factor"/>
              <c:x val="0.022"/>
              <c:y val="0.156"/>
            </c:manualLayout>
          </c:layout>
          <c:overlay val="0"/>
          <c:spPr>
            <a:noFill/>
            <a:ln>
              <a:noFill/>
            </a:ln>
          </c:spPr>
        </c:title>
        <c:majorGridlines>
          <c:spPr>
            <a:ln w="3175">
              <a:solidFill>
                <a:srgbClr val="C0C0C0"/>
              </a:solidFill>
            </a:ln>
          </c:spPr>
        </c:majorGridlines>
        <c:delete val="0"/>
        <c:numFmt formatCode="0&quot; &quot;%" sourceLinked="0"/>
        <c:majorTickMark val="out"/>
        <c:minorTickMark val="none"/>
        <c:tickLblPos val="nextTo"/>
        <c:spPr>
          <a:ln w="3175">
            <a:solidFill/>
          </a:ln>
        </c:spPr>
        <c:txPr>
          <a:bodyPr vert="horz" rot="0"/>
          <a:lstStyle/>
          <a:p>
            <a:pPr>
              <a:defRPr lang="en-US" cap="none" sz="850" b="0" i="0" u="none" baseline="0">
                <a:solidFill>
                  <a:srgbClr val="000000"/>
                </a:solidFill>
              </a:defRPr>
            </a:pPr>
          </a:p>
        </c:txPr>
        <c:crossAx val="18870026"/>
        <c:crossesAt val="1"/>
        <c:crossBetween val="between"/>
        <c:dispUnits/>
        <c:majorUnit val="0.1"/>
      </c:valAx>
      <c:spPr>
        <a:solidFill>
          <a:srgbClr val="FFFFCC"/>
        </a:solidFill>
        <a:ln w="12700">
          <a:solidFill>
            <a:srgbClr val="808080"/>
          </a:solidFill>
        </a:ln>
      </c:spPr>
    </c:plotArea>
    <c:legend>
      <c:legendPos val="b"/>
      <c:layout>
        <c:manualLayout>
          <c:xMode val="edge"/>
          <c:yMode val="edge"/>
          <c:x val="0.0955"/>
          <c:y val="0.81075"/>
          <c:w val="0.27525"/>
          <c:h val="0.060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2.4 : Répartition en nombre des personnes seules de 15 ans ou plus dans les ménages privés</a:t>
            </a:r>
            <a:r>
              <a:rPr lang="en-US" cap="none" sz="1200" b="1" i="0" u="none" baseline="30000">
                <a:solidFill>
                  <a:srgbClr val="000000"/>
                </a:solidFill>
              </a:rPr>
              <a:t>1</a:t>
            </a:r>
            <a:r>
              <a:rPr lang="en-US" cap="none" sz="1200" b="1" i="0" u="none" baseline="0">
                <a:solidFill>
                  <a:srgbClr val="000000"/>
                </a:solidFill>
              </a:rPr>
              <a:t>, aux différents âges de la vie, selon le sexe, Québec, 2006</a:t>
            </a:r>
          </a:p>
        </c:rich>
      </c:tx>
      <c:layout>
        <c:manualLayout>
          <c:xMode val="factor"/>
          <c:yMode val="factor"/>
          <c:x val="0.0015"/>
          <c:y val="-0.00225"/>
        </c:manualLayout>
      </c:layout>
      <c:spPr>
        <a:noFill/>
        <a:ln>
          <a:noFill/>
        </a:ln>
      </c:spPr>
    </c:title>
    <c:plotArea>
      <c:layout>
        <c:manualLayout>
          <c:xMode val="edge"/>
          <c:yMode val="edge"/>
          <c:x val="0.0405"/>
          <c:y val="0.20625"/>
          <c:w val="0.8995"/>
          <c:h val="0.55175"/>
        </c:manualLayout>
      </c:layout>
      <c:barChart>
        <c:barDir val="col"/>
        <c:grouping val="clustered"/>
        <c:varyColors val="0"/>
        <c:ser>
          <c:idx val="0"/>
          <c:order val="0"/>
          <c:tx>
            <c:strRef>
              <c:f>'Données FIG 2.4'!$B$7</c:f>
              <c:strCache>
                <c:ptCount val="1"/>
                <c:pt idx="0">
                  <c:v>Hommes</c:v>
                </c:pt>
              </c:strCache>
            </c:strRef>
          </c:tx>
          <c:spPr>
            <a:pattFill prst="pct90">
              <a:fgClr>
                <a:srgbClr val="99CC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'Données FIG 2.4'!$A$8:$A$18</c:f>
              <c:strCache>
                <c:ptCount val="11"/>
                <c:pt idx="0">
                  <c:v>15-17 </c:v>
                </c:pt>
                <c:pt idx="1">
                  <c:v>18-19</c:v>
                </c:pt>
                <c:pt idx="2">
                  <c:v>20-24</c:v>
                </c:pt>
                <c:pt idx="3">
                  <c:v>25-29</c:v>
                </c:pt>
                <c:pt idx="4">
                  <c:v>30-34</c:v>
                </c:pt>
                <c:pt idx="5">
                  <c:v>35-44</c:v>
                </c:pt>
                <c:pt idx="6">
                  <c:v>45-54</c:v>
                </c:pt>
                <c:pt idx="7">
                  <c:v>55-64</c:v>
                </c:pt>
                <c:pt idx="8">
                  <c:v>65-74</c:v>
                </c:pt>
                <c:pt idx="9">
                  <c:v>75-84</c:v>
                </c:pt>
                <c:pt idx="10">
                  <c:v>85 ou plus</c:v>
                </c:pt>
              </c:strCache>
            </c:strRef>
          </c:cat>
          <c:val>
            <c:numRef>
              <c:f>'Données FIG 2.4'!$B$8:$B$18</c:f>
              <c:numCache>
                <c:ptCount val="11"/>
                <c:pt idx="0">
                  <c:v>500</c:v>
                </c:pt>
                <c:pt idx="1">
                  <c:v>1910</c:v>
                </c:pt>
                <c:pt idx="2">
                  <c:v>20665</c:v>
                </c:pt>
                <c:pt idx="3">
                  <c:v>38585</c:v>
                </c:pt>
                <c:pt idx="4">
                  <c:v>36650</c:v>
                </c:pt>
                <c:pt idx="5">
                  <c:v>86145</c:v>
                </c:pt>
                <c:pt idx="6">
                  <c:v>98505</c:v>
                </c:pt>
                <c:pt idx="7">
                  <c:v>77775</c:v>
                </c:pt>
                <c:pt idx="8">
                  <c:v>45795</c:v>
                </c:pt>
                <c:pt idx="9">
                  <c:v>28500</c:v>
                </c:pt>
                <c:pt idx="10">
                  <c:v>6705</c:v>
                </c:pt>
              </c:numCache>
            </c:numRef>
          </c:val>
        </c:ser>
        <c:ser>
          <c:idx val="1"/>
          <c:order val="1"/>
          <c:tx>
            <c:strRef>
              <c:f>'Données FIG 2.4'!$C$7</c:f>
              <c:strCache>
                <c:ptCount val="1"/>
                <c:pt idx="0">
                  <c:v>Femmes</c:v>
                </c:pt>
              </c:strCache>
            </c:strRef>
          </c:tx>
          <c:spPr>
            <a:pattFill prst="pct50">
              <a:fgClr>
                <a:srgbClr val="99CC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'Données FIG 2.4'!$A$8:$A$18</c:f>
              <c:strCache>
                <c:ptCount val="11"/>
                <c:pt idx="0">
                  <c:v>15-17 </c:v>
                </c:pt>
                <c:pt idx="1">
                  <c:v>18-19</c:v>
                </c:pt>
                <c:pt idx="2">
                  <c:v>20-24</c:v>
                </c:pt>
                <c:pt idx="3">
                  <c:v>25-29</c:v>
                </c:pt>
                <c:pt idx="4">
                  <c:v>30-34</c:v>
                </c:pt>
                <c:pt idx="5">
                  <c:v>35-44</c:v>
                </c:pt>
                <c:pt idx="6">
                  <c:v>45-54</c:v>
                </c:pt>
                <c:pt idx="7">
                  <c:v>55-64</c:v>
                </c:pt>
                <c:pt idx="8">
                  <c:v>65-74</c:v>
                </c:pt>
                <c:pt idx="9">
                  <c:v>75-84</c:v>
                </c:pt>
                <c:pt idx="10">
                  <c:v>85 ou plus</c:v>
                </c:pt>
              </c:strCache>
            </c:strRef>
          </c:cat>
          <c:val>
            <c:numRef>
              <c:f>'Données FIG 2.4'!$C$8:$C$18</c:f>
              <c:numCache>
                <c:ptCount val="11"/>
                <c:pt idx="0">
                  <c:v>310</c:v>
                </c:pt>
                <c:pt idx="1">
                  <c:v>2070</c:v>
                </c:pt>
                <c:pt idx="2">
                  <c:v>18680</c:v>
                </c:pt>
                <c:pt idx="3">
                  <c:v>29365</c:v>
                </c:pt>
                <c:pt idx="4">
                  <c:v>22545</c:v>
                </c:pt>
                <c:pt idx="5">
                  <c:v>48365</c:v>
                </c:pt>
                <c:pt idx="6">
                  <c:v>82190</c:v>
                </c:pt>
                <c:pt idx="7">
                  <c:v>110635</c:v>
                </c:pt>
                <c:pt idx="8">
                  <c:v>97985</c:v>
                </c:pt>
                <c:pt idx="9">
                  <c:v>96255</c:v>
                </c:pt>
                <c:pt idx="10">
                  <c:v>30205</c:v>
                </c:pt>
              </c:numCache>
            </c:numRef>
          </c:val>
        </c:ser>
        <c:axId val="52077108"/>
        <c:axId val="66040789"/>
      </c:barChart>
      <c:catAx>
        <c:axId val="52077108"/>
        <c:scaling>
          <c:orientation val="minMax"/>
        </c:scaling>
        <c:axPos val="b"/>
        <c:title>
          <c:tx>
            <c:rich>
              <a:bodyPr vert="horz" rot="0" anchor="ctr"/>
              <a:lstStyle/>
              <a:p>
                <a:pPr algn="ctr">
                  <a:defRPr/>
                </a:pPr>
                <a:r>
                  <a:rPr lang="en-US" cap="none" sz="1000" b="1" i="0" u="none" baseline="0">
                    <a:solidFill>
                      <a:srgbClr val="000000"/>
                    </a:solidFill>
                  </a:rPr>
                  <a:t>Groupe d'âge</a:t>
                </a:r>
              </a:p>
            </c:rich>
          </c:tx>
          <c:layout>
            <c:manualLayout>
              <c:xMode val="factor"/>
              <c:yMode val="factor"/>
              <c:x val="-0.00375"/>
              <c:y val="0.11125"/>
            </c:manualLayout>
          </c:layout>
          <c:overlay val="0"/>
          <c:spPr>
            <a:noFill/>
            <a:ln>
              <a:noFill/>
            </a:ln>
          </c:spPr>
        </c:title>
        <c:delete val="0"/>
        <c:numFmt formatCode="General" sourceLinked="1"/>
        <c:majorTickMark val="out"/>
        <c:minorTickMark val="none"/>
        <c:tickLblPos val="nextTo"/>
        <c:spPr>
          <a:ln w="3175">
            <a:solidFill/>
          </a:ln>
        </c:spPr>
        <c:txPr>
          <a:bodyPr vert="horz" rot="0"/>
          <a:lstStyle/>
          <a:p>
            <a:pPr>
              <a:defRPr lang="en-US" cap="none" sz="900" b="1" i="0" u="none" baseline="0">
                <a:solidFill>
                  <a:srgbClr val="000000"/>
                </a:solidFill>
              </a:defRPr>
            </a:pPr>
          </a:p>
        </c:txPr>
        <c:crossAx val="66040789"/>
        <c:crosses val="autoZero"/>
        <c:auto val="1"/>
        <c:lblOffset val="100"/>
        <c:tickLblSkip val="1"/>
        <c:noMultiLvlLbl val="0"/>
      </c:catAx>
      <c:valAx>
        <c:axId val="66040789"/>
        <c:scaling>
          <c:orientation val="minMax"/>
          <c:max val="120000"/>
          <c:min val="0"/>
        </c:scaling>
        <c:axPos val="l"/>
        <c:title>
          <c:tx>
            <c:rich>
              <a:bodyPr vert="horz" rot="0" anchor="ctr"/>
              <a:lstStyle/>
              <a:p>
                <a:pPr algn="r">
                  <a:defRPr/>
                </a:pPr>
                <a:r>
                  <a:rPr lang="en-US" cap="none" sz="900" b="1" i="0" u="none" baseline="0">
                    <a:solidFill>
                      <a:srgbClr val="000000"/>
                    </a:solidFill>
                  </a:rPr>
                  <a:t>Nombre 
</a:t>
                </a:r>
                <a:r>
                  <a:rPr lang="en-US" cap="none" sz="900" b="1" i="0" u="none" baseline="0">
                    <a:solidFill>
                      <a:srgbClr val="000000"/>
                    </a:solidFill>
                  </a:rPr>
                  <a:t>de personnes</a:t>
                </a:r>
              </a:p>
            </c:rich>
          </c:tx>
          <c:layout>
            <c:manualLayout>
              <c:xMode val="factor"/>
              <c:yMode val="factor"/>
              <c:x val="0.0185"/>
              <c:y val="0.1542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solidFill/>
          </a:ln>
        </c:spPr>
        <c:txPr>
          <a:bodyPr vert="horz" rot="0"/>
          <a:lstStyle/>
          <a:p>
            <a:pPr>
              <a:defRPr lang="en-US" cap="none" sz="900" b="1" i="0" u="none" baseline="0">
                <a:solidFill>
                  <a:srgbClr val="000000"/>
                </a:solidFill>
              </a:defRPr>
            </a:pPr>
          </a:p>
        </c:txPr>
        <c:crossAx val="52077108"/>
        <c:crossesAt val="1"/>
        <c:crossBetween val="between"/>
        <c:dispUnits/>
        <c:majorUnit val="10000"/>
        <c:minorUnit val="5000"/>
      </c:valAx>
      <c:spPr>
        <a:solidFill>
          <a:srgbClr val="FFFFCC"/>
        </a:solidFill>
        <a:ln w="12700">
          <a:solidFill>
            <a:srgbClr val="808080"/>
          </a:solidFill>
        </a:ln>
      </c:spPr>
    </c:plotArea>
    <c:legend>
      <c:legendPos val="b"/>
      <c:layout>
        <c:manualLayout>
          <c:xMode val="edge"/>
          <c:yMode val="edge"/>
          <c:x val="0.09675"/>
          <c:y val="0.83675"/>
          <c:w val="0.0955"/>
          <c:h val="0.045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Graph5"/>
  <sheetViews>
    <sheetView workbookViewId="0"/>
  </sheetViews>
  <pageMargins left="0.75" right="0.75" top="1" bottom="1" header="0.4921259845" footer="0.492125984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Pr codeName="Graph8"/>
  <sheetViews>
    <sheetView workbookViewId="0"/>
  </sheetViews>
  <pageMargins left="0.75" right="0.75" top="1" bottom="1" header="0.4921259845" footer="0.492125984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Pr codeName="Graph11"/>
  <sheetViews>
    <sheetView workbookViewId="0"/>
  </sheetViews>
  <pageMargins left="0.75" right="0.75" top="1" bottom="1" header="0.4921259845" footer="0.4921259845"/>
  <pageSetup horizontalDpi="300" verticalDpi="300" orientation="landscape"/>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emf" /><Relationship Id="rId3" Type="http://schemas.openxmlformats.org/officeDocument/2006/relationships/image" Target="../media/image7.emf" /><Relationship Id="rId4" Type="http://schemas.openxmlformats.org/officeDocument/2006/relationships/image" Target="../media/image13.emf" /><Relationship Id="rId5" Type="http://schemas.openxmlformats.org/officeDocument/2006/relationships/image" Target="../media/image5.emf" /><Relationship Id="rId6" Type="http://schemas.openxmlformats.org/officeDocument/2006/relationships/image" Target="../media/image12.emf" /><Relationship Id="rId7" Type="http://schemas.openxmlformats.org/officeDocument/2006/relationships/image" Target="../media/image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0.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5.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0</xdr:col>
      <xdr:colOff>771525</xdr:colOff>
      <xdr:row>0</xdr:row>
      <xdr:rowOff>571500</xdr:rowOff>
    </xdr:to>
    <xdr:sp>
      <xdr:nvSpPr>
        <xdr:cNvPr id="1" name="Text Box 1"/>
        <xdr:cNvSpPr txBox="1">
          <a:spLocks noChangeArrowheads="1"/>
        </xdr:cNvSpPr>
      </xdr:nvSpPr>
      <xdr:spPr>
        <a:xfrm>
          <a:off x="28575" y="9525"/>
          <a:ext cx="742950" cy="561975"/>
        </a:xfrm>
        <a:prstGeom prst="rect">
          <a:avLst/>
        </a:prstGeom>
        <a:solidFill>
          <a:srgbClr val="FFFFFF"/>
        </a:solidFill>
        <a:ln w="9525" cmpd="sng">
          <a:noFill/>
        </a:ln>
      </xdr:spPr>
      <xdr:txBody>
        <a:bodyPr vertOverflow="clip" wrap="square" lIns="64008" tIns="64008" rIns="0" bIns="0"/>
        <a:p>
          <a:pPr algn="l">
            <a:defRPr/>
          </a:pPr>
          <a:r>
            <a:rPr lang="en-US" cap="none" sz="3600" b="0" i="0" u="none" baseline="0"/>
            <a:t>2.1</a:t>
          </a:r>
        </a:p>
      </xdr:txBody>
    </xdr:sp>
    <xdr:clientData/>
  </xdr:twoCellAnchor>
  <xdr:twoCellAnchor>
    <xdr:from>
      <xdr:col>1</xdr:col>
      <xdr:colOff>9525</xdr:colOff>
      <xdr:row>4</xdr:row>
      <xdr:rowOff>76200</xdr:rowOff>
    </xdr:from>
    <xdr:to>
      <xdr:col>1</xdr:col>
      <xdr:colOff>190500</xdr:colOff>
      <xdr:row>5</xdr:row>
      <xdr:rowOff>123825</xdr:rowOff>
    </xdr:to>
    <xdr:sp>
      <xdr:nvSpPr>
        <xdr:cNvPr id="2" name="AutoShape 2"/>
        <xdr:cNvSpPr>
          <a:spLocks/>
        </xdr:cNvSpPr>
      </xdr:nvSpPr>
      <xdr:spPr>
        <a:xfrm rot="5400000">
          <a:off x="1581150" y="1543050"/>
          <a:ext cx="180975" cy="247650"/>
        </a:xfrm>
        <a:prstGeom prst="triangle">
          <a:avLst/>
        </a:prstGeom>
        <a:solidFill>
          <a:srgbClr val="FFFFCC"/>
        </a:solidFill>
        <a:ln w="3175" cmpd="sng">
          <a:solidFill>
            <a:srgbClr val="C0C0C0"/>
          </a:solidFill>
          <a:headEnd type="none"/>
          <a:tailEnd type="none"/>
        </a:ln>
      </xdr:spPr>
      <xdr:txBody>
        <a:bodyPr vertOverflow="clip" wrap="square" lIns="18288" tIns="0" rIns="0" bIns="0"/>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4</xdr:row>
      <xdr:rowOff>76200</xdr:rowOff>
    </xdr:from>
    <xdr:to>
      <xdr:col>3</xdr:col>
      <xdr:colOff>190500</xdr:colOff>
      <xdr:row>5</xdr:row>
      <xdr:rowOff>123825</xdr:rowOff>
    </xdr:to>
    <xdr:sp>
      <xdr:nvSpPr>
        <xdr:cNvPr id="3" name="AutoShape 3"/>
        <xdr:cNvSpPr>
          <a:spLocks/>
        </xdr:cNvSpPr>
      </xdr:nvSpPr>
      <xdr:spPr>
        <a:xfrm rot="5400000">
          <a:off x="3676650" y="1543050"/>
          <a:ext cx="180975" cy="247650"/>
        </a:xfrm>
        <a:prstGeom prst="triangle">
          <a:avLst/>
        </a:prstGeom>
        <a:solidFill>
          <a:srgbClr val="FFFFCC"/>
        </a:solidFill>
        <a:ln w="3175" cmpd="sng">
          <a:solidFill>
            <a:srgbClr val="C0C0C0"/>
          </a:solidFill>
          <a:headEnd type="none"/>
          <a:tailEnd type="none"/>
        </a:ln>
      </xdr:spPr>
      <xdr:txBody>
        <a:bodyPr vertOverflow="clip" wrap="square" lIns="18288" tIns="0" rIns="0" bIns="0"/>
        <a:p>
          <a:pPr algn="l">
            <a:defRPr/>
          </a:pPr>
          <a:r>
            <a:rPr lang="en-US" cap="none" u="none" baseline="0">
              <a:latin typeface="Times New Roman"/>
              <a:ea typeface="Times New Roman"/>
              <a:cs typeface="Times New Roman"/>
            </a:rPr>
            <a:t/>
          </a:r>
        </a:p>
      </xdr:txBody>
    </xdr:sp>
    <xdr:clientData/>
  </xdr:twoCellAnchor>
  <xdr:twoCellAnchor>
    <xdr:from>
      <xdr:col>5</xdr:col>
      <xdr:colOff>9525</xdr:colOff>
      <xdr:row>4</xdr:row>
      <xdr:rowOff>76200</xdr:rowOff>
    </xdr:from>
    <xdr:to>
      <xdr:col>5</xdr:col>
      <xdr:colOff>190500</xdr:colOff>
      <xdr:row>5</xdr:row>
      <xdr:rowOff>123825</xdr:rowOff>
    </xdr:to>
    <xdr:sp>
      <xdr:nvSpPr>
        <xdr:cNvPr id="4" name="AutoShape 4"/>
        <xdr:cNvSpPr>
          <a:spLocks/>
        </xdr:cNvSpPr>
      </xdr:nvSpPr>
      <xdr:spPr>
        <a:xfrm rot="5400000">
          <a:off x="5829300" y="1543050"/>
          <a:ext cx="180975" cy="247650"/>
        </a:xfrm>
        <a:prstGeom prst="triangle">
          <a:avLst/>
        </a:prstGeom>
        <a:solidFill>
          <a:srgbClr val="FFFFCC"/>
        </a:solidFill>
        <a:ln w="3175" cmpd="sng">
          <a:solidFill>
            <a:srgbClr val="C0C0C0"/>
          </a:solidFill>
          <a:headEnd type="none"/>
          <a:tailEnd type="none"/>
        </a:ln>
      </xdr:spPr>
      <xdr:txBody>
        <a:bodyPr vertOverflow="clip" wrap="square" lIns="18288" tIns="0" rIns="0" bIns="0"/>
        <a:p>
          <a:pPr algn="l">
            <a:defRPr/>
          </a:pPr>
          <a:r>
            <a:rPr lang="en-US" cap="none" u="none" baseline="0">
              <a:latin typeface="Times New Roman"/>
              <a:ea typeface="Times New Roman"/>
              <a:cs typeface="Times New Roman"/>
            </a:rPr>
            <a:t/>
          </a:r>
        </a:p>
      </xdr:txBody>
    </xdr:sp>
    <xdr:clientData/>
  </xdr:twoCellAnchor>
  <xdr:twoCellAnchor>
    <xdr:from>
      <xdr:col>5</xdr:col>
      <xdr:colOff>9525</xdr:colOff>
      <xdr:row>9</xdr:row>
      <xdr:rowOff>76200</xdr:rowOff>
    </xdr:from>
    <xdr:to>
      <xdr:col>5</xdr:col>
      <xdr:colOff>190500</xdr:colOff>
      <xdr:row>10</xdr:row>
      <xdr:rowOff>123825</xdr:rowOff>
    </xdr:to>
    <xdr:sp>
      <xdr:nvSpPr>
        <xdr:cNvPr id="5" name="AutoShape 5"/>
        <xdr:cNvSpPr>
          <a:spLocks/>
        </xdr:cNvSpPr>
      </xdr:nvSpPr>
      <xdr:spPr>
        <a:xfrm rot="5400000">
          <a:off x="5829300" y="2781300"/>
          <a:ext cx="180975" cy="247650"/>
        </a:xfrm>
        <a:prstGeom prst="triangle">
          <a:avLst/>
        </a:prstGeom>
        <a:solidFill>
          <a:srgbClr val="FFFFCC"/>
        </a:solidFill>
        <a:ln w="3175" cmpd="sng">
          <a:solidFill>
            <a:srgbClr val="C0C0C0"/>
          </a:solidFill>
          <a:headEnd type="none"/>
          <a:tailEnd type="none"/>
        </a:ln>
      </xdr:spPr>
      <xdr:txBody>
        <a:bodyPr vertOverflow="clip" wrap="square" lIns="18288" tIns="0" rIns="0" bIns="0"/>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14</xdr:row>
      <xdr:rowOff>76200</xdr:rowOff>
    </xdr:from>
    <xdr:to>
      <xdr:col>3</xdr:col>
      <xdr:colOff>190500</xdr:colOff>
      <xdr:row>15</xdr:row>
      <xdr:rowOff>123825</xdr:rowOff>
    </xdr:to>
    <xdr:sp>
      <xdr:nvSpPr>
        <xdr:cNvPr id="6" name="AutoShape 6"/>
        <xdr:cNvSpPr>
          <a:spLocks/>
        </xdr:cNvSpPr>
      </xdr:nvSpPr>
      <xdr:spPr>
        <a:xfrm rot="5400000">
          <a:off x="3676650" y="4048125"/>
          <a:ext cx="180975" cy="247650"/>
        </a:xfrm>
        <a:prstGeom prst="triangle">
          <a:avLst/>
        </a:prstGeom>
        <a:solidFill>
          <a:srgbClr val="FFFFCC"/>
        </a:solidFill>
        <a:ln w="3175" cmpd="sng">
          <a:solidFill>
            <a:srgbClr val="C0C0C0"/>
          </a:solidFill>
          <a:headEnd type="none"/>
          <a:tailEnd type="none"/>
        </a:ln>
      </xdr:spPr>
      <xdr:txBody>
        <a:bodyPr vertOverflow="clip" wrap="square" lIns="18288" tIns="0" rIns="0" bIns="0"/>
        <a:p>
          <a:pPr algn="l">
            <a:defRPr/>
          </a:pPr>
          <a:r>
            <a:rPr lang="en-US" cap="none" u="none" baseline="0">
              <a:latin typeface="Times New Roman"/>
              <a:ea typeface="Times New Roman"/>
              <a:cs typeface="Times New Roman"/>
            </a:rPr>
            <a:t/>
          </a:r>
        </a:p>
      </xdr:txBody>
    </xdr:sp>
    <xdr:clientData/>
  </xdr:twoCellAnchor>
  <xdr:twoCellAnchor>
    <xdr:from>
      <xdr:col>5</xdr:col>
      <xdr:colOff>9525</xdr:colOff>
      <xdr:row>14</xdr:row>
      <xdr:rowOff>76200</xdr:rowOff>
    </xdr:from>
    <xdr:to>
      <xdr:col>5</xdr:col>
      <xdr:colOff>190500</xdr:colOff>
      <xdr:row>15</xdr:row>
      <xdr:rowOff>123825</xdr:rowOff>
    </xdr:to>
    <xdr:sp>
      <xdr:nvSpPr>
        <xdr:cNvPr id="7" name="AutoShape 7"/>
        <xdr:cNvSpPr>
          <a:spLocks/>
        </xdr:cNvSpPr>
      </xdr:nvSpPr>
      <xdr:spPr>
        <a:xfrm rot="5400000">
          <a:off x="5829300" y="4048125"/>
          <a:ext cx="180975" cy="247650"/>
        </a:xfrm>
        <a:prstGeom prst="triangle">
          <a:avLst/>
        </a:prstGeom>
        <a:solidFill>
          <a:srgbClr val="FFFFCC"/>
        </a:solidFill>
        <a:ln w="3175" cmpd="sng">
          <a:solidFill>
            <a:srgbClr val="C0C0C0"/>
          </a:solidFill>
          <a:headEnd type="none"/>
          <a:tailEnd type="none"/>
        </a:ln>
      </xdr:spPr>
      <xdr:txBody>
        <a:bodyPr vertOverflow="clip" wrap="square" lIns="18288" tIns="0" rIns="0" bIns="0"/>
        <a:p>
          <a:pPr algn="l">
            <a:defRPr/>
          </a:pPr>
          <a:r>
            <a:rPr lang="en-US" cap="none" u="none" baseline="0">
              <a:latin typeface="Times New Roman"/>
              <a:ea typeface="Times New Roman"/>
              <a:cs typeface="Times New Roman"/>
            </a:rPr>
            <a:t/>
          </a:r>
        </a:p>
      </xdr:txBody>
    </xdr:sp>
    <xdr:clientData/>
  </xdr:twoCellAnchor>
  <xdr:twoCellAnchor>
    <xdr:from>
      <xdr:col>5</xdr:col>
      <xdr:colOff>9525</xdr:colOff>
      <xdr:row>18</xdr:row>
      <xdr:rowOff>76200</xdr:rowOff>
    </xdr:from>
    <xdr:to>
      <xdr:col>5</xdr:col>
      <xdr:colOff>190500</xdr:colOff>
      <xdr:row>19</xdr:row>
      <xdr:rowOff>123825</xdr:rowOff>
    </xdr:to>
    <xdr:sp>
      <xdr:nvSpPr>
        <xdr:cNvPr id="8" name="AutoShape 8"/>
        <xdr:cNvSpPr>
          <a:spLocks/>
        </xdr:cNvSpPr>
      </xdr:nvSpPr>
      <xdr:spPr>
        <a:xfrm rot="5400000">
          <a:off x="5829300" y="5076825"/>
          <a:ext cx="180975" cy="247650"/>
        </a:xfrm>
        <a:prstGeom prst="triangle">
          <a:avLst/>
        </a:prstGeom>
        <a:solidFill>
          <a:srgbClr val="FFFFCC"/>
        </a:solidFill>
        <a:ln w="3175" cmpd="sng">
          <a:solidFill>
            <a:srgbClr val="C0C0C0"/>
          </a:solidFill>
          <a:headEnd type="none"/>
          <a:tailEnd type="none"/>
        </a:ln>
      </xdr:spPr>
      <xdr:txBody>
        <a:bodyPr vertOverflow="clip" wrap="square" lIns="18288" tIns="0" rIns="0" bIns="0"/>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27</xdr:row>
      <xdr:rowOff>76200</xdr:rowOff>
    </xdr:from>
    <xdr:to>
      <xdr:col>3</xdr:col>
      <xdr:colOff>190500</xdr:colOff>
      <xdr:row>28</xdr:row>
      <xdr:rowOff>123825</xdr:rowOff>
    </xdr:to>
    <xdr:sp>
      <xdr:nvSpPr>
        <xdr:cNvPr id="9" name="AutoShape 9"/>
        <xdr:cNvSpPr>
          <a:spLocks/>
        </xdr:cNvSpPr>
      </xdr:nvSpPr>
      <xdr:spPr>
        <a:xfrm rot="5400000">
          <a:off x="3676650" y="7591425"/>
          <a:ext cx="180975" cy="247650"/>
        </a:xfrm>
        <a:prstGeom prst="triangle">
          <a:avLst/>
        </a:prstGeom>
        <a:solidFill>
          <a:srgbClr val="FFFFCC"/>
        </a:solidFill>
        <a:ln w="3175" cmpd="sng">
          <a:solidFill>
            <a:srgbClr val="C0C0C0"/>
          </a:solidFill>
          <a:headEnd type="none"/>
          <a:tailEnd type="none"/>
        </a:ln>
      </xdr:spPr>
      <xdr:txBody>
        <a:bodyPr vertOverflow="clip" wrap="square" lIns="18288" tIns="0" rIns="0" bIns="0"/>
        <a:p>
          <a:pPr algn="l">
            <a:defRPr/>
          </a:pPr>
          <a:r>
            <a:rPr lang="en-US" cap="none" u="none" baseline="0">
              <a:latin typeface="Times New Roman"/>
              <a:ea typeface="Times New Roman"/>
              <a:cs typeface="Times New Roman"/>
            </a:rPr>
            <a:t/>
          </a:r>
        </a:p>
      </xdr:txBody>
    </xdr:sp>
    <xdr:clientData/>
  </xdr:twoCellAnchor>
  <xdr:twoCellAnchor>
    <xdr:from>
      <xdr:col>1</xdr:col>
      <xdr:colOff>9525</xdr:colOff>
      <xdr:row>27</xdr:row>
      <xdr:rowOff>76200</xdr:rowOff>
    </xdr:from>
    <xdr:to>
      <xdr:col>1</xdr:col>
      <xdr:colOff>190500</xdr:colOff>
      <xdr:row>28</xdr:row>
      <xdr:rowOff>123825</xdr:rowOff>
    </xdr:to>
    <xdr:sp>
      <xdr:nvSpPr>
        <xdr:cNvPr id="10" name="AutoShape 10"/>
        <xdr:cNvSpPr>
          <a:spLocks/>
        </xdr:cNvSpPr>
      </xdr:nvSpPr>
      <xdr:spPr>
        <a:xfrm rot="5400000">
          <a:off x="1581150" y="7591425"/>
          <a:ext cx="180975" cy="247650"/>
        </a:xfrm>
        <a:prstGeom prst="triangle">
          <a:avLst/>
        </a:prstGeom>
        <a:solidFill>
          <a:srgbClr val="FFFFCC"/>
        </a:solidFill>
        <a:ln w="3175" cmpd="sng">
          <a:solidFill>
            <a:srgbClr val="C0C0C0"/>
          </a:solidFill>
          <a:headEnd type="none"/>
          <a:tailEnd type="none"/>
        </a:ln>
      </xdr:spPr>
      <xdr:txBody>
        <a:bodyPr vertOverflow="clip" wrap="square" lIns="18288" tIns="0" rIns="0" bIns="0"/>
        <a:p>
          <a:pPr algn="l">
            <a:defRPr/>
          </a:pPr>
          <a:r>
            <a:rPr lang="en-US" cap="none" u="none" baseline="0">
              <a:latin typeface="Times New Roman"/>
              <a:ea typeface="Times New Roman"/>
              <a:cs typeface="Times New Roman"/>
            </a:rPr>
            <a:t/>
          </a:r>
        </a:p>
      </xdr:txBody>
    </xdr:sp>
    <xdr:clientData/>
  </xdr:twoCellAnchor>
  <xdr:twoCellAnchor>
    <xdr:from>
      <xdr:col>5</xdr:col>
      <xdr:colOff>9525</xdr:colOff>
      <xdr:row>23</xdr:row>
      <xdr:rowOff>76200</xdr:rowOff>
    </xdr:from>
    <xdr:to>
      <xdr:col>5</xdr:col>
      <xdr:colOff>190500</xdr:colOff>
      <xdr:row>24</xdr:row>
      <xdr:rowOff>123825</xdr:rowOff>
    </xdr:to>
    <xdr:sp>
      <xdr:nvSpPr>
        <xdr:cNvPr id="11" name="AutoShape 11"/>
        <xdr:cNvSpPr>
          <a:spLocks/>
        </xdr:cNvSpPr>
      </xdr:nvSpPr>
      <xdr:spPr>
        <a:xfrm rot="5400000">
          <a:off x="5829300" y="6096000"/>
          <a:ext cx="180975" cy="247650"/>
        </a:xfrm>
        <a:prstGeom prst="triangle">
          <a:avLst/>
        </a:prstGeom>
        <a:solidFill>
          <a:srgbClr val="FFFFCC"/>
        </a:solidFill>
        <a:ln w="3175" cmpd="sng">
          <a:solidFill>
            <a:srgbClr val="C0C0C0"/>
          </a:solidFill>
          <a:headEnd type="none"/>
          <a:tailEnd type="none"/>
        </a:ln>
      </xdr:spPr>
      <xdr:txBody>
        <a:bodyPr vertOverflow="clip" wrap="square" lIns="18288" tIns="0" rIns="0" bIns="0"/>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31</xdr:row>
      <xdr:rowOff>76200</xdr:rowOff>
    </xdr:from>
    <xdr:to>
      <xdr:col>3</xdr:col>
      <xdr:colOff>190500</xdr:colOff>
      <xdr:row>32</xdr:row>
      <xdr:rowOff>123825</xdr:rowOff>
    </xdr:to>
    <xdr:sp>
      <xdr:nvSpPr>
        <xdr:cNvPr id="12" name="AutoShape 12"/>
        <xdr:cNvSpPr>
          <a:spLocks/>
        </xdr:cNvSpPr>
      </xdr:nvSpPr>
      <xdr:spPr>
        <a:xfrm rot="5400000">
          <a:off x="3676650" y="9610725"/>
          <a:ext cx="180975" cy="247650"/>
        </a:xfrm>
        <a:prstGeom prst="triangle">
          <a:avLst/>
        </a:prstGeom>
        <a:solidFill>
          <a:srgbClr val="FFFFCC"/>
        </a:solidFill>
        <a:ln w="3175" cmpd="sng">
          <a:solidFill>
            <a:srgbClr val="C0C0C0"/>
          </a:solidFill>
          <a:headEnd type="none"/>
          <a:tailEnd type="none"/>
        </a:ln>
      </xdr:spPr>
      <xdr:txBody>
        <a:bodyPr vertOverflow="clip" wrap="square" lIns="18288" tIns="0" rIns="0" bIns="0"/>
        <a:p>
          <a:pPr algn="l">
            <a:defRPr/>
          </a:pPr>
          <a:r>
            <a:rPr lang="en-US" cap="none" u="none" baseline="0">
              <a:latin typeface="Times New Roman"/>
              <a:ea typeface="Times New Roman"/>
              <a:cs typeface="Times New Roman"/>
            </a:rPr>
            <a:t/>
          </a:r>
        </a:p>
      </xdr:txBody>
    </xdr:sp>
    <xdr:clientData/>
  </xdr:twoCellAnchor>
  <xdr:twoCellAnchor>
    <xdr:from>
      <xdr:col>1</xdr:col>
      <xdr:colOff>9525</xdr:colOff>
      <xdr:row>35</xdr:row>
      <xdr:rowOff>76200</xdr:rowOff>
    </xdr:from>
    <xdr:to>
      <xdr:col>1</xdr:col>
      <xdr:colOff>190500</xdr:colOff>
      <xdr:row>36</xdr:row>
      <xdr:rowOff>123825</xdr:rowOff>
    </xdr:to>
    <xdr:sp>
      <xdr:nvSpPr>
        <xdr:cNvPr id="13" name="AutoShape 13"/>
        <xdr:cNvSpPr>
          <a:spLocks/>
        </xdr:cNvSpPr>
      </xdr:nvSpPr>
      <xdr:spPr>
        <a:xfrm rot="5400000">
          <a:off x="1581150" y="10944225"/>
          <a:ext cx="180975" cy="247650"/>
        </a:xfrm>
        <a:prstGeom prst="triangle">
          <a:avLst/>
        </a:prstGeom>
        <a:solidFill>
          <a:srgbClr val="FFFFCC"/>
        </a:solidFill>
        <a:ln w="3175" cmpd="sng">
          <a:solidFill>
            <a:srgbClr val="C0C0C0"/>
          </a:solidFill>
          <a:headEnd type="none"/>
          <a:tailEnd type="none"/>
        </a:ln>
      </xdr:spPr>
      <xdr:txBody>
        <a:bodyPr vertOverflow="clip" wrap="square" lIns="18288" tIns="0" rIns="0" bIns="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0.08675</cdr:x>
      <cdr:y>0.85175</cdr:y>
    </cdr:from>
    <cdr:to>
      <cdr:x>0.94475</cdr:x>
      <cdr:y>0.974</cdr:y>
    </cdr:to>
    <cdr:sp>
      <cdr:nvSpPr>
        <cdr:cNvPr id="1" name="Text Box 2"/>
        <cdr:cNvSpPr txBox="1">
          <a:spLocks noChangeArrowheads="1"/>
        </cdr:cNvSpPr>
      </cdr:nvSpPr>
      <cdr:spPr>
        <a:xfrm>
          <a:off x="742950" y="5048250"/>
          <a:ext cx="7353300" cy="7239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a:t>
          </a:r>
          <a:r>
            <a:rPr lang="en-US" cap="none" sz="800" b="0" i="0" u="none" baseline="0">
              <a:latin typeface="Arial"/>
              <a:ea typeface="Arial"/>
              <a:cs typeface="Arial"/>
            </a:rPr>
            <a:t>Voir, en début de chapitre, la note sur</a:t>
          </a:r>
          <a:r>
            <a:rPr lang="en-US" cap="none" sz="800" b="0" i="0" u="none" baseline="0">
              <a:solidFill>
                <a:srgbClr val="000000"/>
              </a:solidFill>
              <a:latin typeface="Arial"/>
              <a:ea typeface="Arial"/>
              <a:cs typeface="Arial"/>
            </a:rPr>
            <a:t> la notion de « ménage privé » .
2.  Voir, en début de chapitre, la note </a:t>
          </a:r>
          <a:r>
            <a:rPr lang="en-US" cap="none" sz="800" b="0" i="0" u="none" baseline="0">
              <a:latin typeface="Arial"/>
              <a:ea typeface="Arial"/>
              <a:cs typeface="Arial"/>
            </a:rPr>
            <a:t>sur la notion de « famille de recensement » et les changements survenus depuis 2001.
3.  Voir, en début de chapitre, la note sur la notion de « personne hors famille de recensement dans un ménage privé ».
</a:t>
          </a:r>
          <a:r>
            <a:rPr lang="en-US" cap="none" sz="800" b="1" i="0" u="none" baseline="0">
              <a:latin typeface="Arial"/>
              <a:ea typeface="Arial"/>
              <a:cs typeface="Arial"/>
            </a:rPr>
            <a:t>Source : </a:t>
          </a:r>
          <a:r>
            <a:rPr lang="en-US" cap="none" sz="800" b="0" i="0" u="none" baseline="0">
              <a:latin typeface="Arial"/>
              <a:ea typeface="Arial"/>
              <a:cs typeface="Arial"/>
            </a:rPr>
            <a:t>Statistique Canada, Recensement du C</a:t>
          </a:r>
          <a:r>
            <a:rPr lang="en-US" cap="none" sz="800" b="0" i="0" u="none" baseline="0">
              <a:solidFill>
                <a:srgbClr val="000000"/>
              </a:solidFill>
              <a:latin typeface="Arial"/>
              <a:ea typeface="Arial"/>
              <a:cs typeface="Arial"/>
            </a:rPr>
            <a:t>anada de 2006, compilation effectuée par le MFA à partir des données du tableau A1 de la commande
              spéciale CO-0985.</a:t>
          </a:r>
        </a:p>
      </cdr:txBody>
    </cdr:sp>
  </cdr:relSizeAnchor>
  <cdr:relSizeAnchor xmlns:cdr="http://schemas.openxmlformats.org/drawingml/2006/chartDrawing">
    <cdr:from>
      <cdr:x>0.12075</cdr:x>
      <cdr:y>0.75725</cdr:y>
    </cdr:from>
    <cdr:to>
      <cdr:x>0.217</cdr:x>
      <cdr:y>0.78325</cdr:y>
    </cdr:to>
    <cdr:sp>
      <cdr:nvSpPr>
        <cdr:cNvPr id="2" name="TextBox 11"/>
        <cdr:cNvSpPr txBox="1">
          <a:spLocks noChangeArrowheads="1"/>
        </cdr:cNvSpPr>
      </cdr:nvSpPr>
      <cdr:spPr>
        <a:xfrm>
          <a:off x="1028700" y="4486275"/>
          <a:ext cx="828675" cy="152400"/>
        </a:xfrm>
        <a:prstGeom prst="rect">
          <a:avLst/>
        </a:prstGeom>
        <a:noFill/>
        <a:ln w="9525" cmpd="sng">
          <a:noFill/>
        </a:ln>
      </cdr:spPr>
      <cdr:txBody>
        <a:bodyPr vertOverflow="clip" wrap="square"/>
        <a:p>
          <a:pPr algn="l">
            <a:defRPr/>
          </a:pPr>
          <a:r>
            <a:rPr lang="en-US" cap="none" sz="800" b="1" i="0" u="none" baseline="0">
              <a:solidFill>
                <a:srgbClr val="000000"/>
              </a:solidFill>
            </a:rPr>
            <a:t>Légende :</a:t>
          </a:r>
        </a:p>
      </cdr:txBody>
    </cdr:sp>
  </cdr:relSizeAnchor>
  <cdr:relSizeAnchor xmlns:cdr="http://schemas.openxmlformats.org/drawingml/2006/chartDrawing">
    <cdr:from>
      <cdr:x>0.11225</cdr:x>
      <cdr:y>0.74575</cdr:y>
    </cdr:from>
    <cdr:to>
      <cdr:x>0.93925</cdr:x>
      <cdr:y>0.74575</cdr:y>
    </cdr:to>
    <cdr:sp>
      <cdr:nvSpPr>
        <cdr:cNvPr id="3" name="Line 12"/>
        <cdr:cNvSpPr>
          <a:spLocks/>
        </cdr:cNvSpPr>
      </cdr:nvSpPr>
      <cdr:spPr>
        <a:xfrm>
          <a:off x="962025" y="4419600"/>
          <a:ext cx="7086600" cy="0"/>
        </a:xfrm>
        <a:prstGeom prst="line">
          <a:avLst/>
        </a:prstGeom>
        <a:noFill/>
        <a:ln w="9525" cmpd="sng">
          <a:solidFill>
            <a:srgbClr val="99CC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72500"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53</xdr:row>
      <xdr:rowOff>0</xdr:rowOff>
    </xdr:from>
    <xdr:to>
      <xdr:col>15</xdr:col>
      <xdr:colOff>314325</xdr:colOff>
      <xdr:row>53</xdr:row>
      <xdr:rowOff>0</xdr:rowOff>
    </xdr:to>
    <xdr:sp>
      <xdr:nvSpPr>
        <xdr:cNvPr id="1" name="Text Box 9"/>
        <xdr:cNvSpPr txBox="1">
          <a:spLocks noChangeArrowheads="1"/>
        </xdr:cNvSpPr>
      </xdr:nvSpPr>
      <xdr:spPr>
        <a:xfrm>
          <a:off x="438150" y="10572750"/>
          <a:ext cx="7391400" cy="0"/>
        </a:xfrm>
        <a:prstGeom prst="rect">
          <a:avLst/>
        </a:prstGeom>
        <a:solidFill>
          <a:srgbClr val="333399"/>
        </a:solidFill>
        <a:ln w="9525" cmpd="sng">
          <a:noFill/>
        </a:ln>
      </xdr:spPr>
      <xdr:txBody>
        <a:bodyPr vertOverflow="clip" wrap="square" lIns="36576" tIns="27432" rIns="0" bIns="0"/>
        <a:p>
          <a:pPr algn="l">
            <a:defRPr/>
          </a:pPr>
          <a:r>
            <a:rPr lang="en-US" cap="none" sz="1200" b="1" i="0" u="none" baseline="0">
              <a:solidFill>
                <a:srgbClr val="FFFFFF"/>
              </a:solidFill>
              <a:latin typeface="Arial"/>
              <a:ea typeface="Arial"/>
              <a:cs typeface="Arial"/>
            </a:rPr>
            <a:t>« Parmi la population hors famille recensée au Québec en 2006, soit 1 332 350, 73,6 % 
</a:t>
          </a:r>
          <a:r>
            <a:rPr lang="en-US" cap="none" sz="1200" b="1" i="0" u="none" baseline="0">
              <a:solidFill>
                <a:srgbClr val="FFFFFF"/>
              </a:solidFill>
              <a:latin typeface="Arial"/>
              <a:ea typeface="Arial"/>
              <a:cs typeface="Arial"/>
            </a:rPr>
            <a:t>   des personnes vivent seules, indépendamment de l'âge considéré. Mais la modalité 
</a:t>
          </a:r>
          <a:r>
            <a:rPr lang="en-US" cap="none" sz="1200" b="1" i="0" u="none" baseline="0">
              <a:solidFill>
                <a:srgbClr val="FFFFFF"/>
              </a:solidFill>
              <a:latin typeface="Arial"/>
              <a:ea typeface="Arial"/>
              <a:cs typeface="Arial"/>
            </a:rPr>
            <a:t>   de vie privilégiée diffère à mesure que l'on avance en âge. Ainsi :
</a:t>
          </a:r>
          <a:r>
            <a:rPr lang="en-US" cap="none" sz="12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   • entre 18 et 24 ans, environ six personnes sur dix (59,9 %, soit 64 675) vivent hors 
</a:t>
          </a:r>
          <a:r>
            <a:rPr lang="en-US" cap="none" sz="1200" b="1" i="0" u="none" baseline="0">
              <a:solidFill>
                <a:srgbClr val="FFFFFF"/>
              </a:solidFill>
              <a:latin typeface="Arial"/>
              <a:ea typeface="Arial"/>
              <a:cs typeface="Arial"/>
            </a:rPr>
            <a:t>      famille avec des personnes apparentées ou non;
</a:t>
          </a:r>
          <a:r>
            <a:rPr lang="en-US" cap="none" sz="1200" b="1" i="0" u="none" baseline="0">
              <a:solidFill>
                <a:srgbClr val="FFFFFF"/>
              </a:solidFill>
              <a:latin typeface="Arial"/>
              <a:ea typeface="Arial"/>
              <a:cs typeface="Arial"/>
            </a:rPr>
            <a:t>   • entre 25 et 34 ans, l'inverse se produit : près de six personnes sur dix vivent seules 
</a:t>
          </a:r>
          <a:r>
            <a:rPr lang="en-US" cap="none" sz="1200" b="1" i="0" u="none" baseline="0">
              <a:solidFill>
                <a:srgbClr val="FFFFFF"/>
              </a:solidFill>
              <a:latin typeface="Arial"/>
              <a:ea typeface="Arial"/>
              <a:cs typeface="Arial"/>
            </a:rPr>
            <a:t>      (62,0 %);
</a:t>
          </a:r>
          <a:r>
            <a:rPr lang="en-US" cap="none" sz="1200" b="1" i="0" u="none" baseline="0">
              <a:solidFill>
                <a:srgbClr val="FFFFFF"/>
              </a:solidFill>
              <a:latin typeface="Arial"/>
              <a:ea typeface="Arial"/>
              <a:cs typeface="Arial"/>
            </a:rPr>
            <a:t>   • dans le groupe des 35 ans ou plus, 8 personnes hors famille sur dix vivent seules.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0.09825</cdr:x>
      <cdr:y>0.7795</cdr:y>
    </cdr:from>
    <cdr:to>
      <cdr:x>0.1815</cdr:x>
      <cdr:y>0.80475</cdr:y>
    </cdr:to>
    <cdr:sp>
      <cdr:nvSpPr>
        <cdr:cNvPr id="1" name="Text Box 1"/>
        <cdr:cNvSpPr txBox="1">
          <a:spLocks noChangeArrowheads="1"/>
        </cdr:cNvSpPr>
      </cdr:nvSpPr>
      <cdr:spPr>
        <a:xfrm>
          <a:off x="838200" y="4619625"/>
          <a:ext cx="714375" cy="1524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Légende :
</a:t>
          </a:r>
          <a:r>
            <a:rPr lang="en-US" cap="none" sz="900" b="1" i="0" u="none" baseline="0">
              <a:solidFill>
                <a:srgbClr val="000000"/>
              </a:solidFill>
              <a:latin typeface="Arial"/>
              <a:ea typeface="Arial"/>
              <a:cs typeface="Arial"/>
            </a:rPr>
            <a:t>
</a:t>
          </a:r>
        </a:p>
      </cdr:txBody>
    </cdr:sp>
  </cdr:relSizeAnchor>
  <cdr:relSizeAnchor xmlns:cdr="http://schemas.openxmlformats.org/drawingml/2006/chartDrawing">
    <cdr:from>
      <cdr:x>0.07525</cdr:x>
      <cdr:y>0.8725</cdr:y>
    </cdr:from>
    <cdr:to>
      <cdr:x>0.92525</cdr:x>
      <cdr:y>1</cdr:y>
    </cdr:to>
    <cdr:sp>
      <cdr:nvSpPr>
        <cdr:cNvPr id="2" name="Text Box 2"/>
        <cdr:cNvSpPr txBox="1">
          <a:spLocks noChangeArrowheads="1"/>
        </cdr:cNvSpPr>
      </cdr:nvSpPr>
      <cdr:spPr>
        <a:xfrm>
          <a:off x="638175" y="5172075"/>
          <a:ext cx="7286625" cy="752475"/>
        </a:xfrm>
        <a:prstGeom prst="rect">
          <a:avLst/>
        </a:prstGeom>
        <a:noFill/>
        <a:ln w="9525" cmpd="sng">
          <a:noFill/>
        </a:ln>
      </cdr:spPr>
      <cdr:txBody>
        <a:bodyPr vertOverflow="clip" wrap="square" lIns="27432" tIns="22860" rIns="0" bIns="0"/>
        <a:p>
          <a:pPr algn="l">
            <a:defRPr/>
          </a:pPr>
          <a:r>
            <a:rPr lang="en-US" cap="none" sz="800" b="0" i="0" u="none" baseline="0">
              <a:latin typeface="Arial"/>
              <a:ea typeface="Arial"/>
              <a:cs typeface="Arial"/>
            </a:rPr>
            <a:t>1.  Voir, en début de chapitre, la note sur la notion de « personne hors famille de recensement dans un ménage privé ».
2.  Voir, en début de chapitre, la note sur la notion de « ménage privé »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Statistique Canada, Recensement du Canada de 2006, compilation effectuée par le MFA à partir des données du tableau A1 de la commande
              spéciale CO-0985.</a:t>
          </a:r>
        </a:p>
      </cdr:txBody>
    </cdr:sp>
  </cdr:relSizeAnchor>
  <cdr:relSizeAnchor xmlns:cdr="http://schemas.openxmlformats.org/drawingml/2006/chartDrawing">
    <cdr:from>
      <cdr:x>0.091</cdr:x>
      <cdr:y>0.77</cdr:y>
    </cdr:from>
    <cdr:to>
      <cdr:x>0.93925</cdr:x>
      <cdr:y>0.77</cdr:y>
    </cdr:to>
    <cdr:sp>
      <cdr:nvSpPr>
        <cdr:cNvPr id="3" name="Line 11"/>
        <cdr:cNvSpPr>
          <a:spLocks/>
        </cdr:cNvSpPr>
      </cdr:nvSpPr>
      <cdr:spPr>
        <a:xfrm flipV="1">
          <a:off x="771525" y="4562475"/>
          <a:ext cx="7267575" cy="0"/>
        </a:xfrm>
        <a:prstGeom prst="line">
          <a:avLst/>
        </a:prstGeom>
        <a:noFill/>
        <a:ln w="9525" cmpd="sng">
          <a:solidFill>
            <a:srgbClr val="99CC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72500"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0.10325</cdr:x>
      <cdr:y>0.801</cdr:y>
    </cdr:from>
    <cdr:to>
      <cdr:x>0.1865</cdr:x>
      <cdr:y>0.82625</cdr:y>
    </cdr:to>
    <cdr:sp>
      <cdr:nvSpPr>
        <cdr:cNvPr id="1" name="Text Box 1"/>
        <cdr:cNvSpPr txBox="1">
          <a:spLocks noChangeArrowheads="1"/>
        </cdr:cNvSpPr>
      </cdr:nvSpPr>
      <cdr:spPr>
        <a:xfrm>
          <a:off x="876300" y="4752975"/>
          <a:ext cx="714375" cy="1524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Légende :
</a:t>
          </a:r>
          <a:r>
            <a:rPr lang="en-US" cap="none" sz="900" b="1" i="0" u="none" baseline="0">
              <a:solidFill>
                <a:srgbClr val="000000"/>
              </a:solidFill>
              <a:latin typeface="Arial"/>
              <a:ea typeface="Arial"/>
              <a:cs typeface="Arial"/>
            </a:rPr>
            <a:t>
</a:t>
          </a:r>
        </a:p>
      </cdr:txBody>
    </cdr:sp>
  </cdr:relSizeAnchor>
  <cdr:relSizeAnchor xmlns:cdr="http://schemas.openxmlformats.org/drawingml/2006/chartDrawing">
    <cdr:from>
      <cdr:x>0.0975</cdr:x>
      <cdr:y>0.881</cdr:y>
    </cdr:from>
    <cdr:to>
      <cdr:x>0.973</cdr:x>
      <cdr:y>0.978</cdr:y>
    </cdr:to>
    <cdr:sp>
      <cdr:nvSpPr>
        <cdr:cNvPr id="2" name="Text Box 2"/>
        <cdr:cNvSpPr txBox="1">
          <a:spLocks noChangeArrowheads="1"/>
        </cdr:cNvSpPr>
      </cdr:nvSpPr>
      <cdr:spPr>
        <a:xfrm>
          <a:off x="828675" y="5219700"/>
          <a:ext cx="7505700" cy="571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Voir, en début de chapitre, la note</a:t>
          </a:r>
          <a:r>
            <a:rPr lang="en-US" cap="none" sz="800" b="0" i="0" u="none" baseline="0">
              <a:latin typeface="Arial"/>
              <a:ea typeface="Arial"/>
              <a:cs typeface="Arial"/>
            </a:rPr>
            <a:t> sur</a:t>
          </a:r>
          <a:r>
            <a:rPr lang="en-US" cap="none" sz="800" b="0" i="0" u="none" baseline="0">
              <a:solidFill>
                <a:srgbClr val="000000"/>
              </a:solidFill>
              <a:latin typeface="Arial"/>
              <a:ea typeface="Arial"/>
              <a:cs typeface="Arial"/>
            </a:rPr>
            <a:t> la notion de « ménage privé » .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Statistique Canada, Recensement du Canada de 2006, compilation effectuée par le MFA à partir des données du tableau A1 de la commande
                spéciale CO-0985.</a:t>
          </a:r>
        </a:p>
      </cdr:txBody>
    </cdr:sp>
  </cdr:relSizeAnchor>
  <cdr:relSizeAnchor xmlns:cdr="http://schemas.openxmlformats.org/drawingml/2006/chartDrawing">
    <cdr:from>
      <cdr:x>0.10325</cdr:x>
      <cdr:y>0.801</cdr:y>
    </cdr:from>
    <cdr:to>
      <cdr:x>0.952</cdr:x>
      <cdr:y>0.801</cdr:y>
    </cdr:to>
    <cdr:sp>
      <cdr:nvSpPr>
        <cdr:cNvPr id="3" name="Line 12"/>
        <cdr:cNvSpPr>
          <a:spLocks/>
        </cdr:cNvSpPr>
      </cdr:nvSpPr>
      <cdr:spPr>
        <a:xfrm flipV="1">
          <a:off x="876300" y="4752975"/>
          <a:ext cx="7277100" cy="0"/>
        </a:xfrm>
        <a:prstGeom prst="line">
          <a:avLst/>
        </a:prstGeom>
        <a:noFill/>
        <a:ln w="9525" cmpd="sng">
          <a:solidFill>
            <a:srgbClr val="99CC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72500"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vmlDrawing" Target="../drawings/vmlDrawing1.v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5_0.bin"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6_0.bin"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1"/>
  <sheetViews>
    <sheetView tabSelected="1" view="pageBreakPreview" zoomScaleNormal="110" zoomScaleSheetLayoutView="100" zoomScalePageLayoutView="0" workbookViewId="0" topLeftCell="A1">
      <selection activeCell="A1" sqref="A1"/>
    </sheetView>
  </sheetViews>
  <sheetFormatPr defaultColWidth="11.00390625" defaultRowHeight="15.75"/>
  <sheetData>
    <row r="1" spans="1:16" ht="20.25">
      <c r="A1" s="116" t="s">
        <v>2</v>
      </c>
      <c r="B1" s="117"/>
      <c r="C1" s="117"/>
      <c r="D1" s="117"/>
      <c r="E1" s="117"/>
      <c r="F1" s="117"/>
      <c r="G1" s="117"/>
      <c r="H1" s="117"/>
      <c r="I1" s="117"/>
      <c r="J1" s="123"/>
      <c r="K1" s="124"/>
      <c r="L1" s="124"/>
      <c r="M1" s="124"/>
      <c r="N1" s="125"/>
      <c r="O1" s="125"/>
      <c r="P1" s="125"/>
    </row>
    <row r="2" s="118" customFormat="1" ht="15"/>
    <row r="3" s="118" customFormat="1" ht="15"/>
    <row r="4" s="118" customFormat="1" ht="15"/>
    <row r="5" s="118" customFormat="1" ht="15"/>
    <row r="6" s="118" customFormat="1" ht="15"/>
    <row r="7" s="118" customFormat="1" ht="15"/>
    <row r="8" s="118" customFormat="1" ht="15"/>
    <row r="9" s="118" customFormat="1" ht="15"/>
    <row r="10" s="118" customFormat="1" ht="15"/>
    <row r="11" s="118" customFormat="1" ht="15"/>
    <row r="12" s="118" customFormat="1" ht="15"/>
    <row r="13" s="118" customFormat="1" ht="15"/>
    <row r="14" s="118" customFormat="1" ht="15"/>
    <row r="15" s="118" customFormat="1" ht="15"/>
    <row r="16" s="118" customFormat="1" ht="15"/>
    <row r="17" s="118" customFormat="1" ht="15"/>
    <row r="51" ht="24.75" customHeight="1"/>
    <row r="52" ht="29.25" customHeight="1"/>
  </sheetData>
  <sheetProtection/>
  <printOptions/>
  <pageMargins left="0.21" right="0.75" top="0.81" bottom="0.57" header="0.29" footer="0.18"/>
  <pageSetup fitToHeight="2" fitToWidth="1" horizontalDpi="300" verticalDpi="300" orientation="portrait" scale="80" r:id="rId9"/>
  <rowBreaks count="2" manualBreakCount="2">
    <brk id="51" max="9" man="1"/>
    <brk id="99" max="8" man="1"/>
  </rowBreaks>
  <legacyDrawing r:id="rId8"/>
  <oleObjects>
    <oleObject progId="Word.Document.8" shapeId="34204314" r:id="rId1"/>
    <oleObject progId="Word.Document.8" shapeId="34206095" r:id="rId2"/>
    <oleObject progId="Word.Document.8" shapeId="34235206" r:id="rId3"/>
    <oleObject progId="Word.Document.8" shapeId="34299752" r:id="rId4"/>
    <oleObject progId="Word.Document.8" shapeId="34318312" r:id="rId5"/>
    <oleObject progId="Word.Document.8" shapeId="34326274" r:id="rId6"/>
    <oleObject progId="Word.Document.8" shapeId="34361000" r:id="rId7"/>
  </oleObjects>
</worksheet>
</file>

<file path=xl/worksheets/sheet10.xml><?xml version="1.0" encoding="utf-8"?>
<worksheet xmlns="http://schemas.openxmlformats.org/spreadsheetml/2006/main" xmlns:r="http://schemas.openxmlformats.org/officeDocument/2006/relationships">
  <dimension ref="A1:H26"/>
  <sheetViews>
    <sheetView zoomScalePageLayoutView="0" workbookViewId="0" topLeftCell="A1">
      <selection activeCell="D28" sqref="D28"/>
    </sheetView>
  </sheetViews>
  <sheetFormatPr defaultColWidth="11.00390625" defaultRowHeight="15.75"/>
  <cols>
    <col min="1" max="1" width="19.625" style="0" customWidth="1"/>
  </cols>
  <sheetData>
    <row r="1" spans="1:8" ht="20.25">
      <c r="A1" s="91" t="s">
        <v>131</v>
      </c>
      <c r="B1" s="92"/>
      <c r="C1" s="92"/>
      <c r="D1" s="92"/>
      <c r="E1" s="92"/>
      <c r="F1" s="92"/>
      <c r="G1" s="92"/>
      <c r="H1" s="92"/>
    </row>
    <row r="2" ht="15.75">
      <c r="A2" s="86"/>
    </row>
    <row r="3" spans="1:5" ht="41.25" customHeight="1">
      <c r="A3" s="203" t="s">
        <v>17</v>
      </c>
      <c r="B3" s="203"/>
      <c r="C3" s="203"/>
      <c r="D3" s="203"/>
      <c r="E3" s="203"/>
    </row>
    <row r="7" spans="1:3" ht="15.75">
      <c r="A7" s="87" t="s">
        <v>122</v>
      </c>
      <c r="B7" s="79" t="s">
        <v>20</v>
      </c>
      <c r="C7" s="79" t="s">
        <v>21</v>
      </c>
    </row>
    <row r="8" spans="1:3" ht="15.75">
      <c r="A8" s="59" t="s">
        <v>18</v>
      </c>
      <c r="B8" s="98">
        <v>500</v>
      </c>
      <c r="C8" s="98">
        <v>310</v>
      </c>
    </row>
    <row r="9" spans="1:3" ht="15.75">
      <c r="A9" s="59" t="s">
        <v>36</v>
      </c>
      <c r="B9" s="98">
        <v>1910</v>
      </c>
      <c r="C9" s="98">
        <v>2070</v>
      </c>
    </row>
    <row r="10" spans="1:3" ht="15.75">
      <c r="A10" s="59" t="s">
        <v>69</v>
      </c>
      <c r="B10" s="98">
        <v>20665</v>
      </c>
      <c r="C10" s="98">
        <v>18680</v>
      </c>
    </row>
    <row r="11" spans="1:3" ht="15.75">
      <c r="A11" s="59" t="s">
        <v>70</v>
      </c>
      <c r="B11" s="98">
        <v>38585</v>
      </c>
      <c r="C11" s="98">
        <v>29365</v>
      </c>
    </row>
    <row r="12" spans="1:3" ht="15.75">
      <c r="A12" s="59" t="s">
        <v>71</v>
      </c>
      <c r="B12" s="98">
        <v>36650</v>
      </c>
      <c r="C12" s="98">
        <v>22545</v>
      </c>
    </row>
    <row r="13" spans="1:3" ht="15.75">
      <c r="A13" s="59" t="s">
        <v>74</v>
      </c>
      <c r="B13" s="98">
        <v>86145</v>
      </c>
      <c r="C13" s="98">
        <v>48365</v>
      </c>
    </row>
    <row r="14" spans="1:3" ht="15.75">
      <c r="A14" s="59" t="s">
        <v>87</v>
      </c>
      <c r="B14" s="98">
        <v>98505</v>
      </c>
      <c r="C14" s="98">
        <v>82190</v>
      </c>
    </row>
    <row r="15" spans="1:3" ht="15.75">
      <c r="A15" s="59" t="s">
        <v>88</v>
      </c>
      <c r="B15" s="98">
        <v>77775</v>
      </c>
      <c r="C15" s="98">
        <v>110635</v>
      </c>
    </row>
    <row r="16" spans="1:3" ht="15.75">
      <c r="A16" s="59" t="s">
        <v>89</v>
      </c>
      <c r="B16" s="98">
        <v>45795</v>
      </c>
      <c r="C16" s="98">
        <v>97985</v>
      </c>
    </row>
    <row r="17" spans="1:3" ht="15.75">
      <c r="A17" s="59" t="s">
        <v>65</v>
      </c>
      <c r="B17" s="98">
        <v>28500</v>
      </c>
      <c r="C17" s="98">
        <v>96255</v>
      </c>
    </row>
    <row r="18" spans="1:3" ht="15.75">
      <c r="A18" s="59" t="s">
        <v>95</v>
      </c>
      <c r="B18" s="98">
        <v>6705</v>
      </c>
      <c r="C18" s="98">
        <v>30205</v>
      </c>
    </row>
    <row r="20" spans="1:4" ht="48" customHeight="1">
      <c r="A20" s="183" t="s">
        <v>4</v>
      </c>
      <c r="B20" s="183"/>
      <c r="C20" s="183"/>
      <c r="D20" s="183"/>
    </row>
    <row r="21" ht="15.75">
      <c r="A21" s="82" t="s">
        <v>3</v>
      </c>
    </row>
    <row r="26" spans="1:4" ht="50.25" customHeight="1">
      <c r="A26" s="203" t="s">
        <v>19</v>
      </c>
      <c r="B26" s="203"/>
      <c r="C26" s="203"/>
      <c r="D26" s="203"/>
    </row>
  </sheetData>
  <sheetProtection/>
  <mergeCells count="3">
    <mergeCell ref="A3:E3"/>
    <mergeCell ref="A20:D20"/>
    <mergeCell ref="A26:D26"/>
  </mergeCells>
  <printOptions/>
  <pageMargins left="0.75" right="0.75" top="0.57" bottom="1" header="0.4921259845" footer="0.492125984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U44"/>
  <sheetViews>
    <sheetView zoomScalePageLayoutView="0" workbookViewId="0" topLeftCell="A7">
      <selection activeCell="B43" sqref="B43"/>
    </sheetView>
  </sheetViews>
  <sheetFormatPr defaultColWidth="11.00390625" defaultRowHeight="15.75"/>
  <cols>
    <col min="1" max="1" width="5.625" style="5" customWidth="1"/>
    <col min="2" max="2" width="14.375" style="5" customWidth="1"/>
    <col min="3" max="3" width="0.6171875" style="5" customWidth="1"/>
    <col min="4" max="4" width="14.625" style="5" customWidth="1"/>
    <col min="5" max="5" width="0.6171875" style="5" customWidth="1"/>
    <col min="6" max="6" width="14.625" style="5" customWidth="1"/>
    <col min="7" max="7" width="0.6171875" style="5" customWidth="1"/>
    <col min="8" max="8" width="14.625" style="5" customWidth="1"/>
    <col min="9" max="9" width="0.6171875" style="5" customWidth="1"/>
    <col min="10" max="10" width="14.625" style="5" customWidth="1"/>
    <col min="11" max="12" width="1.625" style="5" customWidth="1"/>
    <col min="13" max="13" width="14.625" style="5" customWidth="1"/>
    <col min="14" max="14" width="0.6171875" style="5" customWidth="1"/>
    <col min="15" max="15" width="14.625" style="5" customWidth="1"/>
    <col min="16" max="16" width="0.6171875" style="5" customWidth="1"/>
    <col min="17" max="17" width="14.625" style="5" customWidth="1"/>
    <col min="18" max="19" width="6.375" style="5" customWidth="1"/>
    <col min="20" max="20" width="10.625" style="5" customWidth="1"/>
    <col min="21" max="16384" width="11.00390625" style="5" customWidth="1"/>
  </cols>
  <sheetData>
    <row r="1" spans="1:20" ht="68.25" customHeight="1">
      <c r="A1" s="147"/>
      <c r="B1" s="196" t="s">
        <v>147</v>
      </c>
      <c r="C1" s="196"/>
      <c r="D1" s="196"/>
      <c r="E1" s="196"/>
      <c r="F1" s="196"/>
      <c r="G1" s="196"/>
      <c r="H1" s="196"/>
      <c r="I1" s="196"/>
      <c r="J1" s="196"/>
      <c r="K1" s="196"/>
      <c r="L1" s="196"/>
      <c r="M1" s="196"/>
      <c r="N1" s="196"/>
      <c r="O1" s="196"/>
      <c r="P1" s="196"/>
      <c r="Q1" s="196"/>
      <c r="T1" s="82"/>
    </row>
    <row r="2" spans="1:20" ht="4.5" customHeight="1">
      <c r="A2" s="147"/>
      <c r="B2" s="170"/>
      <c r="C2" s="170"/>
      <c r="D2" s="170"/>
      <c r="E2" s="170"/>
      <c r="F2" s="170"/>
      <c r="G2" s="170"/>
      <c r="H2" s="170"/>
      <c r="I2" s="170"/>
      <c r="J2" s="170"/>
      <c r="K2" s="170"/>
      <c r="L2" s="170"/>
      <c r="M2" s="170"/>
      <c r="N2" s="170"/>
      <c r="O2" s="170"/>
      <c r="P2" s="170"/>
      <c r="Q2" s="170"/>
      <c r="T2" s="82"/>
    </row>
    <row r="3" spans="1:17" ht="15.75" customHeight="1">
      <c r="A3" s="148"/>
      <c r="B3" s="173" t="s">
        <v>184</v>
      </c>
      <c r="C3" s="171"/>
      <c r="D3" s="171"/>
      <c r="E3" s="171"/>
      <c r="F3" s="171"/>
      <c r="G3" s="171"/>
      <c r="H3" s="171"/>
      <c r="I3" s="171"/>
      <c r="J3" s="171"/>
      <c r="K3" s="171"/>
      <c r="L3" s="171"/>
      <c r="M3" s="171"/>
      <c r="N3" s="171"/>
      <c r="O3" s="171"/>
      <c r="P3" s="171"/>
      <c r="Q3" s="171"/>
    </row>
    <row r="4" spans="1:17" ht="4.5" customHeight="1">
      <c r="A4" s="12"/>
      <c r="B4" s="171"/>
      <c r="C4" s="171"/>
      <c r="D4" s="171"/>
      <c r="E4" s="171"/>
      <c r="F4" s="171"/>
      <c r="G4" s="171"/>
      <c r="H4" s="171"/>
      <c r="I4" s="171"/>
      <c r="J4" s="171"/>
      <c r="K4" s="171"/>
      <c r="L4" s="171"/>
      <c r="M4" s="171"/>
      <c r="N4" s="171"/>
      <c r="O4" s="171"/>
      <c r="P4" s="171"/>
      <c r="Q4" s="171"/>
    </row>
    <row r="5" spans="2:17" ht="27" customHeight="1">
      <c r="B5" s="202" t="s">
        <v>122</v>
      </c>
      <c r="C5" s="105"/>
      <c r="D5" s="199" t="s">
        <v>128</v>
      </c>
      <c r="E5" s="199"/>
      <c r="F5" s="199"/>
      <c r="G5" s="199"/>
      <c r="H5" s="199"/>
      <c r="I5" s="199"/>
      <c r="J5" s="199"/>
      <c r="K5" s="199"/>
      <c r="L5" s="199"/>
      <c r="M5" s="199"/>
      <c r="N5" s="199"/>
      <c r="O5" s="199"/>
      <c r="P5" s="199"/>
      <c r="Q5" s="199"/>
    </row>
    <row r="6" spans="2:17" ht="4.5" customHeight="1">
      <c r="B6" s="202"/>
      <c r="C6" s="105"/>
      <c r="D6" s="7"/>
      <c r="E6" s="7"/>
      <c r="F6" s="7"/>
      <c r="G6" s="7"/>
      <c r="H6" s="7"/>
      <c r="I6" s="7"/>
      <c r="J6" s="7"/>
      <c r="K6" s="7"/>
      <c r="L6" s="7"/>
      <c r="M6" s="7"/>
      <c r="N6" s="7"/>
      <c r="O6" s="7"/>
      <c r="P6" s="7"/>
      <c r="Q6" s="7"/>
    </row>
    <row r="7" spans="2:17" ht="19.5" customHeight="1">
      <c r="B7" s="202"/>
      <c r="C7" s="105"/>
      <c r="D7" s="201" t="s">
        <v>115</v>
      </c>
      <c r="E7" s="201"/>
      <c r="F7" s="201"/>
      <c r="G7" s="107"/>
      <c r="H7" s="151" t="s">
        <v>126</v>
      </c>
      <c r="I7" s="151"/>
      <c r="J7" s="151" t="s">
        <v>127</v>
      </c>
      <c r="K7" s="107"/>
      <c r="L7" s="107"/>
      <c r="M7" s="151" t="s">
        <v>115</v>
      </c>
      <c r="N7" s="151"/>
      <c r="O7" s="151" t="s">
        <v>126</v>
      </c>
      <c r="P7" s="151"/>
      <c r="Q7" s="151" t="s">
        <v>127</v>
      </c>
    </row>
    <row r="8" spans="2:17" ht="4.5" customHeight="1">
      <c r="B8" s="202"/>
      <c r="C8" s="105"/>
      <c r="D8" s="7"/>
      <c r="E8" s="7"/>
      <c r="F8" s="7"/>
      <c r="G8" s="7"/>
      <c r="H8" s="7"/>
      <c r="I8" s="7"/>
      <c r="J8" s="7"/>
      <c r="K8" s="7"/>
      <c r="L8" s="7"/>
      <c r="M8" s="7"/>
      <c r="N8" s="7"/>
      <c r="O8" s="7"/>
      <c r="P8" s="7"/>
      <c r="Q8" s="7"/>
    </row>
    <row r="9" spans="2:17" ht="18" customHeight="1">
      <c r="B9" s="202"/>
      <c r="C9" s="105"/>
      <c r="D9" s="152" t="s">
        <v>110</v>
      </c>
      <c r="E9" s="152"/>
      <c r="F9" s="152" t="s">
        <v>129</v>
      </c>
      <c r="G9" s="107"/>
      <c r="H9" s="199" t="s">
        <v>110</v>
      </c>
      <c r="I9" s="199"/>
      <c r="J9" s="199"/>
      <c r="K9" s="107"/>
      <c r="L9" s="107"/>
      <c r="M9" s="208" t="s">
        <v>32</v>
      </c>
      <c r="N9" s="208"/>
      <c r="O9" s="208"/>
      <c r="P9" s="208"/>
      <c r="Q9" s="208"/>
    </row>
    <row r="10" spans="2:17" ht="4.5" customHeight="1">
      <c r="B10" s="7"/>
      <c r="C10" s="7"/>
      <c r="D10" s="7"/>
      <c r="E10" s="7"/>
      <c r="F10" s="7"/>
      <c r="G10" s="7"/>
      <c r="H10" s="7"/>
      <c r="I10" s="7"/>
      <c r="J10" s="7"/>
      <c r="K10" s="7"/>
      <c r="L10" s="7"/>
      <c r="M10" s="7"/>
      <c r="N10" s="7"/>
      <c r="O10" s="7"/>
      <c r="P10" s="7"/>
      <c r="Q10" s="7"/>
    </row>
    <row r="11" spans="2:21" s="59" customFormat="1" ht="15.75">
      <c r="B11" s="59" t="s">
        <v>67</v>
      </c>
      <c r="D11" s="54">
        <v>360</v>
      </c>
      <c r="E11" s="54"/>
      <c r="F11" s="64">
        <f aca="true" t="shared" si="0" ref="F11:F25">J11/D11*100</f>
        <v>36.11111111111111</v>
      </c>
      <c r="G11" s="64"/>
      <c r="H11" s="54">
        <v>225</v>
      </c>
      <c r="I11" s="54"/>
      <c r="J11" s="54">
        <v>130</v>
      </c>
      <c r="K11" s="54"/>
      <c r="L11" s="54"/>
      <c r="M11" s="64">
        <f>D11/D$27*100</f>
        <v>0.24098805100913745</v>
      </c>
      <c r="N11" s="64"/>
      <c r="O11" s="65">
        <f>H11/H$27*100</f>
        <v>0.38301132011235</v>
      </c>
      <c r="P11" s="65"/>
      <c r="Q11" s="65">
        <f>J11/J$27*100</f>
        <v>0.14342453662842014</v>
      </c>
      <c r="T11" s="66"/>
      <c r="U11" s="66"/>
    </row>
    <row r="12" spans="2:20" s="59" customFormat="1" ht="15.75">
      <c r="B12" s="72" t="s">
        <v>37</v>
      </c>
      <c r="C12" s="72"/>
      <c r="D12" s="54">
        <v>215</v>
      </c>
      <c r="E12" s="54"/>
      <c r="F12" s="64">
        <f t="shared" si="0"/>
        <v>25.581395348837212</v>
      </c>
      <c r="G12" s="64"/>
      <c r="H12" s="54">
        <v>165</v>
      </c>
      <c r="I12" s="54"/>
      <c r="J12" s="54">
        <v>55</v>
      </c>
      <c r="K12" s="54"/>
      <c r="L12" s="54"/>
      <c r="M12" s="64">
        <f aca="true" t="shared" si="1" ref="M12:M25">D12/D$27*100</f>
        <v>0.14392341935267933</v>
      </c>
      <c r="N12" s="64"/>
      <c r="O12" s="65">
        <f aca="true" t="shared" si="2" ref="O12:O25">H12/H$27*100</f>
        <v>0.28087496808239</v>
      </c>
      <c r="P12" s="65"/>
      <c r="Q12" s="65">
        <f aca="true" t="shared" si="3" ref="Q12:Q25">J12/J$27*100</f>
        <v>0.06067961165048543</v>
      </c>
      <c r="T12" s="66"/>
    </row>
    <row r="13" spans="2:20" s="59" customFormat="1" ht="15.75">
      <c r="B13" s="73" t="s">
        <v>38</v>
      </c>
      <c r="C13" s="73"/>
      <c r="D13" s="54">
        <v>715</v>
      </c>
      <c r="E13" s="54"/>
      <c r="F13" s="64">
        <f t="shared" si="0"/>
        <v>34.26573426573427</v>
      </c>
      <c r="G13" s="64"/>
      <c r="H13" s="54">
        <v>470</v>
      </c>
      <c r="I13" s="54"/>
      <c r="J13" s="54">
        <v>245</v>
      </c>
      <c r="K13" s="54"/>
      <c r="L13" s="54"/>
      <c r="M13" s="64">
        <f t="shared" si="1"/>
        <v>0.4786290457542591</v>
      </c>
      <c r="N13" s="64"/>
      <c r="O13" s="65">
        <f t="shared" si="2"/>
        <v>0.8000680909013532</v>
      </c>
      <c r="P13" s="65"/>
      <c r="Q13" s="65">
        <f t="shared" si="3"/>
        <v>0.2703000882612533</v>
      </c>
      <c r="T13" s="66"/>
    </row>
    <row r="14" spans="2:20" s="59" customFormat="1" ht="15.75">
      <c r="B14" s="59" t="s">
        <v>34</v>
      </c>
      <c r="D14" s="54">
        <v>825</v>
      </c>
      <c r="E14" s="54"/>
      <c r="F14" s="64">
        <f t="shared" si="0"/>
        <v>43.03030303030303</v>
      </c>
      <c r="G14" s="64"/>
      <c r="H14" s="54">
        <v>470</v>
      </c>
      <c r="I14" s="54"/>
      <c r="J14" s="54">
        <v>355</v>
      </c>
      <c r="K14" s="54"/>
      <c r="L14" s="54"/>
      <c r="M14" s="64">
        <f t="shared" si="1"/>
        <v>0.5522642835626067</v>
      </c>
      <c r="N14" s="64"/>
      <c r="O14" s="65">
        <f t="shared" si="2"/>
        <v>0.8000680909013532</v>
      </c>
      <c r="P14" s="65"/>
      <c r="Q14" s="65">
        <f t="shared" si="3"/>
        <v>0.3916593115622242</v>
      </c>
      <c r="T14" s="66"/>
    </row>
    <row r="15" spans="2:21" s="59" customFormat="1" ht="15.75">
      <c r="B15" s="59" t="s">
        <v>35</v>
      </c>
      <c r="D15" s="54">
        <v>1405</v>
      </c>
      <c r="E15" s="54"/>
      <c r="F15" s="64">
        <f t="shared" si="0"/>
        <v>41.637010676156585</v>
      </c>
      <c r="G15" s="64"/>
      <c r="H15" s="54">
        <v>820</v>
      </c>
      <c r="I15" s="54"/>
      <c r="J15" s="54">
        <v>585</v>
      </c>
      <c r="K15" s="54"/>
      <c r="L15" s="54"/>
      <c r="M15" s="64">
        <f t="shared" si="1"/>
        <v>0.9405228101884393</v>
      </c>
      <c r="N15" s="64"/>
      <c r="O15" s="65">
        <f t="shared" si="2"/>
        <v>1.3958634777427865</v>
      </c>
      <c r="P15" s="65"/>
      <c r="Q15" s="65">
        <f t="shared" si="3"/>
        <v>0.6454104148278905</v>
      </c>
      <c r="T15" s="66"/>
      <c r="U15" s="66"/>
    </row>
    <row r="16" spans="2:21" s="59" customFormat="1" ht="15.75">
      <c r="B16" s="59" t="s">
        <v>36</v>
      </c>
      <c r="D16" s="54">
        <v>905</v>
      </c>
      <c r="E16" s="54"/>
      <c r="F16" s="64">
        <f t="shared" si="0"/>
        <v>41.988950276243095</v>
      </c>
      <c r="G16" s="64"/>
      <c r="H16" s="54">
        <v>520</v>
      </c>
      <c r="I16" s="54"/>
      <c r="J16" s="54">
        <v>380</v>
      </c>
      <c r="K16" s="54"/>
      <c r="L16" s="54"/>
      <c r="M16" s="64">
        <f t="shared" si="1"/>
        <v>0.6058171837868594</v>
      </c>
      <c r="N16" s="64"/>
      <c r="O16" s="65">
        <f t="shared" si="2"/>
        <v>0.8851817175929866</v>
      </c>
      <c r="P16" s="65"/>
      <c r="Q16" s="65">
        <f t="shared" si="3"/>
        <v>0.4192409532215357</v>
      </c>
      <c r="T16" s="66"/>
      <c r="U16" s="66"/>
    </row>
    <row r="17" spans="2:21" s="59" customFormat="1" ht="15.75">
      <c r="B17" s="59" t="s">
        <v>69</v>
      </c>
      <c r="D17" s="54">
        <v>2980</v>
      </c>
      <c r="E17" s="54"/>
      <c r="F17" s="64">
        <f t="shared" si="0"/>
        <v>30.369127516778523</v>
      </c>
      <c r="G17" s="64"/>
      <c r="H17" s="54">
        <v>2075</v>
      </c>
      <c r="I17" s="54"/>
      <c r="J17" s="54">
        <v>905</v>
      </c>
      <c r="K17" s="54"/>
      <c r="L17" s="54"/>
      <c r="M17" s="64">
        <f t="shared" si="1"/>
        <v>1.9948455333534156</v>
      </c>
      <c r="N17" s="64"/>
      <c r="O17" s="65">
        <f t="shared" si="2"/>
        <v>3.532215507702783</v>
      </c>
      <c r="P17" s="65"/>
      <c r="Q17" s="65">
        <f t="shared" si="3"/>
        <v>0.9984554280670785</v>
      </c>
      <c r="T17" s="66"/>
      <c r="U17" s="66"/>
    </row>
    <row r="18" spans="2:21" s="59" customFormat="1" ht="15.75">
      <c r="B18" s="59" t="s">
        <v>70</v>
      </c>
      <c r="D18" s="54">
        <v>3090</v>
      </c>
      <c r="E18" s="54"/>
      <c r="F18" s="64">
        <f t="shared" si="0"/>
        <v>26.21359223300971</v>
      </c>
      <c r="G18" s="64"/>
      <c r="H18" s="54">
        <v>2280</v>
      </c>
      <c r="I18" s="54"/>
      <c r="J18" s="54">
        <v>810</v>
      </c>
      <c r="K18" s="54"/>
      <c r="L18" s="54"/>
      <c r="M18" s="64">
        <f t="shared" si="1"/>
        <v>2.0684807711617634</v>
      </c>
      <c r="N18" s="64"/>
      <c r="O18" s="65">
        <f t="shared" si="2"/>
        <v>3.8811813771384798</v>
      </c>
      <c r="P18" s="65"/>
      <c r="Q18" s="65">
        <f t="shared" si="3"/>
        <v>0.8936451897616946</v>
      </c>
      <c r="T18" s="66"/>
      <c r="U18" s="66"/>
    </row>
    <row r="19" spans="2:21" s="59" customFormat="1" ht="15.75">
      <c r="B19" s="59" t="s">
        <v>71</v>
      </c>
      <c r="D19" s="54">
        <v>2910</v>
      </c>
      <c r="E19" s="54"/>
      <c r="F19" s="64">
        <f t="shared" si="0"/>
        <v>26.804123711340207</v>
      </c>
      <c r="G19" s="64"/>
      <c r="H19" s="54">
        <v>2130</v>
      </c>
      <c r="I19" s="54"/>
      <c r="J19" s="54">
        <v>780</v>
      </c>
      <c r="K19" s="54"/>
      <c r="L19" s="54"/>
      <c r="M19" s="64">
        <f t="shared" si="1"/>
        <v>1.9479867456571944</v>
      </c>
      <c r="N19" s="64"/>
      <c r="O19" s="65">
        <f t="shared" si="2"/>
        <v>3.6258404970635802</v>
      </c>
      <c r="P19" s="65"/>
      <c r="Q19" s="65">
        <f t="shared" si="3"/>
        <v>0.8605472197705207</v>
      </c>
      <c r="T19" s="66"/>
      <c r="U19" s="66"/>
    </row>
    <row r="20" spans="2:21" s="59" customFormat="1" ht="15.75">
      <c r="B20" s="59" t="s">
        <v>74</v>
      </c>
      <c r="D20" s="54">
        <v>8665</v>
      </c>
      <c r="E20" s="54"/>
      <c r="F20" s="64">
        <f t="shared" si="0"/>
        <v>29.3133294864397</v>
      </c>
      <c r="G20" s="64"/>
      <c r="H20" s="54">
        <v>6125</v>
      </c>
      <c r="I20" s="54"/>
      <c r="J20" s="54">
        <v>2540</v>
      </c>
      <c r="K20" s="54"/>
      <c r="L20" s="54"/>
      <c r="M20" s="64">
        <f t="shared" si="1"/>
        <v>5.800448505539378</v>
      </c>
      <c r="N20" s="64"/>
      <c r="O20" s="65">
        <f t="shared" si="2"/>
        <v>10.426419269725082</v>
      </c>
      <c r="P20" s="65"/>
      <c r="Q20" s="65">
        <f t="shared" si="3"/>
        <v>2.802294792586055</v>
      </c>
      <c r="T20" s="66"/>
      <c r="U20" s="66"/>
    </row>
    <row r="21" spans="2:21" s="59" customFormat="1" ht="15.75">
      <c r="B21" s="59" t="s">
        <v>87</v>
      </c>
      <c r="D21" s="54">
        <v>11365</v>
      </c>
      <c r="E21" s="54"/>
      <c r="F21" s="64">
        <f t="shared" si="0"/>
        <v>36.07567091948966</v>
      </c>
      <c r="G21" s="64"/>
      <c r="H21" s="54">
        <v>7270</v>
      </c>
      <c r="I21" s="54"/>
      <c r="J21" s="54">
        <v>4100</v>
      </c>
      <c r="K21" s="54"/>
      <c r="L21" s="54"/>
      <c r="M21" s="64">
        <f t="shared" si="1"/>
        <v>7.607858888107908</v>
      </c>
      <c r="N21" s="64"/>
      <c r="O21" s="65">
        <f t="shared" si="2"/>
        <v>12.375521320963486</v>
      </c>
      <c r="P21" s="65"/>
      <c r="Q21" s="65">
        <f t="shared" si="3"/>
        <v>4.523389232127096</v>
      </c>
      <c r="T21" s="66"/>
      <c r="U21" s="66"/>
    </row>
    <row r="22" spans="2:21" s="59" customFormat="1" ht="15.75">
      <c r="B22" s="59" t="s">
        <v>88</v>
      </c>
      <c r="D22" s="54">
        <v>12800</v>
      </c>
      <c r="E22" s="54"/>
      <c r="F22" s="64">
        <f t="shared" si="0"/>
        <v>43.75</v>
      </c>
      <c r="G22" s="64"/>
      <c r="H22" s="54">
        <v>7200</v>
      </c>
      <c r="I22" s="54"/>
      <c r="J22" s="54">
        <v>5600</v>
      </c>
      <c r="K22" s="54"/>
      <c r="L22" s="54"/>
      <c r="M22" s="64">
        <f t="shared" si="1"/>
        <v>8.568464035880444</v>
      </c>
      <c r="N22" s="64"/>
      <c r="O22" s="65">
        <f t="shared" si="2"/>
        <v>12.2563622435952</v>
      </c>
      <c r="P22" s="65"/>
      <c r="Q22" s="65">
        <f t="shared" si="3"/>
        <v>6.17828773168579</v>
      </c>
      <c r="T22" s="66"/>
      <c r="U22" s="66"/>
    </row>
    <row r="23" spans="2:21" s="59" customFormat="1" ht="15.75">
      <c r="B23" s="59" t="s">
        <v>89</v>
      </c>
      <c r="D23" s="54">
        <v>17630</v>
      </c>
      <c r="E23" s="54"/>
      <c r="F23" s="64">
        <f t="shared" si="0"/>
        <v>58.30969937606353</v>
      </c>
      <c r="G23" s="64"/>
      <c r="H23" s="54">
        <v>7345</v>
      </c>
      <c r="I23" s="54"/>
      <c r="J23" s="54">
        <v>10280</v>
      </c>
      <c r="K23" s="54"/>
      <c r="L23" s="54"/>
      <c r="M23" s="64">
        <f t="shared" si="1"/>
        <v>11.801720386919703</v>
      </c>
      <c r="N23" s="64"/>
      <c r="O23" s="65">
        <f t="shared" si="2"/>
        <v>12.503191761000936</v>
      </c>
      <c r="P23" s="65"/>
      <c r="Q23" s="65">
        <f t="shared" si="3"/>
        <v>11.341571050308914</v>
      </c>
      <c r="T23" s="66"/>
      <c r="U23" s="66"/>
    </row>
    <row r="24" spans="2:20" s="59" customFormat="1" ht="15.75">
      <c r="B24" s="59" t="s">
        <v>65</v>
      </c>
      <c r="D24" s="54">
        <v>42520</v>
      </c>
      <c r="E24" s="54"/>
      <c r="F24" s="64">
        <f t="shared" si="0"/>
        <v>70.13170272812795</v>
      </c>
      <c r="G24" s="64"/>
      <c r="H24" s="54">
        <v>12700</v>
      </c>
      <c r="I24" s="54"/>
      <c r="J24" s="54">
        <v>29820</v>
      </c>
      <c r="K24" s="54"/>
      <c r="L24" s="54"/>
      <c r="M24" s="64">
        <f t="shared" si="1"/>
        <v>28.463366469190348</v>
      </c>
      <c r="N24" s="64"/>
      <c r="O24" s="65">
        <f t="shared" si="2"/>
        <v>21.618861179674866</v>
      </c>
      <c r="P24" s="65"/>
      <c r="Q24" s="65">
        <f t="shared" si="3"/>
        <v>32.89938217122683</v>
      </c>
      <c r="T24" s="66"/>
    </row>
    <row r="25" spans="2:20" s="59" customFormat="1" ht="15.75">
      <c r="B25" s="59" t="s">
        <v>95</v>
      </c>
      <c r="D25" s="54">
        <v>43000</v>
      </c>
      <c r="E25" s="54"/>
      <c r="F25" s="64">
        <f t="shared" si="0"/>
        <v>79.19767441860465</v>
      </c>
      <c r="G25" s="64"/>
      <c r="H25" s="54">
        <v>8950</v>
      </c>
      <c r="I25" s="54"/>
      <c r="J25" s="54">
        <v>34055</v>
      </c>
      <c r="K25" s="54"/>
      <c r="L25" s="54"/>
      <c r="M25" s="64">
        <f t="shared" si="1"/>
        <v>28.784683870535865</v>
      </c>
      <c r="N25" s="64"/>
      <c r="O25" s="65">
        <f t="shared" si="2"/>
        <v>15.235339177802365</v>
      </c>
      <c r="P25" s="65"/>
      <c r="Q25" s="65">
        <f t="shared" si="3"/>
        <v>37.57171226831421</v>
      </c>
      <c r="T25" s="66"/>
    </row>
    <row r="26" spans="4:17" ht="15.75">
      <c r="D26" s="4"/>
      <c r="E26" s="4"/>
      <c r="F26" s="15"/>
      <c r="G26" s="15"/>
      <c r="H26" s="4"/>
      <c r="I26" s="4"/>
      <c r="J26" s="4"/>
      <c r="K26" s="4"/>
      <c r="L26" s="4"/>
      <c r="M26" s="15"/>
      <c r="N26" s="15"/>
      <c r="O26" s="16"/>
      <c r="P26" s="16"/>
      <c r="Q26" s="16"/>
    </row>
    <row r="27" spans="2:20" s="10" customFormat="1" ht="15.75">
      <c r="B27" s="122" t="s">
        <v>90</v>
      </c>
      <c r="C27" s="19"/>
      <c r="D27" s="153">
        <f>SUM(D11:D25)</f>
        <v>149385</v>
      </c>
      <c r="E27" s="153"/>
      <c r="F27" s="154">
        <f>J27/D27*100</f>
        <v>60.67543595407838</v>
      </c>
      <c r="G27" s="154"/>
      <c r="H27" s="153">
        <f>SUM(H11:H25)</f>
        <v>58745</v>
      </c>
      <c r="I27" s="153"/>
      <c r="J27" s="153">
        <f>SUM(J11:J25)</f>
        <v>90640</v>
      </c>
      <c r="K27" s="113"/>
      <c r="L27" s="113"/>
      <c r="M27" s="154">
        <f>D27/D$27*100</f>
        <v>100</v>
      </c>
      <c r="N27" s="154"/>
      <c r="O27" s="154">
        <f>H27/H$27*100</f>
        <v>100</v>
      </c>
      <c r="P27" s="154"/>
      <c r="Q27" s="154">
        <f>J27/J$27*100</f>
        <v>100</v>
      </c>
      <c r="T27" s="17"/>
    </row>
    <row r="28" spans="4:17" s="10" customFormat="1" ht="9.75" customHeight="1">
      <c r="D28" s="14"/>
      <c r="E28" s="14"/>
      <c r="F28" s="15"/>
      <c r="G28" s="15"/>
      <c r="H28" s="14"/>
      <c r="I28" s="14"/>
      <c r="J28" s="14"/>
      <c r="K28" s="14"/>
      <c r="L28" s="14"/>
      <c r="M28" s="15"/>
      <c r="N28" s="15"/>
      <c r="O28" s="15"/>
      <c r="P28" s="15"/>
      <c r="Q28" s="15"/>
    </row>
    <row r="29" spans="4:17" s="10" customFormat="1" ht="18" customHeight="1">
      <c r="D29" s="14"/>
      <c r="E29" s="14"/>
      <c r="F29" s="15"/>
      <c r="G29" s="15"/>
      <c r="H29" s="14"/>
      <c r="I29" s="14"/>
      <c r="J29" s="14"/>
      <c r="K29" s="14"/>
      <c r="L29" s="14"/>
      <c r="M29" s="15"/>
      <c r="N29" s="15"/>
      <c r="O29" s="15"/>
      <c r="P29" s="15"/>
      <c r="Q29" s="15"/>
    </row>
    <row r="30" spans="2:17" s="82" customFormat="1" ht="16.5" customHeight="1">
      <c r="B30" s="97" t="s">
        <v>172</v>
      </c>
      <c r="C30" s="97"/>
      <c r="D30" s="97"/>
      <c r="E30" s="97"/>
      <c r="F30" s="97"/>
      <c r="G30" s="97"/>
      <c r="H30" s="97"/>
      <c r="I30" s="97"/>
      <c r="J30" s="97"/>
      <c r="K30" s="97"/>
      <c r="L30" s="97"/>
      <c r="M30" s="97"/>
      <c r="N30" s="97"/>
      <c r="O30" s="97"/>
      <c r="P30" s="97"/>
      <c r="Q30" s="97"/>
    </row>
    <row r="31" spans="2:17" s="59" customFormat="1" ht="9" customHeight="1">
      <c r="B31" s="62"/>
      <c r="C31" s="62"/>
      <c r="D31" s="62"/>
      <c r="E31" s="62"/>
      <c r="F31" s="62"/>
      <c r="G31" s="62"/>
      <c r="H31" s="62"/>
      <c r="I31" s="62"/>
      <c r="J31" s="62"/>
      <c r="K31" s="62"/>
      <c r="L31" s="62"/>
      <c r="M31" s="62"/>
      <c r="N31" s="62"/>
      <c r="O31" s="62"/>
      <c r="P31" s="62"/>
      <c r="Q31" s="62"/>
    </row>
    <row r="32" spans="2:17" s="59" customFormat="1" ht="35.25" customHeight="1">
      <c r="B32" s="207" t="s">
        <v>155</v>
      </c>
      <c r="C32" s="207"/>
      <c r="D32" s="198"/>
      <c r="E32" s="198"/>
      <c r="F32" s="198"/>
      <c r="G32" s="198"/>
      <c r="H32" s="198"/>
      <c r="I32" s="198"/>
      <c r="J32" s="198"/>
      <c r="K32" s="198"/>
      <c r="L32" s="198"/>
      <c r="M32" s="198"/>
      <c r="N32" s="198"/>
      <c r="O32" s="198"/>
      <c r="P32" s="198"/>
      <c r="Q32" s="198"/>
    </row>
    <row r="35" ht="15.75"/>
    <row r="36" ht="15.75"/>
    <row r="37" ht="15.75"/>
    <row r="38" ht="15.75"/>
    <row r="39" ht="15.75"/>
    <row r="40" ht="15.75"/>
    <row r="44" spans="2:3" ht="15.75">
      <c r="B44" s="82"/>
      <c r="C44" s="82"/>
    </row>
  </sheetData>
  <sheetProtection/>
  <mergeCells count="7">
    <mergeCell ref="B1:Q1"/>
    <mergeCell ref="B32:Q32"/>
    <mergeCell ref="H9:J9"/>
    <mergeCell ref="M9:Q9"/>
    <mergeCell ref="D5:Q5"/>
    <mergeCell ref="D7:F7"/>
    <mergeCell ref="B5:B9"/>
  </mergeCells>
  <printOptions/>
  <pageMargins left="0" right="0" top="0.47" bottom="0" header="0.295275590551181" footer="0"/>
  <pageSetup fitToHeight="1" fitToWidth="1" horizontalDpi="300" verticalDpi="300" orientation="portrait" scale="74" r:id="rId3"/>
  <legacyDrawing r:id="rId2"/>
  <oleObjects>
    <oleObject progId="Word.Document.8" shapeId="17583043" r:id="rId1"/>
  </oleObjects>
</worksheet>
</file>

<file path=xl/worksheets/sheet12.xml><?xml version="1.0" encoding="utf-8"?>
<worksheet xmlns="http://schemas.openxmlformats.org/spreadsheetml/2006/main" xmlns:r="http://schemas.openxmlformats.org/officeDocument/2006/relationships">
  <sheetPr>
    <pageSetUpPr fitToPage="1"/>
  </sheetPr>
  <dimension ref="A1:U68"/>
  <sheetViews>
    <sheetView zoomScalePageLayoutView="0" workbookViewId="0" topLeftCell="A33">
      <selection activeCell="B62" sqref="B62"/>
    </sheetView>
  </sheetViews>
  <sheetFormatPr defaultColWidth="11.00390625" defaultRowHeight="15.75"/>
  <cols>
    <col min="1" max="1" width="5.625" style="5" customWidth="1"/>
    <col min="2" max="2" width="28.50390625" style="5" customWidth="1"/>
    <col min="3" max="3" width="0.6171875" style="5" customWidth="1"/>
    <col min="4" max="4" width="14.375" style="5" customWidth="1"/>
    <col min="5" max="5" width="0.6171875" style="5" customWidth="1"/>
    <col min="6" max="6" width="14.50390625" style="5" customWidth="1"/>
    <col min="7" max="7" width="0.6171875" style="5" customWidth="1"/>
    <col min="8" max="8" width="18.375" style="5" customWidth="1"/>
    <col min="9" max="9" width="0.6171875" style="5" customWidth="1"/>
    <col min="10" max="10" width="16.125" style="5" customWidth="1"/>
    <col min="11" max="11" width="0.6171875" style="5" customWidth="1"/>
    <col min="12" max="12" width="14.00390625" style="5" customWidth="1"/>
    <col min="13" max="13" width="14.50390625" style="5" customWidth="1"/>
    <col min="14" max="14" width="16.50390625" style="5" customWidth="1"/>
    <col min="15" max="15" width="10.125" style="5" customWidth="1"/>
    <col min="16" max="17" width="9.50390625" style="5" customWidth="1"/>
    <col min="18" max="18" width="7.125" style="5" customWidth="1"/>
    <col min="19" max="16384" width="11.00390625" style="5" customWidth="1"/>
  </cols>
  <sheetData>
    <row r="1" spans="1:14" ht="76.5" customHeight="1">
      <c r="A1" s="147"/>
      <c r="B1" s="209" t="s">
        <v>0</v>
      </c>
      <c r="C1" s="209"/>
      <c r="D1" s="209"/>
      <c r="E1" s="209"/>
      <c r="F1" s="209"/>
      <c r="G1" s="209"/>
      <c r="H1" s="209"/>
      <c r="I1" s="209"/>
      <c r="J1" s="209"/>
      <c r="K1" s="209"/>
      <c r="L1" s="209"/>
      <c r="M1" s="1"/>
      <c r="N1" s="82"/>
    </row>
    <row r="2" spans="1:12" ht="4.5" customHeight="1">
      <c r="A2" s="148"/>
      <c r="B2" s="171"/>
      <c r="C2" s="171"/>
      <c r="D2" s="171"/>
      <c r="E2" s="171"/>
      <c r="F2" s="171"/>
      <c r="G2" s="171"/>
      <c r="H2" s="171"/>
      <c r="I2" s="171"/>
      <c r="J2" s="171"/>
      <c r="K2" s="171"/>
      <c r="L2" s="171"/>
    </row>
    <row r="3" spans="1:12" ht="15.75" customHeight="1">
      <c r="A3" s="148"/>
      <c r="B3" s="173" t="s">
        <v>185</v>
      </c>
      <c r="C3" s="171"/>
      <c r="D3" s="171"/>
      <c r="E3" s="171"/>
      <c r="F3" s="171"/>
      <c r="G3" s="171"/>
      <c r="H3" s="171"/>
      <c r="I3" s="171"/>
      <c r="J3" s="171"/>
      <c r="K3" s="171"/>
      <c r="L3" s="171"/>
    </row>
    <row r="4" spans="1:12" ht="4.5" customHeight="1">
      <c r="A4" s="12"/>
      <c r="B4" s="171"/>
      <c r="C4" s="171"/>
      <c r="D4" s="171"/>
      <c r="E4" s="171"/>
      <c r="F4" s="171"/>
      <c r="G4" s="171"/>
      <c r="H4" s="171"/>
      <c r="I4" s="171"/>
      <c r="J4" s="171"/>
      <c r="K4" s="171"/>
      <c r="L4" s="171"/>
    </row>
    <row r="5" spans="2:12" ht="29.25" customHeight="1">
      <c r="B5" s="202" t="s">
        <v>27</v>
      </c>
      <c r="C5" s="105"/>
      <c r="D5" s="179" t="s">
        <v>11</v>
      </c>
      <c r="E5" s="157"/>
      <c r="F5" s="199" t="s">
        <v>112</v>
      </c>
      <c r="G5" s="199"/>
      <c r="H5" s="199"/>
      <c r="I5" s="199"/>
      <c r="J5" s="199"/>
      <c r="K5" s="107"/>
      <c r="L5" s="202" t="s">
        <v>23</v>
      </c>
    </row>
    <row r="6" spans="2:12" ht="4.5" customHeight="1">
      <c r="B6" s="202"/>
      <c r="C6" s="105"/>
      <c r="D6" s="179"/>
      <c r="E6" s="157"/>
      <c r="F6" s="107"/>
      <c r="G6" s="107"/>
      <c r="H6" s="107"/>
      <c r="I6" s="107"/>
      <c r="J6" s="107"/>
      <c r="K6" s="107"/>
      <c r="L6" s="202"/>
    </row>
    <row r="7" spans="2:21" ht="50.25" customHeight="1">
      <c r="B7" s="202"/>
      <c r="C7" s="105"/>
      <c r="D7" s="179"/>
      <c r="E7" s="157"/>
      <c r="F7" s="145" t="s">
        <v>115</v>
      </c>
      <c r="G7" s="108"/>
      <c r="H7" s="161" t="s">
        <v>10</v>
      </c>
      <c r="I7" s="161"/>
      <c r="J7" s="162" t="s">
        <v>144</v>
      </c>
      <c r="K7" s="158"/>
      <c r="L7" s="182"/>
      <c r="S7" s="13"/>
      <c r="T7" s="13"/>
      <c r="U7" s="13"/>
    </row>
    <row r="8" spans="2:21" ht="4.5" customHeight="1">
      <c r="B8" s="105"/>
      <c r="C8" s="105"/>
      <c r="D8" s="157"/>
      <c r="E8" s="157"/>
      <c r="F8" s="108"/>
      <c r="G8" s="108"/>
      <c r="H8" s="159"/>
      <c r="I8" s="159"/>
      <c r="J8" s="158"/>
      <c r="K8" s="158"/>
      <c r="L8" s="160"/>
      <c r="S8" s="13"/>
      <c r="T8" s="13"/>
      <c r="U8" s="13"/>
    </row>
    <row r="9" spans="2:21" s="13" customFormat="1" ht="18" customHeight="1">
      <c r="B9" s="7"/>
      <c r="C9" s="7"/>
      <c r="D9" s="211" t="s">
        <v>110</v>
      </c>
      <c r="E9" s="211"/>
      <c r="F9" s="211"/>
      <c r="G9" s="211"/>
      <c r="H9" s="211"/>
      <c r="I9" s="211"/>
      <c r="J9" s="211"/>
      <c r="K9" s="211"/>
      <c r="L9" s="211"/>
      <c r="S9" s="5"/>
      <c r="T9" s="5"/>
      <c r="U9" s="5"/>
    </row>
    <row r="10" spans="2:21" s="13" customFormat="1" ht="4.5" customHeight="1">
      <c r="B10" s="7"/>
      <c r="C10" s="7"/>
      <c r="D10" s="108"/>
      <c r="E10" s="108"/>
      <c r="F10" s="108"/>
      <c r="G10" s="108"/>
      <c r="H10" s="108"/>
      <c r="I10" s="108"/>
      <c r="J10" s="108"/>
      <c r="K10" s="108"/>
      <c r="L10" s="108"/>
      <c r="S10" s="5"/>
      <c r="T10" s="5"/>
      <c r="U10" s="5"/>
    </row>
    <row r="11" spans="2:13" s="59" customFormat="1" ht="15.75">
      <c r="B11" s="59" t="s">
        <v>101</v>
      </c>
      <c r="D11" s="70">
        <v>200655</v>
      </c>
      <c r="E11" s="70"/>
      <c r="F11" s="70">
        <v>193955</v>
      </c>
      <c r="G11" s="70"/>
      <c r="H11" s="74">
        <v>161325</v>
      </c>
      <c r="I11" s="74"/>
      <c r="J11" s="74">
        <v>32625</v>
      </c>
      <c r="K11" s="74"/>
      <c r="L11" s="99">
        <v>6730</v>
      </c>
      <c r="M11" s="66"/>
    </row>
    <row r="12" spans="2:12" s="59" customFormat="1" ht="15.75">
      <c r="B12" s="59" t="s">
        <v>96</v>
      </c>
      <c r="D12" s="70">
        <v>272610</v>
      </c>
      <c r="E12" s="70"/>
      <c r="F12" s="70">
        <v>267210</v>
      </c>
      <c r="G12" s="70"/>
      <c r="H12" s="74">
        <v>226635</v>
      </c>
      <c r="I12" s="74"/>
      <c r="J12" s="74">
        <v>40570</v>
      </c>
      <c r="K12" s="74"/>
      <c r="L12" s="99">
        <v>5435</v>
      </c>
    </row>
    <row r="13" spans="2:12" s="59" customFormat="1" ht="15.75">
      <c r="B13" s="59" t="s">
        <v>102</v>
      </c>
      <c r="D13" s="70">
        <v>661070</v>
      </c>
      <c r="E13" s="70"/>
      <c r="F13" s="70">
        <v>643925</v>
      </c>
      <c r="G13" s="70"/>
      <c r="H13" s="74">
        <v>510460</v>
      </c>
      <c r="I13" s="74"/>
      <c r="J13" s="74">
        <v>133465</v>
      </c>
      <c r="K13" s="74"/>
      <c r="L13" s="99">
        <v>17120</v>
      </c>
    </row>
    <row r="14" spans="2:12" s="59" customFormat="1" ht="15.75">
      <c r="B14" s="59" t="s">
        <v>103</v>
      </c>
      <c r="D14" s="70">
        <v>258935</v>
      </c>
      <c r="E14" s="70"/>
      <c r="F14" s="70">
        <v>251875</v>
      </c>
      <c r="G14" s="70"/>
      <c r="H14" s="74">
        <v>201650</v>
      </c>
      <c r="I14" s="74"/>
      <c r="J14" s="74">
        <v>50220</v>
      </c>
      <c r="K14" s="74"/>
      <c r="L14" s="99">
        <v>7015</v>
      </c>
    </row>
    <row r="15" spans="2:12" s="59" customFormat="1" ht="15.75">
      <c r="B15" s="59" t="s">
        <v>104</v>
      </c>
      <c r="D15" s="70">
        <v>298780</v>
      </c>
      <c r="E15" s="70"/>
      <c r="F15" s="70">
        <v>292150</v>
      </c>
      <c r="G15" s="70"/>
      <c r="H15" s="74">
        <v>237830</v>
      </c>
      <c r="I15" s="74"/>
      <c r="J15" s="74">
        <v>54320</v>
      </c>
      <c r="K15" s="74"/>
      <c r="L15" s="99">
        <v>6550</v>
      </c>
    </row>
    <row r="16" spans="2:12" s="59" customFormat="1" ht="15.75">
      <c r="B16" s="59" t="s">
        <v>92</v>
      </c>
      <c r="D16" s="70">
        <v>1854440</v>
      </c>
      <c r="E16" s="70"/>
      <c r="F16" s="70">
        <v>1815420</v>
      </c>
      <c r="G16" s="70"/>
      <c r="H16" s="74">
        <v>1363710</v>
      </c>
      <c r="I16" s="74"/>
      <c r="J16" s="74">
        <v>451710</v>
      </c>
      <c r="K16" s="74"/>
      <c r="L16" s="99">
        <v>38720</v>
      </c>
    </row>
    <row r="17" spans="2:12" s="59" customFormat="1" ht="15.75">
      <c r="B17" s="59" t="s">
        <v>93</v>
      </c>
      <c r="D17" s="70">
        <v>341090</v>
      </c>
      <c r="E17" s="70"/>
      <c r="F17" s="70">
        <v>337195</v>
      </c>
      <c r="G17" s="70"/>
      <c r="H17" s="74">
        <v>283850</v>
      </c>
      <c r="I17" s="74"/>
      <c r="J17" s="74">
        <v>53345</v>
      </c>
      <c r="K17" s="74"/>
      <c r="L17" s="99">
        <v>3910</v>
      </c>
    </row>
    <row r="18" spans="2:12" s="59" customFormat="1" ht="15.75">
      <c r="B18" s="59" t="s">
        <v>105</v>
      </c>
      <c r="D18" s="70">
        <v>143880</v>
      </c>
      <c r="E18" s="70"/>
      <c r="F18" s="70">
        <v>141345</v>
      </c>
      <c r="G18" s="70"/>
      <c r="H18" s="74">
        <v>118705</v>
      </c>
      <c r="I18" s="74"/>
      <c r="J18" s="74">
        <v>22640</v>
      </c>
      <c r="K18" s="74"/>
      <c r="L18" s="99">
        <v>2535</v>
      </c>
    </row>
    <row r="19" spans="2:12" s="59" customFormat="1" ht="15.75">
      <c r="B19" s="59" t="s">
        <v>94</v>
      </c>
      <c r="D19" s="70">
        <v>95900</v>
      </c>
      <c r="E19" s="70"/>
      <c r="F19" s="70">
        <v>94575</v>
      </c>
      <c r="G19" s="70"/>
      <c r="H19" s="74">
        <v>80410</v>
      </c>
      <c r="I19" s="74"/>
      <c r="J19" s="74">
        <v>14170</v>
      </c>
      <c r="K19" s="74"/>
      <c r="L19" s="99">
        <v>1340</v>
      </c>
    </row>
    <row r="20" spans="2:12" s="59" customFormat="1" ht="15.75">
      <c r="B20" s="59" t="s">
        <v>78</v>
      </c>
      <c r="D20" s="70">
        <v>39785</v>
      </c>
      <c r="E20" s="70"/>
      <c r="F20" s="70">
        <v>39500</v>
      </c>
      <c r="G20" s="70"/>
      <c r="H20" s="74">
        <v>35725</v>
      </c>
      <c r="I20" s="74"/>
      <c r="J20" s="74">
        <v>3775</v>
      </c>
      <c r="K20" s="74"/>
      <c r="L20" s="99">
        <v>320</v>
      </c>
    </row>
    <row r="21" spans="2:12" s="59" customFormat="1" ht="15.75">
      <c r="B21" s="59" t="s">
        <v>97</v>
      </c>
      <c r="D21" s="70">
        <v>94345</v>
      </c>
      <c r="E21" s="70"/>
      <c r="F21" s="70">
        <v>92235</v>
      </c>
      <c r="G21" s="70"/>
      <c r="H21" s="74">
        <v>77675</v>
      </c>
      <c r="I21" s="74"/>
      <c r="J21" s="74">
        <v>14555</v>
      </c>
      <c r="K21" s="74"/>
      <c r="L21" s="99">
        <v>2140</v>
      </c>
    </row>
    <row r="22" spans="2:12" s="59" customFormat="1" ht="15.75">
      <c r="B22" s="59" t="s">
        <v>106</v>
      </c>
      <c r="D22" s="70">
        <v>393670</v>
      </c>
      <c r="E22" s="70"/>
      <c r="F22" s="70">
        <v>384545</v>
      </c>
      <c r="G22" s="70"/>
      <c r="H22" s="74">
        <v>329710</v>
      </c>
      <c r="I22" s="74"/>
      <c r="J22" s="74">
        <v>54830</v>
      </c>
      <c r="K22" s="74"/>
      <c r="L22" s="99">
        <v>9100</v>
      </c>
    </row>
    <row r="23" spans="2:12" s="59" customFormat="1" ht="15.75">
      <c r="B23" s="59" t="s">
        <v>79</v>
      </c>
      <c r="D23" s="70">
        <v>368710</v>
      </c>
      <c r="E23" s="70"/>
      <c r="F23" s="70">
        <v>363715</v>
      </c>
      <c r="G23" s="70"/>
      <c r="H23" s="74">
        <v>312835</v>
      </c>
      <c r="I23" s="74"/>
      <c r="J23" s="74">
        <v>50875</v>
      </c>
      <c r="K23" s="74"/>
      <c r="L23" s="99">
        <v>4925</v>
      </c>
    </row>
    <row r="24" spans="2:12" s="59" customFormat="1" ht="15.75">
      <c r="B24" s="59" t="s">
        <v>80</v>
      </c>
      <c r="D24" s="70">
        <v>429050</v>
      </c>
      <c r="E24" s="70"/>
      <c r="F24" s="70">
        <v>423095</v>
      </c>
      <c r="G24" s="70"/>
      <c r="H24" s="74">
        <v>366600</v>
      </c>
      <c r="I24" s="74"/>
      <c r="J24" s="74">
        <v>56495</v>
      </c>
      <c r="K24" s="74"/>
      <c r="L24" s="99">
        <v>6035</v>
      </c>
    </row>
    <row r="25" spans="2:12" s="59" customFormat="1" ht="15.75">
      <c r="B25" s="59" t="s">
        <v>81</v>
      </c>
      <c r="D25" s="70">
        <v>511275</v>
      </c>
      <c r="E25" s="70"/>
      <c r="F25" s="70">
        <v>503025</v>
      </c>
      <c r="G25" s="70"/>
      <c r="H25" s="74">
        <v>431465</v>
      </c>
      <c r="I25" s="74"/>
      <c r="J25" s="74">
        <v>71560</v>
      </c>
      <c r="K25" s="74"/>
      <c r="L25" s="99">
        <v>8165</v>
      </c>
    </row>
    <row r="26" spans="2:12" s="59" customFormat="1" ht="15.75">
      <c r="B26" s="59" t="s">
        <v>82</v>
      </c>
      <c r="D26" s="70">
        <v>1357730</v>
      </c>
      <c r="E26" s="70"/>
      <c r="F26" s="70">
        <v>1334745</v>
      </c>
      <c r="G26" s="70"/>
      <c r="H26" s="74">
        <v>1143065</v>
      </c>
      <c r="I26" s="74"/>
      <c r="J26" s="74">
        <v>191680</v>
      </c>
      <c r="K26" s="74"/>
      <c r="L26" s="99">
        <v>22950</v>
      </c>
    </row>
    <row r="27" spans="2:12" s="59" customFormat="1" ht="15.75">
      <c r="B27" s="59" t="s">
        <v>76</v>
      </c>
      <c r="D27" s="70">
        <v>224200</v>
      </c>
      <c r="E27" s="70"/>
      <c r="F27" s="70">
        <v>217750</v>
      </c>
      <c r="G27" s="70"/>
      <c r="H27" s="74">
        <v>182260</v>
      </c>
      <c r="I27" s="74"/>
      <c r="J27" s="74">
        <v>35490</v>
      </c>
      <c r="K27" s="74"/>
      <c r="L27" s="99">
        <v>6390</v>
      </c>
    </row>
    <row r="28" spans="2:21" ht="4.5" customHeight="1">
      <c r="B28" s="5" t="s">
        <v>100</v>
      </c>
      <c r="F28" s="10"/>
      <c r="G28" s="10"/>
      <c r="H28" s="25"/>
      <c r="I28" s="25"/>
      <c r="J28" s="25"/>
      <c r="K28" s="25"/>
      <c r="L28" s="26"/>
      <c r="S28" s="10"/>
      <c r="T28" s="10"/>
      <c r="U28" s="10"/>
    </row>
    <row r="29" spans="2:21" s="10" customFormat="1" ht="15.75">
      <c r="B29" s="122" t="s">
        <v>77</v>
      </c>
      <c r="C29" s="122"/>
      <c r="D29" s="163">
        <v>7546130</v>
      </c>
      <c r="E29" s="163"/>
      <c r="F29" s="163">
        <v>7396275</v>
      </c>
      <c r="G29" s="163"/>
      <c r="H29" s="164">
        <v>6063925</v>
      </c>
      <c r="I29" s="164"/>
      <c r="J29" s="164">
        <v>1332350</v>
      </c>
      <c r="K29" s="164"/>
      <c r="L29" s="165">
        <v>149380</v>
      </c>
      <c r="S29" s="13"/>
      <c r="T29" s="13"/>
      <c r="U29" s="13"/>
    </row>
    <row r="30" spans="4:21" s="10" customFormat="1" ht="9" customHeight="1">
      <c r="D30" s="17"/>
      <c r="E30" s="17"/>
      <c r="F30" s="17"/>
      <c r="G30" s="17"/>
      <c r="H30" s="27"/>
      <c r="I30" s="27"/>
      <c r="J30" s="27"/>
      <c r="K30" s="27"/>
      <c r="L30" s="24"/>
      <c r="S30" s="13"/>
      <c r="T30" s="13"/>
      <c r="U30" s="13"/>
    </row>
    <row r="31" spans="2:21" s="13" customFormat="1" ht="18" customHeight="1">
      <c r="B31" s="7"/>
      <c r="C31" s="7"/>
      <c r="D31" s="210" t="s">
        <v>98</v>
      </c>
      <c r="E31" s="210"/>
      <c r="F31" s="210"/>
      <c r="G31" s="210"/>
      <c r="H31" s="210"/>
      <c r="I31" s="210"/>
      <c r="J31" s="210"/>
      <c r="K31" s="210"/>
      <c r="L31" s="210"/>
      <c r="S31" s="5"/>
      <c r="T31" s="5"/>
      <c r="U31" s="5"/>
    </row>
    <row r="32" spans="2:21" s="13" customFormat="1" ht="4.5" customHeight="1">
      <c r="B32" s="7"/>
      <c r="C32" s="7"/>
      <c r="D32" s="6"/>
      <c r="E32" s="6"/>
      <c r="F32" s="6"/>
      <c r="G32" s="6"/>
      <c r="H32" s="6"/>
      <c r="I32" s="6"/>
      <c r="J32" s="6"/>
      <c r="K32" s="6"/>
      <c r="L32" s="6"/>
      <c r="S32" s="5"/>
      <c r="T32" s="5"/>
      <c r="U32" s="5"/>
    </row>
    <row r="33" spans="2:13" s="59" customFormat="1" ht="15.75">
      <c r="B33" s="59" t="s">
        <v>101</v>
      </c>
      <c r="D33" s="75">
        <f aca="true" t="shared" si="0" ref="D33:L42">D11/$D11*100</f>
        <v>100</v>
      </c>
      <c r="E33" s="75"/>
      <c r="F33" s="75">
        <f t="shared" si="0"/>
        <v>96.66093543644564</v>
      </c>
      <c r="G33" s="75"/>
      <c r="H33" s="76">
        <f t="shared" si="0"/>
        <v>80.3991926440906</v>
      </c>
      <c r="I33" s="76"/>
      <c r="J33" s="76">
        <f t="shared" si="0"/>
        <v>16.259250953128504</v>
      </c>
      <c r="K33" s="76"/>
      <c r="L33" s="75">
        <f t="shared" si="0"/>
        <v>3.3540155989135583</v>
      </c>
      <c r="M33" s="77"/>
    </row>
    <row r="34" spans="2:13" s="59" customFormat="1" ht="15.75">
      <c r="B34" s="59" t="s">
        <v>96</v>
      </c>
      <c r="D34" s="75">
        <f t="shared" si="0"/>
        <v>100</v>
      </c>
      <c r="E34" s="75"/>
      <c r="F34" s="75">
        <f t="shared" si="0"/>
        <v>98.01914823374051</v>
      </c>
      <c r="G34" s="75"/>
      <c r="H34" s="76">
        <f t="shared" si="0"/>
        <v>83.13524815670739</v>
      </c>
      <c r="I34" s="76"/>
      <c r="J34" s="76">
        <f t="shared" si="0"/>
        <v>14.882065955027329</v>
      </c>
      <c r="K34" s="76"/>
      <c r="L34" s="75">
        <f t="shared" si="0"/>
        <v>1.9936906203000624</v>
      </c>
      <c r="M34" s="77"/>
    </row>
    <row r="35" spans="2:13" s="59" customFormat="1" ht="15.75">
      <c r="B35" s="59" t="s">
        <v>102</v>
      </c>
      <c r="D35" s="75">
        <f t="shared" si="0"/>
        <v>100</v>
      </c>
      <c r="E35" s="75"/>
      <c r="F35" s="75">
        <f t="shared" si="0"/>
        <v>97.40647737758482</v>
      </c>
      <c r="G35" s="75"/>
      <c r="H35" s="76">
        <f t="shared" si="0"/>
        <v>77.2172387190464</v>
      </c>
      <c r="I35" s="76"/>
      <c r="J35" s="76">
        <f t="shared" si="0"/>
        <v>20.18923865853843</v>
      </c>
      <c r="K35" s="76"/>
      <c r="L35" s="75">
        <f t="shared" si="0"/>
        <v>2.589740874642625</v>
      </c>
      <c r="M35" s="77"/>
    </row>
    <row r="36" spans="2:13" s="59" customFormat="1" ht="15.75">
      <c r="B36" s="59" t="s">
        <v>103</v>
      </c>
      <c r="D36" s="75">
        <f t="shared" si="0"/>
        <v>100</v>
      </c>
      <c r="E36" s="75"/>
      <c r="F36" s="75">
        <f t="shared" si="0"/>
        <v>97.27344700407438</v>
      </c>
      <c r="G36" s="75"/>
      <c r="H36" s="76">
        <f t="shared" si="0"/>
        <v>77.87668719949022</v>
      </c>
      <c r="I36" s="76"/>
      <c r="J36" s="76">
        <f t="shared" si="0"/>
        <v>19.394828818043138</v>
      </c>
      <c r="K36" s="76"/>
      <c r="L36" s="75">
        <f t="shared" si="0"/>
        <v>2.709174117056404</v>
      </c>
      <c r="M36" s="77"/>
    </row>
    <row r="37" spans="2:13" s="59" customFormat="1" ht="15.75">
      <c r="B37" s="59" t="s">
        <v>104</v>
      </c>
      <c r="D37" s="75">
        <f t="shared" si="0"/>
        <v>100</v>
      </c>
      <c r="E37" s="75"/>
      <c r="F37" s="75">
        <f t="shared" si="0"/>
        <v>97.78097596894035</v>
      </c>
      <c r="G37" s="75"/>
      <c r="H37" s="76">
        <f t="shared" si="0"/>
        <v>79.60037485775487</v>
      </c>
      <c r="I37" s="76"/>
      <c r="J37" s="76">
        <f t="shared" si="0"/>
        <v>18.18060111118549</v>
      </c>
      <c r="K37" s="76"/>
      <c r="L37" s="75">
        <f t="shared" si="0"/>
        <v>2.1922484771403705</v>
      </c>
      <c r="M37" s="77"/>
    </row>
    <row r="38" spans="2:13" s="59" customFormat="1" ht="15.75">
      <c r="B38" s="59" t="s">
        <v>92</v>
      </c>
      <c r="D38" s="75">
        <f t="shared" si="0"/>
        <v>100</v>
      </c>
      <c r="E38" s="75"/>
      <c r="F38" s="75">
        <f t="shared" si="0"/>
        <v>97.89586074502276</v>
      </c>
      <c r="G38" s="75"/>
      <c r="H38" s="76">
        <f t="shared" si="0"/>
        <v>73.53756390069239</v>
      </c>
      <c r="I38" s="76"/>
      <c r="J38" s="76">
        <f t="shared" si="0"/>
        <v>24.35829684433036</v>
      </c>
      <c r="K38" s="76"/>
      <c r="L38" s="75">
        <f t="shared" si="0"/>
        <v>2.087961864498177</v>
      </c>
      <c r="M38" s="77"/>
    </row>
    <row r="39" spans="2:13" s="59" customFormat="1" ht="15.75">
      <c r="B39" s="59" t="s">
        <v>93</v>
      </c>
      <c r="D39" s="75">
        <f t="shared" si="0"/>
        <v>100</v>
      </c>
      <c r="E39" s="75"/>
      <c r="F39" s="75">
        <f t="shared" si="0"/>
        <v>98.85807264944737</v>
      </c>
      <c r="G39" s="75"/>
      <c r="H39" s="76">
        <f t="shared" si="0"/>
        <v>83.21850537981177</v>
      </c>
      <c r="I39" s="76"/>
      <c r="J39" s="76">
        <f t="shared" si="0"/>
        <v>15.63956726963558</v>
      </c>
      <c r="K39" s="76"/>
      <c r="L39" s="75">
        <f t="shared" si="0"/>
        <v>1.1463250168577208</v>
      </c>
      <c r="M39" s="77"/>
    </row>
    <row r="40" spans="2:13" s="59" customFormat="1" ht="15.75">
      <c r="B40" s="59" t="s">
        <v>105</v>
      </c>
      <c r="D40" s="75">
        <f t="shared" si="0"/>
        <v>100</v>
      </c>
      <c r="E40" s="75"/>
      <c r="F40" s="75">
        <f t="shared" si="0"/>
        <v>98.23811509591326</v>
      </c>
      <c r="G40" s="75"/>
      <c r="H40" s="76">
        <f t="shared" si="0"/>
        <v>82.5027800945232</v>
      </c>
      <c r="I40" s="76"/>
      <c r="J40" s="76">
        <f t="shared" si="0"/>
        <v>15.735335001390046</v>
      </c>
      <c r="K40" s="76"/>
      <c r="L40" s="75">
        <f t="shared" si="0"/>
        <v>1.7618849040867388</v>
      </c>
      <c r="M40" s="77"/>
    </row>
    <row r="41" spans="2:13" s="59" customFormat="1" ht="15.75">
      <c r="B41" s="59" t="s">
        <v>94</v>
      </c>
      <c r="D41" s="75">
        <f t="shared" si="0"/>
        <v>100</v>
      </c>
      <c r="E41" s="75"/>
      <c r="F41" s="75">
        <f t="shared" si="0"/>
        <v>98.61835245046923</v>
      </c>
      <c r="G41" s="75"/>
      <c r="H41" s="76">
        <f t="shared" si="0"/>
        <v>83.84775808133472</v>
      </c>
      <c r="I41" s="76"/>
      <c r="J41" s="76">
        <f t="shared" si="0"/>
        <v>14.775808133472367</v>
      </c>
      <c r="K41" s="76"/>
      <c r="L41" s="75">
        <f t="shared" si="0"/>
        <v>1.397288842544317</v>
      </c>
      <c r="M41" s="77"/>
    </row>
    <row r="42" spans="2:13" s="59" customFormat="1" ht="15.75">
      <c r="B42" s="59" t="s">
        <v>78</v>
      </c>
      <c r="D42" s="75">
        <f t="shared" si="0"/>
        <v>100</v>
      </c>
      <c r="E42" s="75"/>
      <c r="F42" s="75">
        <f t="shared" si="0"/>
        <v>99.2836496166897</v>
      </c>
      <c r="G42" s="75"/>
      <c r="H42" s="76">
        <f t="shared" si="0"/>
        <v>89.79514892547442</v>
      </c>
      <c r="I42" s="76"/>
      <c r="J42" s="76">
        <f t="shared" si="0"/>
        <v>9.488500691215283</v>
      </c>
      <c r="K42" s="76"/>
      <c r="L42" s="75">
        <f t="shared" si="0"/>
        <v>0.8043232374010306</v>
      </c>
      <c r="M42" s="77"/>
    </row>
    <row r="43" spans="2:13" s="59" customFormat="1" ht="15.75">
      <c r="B43" s="59" t="s">
        <v>97</v>
      </c>
      <c r="D43" s="75">
        <f aca="true" t="shared" si="1" ref="D43:L51">D21/$D21*100</f>
        <v>100</v>
      </c>
      <c r="E43" s="75"/>
      <c r="F43" s="75">
        <f t="shared" si="1"/>
        <v>97.7635274789337</v>
      </c>
      <c r="G43" s="75"/>
      <c r="H43" s="76">
        <f t="shared" si="1"/>
        <v>82.33080714399279</v>
      </c>
      <c r="I43" s="76"/>
      <c r="J43" s="76">
        <f t="shared" si="1"/>
        <v>15.427420637023689</v>
      </c>
      <c r="K43" s="76"/>
      <c r="L43" s="75">
        <f t="shared" si="1"/>
        <v>2.2682707085696117</v>
      </c>
      <c r="M43" s="77"/>
    </row>
    <row r="44" spans="2:13" s="59" customFormat="1" ht="15.75">
      <c r="B44" s="59" t="s">
        <v>106</v>
      </c>
      <c r="D44" s="75">
        <f t="shared" si="1"/>
        <v>100</v>
      </c>
      <c r="E44" s="75"/>
      <c r="F44" s="75">
        <f t="shared" si="1"/>
        <v>97.6820687377753</v>
      </c>
      <c r="G44" s="75"/>
      <c r="H44" s="76">
        <f t="shared" si="1"/>
        <v>83.75288947595702</v>
      </c>
      <c r="I44" s="76"/>
      <c r="J44" s="76">
        <f t="shared" si="1"/>
        <v>13.927909162496507</v>
      </c>
      <c r="K44" s="76"/>
      <c r="L44" s="75">
        <f t="shared" si="1"/>
        <v>2.3115807656158713</v>
      </c>
      <c r="M44" s="77"/>
    </row>
    <row r="45" spans="2:13" s="59" customFormat="1" ht="15.75">
      <c r="B45" s="59" t="s">
        <v>79</v>
      </c>
      <c r="D45" s="75">
        <f t="shared" si="1"/>
        <v>100</v>
      </c>
      <c r="E45" s="75"/>
      <c r="F45" s="75">
        <f t="shared" si="1"/>
        <v>98.64527677578585</v>
      </c>
      <c r="G45" s="75"/>
      <c r="H45" s="76">
        <f t="shared" si="1"/>
        <v>84.84581378319004</v>
      </c>
      <c r="I45" s="76"/>
      <c r="J45" s="76">
        <f t="shared" si="1"/>
        <v>13.79810691329229</v>
      </c>
      <c r="K45" s="76"/>
      <c r="L45" s="75">
        <f t="shared" si="1"/>
        <v>1.3357381139649047</v>
      </c>
      <c r="M45" s="77"/>
    </row>
    <row r="46" spans="2:13" s="59" customFormat="1" ht="15.75">
      <c r="B46" s="59" t="s">
        <v>80</v>
      </c>
      <c r="D46" s="75">
        <f t="shared" si="1"/>
        <v>100</v>
      </c>
      <c r="E46" s="75"/>
      <c r="F46" s="75">
        <f t="shared" si="1"/>
        <v>98.61204987763664</v>
      </c>
      <c r="G46" s="75"/>
      <c r="H46" s="76">
        <f t="shared" si="1"/>
        <v>85.44458687798625</v>
      </c>
      <c r="I46" s="76"/>
      <c r="J46" s="76">
        <f t="shared" si="1"/>
        <v>13.16746299965039</v>
      </c>
      <c r="K46" s="76"/>
      <c r="L46" s="75">
        <f t="shared" si="1"/>
        <v>1.4065959678359166</v>
      </c>
      <c r="M46" s="77"/>
    </row>
    <row r="47" spans="2:13" s="59" customFormat="1" ht="15.75">
      <c r="B47" s="59" t="s">
        <v>81</v>
      </c>
      <c r="D47" s="75">
        <f t="shared" si="1"/>
        <v>100</v>
      </c>
      <c r="E47" s="75"/>
      <c r="F47" s="75">
        <f t="shared" si="1"/>
        <v>98.3863869737421</v>
      </c>
      <c r="G47" s="75"/>
      <c r="H47" s="76">
        <f t="shared" si="1"/>
        <v>84.39000537871009</v>
      </c>
      <c r="I47" s="76"/>
      <c r="J47" s="76">
        <f t="shared" si="1"/>
        <v>13.996381595032028</v>
      </c>
      <c r="K47" s="76"/>
      <c r="L47" s="75">
        <f t="shared" si="1"/>
        <v>1.5969879223509853</v>
      </c>
      <c r="M47" s="77"/>
    </row>
    <row r="48" spans="2:13" s="59" customFormat="1" ht="15.75">
      <c r="B48" s="59" t="s">
        <v>82</v>
      </c>
      <c r="D48" s="75">
        <f t="shared" si="1"/>
        <v>100</v>
      </c>
      <c r="E48" s="75"/>
      <c r="F48" s="75">
        <f t="shared" si="1"/>
        <v>98.3071008226967</v>
      </c>
      <c r="G48" s="75"/>
      <c r="H48" s="76">
        <f t="shared" si="1"/>
        <v>84.18941910394555</v>
      </c>
      <c r="I48" s="76"/>
      <c r="J48" s="76">
        <f t="shared" si="1"/>
        <v>14.117681718751152</v>
      </c>
      <c r="K48" s="76"/>
      <c r="L48" s="75">
        <f t="shared" si="1"/>
        <v>1.6903213451864507</v>
      </c>
      <c r="M48" s="77"/>
    </row>
    <row r="49" spans="2:13" s="59" customFormat="1" ht="15.75">
      <c r="B49" s="59" t="s">
        <v>76</v>
      </c>
      <c r="D49" s="75">
        <f t="shared" si="1"/>
        <v>100</v>
      </c>
      <c r="E49" s="75"/>
      <c r="F49" s="75">
        <f t="shared" si="1"/>
        <v>97.12310437109724</v>
      </c>
      <c r="G49" s="75"/>
      <c r="H49" s="76">
        <f t="shared" si="1"/>
        <v>81.29348795718109</v>
      </c>
      <c r="I49" s="76"/>
      <c r="J49" s="76">
        <f t="shared" si="1"/>
        <v>15.829616413916145</v>
      </c>
      <c r="K49" s="76"/>
      <c r="L49" s="75">
        <f t="shared" si="1"/>
        <v>2.850133809099019</v>
      </c>
      <c r="M49" s="77"/>
    </row>
    <row r="50" spans="2:21" ht="4.5" customHeight="1">
      <c r="B50" s="5" t="s">
        <v>100</v>
      </c>
      <c r="D50" s="28"/>
      <c r="E50" s="28"/>
      <c r="F50" s="28"/>
      <c r="G50" s="28"/>
      <c r="H50" s="28"/>
      <c r="I50" s="28"/>
      <c r="J50" s="28"/>
      <c r="K50" s="28"/>
      <c r="L50" s="28"/>
      <c r="S50" s="10"/>
      <c r="T50" s="10"/>
      <c r="U50" s="10"/>
    </row>
    <row r="51" spans="2:13" s="10" customFormat="1" ht="15.75">
      <c r="B51" s="122" t="s">
        <v>77</v>
      </c>
      <c r="C51" s="122"/>
      <c r="D51" s="166">
        <f t="shared" si="1"/>
        <v>100</v>
      </c>
      <c r="E51" s="166"/>
      <c r="F51" s="166">
        <f t="shared" si="1"/>
        <v>98.01414764919237</v>
      </c>
      <c r="G51" s="166"/>
      <c r="H51" s="166">
        <f t="shared" si="1"/>
        <v>80.35807758413915</v>
      </c>
      <c r="I51" s="166"/>
      <c r="J51" s="166">
        <f t="shared" si="1"/>
        <v>17.65607006505321</v>
      </c>
      <c r="K51" s="166"/>
      <c r="L51" s="166">
        <f t="shared" si="1"/>
        <v>1.9795577335667423</v>
      </c>
      <c r="M51" s="77"/>
    </row>
    <row r="52" spans="2:18" s="10" customFormat="1" ht="8.25" customHeight="1">
      <c r="B52" s="9"/>
      <c r="C52" s="9"/>
      <c r="D52" s="9"/>
      <c r="E52" s="9"/>
      <c r="F52" s="9"/>
      <c r="G52" s="9"/>
      <c r="H52" s="9"/>
      <c r="I52" s="9"/>
      <c r="J52" s="9"/>
      <c r="K52" s="9"/>
      <c r="L52" s="9"/>
      <c r="M52" s="77"/>
      <c r="N52" s="9"/>
      <c r="O52" s="9"/>
      <c r="P52" s="9"/>
      <c r="Q52" s="9"/>
      <c r="R52" s="9"/>
    </row>
    <row r="53" spans="2:18" s="10" customFormat="1" ht="18.75" customHeight="1">
      <c r="B53" s="9"/>
      <c r="C53" s="9"/>
      <c r="D53" s="9"/>
      <c r="E53" s="9"/>
      <c r="F53" s="9"/>
      <c r="G53" s="9"/>
      <c r="H53" s="9"/>
      <c r="I53" s="9"/>
      <c r="J53" s="9"/>
      <c r="K53" s="9"/>
      <c r="L53" s="9"/>
      <c r="M53" s="77"/>
      <c r="N53" s="9"/>
      <c r="O53" s="9"/>
      <c r="P53" s="9"/>
      <c r="Q53" s="9"/>
      <c r="R53" s="9"/>
    </row>
    <row r="54" spans="2:18" s="122" customFormat="1" ht="18.75" customHeight="1">
      <c r="B54" s="82" t="s">
        <v>157</v>
      </c>
      <c r="C54" s="82"/>
      <c r="D54" s="127"/>
      <c r="E54" s="127"/>
      <c r="F54" s="127"/>
      <c r="G54" s="127"/>
      <c r="H54" s="127"/>
      <c r="I54" s="127"/>
      <c r="J54" s="127"/>
      <c r="K54" s="127"/>
      <c r="L54" s="127"/>
      <c r="M54" s="131"/>
      <c r="N54" s="127"/>
      <c r="O54" s="127"/>
      <c r="P54" s="127"/>
      <c r="Q54" s="127"/>
      <c r="R54" s="127"/>
    </row>
    <row r="55" spans="2:13" s="82" customFormat="1" ht="15.75" customHeight="1">
      <c r="B55" s="174" t="s">
        <v>173</v>
      </c>
      <c r="C55" s="174"/>
      <c r="D55" s="174"/>
      <c r="E55" s="174"/>
      <c r="F55" s="174"/>
      <c r="G55" s="174"/>
      <c r="H55" s="174"/>
      <c r="I55" s="174"/>
      <c r="J55" s="174"/>
      <c r="K55" s="174"/>
      <c r="L55" s="174"/>
      <c r="M55" s="131"/>
    </row>
    <row r="56" spans="2:13" s="82" customFormat="1" ht="15.75">
      <c r="B56" s="82" t="s">
        <v>174</v>
      </c>
      <c r="M56" s="131"/>
    </row>
    <row r="57" spans="2:13" s="82" customFormat="1" ht="15.75">
      <c r="B57" s="82" t="s">
        <v>175</v>
      </c>
      <c r="M57" s="131"/>
    </row>
    <row r="58" s="82" customFormat="1" ht="9" customHeight="1">
      <c r="M58" s="131"/>
    </row>
    <row r="59" spans="2:13" s="59" customFormat="1" ht="15.75" customHeight="1">
      <c r="B59" s="62" t="s">
        <v>22</v>
      </c>
      <c r="C59" s="62"/>
      <c r="D59" s="58"/>
      <c r="E59" s="58"/>
      <c r="F59" s="58"/>
      <c r="G59" s="58"/>
      <c r="H59" s="58"/>
      <c r="I59" s="58"/>
      <c r="J59" s="58"/>
      <c r="K59" s="58"/>
      <c r="L59" s="58"/>
      <c r="M59" s="77"/>
    </row>
    <row r="60" spans="2:13" ht="33" customHeight="1">
      <c r="B60" s="198" t="s">
        <v>145</v>
      </c>
      <c r="C60" s="198"/>
      <c r="D60" s="198"/>
      <c r="E60" s="198"/>
      <c r="F60" s="198"/>
      <c r="G60" s="198"/>
      <c r="H60" s="198"/>
      <c r="I60" s="198"/>
      <c r="J60" s="198"/>
      <c r="K60" s="198"/>
      <c r="L60" s="198"/>
      <c r="M60" s="77"/>
    </row>
    <row r="61" spans="2:13" ht="15.75">
      <c r="B61" s="82" t="s">
        <v>176</v>
      </c>
      <c r="C61" s="82"/>
      <c r="M61" s="77"/>
    </row>
    <row r="62" ht="15.75">
      <c r="M62" s="77"/>
    </row>
    <row r="63" ht="15.75">
      <c r="M63" s="77"/>
    </row>
    <row r="64" spans="12:13" ht="15.75">
      <c r="L64" s="81"/>
      <c r="M64" s="77"/>
    </row>
    <row r="65" spans="12:13" ht="15.75">
      <c r="L65" s="81"/>
      <c r="M65" s="77"/>
    </row>
    <row r="66" ht="15.75">
      <c r="M66" s="77"/>
    </row>
    <row r="67" ht="15.75">
      <c r="M67" s="77"/>
    </row>
    <row r="68" ht="15.75">
      <c r="M68" s="77"/>
    </row>
  </sheetData>
  <sheetProtection/>
  <mergeCells count="9">
    <mergeCell ref="B1:L1"/>
    <mergeCell ref="D31:L31"/>
    <mergeCell ref="D9:L9"/>
    <mergeCell ref="B60:L60"/>
    <mergeCell ref="F5:J5"/>
    <mergeCell ref="D5:D7"/>
    <mergeCell ref="B5:B7"/>
    <mergeCell ref="L5:L7"/>
    <mergeCell ref="B55:L55"/>
  </mergeCells>
  <printOptions/>
  <pageMargins left="0" right="0" top="0.47" bottom="0" header="0.295275590551181" footer="0"/>
  <pageSetup fitToHeight="1" fitToWidth="1" horizontalDpi="300" verticalDpi="300" orientation="portrait" scale="79" r:id="rId1"/>
</worksheet>
</file>

<file path=xl/worksheets/sheet13.xml><?xml version="1.0" encoding="utf-8"?>
<worksheet xmlns="http://schemas.openxmlformats.org/spreadsheetml/2006/main" xmlns:r="http://schemas.openxmlformats.org/officeDocument/2006/relationships">
  <sheetPr>
    <pageSetUpPr fitToPage="1"/>
  </sheetPr>
  <dimension ref="A1:Z24"/>
  <sheetViews>
    <sheetView zoomScalePageLayoutView="0" workbookViewId="0" topLeftCell="A1">
      <selection activeCell="B3" sqref="B3"/>
    </sheetView>
  </sheetViews>
  <sheetFormatPr defaultColWidth="11.00390625" defaultRowHeight="15.75"/>
  <cols>
    <col min="1" max="1" width="5.625" style="5" customWidth="1"/>
    <col min="2" max="2" width="9.625" style="5" customWidth="1"/>
    <col min="3" max="3" width="2.375" style="5" customWidth="1"/>
    <col min="4" max="4" width="8.125" style="5" customWidth="1"/>
    <col min="5" max="5" width="9.125" style="5" customWidth="1"/>
    <col min="6" max="6" width="2.625" style="5" customWidth="1"/>
    <col min="7" max="7" width="0.6171875" style="5" customWidth="1"/>
    <col min="8" max="8" width="18.125" style="5" customWidth="1"/>
    <col min="9" max="9" width="0.6171875" style="5" customWidth="1"/>
    <col min="10" max="10" width="15.125" style="5" customWidth="1"/>
    <col min="11" max="11" width="0.6171875" style="5" customWidth="1"/>
    <col min="12" max="12" width="16.375" style="5" customWidth="1"/>
    <col min="13" max="13" width="0.6171875" style="5" customWidth="1"/>
    <col min="14" max="14" width="14.50390625" style="5" customWidth="1"/>
    <col min="15" max="15" width="0.6171875" style="5" customWidth="1"/>
    <col min="16" max="16" width="13.125" style="5" customWidth="1"/>
    <col min="17" max="17" width="14.375" style="5" customWidth="1"/>
    <col min="18" max="18" width="14.50390625" style="5" customWidth="1"/>
    <col min="19" max="19" width="16.50390625" style="5" customWidth="1"/>
    <col min="20" max="20" width="10.125" style="5" customWidth="1"/>
    <col min="21" max="22" width="9.50390625" style="5" customWidth="1"/>
    <col min="23" max="23" width="7.125" style="5" customWidth="1"/>
    <col min="24" max="16384" width="11.00390625" style="5" customWidth="1"/>
  </cols>
  <sheetData>
    <row r="1" spans="1:23" ht="67.5" customHeight="1">
      <c r="A1" s="147"/>
      <c r="B1" s="196" t="s">
        <v>1</v>
      </c>
      <c r="C1" s="196"/>
      <c r="D1" s="196"/>
      <c r="E1" s="196"/>
      <c r="F1" s="196"/>
      <c r="G1" s="196"/>
      <c r="H1" s="196"/>
      <c r="I1" s="196"/>
      <c r="J1" s="196"/>
      <c r="K1" s="196"/>
      <c r="L1" s="196"/>
      <c r="M1" s="196"/>
      <c r="N1" s="196"/>
      <c r="O1" s="196"/>
      <c r="P1" s="196"/>
      <c r="Q1" s="82"/>
      <c r="R1" s="1"/>
      <c r="S1" s="1"/>
      <c r="T1" s="1"/>
      <c r="U1" s="1"/>
      <c r="V1" s="1"/>
      <c r="W1" s="1"/>
    </row>
    <row r="2" spans="3:26" s="13" customFormat="1" ht="4.5" customHeight="1">
      <c r="C2" s="7"/>
      <c r="D2" s="7"/>
      <c r="E2" s="7"/>
      <c r="F2" s="7"/>
      <c r="G2" s="7"/>
      <c r="H2" s="6"/>
      <c r="I2" s="6"/>
      <c r="J2" s="6"/>
      <c r="K2" s="6"/>
      <c r="L2" s="6"/>
      <c r="M2" s="6"/>
      <c r="N2" s="6"/>
      <c r="O2" s="6"/>
      <c r="P2" s="6"/>
      <c r="X2" s="5"/>
      <c r="Y2" s="5"/>
      <c r="Z2" s="5"/>
    </row>
    <row r="3" spans="2:16" ht="15.75">
      <c r="B3" s="173" t="s">
        <v>185</v>
      </c>
      <c r="H3" s="17"/>
      <c r="I3" s="17"/>
      <c r="J3" s="17"/>
      <c r="K3" s="17"/>
      <c r="L3" s="23"/>
      <c r="M3" s="23"/>
      <c r="N3" s="23"/>
      <c r="O3" s="23"/>
      <c r="P3" s="24"/>
    </row>
    <row r="4" spans="8:16" ht="4.5" customHeight="1">
      <c r="H4" s="17"/>
      <c r="I4" s="17"/>
      <c r="J4" s="17"/>
      <c r="K4" s="17"/>
      <c r="L4" s="23"/>
      <c r="M4" s="23"/>
      <c r="N4" s="23"/>
      <c r="O4" s="23"/>
      <c r="P4" s="24"/>
    </row>
    <row r="5" spans="8:16" ht="15.75">
      <c r="H5" s="17"/>
      <c r="I5" s="17"/>
      <c r="J5" s="17"/>
      <c r="K5" s="17"/>
      <c r="L5" s="23"/>
      <c r="M5" s="23"/>
      <c r="N5" s="23"/>
      <c r="O5" s="23"/>
      <c r="P5" s="24"/>
    </row>
    <row r="6" spans="8:16" ht="15.75">
      <c r="H6" s="17"/>
      <c r="I6" s="17"/>
      <c r="J6" s="17"/>
      <c r="K6" s="17"/>
      <c r="L6" s="23"/>
      <c r="M6" s="23"/>
      <c r="N6" s="23"/>
      <c r="O6" s="23"/>
      <c r="P6" s="24"/>
    </row>
    <row r="7" spans="8:16" ht="15.75">
      <c r="H7" s="17"/>
      <c r="I7" s="17"/>
      <c r="J7" s="17"/>
      <c r="K7" s="17"/>
      <c r="L7" s="23"/>
      <c r="M7" s="23"/>
      <c r="N7" s="23"/>
      <c r="O7" s="23"/>
      <c r="P7" s="24"/>
    </row>
    <row r="8" spans="8:16" ht="15.75">
      <c r="H8" s="17"/>
      <c r="I8" s="17"/>
      <c r="J8" s="17"/>
      <c r="K8" s="17"/>
      <c r="L8" s="23"/>
      <c r="M8" s="23"/>
      <c r="N8" s="23"/>
      <c r="O8" s="23"/>
      <c r="P8" s="24"/>
    </row>
    <row r="9" spans="8:16" ht="15.75">
      <c r="H9" s="17"/>
      <c r="I9" s="17"/>
      <c r="J9" s="17"/>
      <c r="K9" s="17"/>
      <c r="L9" s="23"/>
      <c r="M9" s="23"/>
      <c r="N9" s="23"/>
      <c r="O9" s="23"/>
      <c r="P9" s="24"/>
    </row>
    <row r="10" spans="8:16" ht="15.75">
      <c r="H10" s="17"/>
      <c r="I10" s="17"/>
      <c r="J10" s="17"/>
      <c r="K10" s="17"/>
      <c r="L10" s="23"/>
      <c r="M10" s="23"/>
      <c r="N10" s="23"/>
      <c r="O10" s="23"/>
      <c r="P10" s="24"/>
    </row>
    <row r="11" spans="8:16" ht="15.75">
      <c r="H11" s="17"/>
      <c r="I11" s="17"/>
      <c r="J11" s="17"/>
      <c r="K11" s="17"/>
      <c r="L11" s="23"/>
      <c r="M11" s="23"/>
      <c r="N11" s="23"/>
      <c r="O11" s="23"/>
      <c r="P11" s="24"/>
    </row>
    <row r="12" spans="8:16" ht="15.75">
      <c r="H12" s="17"/>
      <c r="I12" s="17"/>
      <c r="J12" s="17"/>
      <c r="K12" s="17"/>
      <c r="L12" s="23"/>
      <c r="M12" s="23"/>
      <c r="N12" s="23"/>
      <c r="O12" s="23"/>
      <c r="P12" s="24"/>
    </row>
    <row r="13" spans="8:16" ht="15.75">
      <c r="H13" s="17"/>
      <c r="I13" s="17"/>
      <c r="J13" s="17"/>
      <c r="K13" s="17"/>
      <c r="L13" s="23"/>
      <c r="M13" s="23"/>
      <c r="N13" s="23"/>
      <c r="O13" s="23"/>
      <c r="P13" s="24"/>
    </row>
    <row r="14" spans="8:18" ht="15.75">
      <c r="H14" s="28"/>
      <c r="I14" s="28"/>
      <c r="J14" s="28"/>
      <c r="K14" s="28"/>
      <c r="L14" s="29"/>
      <c r="M14" s="29"/>
      <c r="N14" s="29"/>
      <c r="O14" s="29"/>
      <c r="P14" s="28"/>
      <c r="R14" s="30"/>
    </row>
    <row r="15" spans="8:18" ht="15.75">
      <c r="H15" s="28"/>
      <c r="I15" s="28"/>
      <c r="J15" s="28"/>
      <c r="K15" s="28"/>
      <c r="L15" s="29"/>
      <c r="M15" s="29"/>
      <c r="N15" s="29"/>
      <c r="O15" s="29"/>
      <c r="P15" s="28"/>
      <c r="R15" s="30"/>
    </row>
    <row r="16" spans="8:18" ht="15.75">
      <c r="H16" s="28"/>
      <c r="I16" s="28"/>
      <c r="J16" s="28"/>
      <c r="K16" s="28"/>
      <c r="L16" s="29"/>
      <c r="M16" s="29"/>
      <c r="N16" s="29"/>
      <c r="O16" s="29"/>
      <c r="P16" s="28"/>
      <c r="R16" s="30"/>
    </row>
    <row r="17" spans="8:18" ht="15.75">
      <c r="H17" s="28"/>
      <c r="I17" s="28"/>
      <c r="J17" s="28"/>
      <c r="K17" s="28"/>
      <c r="L17" s="29"/>
      <c r="M17" s="29"/>
      <c r="N17" s="29"/>
      <c r="O17" s="29"/>
      <c r="P17" s="28"/>
      <c r="R17" s="30"/>
    </row>
    <row r="18" spans="8:18" ht="15.75">
      <c r="H18" s="28"/>
      <c r="I18" s="28"/>
      <c r="J18" s="28"/>
      <c r="K18" s="28"/>
      <c r="L18" s="29"/>
      <c r="M18" s="29"/>
      <c r="N18" s="29"/>
      <c r="O18" s="29"/>
      <c r="P18" s="28"/>
      <c r="R18" s="30"/>
    </row>
    <row r="19" spans="8:18" ht="15.75">
      <c r="H19" s="28"/>
      <c r="I19" s="28"/>
      <c r="J19" s="28"/>
      <c r="K19" s="28"/>
      <c r="L19" s="29"/>
      <c r="M19" s="29"/>
      <c r="N19" s="29"/>
      <c r="O19" s="29"/>
      <c r="P19" s="28"/>
      <c r="R19" s="30"/>
    </row>
    <row r="20" spans="8:18" ht="15.75">
      <c r="H20" s="28"/>
      <c r="I20" s="28"/>
      <c r="J20" s="28"/>
      <c r="K20" s="28"/>
      <c r="L20" s="29"/>
      <c r="M20" s="29"/>
      <c r="N20" s="29"/>
      <c r="O20" s="29"/>
      <c r="P20" s="28"/>
      <c r="R20" s="30"/>
    </row>
    <row r="21" spans="8:18" ht="15.75">
      <c r="H21" s="28"/>
      <c r="I21" s="28"/>
      <c r="J21" s="28"/>
      <c r="K21" s="28"/>
      <c r="L21" s="29"/>
      <c r="M21" s="29"/>
      <c r="N21" s="29"/>
      <c r="O21" s="29"/>
      <c r="P21" s="28"/>
      <c r="R21" s="30"/>
    </row>
    <row r="22" spans="8:26" ht="15.75">
      <c r="H22" s="28"/>
      <c r="I22" s="28"/>
      <c r="J22" s="28"/>
      <c r="K22" s="28"/>
      <c r="L22" s="28"/>
      <c r="M22" s="28"/>
      <c r="N22" s="28"/>
      <c r="O22" s="28"/>
      <c r="P22" s="28"/>
      <c r="X22" s="10"/>
      <c r="Y22" s="10"/>
      <c r="Z22" s="10"/>
    </row>
    <row r="23" spans="4:7" ht="15.75">
      <c r="D23" s="82"/>
      <c r="G23" s="10"/>
    </row>
    <row r="24" ht="15.75">
      <c r="G24" s="10"/>
    </row>
  </sheetData>
  <sheetProtection/>
  <mergeCells count="1">
    <mergeCell ref="B1:P1"/>
  </mergeCells>
  <printOptions/>
  <pageMargins left="0" right="0" top="0.46" bottom="0" header="0.295275590551181" footer="0"/>
  <pageSetup fitToHeight="1" fitToWidth="1" horizontalDpi="300" verticalDpi="300" orientation="portrait" scale="82" r:id="rId3"/>
  <legacyDrawing r:id="rId2"/>
  <oleObjects>
    <oleObject progId="Word.Document.8" shapeId="17590879" r:id="rId1"/>
  </oleObjects>
</worksheet>
</file>

<file path=xl/worksheets/sheet14.xml><?xml version="1.0" encoding="utf-8"?>
<worksheet xmlns="http://schemas.openxmlformats.org/spreadsheetml/2006/main" xmlns:r="http://schemas.openxmlformats.org/officeDocument/2006/relationships">
  <sheetPr>
    <pageSetUpPr fitToPage="1"/>
  </sheetPr>
  <dimension ref="A1:T32"/>
  <sheetViews>
    <sheetView zoomScalePageLayoutView="0" workbookViewId="0" topLeftCell="A1">
      <selection activeCell="D45" sqref="D45"/>
    </sheetView>
  </sheetViews>
  <sheetFormatPr defaultColWidth="11.00390625" defaultRowHeight="15.75"/>
  <cols>
    <col min="1" max="1" width="5.625" style="5" customWidth="1"/>
    <col min="2" max="2" width="28.50390625" style="5" customWidth="1"/>
    <col min="3" max="3" width="0.6171875" style="5" customWidth="1"/>
    <col min="4" max="4" width="18.625" style="5" customWidth="1"/>
    <col min="5" max="5" width="0.6171875" style="5" customWidth="1"/>
    <col min="6" max="6" width="18.625" style="5" customWidth="1"/>
    <col min="7" max="7" width="0.6171875" style="5" customWidth="1"/>
    <col min="8" max="8" width="18.625" style="5" customWidth="1"/>
    <col min="9" max="9" width="0.6171875" style="5" customWidth="1"/>
    <col min="10" max="10" width="18.625" style="5" customWidth="1"/>
    <col min="11" max="11" width="0.6171875" style="5" customWidth="1"/>
    <col min="12" max="12" width="18.625" style="5" customWidth="1"/>
    <col min="13" max="14" width="2.875" style="5" customWidth="1"/>
    <col min="15" max="16384" width="11.00390625" style="5" customWidth="1"/>
  </cols>
  <sheetData>
    <row r="1" spans="1:15" ht="49.5" customHeight="1">
      <c r="A1" s="147"/>
      <c r="B1" s="196" t="s">
        <v>24</v>
      </c>
      <c r="C1" s="196"/>
      <c r="D1" s="196"/>
      <c r="E1" s="196"/>
      <c r="F1" s="196"/>
      <c r="G1" s="196"/>
      <c r="H1" s="196"/>
      <c r="I1" s="196"/>
      <c r="J1" s="196"/>
      <c r="K1" s="196"/>
      <c r="L1" s="196"/>
      <c r="O1" s="82"/>
    </row>
    <row r="2" spans="1:15" ht="4.5" customHeight="1">
      <c r="A2" s="147"/>
      <c r="B2" s="149"/>
      <c r="C2" s="149"/>
      <c r="D2" s="149"/>
      <c r="E2" s="149"/>
      <c r="F2" s="149"/>
      <c r="G2" s="149"/>
      <c r="H2" s="149"/>
      <c r="I2" s="149"/>
      <c r="J2" s="149"/>
      <c r="K2" s="149"/>
      <c r="L2" s="149"/>
      <c r="O2" s="82"/>
    </row>
    <row r="3" spans="1:12" ht="15.75" customHeight="1">
      <c r="A3" s="148"/>
      <c r="B3" s="173" t="s">
        <v>186</v>
      </c>
      <c r="C3" s="171"/>
      <c r="D3" s="171"/>
      <c r="E3" s="171"/>
      <c r="F3" s="171"/>
      <c r="G3" s="171"/>
      <c r="H3" s="171"/>
      <c r="I3" s="171"/>
      <c r="J3" s="171"/>
      <c r="K3" s="171"/>
      <c r="L3" s="171"/>
    </row>
    <row r="4" spans="1:12" ht="4.5" customHeight="1">
      <c r="A4" s="12"/>
      <c r="B4" s="171"/>
      <c r="C4" s="171"/>
      <c r="D4" s="171"/>
      <c r="E4" s="171"/>
      <c r="F4" s="171"/>
      <c r="G4" s="171"/>
      <c r="H4" s="171"/>
      <c r="I4" s="171"/>
      <c r="J4" s="171"/>
      <c r="K4" s="171"/>
      <c r="L4" s="171"/>
    </row>
    <row r="5" spans="2:20" ht="34.5" customHeight="1">
      <c r="B5" s="202" t="s">
        <v>27</v>
      </c>
      <c r="C5" s="105"/>
      <c r="D5" s="202" t="s">
        <v>112</v>
      </c>
      <c r="E5" s="202"/>
      <c r="F5" s="202"/>
      <c r="G5" s="105"/>
      <c r="H5" s="202" t="s">
        <v>29</v>
      </c>
      <c r="I5" s="202"/>
      <c r="J5" s="202"/>
      <c r="K5" s="105"/>
      <c r="L5" s="213" t="s">
        <v>41</v>
      </c>
      <c r="M5" s="7"/>
      <c r="N5" s="7"/>
      <c r="O5"/>
      <c r="P5" s="212"/>
      <c r="Q5" s="212"/>
      <c r="R5" s="212"/>
      <c r="S5" s="212"/>
      <c r="T5" s="212"/>
    </row>
    <row r="6" spans="2:20" ht="4.5" customHeight="1">
      <c r="B6" s="202"/>
      <c r="C6" s="105"/>
      <c r="D6" s="105"/>
      <c r="E6" s="105"/>
      <c r="F6" s="105"/>
      <c r="G6" s="105"/>
      <c r="H6" s="105"/>
      <c r="I6" s="105"/>
      <c r="J6" s="105"/>
      <c r="K6" s="105"/>
      <c r="L6" s="213"/>
      <c r="M6" s="7"/>
      <c r="N6" s="7"/>
      <c r="O6" s="125"/>
      <c r="P6" s="167"/>
      <c r="Q6" s="167"/>
      <c r="R6" s="167"/>
      <c r="S6" s="167"/>
      <c r="T6" s="167"/>
    </row>
    <row r="7" spans="2:20" ht="15.75">
      <c r="B7" s="202"/>
      <c r="C7" s="105"/>
      <c r="D7" s="145" t="s">
        <v>110</v>
      </c>
      <c r="E7" s="145"/>
      <c r="F7" s="145" t="s">
        <v>28</v>
      </c>
      <c r="G7" s="108"/>
      <c r="H7" s="145" t="s">
        <v>110</v>
      </c>
      <c r="I7" s="145"/>
      <c r="J7" s="145" t="s">
        <v>28</v>
      </c>
      <c r="K7" s="108"/>
      <c r="L7" s="213"/>
      <c r="O7"/>
      <c r="P7" s="114"/>
      <c r="Q7" s="114"/>
      <c r="R7" s="114"/>
      <c r="S7" s="114"/>
      <c r="T7" s="114"/>
    </row>
    <row r="8" spans="2:20" ht="4.5" customHeight="1">
      <c r="B8" s="105"/>
      <c r="C8" s="105"/>
      <c r="D8" s="108"/>
      <c r="E8" s="108"/>
      <c r="F8" s="108"/>
      <c r="G8" s="108"/>
      <c r="H8" s="108"/>
      <c r="I8" s="108"/>
      <c r="J8" s="108"/>
      <c r="K8" s="108"/>
      <c r="L8" s="168"/>
      <c r="O8" s="125"/>
      <c r="P8" s="169"/>
      <c r="Q8" s="169"/>
      <c r="R8" s="169"/>
      <c r="S8" s="169"/>
      <c r="T8" s="169"/>
    </row>
    <row r="9" spans="2:20" s="59" customFormat="1" ht="15.75">
      <c r="B9" s="59" t="s">
        <v>101</v>
      </c>
      <c r="D9" s="66">
        <v>193955</v>
      </c>
      <c r="E9" s="66"/>
      <c r="F9" s="76">
        <f aca="true" t="shared" si="0" ref="F9:F25">D9/D$27*100</f>
        <v>2.6223335395182032</v>
      </c>
      <c r="G9" s="76"/>
      <c r="H9" s="54">
        <v>25980</v>
      </c>
      <c r="I9" s="54"/>
      <c r="J9" s="76">
        <f aca="true" t="shared" si="1" ref="J9:J25">H9/H$27*100</f>
        <v>2.650100985372422</v>
      </c>
      <c r="K9" s="76"/>
      <c r="L9" s="65">
        <f>H9/$D9*100</f>
        <v>13.394859632388956</v>
      </c>
      <c r="M9" s="76"/>
      <c r="N9" s="76"/>
      <c r="O9"/>
      <c r="P9" s="115"/>
      <c r="Q9" s="115"/>
      <c r="R9" s="115"/>
      <c r="S9" s="115"/>
      <c r="T9" s="115"/>
    </row>
    <row r="10" spans="2:20" s="59" customFormat="1" ht="15.75">
      <c r="B10" s="59" t="s">
        <v>96</v>
      </c>
      <c r="D10" s="66">
        <v>267210</v>
      </c>
      <c r="E10" s="66"/>
      <c r="F10" s="76">
        <f t="shared" si="0"/>
        <v>3.6127645334982814</v>
      </c>
      <c r="G10" s="76"/>
      <c r="H10" s="54">
        <v>32135</v>
      </c>
      <c r="I10" s="54"/>
      <c r="J10" s="76">
        <f t="shared" si="1"/>
        <v>3.27794438664137</v>
      </c>
      <c r="K10" s="76"/>
      <c r="L10" s="65">
        <f aca="true" t="shared" si="2" ref="L10:L27">H10/$D10*100</f>
        <v>12.026121776879608</v>
      </c>
      <c r="O10"/>
      <c r="P10" s="115"/>
      <c r="Q10" s="115"/>
      <c r="R10" s="115"/>
      <c r="S10" s="115"/>
      <c r="T10" s="115"/>
    </row>
    <row r="11" spans="2:20" s="59" customFormat="1" ht="15.75">
      <c r="B11" s="59" t="s">
        <v>102</v>
      </c>
      <c r="D11" s="66">
        <v>643925</v>
      </c>
      <c r="E11" s="66"/>
      <c r="F11" s="76">
        <f t="shared" si="0"/>
        <v>8.706071637412077</v>
      </c>
      <c r="G11" s="76"/>
      <c r="H11" s="54">
        <v>100100</v>
      </c>
      <c r="I11" s="54"/>
      <c r="J11" s="76">
        <f t="shared" si="1"/>
        <v>10.210743211538855</v>
      </c>
      <c r="K11" s="76"/>
      <c r="L11" s="65">
        <f t="shared" si="2"/>
        <v>15.545288659393563</v>
      </c>
      <c r="O11"/>
      <c r="P11" s="115"/>
      <c r="Q11" s="115"/>
      <c r="R11" s="115"/>
      <c r="S11" s="115"/>
      <c r="T11" s="115"/>
    </row>
    <row r="12" spans="2:20" s="59" customFormat="1" ht="15.75">
      <c r="B12" s="59" t="s">
        <v>103</v>
      </c>
      <c r="D12" s="66">
        <v>251875</v>
      </c>
      <c r="E12" s="66"/>
      <c r="F12" s="76">
        <f t="shared" si="0"/>
        <v>3.405430436266905</v>
      </c>
      <c r="G12" s="76"/>
      <c r="H12" s="54">
        <v>39500</v>
      </c>
      <c r="I12" s="54"/>
      <c r="J12" s="76">
        <f t="shared" si="1"/>
        <v>4.029214354203644</v>
      </c>
      <c r="K12" s="76"/>
      <c r="L12" s="65">
        <f t="shared" si="2"/>
        <v>15.682382133995038</v>
      </c>
      <c r="O12"/>
      <c r="P12" s="115"/>
      <c r="Q12" s="115"/>
      <c r="R12" s="115"/>
      <c r="S12" s="115"/>
      <c r="T12" s="115"/>
    </row>
    <row r="13" spans="2:20" s="59" customFormat="1" ht="15.75">
      <c r="B13" s="59" t="s">
        <v>104</v>
      </c>
      <c r="D13" s="66">
        <v>292150</v>
      </c>
      <c r="E13" s="66"/>
      <c r="F13" s="76">
        <f t="shared" si="0"/>
        <v>3.9499612980858605</v>
      </c>
      <c r="G13" s="76"/>
      <c r="H13" s="54">
        <v>41290</v>
      </c>
      <c r="I13" s="54"/>
      <c r="J13" s="76">
        <f t="shared" si="1"/>
        <v>4.211804067976416</v>
      </c>
      <c r="K13" s="76"/>
      <c r="L13" s="65">
        <f t="shared" si="2"/>
        <v>14.133150778709567</v>
      </c>
      <c r="O13"/>
      <c r="P13" s="115"/>
      <c r="Q13" s="115"/>
      <c r="R13" s="115"/>
      <c r="S13" s="115"/>
      <c r="T13" s="115"/>
    </row>
    <row r="14" spans="2:20" s="59" customFormat="1" ht="15.75">
      <c r="B14" s="59" t="s">
        <v>92</v>
      </c>
      <c r="D14" s="66">
        <v>1815420</v>
      </c>
      <c r="E14" s="66"/>
      <c r="F14" s="76">
        <f t="shared" si="0"/>
        <v>24.545058154273605</v>
      </c>
      <c r="G14" s="76"/>
      <c r="H14" s="54">
        <v>317350</v>
      </c>
      <c r="I14" s="54"/>
      <c r="J14" s="76">
        <f t="shared" si="1"/>
        <v>32.37142215965889</v>
      </c>
      <c r="K14" s="76"/>
      <c r="L14" s="65">
        <f t="shared" si="2"/>
        <v>17.480803340273877</v>
      </c>
      <c r="O14"/>
      <c r="P14" s="115"/>
      <c r="Q14" s="115"/>
      <c r="R14" s="115"/>
      <c r="S14" s="115"/>
      <c r="T14" s="115"/>
    </row>
    <row r="15" spans="2:20" s="59" customFormat="1" ht="15.75">
      <c r="B15" s="59" t="s">
        <v>93</v>
      </c>
      <c r="D15" s="66">
        <v>337195</v>
      </c>
      <c r="E15" s="66"/>
      <c r="F15" s="76">
        <f t="shared" si="0"/>
        <v>4.558984083204045</v>
      </c>
      <c r="G15" s="76"/>
      <c r="H15" s="54">
        <v>38240</v>
      </c>
      <c r="I15" s="54"/>
      <c r="J15" s="76">
        <f t="shared" si="1"/>
        <v>3.900687516575882</v>
      </c>
      <c r="K15" s="76"/>
      <c r="L15" s="65">
        <f t="shared" si="2"/>
        <v>11.340618929699433</v>
      </c>
      <c r="O15"/>
      <c r="P15" s="115"/>
      <c r="Q15" s="115"/>
      <c r="R15" s="115"/>
      <c r="S15" s="115"/>
      <c r="T15" s="115"/>
    </row>
    <row r="16" spans="2:20" s="59" customFormat="1" ht="15.75">
      <c r="B16" s="59" t="s">
        <v>105</v>
      </c>
      <c r="D16" s="66">
        <v>141345</v>
      </c>
      <c r="E16" s="66"/>
      <c r="F16" s="76">
        <f t="shared" si="0"/>
        <v>1.9110295385176996</v>
      </c>
      <c r="G16" s="76"/>
      <c r="H16" s="54">
        <v>18420</v>
      </c>
      <c r="I16" s="54"/>
      <c r="J16" s="76">
        <f t="shared" si="1"/>
        <v>1.878939959605851</v>
      </c>
      <c r="K16" s="76"/>
      <c r="L16" s="65">
        <f t="shared" si="2"/>
        <v>13.031943117903003</v>
      </c>
      <c r="O16"/>
      <c r="P16" s="115"/>
      <c r="Q16" s="115"/>
      <c r="R16" s="115"/>
      <c r="S16" s="115"/>
      <c r="T16" s="115"/>
    </row>
    <row r="17" spans="2:20" s="59" customFormat="1" ht="15.75">
      <c r="B17" s="59" t="s">
        <v>94</v>
      </c>
      <c r="D17" s="66">
        <v>94575</v>
      </c>
      <c r="E17" s="66"/>
      <c r="F17" s="76">
        <f t="shared" si="0"/>
        <v>1.2786842025208636</v>
      </c>
      <c r="G17" s="76"/>
      <c r="H17" s="54">
        <v>10585</v>
      </c>
      <c r="I17" s="54"/>
      <c r="J17" s="76">
        <f t="shared" si="1"/>
        <v>1.0797274414998879</v>
      </c>
      <c r="K17" s="76"/>
      <c r="L17" s="65">
        <f t="shared" si="2"/>
        <v>11.19217552207243</v>
      </c>
      <c r="O17"/>
      <c r="P17" s="115"/>
      <c r="Q17" s="115"/>
      <c r="R17" s="115"/>
      <c r="S17" s="115"/>
      <c r="T17" s="115"/>
    </row>
    <row r="18" spans="2:20" s="59" customFormat="1" ht="15.75">
      <c r="B18" s="59" t="s">
        <v>78</v>
      </c>
      <c r="D18" s="66">
        <v>39500</v>
      </c>
      <c r="E18" s="66"/>
      <c r="F18" s="76">
        <f t="shared" si="0"/>
        <v>0.5340526143227503</v>
      </c>
      <c r="G18" s="76"/>
      <c r="H18" s="54">
        <v>2390</v>
      </c>
      <c r="I18" s="54"/>
      <c r="J18" s="76">
        <f t="shared" si="1"/>
        <v>0.24379296978599263</v>
      </c>
      <c r="K18" s="76"/>
      <c r="L18" s="65">
        <f t="shared" si="2"/>
        <v>6.0506329113924044</v>
      </c>
      <c r="O18"/>
      <c r="P18" s="115"/>
      <c r="Q18" s="115"/>
      <c r="R18" s="115"/>
      <c r="S18" s="115"/>
      <c r="T18" s="115"/>
    </row>
    <row r="19" spans="2:20" s="59" customFormat="1" ht="15.75">
      <c r="B19" s="59" t="s">
        <v>97</v>
      </c>
      <c r="D19" s="66">
        <v>92235</v>
      </c>
      <c r="E19" s="66"/>
      <c r="F19" s="76">
        <f t="shared" si="0"/>
        <v>1.2470466552419968</v>
      </c>
      <c r="G19" s="76"/>
      <c r="H19" s="54">
        <v>10400</v>
      </c>
      <c r="I19" s="54"/>
      <c r="J19" s="76">
        <f t="shared" si="1"/>
        <v>1.0608564375624785</v>
      </c>
      <c r="K19" s="76"/>
      <c r="L19" s="65">
        <f t="shared" si="2"/>
        <v>11.27554615926709</v>
      </c>
      <c r="O19"/>
      <c r="P19" s="115"/>
      <c r="Q19" s="115"/>
      <c r="R19" s="115"/>
      <c r="S19" s="115"/>
      <c r="T19" s="115"/>
    </row>
    <row r="20" spans="2:20" s="59" customFormat="1" ht="15.75">
      <c r="B20" s="59" t="s">
        <v>106</v>
      </c>
      <c r="D20" s="66">
        <v>384545</v>
      </c>
      <c r="E20" s="66"/>
      <c r="F20" s="76">
        <f t="shared" si="0"/>
        <v>5.199171204423848</v>
      </c>
      <c r="G20" s="76"/>
      <c r="H20" s="54">
        <v>43815</v>
      </c>
      <c r="I20" s="54"/>
      <c r="J20" s="76">
        <f t="shared" si="1"/>
        <v>4.469367770365384</v>
      </c>
      <c r="K20" s="76"/>
      <c r="L20" s="65">
        <f t="shared" si="2"/>
        <v>11.393985099273166</v>
      </c>
      <c r="O20"/>
      <c r="P20" s="115"/>
      <c r="Q20" s="115"/>
      <c r="R20" s="115"/>
      <c r="S20" s="115"/>
      <c r="T20" s="115"/>
    </row>
    <row r="21" spans="2:20" s="59" customFormat="1" ht="15.75">
      <c r="B21" s="59" t="s">
        <v>79</v>
      </c>
      <c r="D21" s="66">
        <v>363715</v>
      </c>
      <c r="E21" s="66"/>
      <c r="F21" s="76">
        <f t="shared" si="0"/>
        <v>4.917542952364535</v>
      </c>
      <c r="G21" s="76"/>
      <c r="H21" s="54">
        <v>36525</v>
      </c>
      <c r="I21" s="54"/>
      <c r="J21" s="76">
        <f t="shared" si="1"/>
        <v>3.7257482098047614</v>
      </c>
      <c r="K21" s="76"/>
      <c r="L21" s="65">
        <f t="shared" si="2"/>
        <v>10.042203373520477</v>
      </c>
      <c r="O21"/>
      <c r="P21" s="115"/>
      <c r="Q21" s="115"/>
      <c r="R21" s="115"/>
      <c r="S21" s="115"/>
      <c r="T21" s="115"/>
    </row>
    <row r="22" spans="2:20" s="59" customFormat="1" ht="15.75">
      <c r="B22" s="59" t="s">
        <v>80</v>
      </c>
      <c r="D22" s="66">
        <v>423095</v>
      </c>
      <c r="E22" s="66"/>
      <c r="F22" s="76">
        <f t="shared" si="0"/>
        <v>5.7203795153641535</v>
      </c>
      <c r="G22" s="76"/>
      <c r="H22" s="54">
        <v>40270</v>
      </c>
      <c r="I22" s="54"/>
      <c r="J22" s="76">
        <f t="shared" si="1"/>
        <v>4.107758532753943</v>
      </c>
      <c r="K22" s="76"/>
      <c r="L22" s="65">
        <f t="shared" si="2"/>
        <v>9.517956960020799</v>
      </c>
      <c r="O22"/>
      <c r="P22" s="115"/>
      <c r="Q22" s="115"/>
      <c r="R22" s="115"/>
      <c r="S22" s="115"/>
      <c r="T22" s="115"/>
    </row>
    <row r="23" spans="2:20" s="59" customFormat="1" ht="15.75">
      <c r="B23" s="59" t="s">
        <v>81</v>
      </c>
      <c r="D23" s="66">
        <v>503025</v>
      </c>
      <c r="E23" s="66"/>
      <c r="F23" s="76">
        <f t="shared" si="0"/>
        <v>6.801058641005101</v>
      </c>
      <c r="G23" s="76"/>
      <c r="H23" s="54">
        <v>52670</v>
      </c>
      <c r="I23" s="54"/>
      <c r="J23" s="76">
        <f t="shared" si="1"/>
        <v>5.37262582369382</v>
      </c>
      <c r="K23" s="76"/>
      <c r="L23" s="65">
        <f t="shared" si="2"/>
        <v>10.470652552060036</v>
      </c>
      <c r="O23"/>
      <c r="P23" s="115"/>
      <c r="Q23" s="115"/>
      <c r="R23" s="115"/>
      <c r="S23" s="115"/>
      <c r="T23" s="115"/>
    </row>
    <row r="24" spans="2:20" s="59" customFormat="1" ht="15.75">
      <c r="B24" s="59" t="s">
        <v>82</v>
      </c>
      <c r="D24" s="66">
        <v>1334745</v>
      </c>
      <c r="E24" s="66"/>
      <c r="F24" s="76">
        <f t="shared" si="0"/>
        <v>18.04617865073973</v>
      </c>
      <c r="G24" s="76"/>
      <c r="H24" s="54">
        <v>142500</v>
      </c>
      <c r="I24" s="54"/>
      <c r="J24" s="76">
        <f t="shared" si="1"/>
        <v>14.535773303139726</v>
      </c>
      <c r="K24" s="76"/>
      <c r="L24" s="65">
        <f t="shared" si="2"/>
        <v>10.676196576874235</v>
      </c>
      <c r="O24"/>
      <c r="P24" s="115"/>
      <c r="Q24" s="115"/>
      <c r="R24" s="115"/>
      <c r="S24" s="115"/>
      <c r="T24" s="115"/>
    </row>
    <row r="25" spans="2:20" s="59" customFormat="1" ht="15.75">
      <c r="B25" s="59" t="s">
        <v>76</v>
      </c>
      <c r="D25" s="66">
        <v>217750</v>
      </c>
      <c r="E25" s="66"/>
      <c r="F25" s="76">
        <f t="shared" si="0"/>
        <v>2.944049538450098</v>
      </c>
      <c r="G25" s="76"/>
      <c r="H25" s="54">
        <v>28165</v>
      </c>
      <c r="I25" s="54"/>
      <c r="J25" s="76">
        <f t="shared" si="1"/>
        <v>2.872982842687231</v>
      </c>
      <c r="K25" s="76"/>
      <c r="L25" s="65">
        <f t="shared" si="2"/>
        <v>12.9345579793341</v>
      </c>
      <c r="O25"/>
      <c r="P25" s="115"/>
      <c r="Q25" s="115"/>
      <c r="R25" s="115"/>
      <c r="S25" s="115"/>
      <c r="T25" s="115"/>
    </row>
    <row r="26" spans="2:20" ht="4.5" customHeight="1">
      <c r="B26" s="5" t="s">
        <v>100</v>
      </c>
      <c r="F26" s="29"/>
      <c r="G26" s="29"/>
      <c r="H26" s="18"/>
      <c r="I26" s="18"/>
      <c r="J26" s="29"/>
      <c r="K26" s="29"/>
      <c r="L26" s="16"/>
      <c r="O26"/>
      <c r="P26" s="115"/>
      <c r="Q26" s="115"/>
      <c r="R26" s="115"/>
      <c r="S26" s="115"/>
      <c r="T26" s="115"/>
    </row>
    <row r="27" spans="2:20" ht="15.75">
      <c r="B27" s="122" t="s">
        <v>77</v>
      </c>
      <c r="C27" s="122"/>
      <c r="D27" s="163">
        <v>7396275</v>
      </c>
      <c r="E27" s="163"/>
      <c r="F27" s="166">
        <f>D27/D$27*100</f>
        <v>100</v>
      </c>
      <c r="G27" s="166"/>
      <c r="H27" s="153">
        <v>980340</v>
      </c>
      <c r="I27" s="153"/>
      <c r="J27" s="166">
        <f>H27/H$27*100</f>
        <v>100</v>
      </c>
      <c r="K27" s="166"/>
      <c r="L27" s="154">
        <f t="shared" si="2"/>
        <v>13.254509871523165</v>
      </c>
      <c r="O27"/>
      <c r="P27" s="115"/>
      <c r="Q27" s="115"/>
      <c r="R27" s="115"/>
      <c r="S27" s="115"/>
      <c r="T27" s="115"/>
    </row>
    <row r="28" spans="2:20" ht="9" customHeight="1">
      <c r="B28" s="9"/>
      <c r="C28" s="9"/>
      <c r="D28" s="9"/>
      <c r="E28" s="9"/>
      <c r="F28" s="9"/>
      <c r="G28" s="9"/>
      <c r="H28" s="9"/>
      <c r="I28" s="9"/>
      <c r="J28" s="9"/>
      <c r="K28" s="9"/>
      <c r="L28" s="9"/>
      <c r="M28" s="9"/>
      <c r="N28" s="9"/>
      <c r="O28" s="59"/>
      <c r="P28" s="59"/>
      <c r="Q28" s="59"/>
      <c r="R28" s="59"/>
      <c r="S28" s="59"/>
      <c r="T28" s="59"/>
    </row>
    <row r="29" spans="2:9" s="59" customFormat="1" ht="15.75" customHeight="1">
      <c r="B29" s="78" t="s">
        <v>139</v>
      </c>
      <c r="C29" s="78"/>
      <c r="D29" s="69"/>
      <c r="E29" s="69"/>
      <c r="F29" s="69"/>
      <c r="G29" s="69"/>
      <c r="H29" s="64"/>
      <c r="I29" s="64"/>
    </row>
    <row r="30" spans="2:20" s="59" customFormat="1" ht="15.75">
      <c r="B30" s="78" t="s">
        <v>146</v>
      </c>
      <c r="C30" s="78"/>
      <c r="D30" s="69"/>
      <c r="E30" s="69"/>
      <c r="F30" s="69"/>
      <c r="G30" s="69"/>
      <c r="H30" s="64"/>
      <c r="I30" s="64"/>
      <c r="O30" s="5"/>
      <c r="P30" s="5"/>
      <c r="Q30" s="5"/>
      <c r="R30" s="5"/>
      <c r="S30" s="5"/>
      <c r="T30" s="5"/>
    </row>
    <row r="31" spans="2:20" s="59" customFormat="1" ht="9" customHeight="1">
      <c r="B31" s="62"/>
      <c r="C31" s="62"/>
      <c r="O31" s="5"/>
      <c r="P31" s="5"/>
      <c r="Q31" s="5"/>
      <c r="R31" s="5"/>
      <c r="S31" s="5"/>
      <c r="T31" s="5"/>
    </row>
    <row r="32" spans="2:20" s="59" customFormat="1" ht="33.75" customHeight="1">
      <c r="B32" s="207" t="s">
        <v>156</v>
      </c>
      <c r="C32" s="207"/>
      <c r="D32" s="198"/>
      <c r="E32" s="198"/>
      <c r="F32" s="198"/>
      <c r="G32" s="198"/>
      <c r="H32" s="198"/>
      <c r="I32" s="198"/>
      <c r="J32" s="198"/>
      <c r="K32" s="198"/>
      <c r="L32" s="198"/>
      <c r="M32" s="119"/>
      <c r="N32" s="103"/>
      <c r="O32" s="5"/>
      <c r="P32" s="5"/>
      <c r="Q32" s="5"/>
      <c r="R32" s="5"/>
      <c r="S32" s="5"/>
      <c r="T32" s="5"/>
    </row>
    <row r="35" ht="15.75"/>
    <row r="36" ht="15.75"/>
    <row r="37" ht="15.75"/>
    <row r="38" ht="15.75"/>
  </sheetData>
  <sheetProtection/>
  <mergeCells count="7">
    <mergeCell ref="B1:L1"/>
    <mergeCell ref="B5:B7"/>
    <mergeCell ref="B32:L32"/>
    <mergeCell ref="P5:T5"/>
    <mergeCell ref="L5:L7"/>
    <mergeCell ref="D5:F5"/>
    <mergeCell ref="H5:J5"/>
  </mergeCells>
  <printOptions/>
  <pageMargins left="0" right="0" top="0.45" bottom="0" header="0.295275590551181" footer="0"/>
  <pageSetup fitToHeight="1" fitToWidth="1" horizontalDpi="300" verticalDpi="300" orientation="portrait" scale="74" r:id="rId3"/>
  <legacyDrawing r:id="rId2"/>
  <oleObjects>
    <oleObject progId="Word.Document.8" shapeId="17599387" r:id="rId1"/>
  </oleObjects>
</worksheet>
</file>

<file path=xl/worksheets/sheet2.xml><?xml version="1.0" encoding="utf-8"?>
<worksheet xmlns="http://schemas.openxmlformats.org/spreadsheetml/2006/main" xmlns:r="http://schemas.openxmlformats.org/officeDocument/2006/relationships">
  <dimension ref="A1:K49"/>
  <sheetViews>
    <sheetView showGridLines="0" zoomScalePageLayoutView="0" workbookViewId="0" topLeftCell="A30">
      <selection activeCell="G35" sqref="G35"/>
    </sheetView>
  </sheetViews>
  <sheetFormatPr defaultColWidth="11.00390625" defaultRowHeight="15.75"/>
  <cols>
    <col min="1" max="1" width="20.625" style="40" customWidth="1"/>
    <col min="2" max="2" width="3.625" style="32" customWidth="1"/>
    <col min="3" max="3" width="23.875" style="40" customWidth="1"/>
    <col min="4" max="4" width="3.625" style="32" customWidth="1"/>
    <col min="5" max="5" width="24.625" style="40" customWidth="1"/>
    <col min="6" max="6" width="3.625" style="32" customWidth="1"/>
    <col min="7" max="7" width="25.125" style="40" customWidth="1"/>
    <col min="8" max="8" width="5.875" style="32" customWidth="1"/>
    <col min="9" max="9" width="16.625" style="40" customWidth="1"/>
    <col min="10" max="10" width="4.625" style="32" customWidth="1"/>
    <col min="11" max="11" width="17.875" style="45" customWidth="1"/>
    <col min="12" max="16384" width="11.00390625" style="32" customWidth="1"/>
  </cols>
  <sheetData>
    <row r="1" spans="1:11" ht="48" customHeight="1">
      <c r="A1" s="49"/>
      <c r="B1" s="185" t="s">
        <v>57</v>
      </c>
      <c r="C1" s="185"/>
      <c r="D1" s="185"/>
      <c r="E1" s="185"/>
      <c r="F1" s="185"/>
      <c r="G1" s="185"/>
      <c r="H1" s="34"/>
      <c r="I1" s="121"/>
      <c r="J1" s="34"/>
      <c r="K1" s="31"/>
    </row>
    <row r="2" spans="1:11" ht="15.75" customHeight="1">
      <c r="A2" s="186" t="s">
        <v>39</v>
      </c>
      <c r="B2" s="187"/>
      <c r="C2" s="187"/>
      <c r="D2" s="187"/>
      <c r="E2" s="187"/>
      <c r="F2" s="187"/>
      <c r="G2" s="187"/>
      <c r="H2" s="33"/>
      <c r="I2" s="33"/>
      <c r="J2" s="33"/>
      <c r="K2" s="33"/>
    </row>
    <row r="3" spans="1:11" ht="16.5" thickBot="1">
      <c r="A3" s="35"/>
      <c r="B3" s="34"/>
      <c r="C3" s="35"/>
      <c r="D3" s="34"/>
      <c r="E3" s="35"/>
      <c r="F3" s="34"/>
      <c r="G3" s="35"/>
      <c r="H3" s="34"/>
      <c r="I3" s="34"/>
      <c r="J3" s="34"/>
      <c r="K3" s="34"/>
    </row>
    <row r="4" spans="1:11" ht="35.25" thickTop="1">
      <c r="A4" s="133" t="s">
        <v>66</v>
      </c>
      <c r="B4" s="37"/>
      <c r="C4" s="133" t="s">
        <v>40</v>
      </c>
      <c r="D4" s="36"/>
      <c r="E4" s="133" t="s">
        <v>64</v>
      </c>
      <c r="F4" s="36"/>
      <c r="G4" s="143" t="s">
        <v>85</v>
      </c>
      <c r="H4" s="37"/>
      <c r="I4" s="36"/>
      <c r="J4" s="36"/>
      <c r="K4" s="36"/>
    </row>
    <row r="5" spans="1:11" ht="15.75">
      <c r="A5" s="139">
        <v>7546130</v>
      </c>
      <c r="B5" s="38"/>
      <c r="C5" s="139">
        <v>7396275</v>
      </c>
      <c r="D5" s="38"/>
      <c r="E5" s="139">
        <v>6063925</v>
      </c>
      <c r="F5" s="38"/>
      <c r="G5" s="139">
        <v>4356130</v>
      </c>
      <c r="H5" s="38"/>
      <c r="I5" s="38"/>
      <c r="J5" s="38"/>
      <c r="K5" s="38"/>
    </row>
    <row r="6" spans="1:11" ht="15.75">
      <c r="A6" s="140" t="str">
        <f>"100,0 %"</f>
        <v>100,0 %</v>
      </c>
      <c r="B6" s="34"/>
      <c r="C6" s="141" t="str">
        <f>"98,0 %"</f>
        <v>98,0 %</v>
      </c>
      <c r="D6" s="34"/>
      <c r="E6" s="140" t="str">
        <f>"80,4 %"</f>
        <v>80,4 %</v>
      </c>
      <c r="F6" s="34"/>
      <c r="G6" s="139" t="str">
        <f>"57,7 %"</f>
        <v>57,7 %</v>
      </c>
      <c r="H6" s="38"/>
      <c r="I6" s="34"/>
      <c r="J6" s="34"/>
      <c r="K6" s="34"/>
    </row>
    <row r="7" spans="1:11" ht="15.75">
      <c r="A7" s="134"/>
      <c r="B7" s="34"/>
      <c r="C7" s="138"/>
      <c r="D7" s="34"/>
      <c r="E7" s="138"/>
      <c r="F7" s="34"/>
      <c r="G7" s="51"/>
      <c r="H7" s="38"/>
      <c r="I7" s="34"/>
      <c r="J7" s="34"/>
      <c r="K7" s="34"/>
    </row>
    <row r="8" spans="1:11" ht="16.5" thickBot="1">
      <c r="A8" s="135"/>
      <c r="B8" s="34"/>
      <c r="C8" s="135"/>
      <c r="D8" s="34"/>
      <c r="E8" s="135"/>
      <c r="F8" s="34"/>
      <c r="G8" s="39"/>
      <c r="H8" s="38"/>
      <c r="I8" s="34"/>
      <c r="J8" s="34"/>
      <c r="K8" s="34"/>
    </row>
    <row r="9" spans="1:11" ht="33.75" customHeight="1" thickTop="1">
      <c r="A9" s="135"/>
      <c r="B9" s="34"/>
      <c r="C9" s="135"/>
      <c r="D9" s="34"/>
      <c r="E9" s="135"/>
      <c r="F9" s="34"/>
      <c r="G9" s="143" t="s">
        <v>132</v>
      </c>
      <c r="H9" s="38"/>
      <c r="I9" s="34"/>
      <c r="J9" s="34"/>
      <c r="K9" s="34"/>
    </row>
    <row r="10" spans="1:11" ht="15.75">
      <c r="A10" s="135"/>
      <c r="B10" s="34"/>
      <c r="C10" s="135"/>
      <c r="D10" s="34"/>
      <c r="E10" s="135"/>
      <c r="F10" s="38"/>
      <c r="G10" s="139">
        <v>1707785</v>
      </c>
      <c r="H10" s="38"/>
      <c r="I10" s="38"/>
      <c r="J10" s="38"/>
      <c r="K10" s="38"/>
    </row>
    <row r="11" spans="1:11" ht="15.75">
      <c r="A11" s="135"/>
      <c r="B11" s="34"/>
      <c r="C11" s="135"/>
      <c r="D11" s="34"/>
      <c r="E11" s="135"/>
      <c r="F11" s="34"/>
      <c r="G11" s="139" t="str">
        <f>"22,6 %"</f>
        <v>22,6 %</v>
      </c>
      <c r="H11" s="38"/>
      <c r="I11" s="34"/>
      <c r="J11" s="34"/>
      <c r="K11" s="34"/>
    </row>
    <row r="12" spans="1:11" ht="15.75">
      <c r="A12" s="135"/>
      <c r="B12" s="34"/>
      <c r="C12" s="135"/>
      <c r="D12" s="34"/>
      <c r="E12" s="135"/>
      <c r="F12" s="34"/>
      <c r="G12" s="135"/>
      <c r="H12" s="38"/>
      <c r="I12" s="34"/>
      <c r="J12" s="34"/>
      <c r="K12" s="34"/>
    </row>
    <row r="13" spans="1:11" ht="16.5" thickBot="1">
      <c r="A13" s="135"/>
      <c r="B13" s="34"/>
      <c r="C13" s="135"/>
      <c r="D13" s="34"/>
      <c r="E13" s="35"/>
      <c r="F13" s="34"/>
      <c r="G13" s="35"/>
      <c r="H13" s="34"/>
      <c r="I13" s="34"/>
      <c r="J13" s="34"/>
      <c r="K13" s="34"/>
    </row>
    <row r="14" spans="1:11" ht="36" customHeight="1" thickTop="1">
      <c r="A14" s="135"/>
      <c r="B14" s="34"/>
      <c r="C14" s="135"/>
      <c r="D14" s="38"/>
      <c r="E14" s="143" t="s">
        <v>75</v>
      </c>
      <c r="F14" s="36"/>
      <c r="G14" s="143" t="s">
        <v>84</v>
      </c>
      <c r="H14" s="34"/>
      <c r="I14" s="34"/>
      <c r="J14" s="34"/>
      <c r="K14" s="34"/>
    </row>
    <row r="15" spans="1:11" ht="15.75">
      <c r="A15" s="135"/>
      <c r="B15" s="34"/>
      <c r="C15" s="135"/>
      <c r="D15" s="38"/>
      <c r="E15" s="139">
        <v>1332350</v>
      </c>
      <c r="F15" s="38"/>
      <c r="G15" s="139">
        <v>132445</v>
      </c>
      <c r="H15" s="34"/>
      <c r="I15" s="34"/>
      <c r="J15" s="34"/>
      <c r="K15" s="34"/>
    </row>
    <row r="16" spans="1:11" ht="15.75">
      <c r="A16" s="135"/>
      <c r="B16" s="34"/>
      <c r="C16" s="135"/>
      <c r="D16" s="34"/>
      <c r="E16" s="140" t="str">
        <f>"17,7 %"</f>
        <v>17,7 %</v>
      </c>
      <c r="F16" s="34"/>
      <c r="G16" s="140" t="str">
        <f>"1,8 %"</f>
        <v>1,8 %</v>
      </c>
      <c r="H16" s="34"/>
      <c r="I16" s="34"/>
      <c r="J16" s="34"/>
      <c r="K16" s="34"/>
    </row>
    <row r="17" spans="1:11" ht="16.5" thickBot="1">
      <c r="A17" s="135"/>
      <c r="B17" s="34"/>
      <c r="C17" s="135"/>
      <c r="D17" s="34"/>
      <c r="E17" s="140"/>
      <c r="F17" s="34"/>
      <c r="G17" s="35"/>
      <c r="H17" s="34"/>
      <c r="I17" s="34"/>
      <c r="J17" s="34"/>
      <c r="K17" s="34"/>
    </row>
    <row r="18" spans="1:11" ht="33" customHeight="1" thickTop="1">
      <c r="A18" s="135"/>
      <c r="B18" s="34"/>
      <c r="C18" s="135"/>
      <c r="D18" s="34"/>
      <c r="E18" s="135"/>
      <c r="F18" s="34"/>
      <c r="G18" s="143" t="s">
        <v>91</v>
      </c>
      <c r="H18" s="34"/>
      <c r="I18" s="34"/>
      <c r="J18" s="34"/>
      <c r="K18" s="34"/>
    </row>
    <row r="19" spans="1:11" ht="15.75">
      <c r="A19" s="135"/>
      <c r="B19" s="34"/>
      <c r="C19" s="135"/>
      <c r="D19" s="34"/>
      <c r="E19" s="135"/>
      <c r="F19" s="38"/>
      <c r="G19" s="139">
        <v>219570</v>
      </c>
      <c r="H19" s="34"/>
      <c r="I19" s="34"/>
      <c r="J19" s="34"/>
      <c r="K19" s="34"/>
    </row>
    <row r="20" spans="1:11" ht="15.75">
      <c r="A20" s="135"/>
      <c r="B20" s="34"/>
      <c r="C20" s="135"/>
      <c r="D20" s="34"/>
      <c r="E20" s="135"/>
      <c r="F20" s="34"/>
      <c r="G20" s="140" t="str">
        <f>"2,9 %"</f>
        <v>2,9 %</v>
      </c>
      <c r="H20" s="34"/>
      <c r="I20" s="34"/>
      <c r="J20" s="34"/>
      <c r="K20" s="34"/>
    </row>
    <row r="21" spans="1:11" ht="15.75">
      <c r="A21" s="135"/>
      <c r="B21" s="34"/>
      <c r="C21" s="135"/>
      <c r="D21" s="34"/>
      <c r="E21" s="135"/>
      <c r="F21" s="34"/>
      <c r="G21" s="35"/>
      <c r="H21" s="34"/>
      <c r="I21" s="34"/>
      <c r="J21" s="34"/>
      <c r="K21" s="34"/>
    </row>
    <row r="22" spans="1:11" ht="16.5" thickBot="1">
      <c r="A22" s="136"/>
      <c r="B22" s="36"/>
      <c r="C22" s="135"/>
      <c r="D22" s="36"/>
      <c r="E22" s="135"/>
      <c r="F22" s="34"/>
      <c r="H22" s="36"/>
      <c r="I22" s="36"/>
      <c r="J22" s="36"/>
      <c r="K22" s="36"/>
    </row>
    <row r="23" spans="1:11" ht="16.5" thickTop="1">
      <c r="A23" s="136"/>
      <c r="B23" s="36"/>
      <c r="C23" s="135"/>
      <c r="D23" s="36"/>
      <c r="E23" s="135"/>
      <c r="F23" s="34"/>
      <c r="G23" s="144" t="s">
        <v>99</v>
      </c>
      <c r="H23" s="36"/>
      <c r="I23" s="36"/>
      <c r="J23" s="36"/>
      <c r="K23" s="36"/>
    </row>
    <row r="24" spans="1:11" ht="15.75">
      <c r="A24" s="136"/>
      <c r="B24" s="36"/>
      <c r="C24" s="135"/>
      <c r="D24" s="36"/>
      <c r="E24" s="135"/>
      <c r="F24" s="38"/>
      <c r="G24" s="139">
        <v>980340</v>
      </c>
      <c r="H24" s="36"/>
      <c r="I24" s="36"/>
      <c r="J24" s="36"/>
      <c r="K24" s="36"/>
    </row>
    <row r="25" spans="1:11" ht="15.75">
      <c r="A25" s="136"/>
      <c r="B25" s="36"/>
      <c r="C25" s="135"/>
      <c r="D25" s="36"/>
      <c r="E25" s="135"/>
      <c r="F25" s="34"/>
      <c r="G25" s="140" t="str">
        <f>"13,0 %"</f>
        <v>13,0 %</v>
      </c>
      <c r="H25" s="36"/>
      <c r="I25" s="36"/>
      <c r="J25" s="36"/>
      <c r="K25" s="36"/>
    </row>
    <row r="26" spans="1:11" ht="16.5" thickBot="1">
      <c r="A26" s="135"/>
      <c r="B26" s="34"/>
      <c r="C26" s="35"/>
      <c r="D26" s="34"/>
      <c r="E26" s="35"/>
      <c r="F26" s="34"/>
      <c r="G26" s="35"/>
      <c r="H26" s="34"/>
      <c r="I26" s="34"/>
      <c r="J26" s="34"/>
      <c r="K26" s="34"/>
    </row>
    <row r="27" spans="1:11" ht="69.75" customHeight="1" thickTop="1">
      <c r="A27" s="136"/>
      <c r="B27" s="36"/>
      <c r="C27" s="143" t="s">
        <v>83</v>
      </c>
      <c r="D27" s="36"/>
      <c r="E27" s="143" t="s">
        <v>137</v>
      </c>
      <c r="F27" s="36"/>
      <c r="G27" s="41"/>
      <c r="H27" s="36"/>
      <c r="I27" s="36"/>
      <c r="J27" s="36"/>
      <c r="K27" s="36"/>
    </row>
    <row r="28" spans="1:11" ht="15.75">
      <c r="A28" s="135"/>
      <c r="B28" s="38"/>
      <c r="C28" s="139">
        <v>149380</v>
      </c>
      <c r="D28" s="50"/>
      <c r="E28" s="139">
        <v>15785</v>
      </c>
      <c r="F28" s="34"/>
      <c r="G28" s="35"/>
      <c r="H28" s="34"/>
      <c r="I28" s="34"/>
      <c r="J28" s="34"/>
      <c r="K28" s="34"/>
    </row>
    <row r="29" spans="1:11" ht="15.75">
      <c r="A29" s="135"/>
      <c r="B29" s="34"/>
      <c r="C29" s="140" t="str">
        <f>"2,0 %"</f>
        <v>2,0 %</v>
      </c>
      <c r="D29" s="34"/>
      <c r="E29" s="140" t="str">
        <f>"0,2 %"</f>
        <v>0,2 %</v>
      </c>
      <c r="F29" s="34"/>
      <c r="G29" s="35"/>
      <c r="H29" s="34"/>
      <c r="I29" s="34"/>
      <c r="J29" s="34"/>
      <c r="K29" s="34"/>
    </row>
    <row r="30" spans="1:11" ht="16.5" thickBot="1">
      <c r="A30" s="135"/>
      <c r="B30" s="34"/>
      <c r="C30" s="138"/>
      <c r="D30" s="34"/>
      <c r="E30" s="35"/>
      <c r="F30" s="34"/>
      <c r="G30" s="35"/>
      <c r="H30" s="34"/>
      <c r="I30" s="34"/>
      <c r="J30" s="34"/>
      <c r="K30" s="34"/>
    </row>
    <row r="31" spans="1:11" ht="111" thickTop="1">
      <c r="A31" s="135"/>
      <c r="B31" s="36"/>
      <c r="C31" s="138"/>
      <c r="D31" s="34"/>
      <c r="E31" s="144" t="s">
        <v>109</v>
      </c>
      <c r="F31" s="34"/>
      <c r="G31" s="39"/>
      <c r="H31" s="34"/>
      <c r="I31" s="34"/>
      <c r="J31" s="34"/>
      <c r="K31" s="34"/>
    </row>
    <row r="32" spans="1:11" ht="15.75">
      <c r="A32" s="135"/>
      <c r="B32" s="38"/>
      <c r="C32" s="138"/>
      <c r="D32" s="38"/>
      <c r="E32" s="139">
        <v>133595</v>
      </c>
      <c r="F32" s="34"/>
      <c r="G32" s="35"/>
      <c r="H32" s="34"/>
      <c r="I32" s="34"/>
      <c r="J32" s="34"/>
      <c r="K32" s="34"/>
    </row>
    <row r="33" spans="1:11" ht="15.75">
      <c r="A33" s="135"/>
      <c r="B33" s="34"/>
      <c r="C33" s="138"/>
      <c r="D33" s="34"/>
      <c r="E33" s="140" t="str">
        <f>"1,8 %"</f>
        <v>1,8 %</v>
      </c>
      <c r="F33" s="34"/>
      <c r="G33" s="35"/>
      <c r="H33" s="34"/>
      <c r="I33" s="34"/>
      <c r="J33" s="34"/>
      <c r="K33" s="34"/>
    </row>
    <row r="34" spans="1:11" ht="16.5" thickBot="1">
      <c r="A34" s="135"/>
      <c r="B34" s="34"/>
      <c r="C34" s="42"/>
      <c r="D34" s="34"/>
      <c r="E34" s="43"/>
      <c r="F34" s="34"/>
      <c r="G34" s="35"/>
      <c r="H34" s="34"/>
      <c r="I34" s="35"/>
      <c r="J34" s="34"/>
      <c r="K34" s="31"/>
    </row>
    <row r="35" spans="1:11" ht="57" customHeight="1" thickTop="1">
      <c r="A35" s="135"/>
      <c r="B35" s="37"/>
      <c r="C35" s="143" t="s">
        <v>30</v>
      </c>
      <c r="D35" s="34"/>
      <c r="E35" s="43"/>
      <c r="F35" s="34"/>
      <c r="G35" s="35"/>
      <c r="H35" s="34"/>
      <c r="I35" s="35"/>
      <c r="J35" s="34"/>
      <c r="K35" s="31"/>
    </row>
    <row r="36" spans="1:11" ht="15.75">
      <c r="A36" s="135"/>
      <c r="B36" s="38"/>
      <c r="C36" s="139">
        <v>475</v>
      </c>
      <c r="D36" s="34"/>
      <c r="E36" s="43"/>
      <c r="F36" s="34"/>
      <c r="G36" s="35"/>
      <c r="H36" s="34"/>
      <c r="I36" s="35"/>
      <c r="J36" s="34"/>
      <c r="K36" s="31"/>
    </row>
    <row r="37" spans="1:5" ht="18" customHeight="1">
      <c r="A37" s="137"/>
      <c r="C37" s="142" t="str">
        <f>"0,01 %"</f>
        <v>0,01 %</v>
      </c>
      <c r="E37" s="44"/>
    </row>
    <row r="38" spans="1:7" ht="18" customHeight="1">
      <c r="A38" s="188" t="s">
        <v>157</v>
      </c>
      <c r="B38" s="189"/>
      <c r="C38" s="189"/>
      <c r="D38" s="189"/>
      <c r="E38" s="189"/>
      <c r="F38" s="189"/>
      <c r="G38" s="189"/>
    </row>
    <row r="39" spans="1:10" ht="30.75" customHeight="1">
      <c r="A39" s="184" t="s">
        <v>158</v>
      </c>
      <c r="B39" s="190"/>
      <c r="C39" s="190"/>
      <c r="D39" s="190"/>
      <c r="E39" s="190"/>
      <c r="F39" s="190"/>
      <c r="G39" s="190"/>
      <c r="H39" s="47"/>
      <c r="I39" s="47"/>
      <c r="J39" s="40"/>
    </row>
    <row r="40" ht="11.25" customHeight="1">
      <c r="C40" s="48"/>
    </row>
    <row r="41" spans="1:7" ht="16.5" customHeight="1">
      <c r="A41" s="191" t="s">
        <v>138</v>
      </c>
      <c r="B41" s="184"/>
      <c r="C41" s="184"/>
      <c r="D41" s="184"/>
      <c r="E41" s="184"/>
      <c r="F41" s="184"/>
      <c r="G41" s="184"/>
    </row>
    <row r="42" spans="1:9" ht="5.25" customHeight="1">
      <c r="A42" s="184"/>
      <c r="B42" s="184"/>
      <c r="C42" s="184"/>
      <c r="D42" s="184"/>
      <c r="E42" s="184"/>
      <c r="F42" s="184"/>
      <c r="G42" s="184"/>
      <c r="H42" s="46"/>
      <c r="I42" s="46"/>
    </row>
    <row r="43" spans="1:9" ht="11.25" customHeight="1">
      <c r="A43" s="184" t="s">
        <v>25</v>
      </c>
      <c r="B43" s="184"/>
      <c r="C43" s="184"/>
      <c r="D43" s="184"/>
      <c r="E43" s="184"/>
      <c r="F43" s="184"/>
      <c r="G43" s="184"/>
      <c r="H43" s="46"/>
      <c r="I43" s="46"/>
    </row>
    <row r="44" spans="1:9" ht="4.5" customHeight="1">
      <c r="A44" s="46"/>
      <c r="B44" s="46"/>
      <c r="C44" s="46"/>
      <c r="D44" s="46"/>
      <c r="E44" s="46"/>
      <c r="F44" s="46"/>
      <c r="G44" s="46"/>
      <c r="H44" s="46"/>
      <c r="I44" s="46"/>
    </row>
    <row r="45" spans="1:9" ht="24.75" customHeight="1">
      <c r="A45" s="184" t="s">
        <v>25</v>
      </c>
      <c r="B45" s="184"/>
      <c r="C45" s="184"/>
      <c r="D45" s="184"/>
      <c r="E45" s="184"/>
      <c r="F45" s="184"/>
      <c r="G45" s="184"/>
      <c r="H45" s="46"/>
      <c r="I45" s="46"/>
    </row>
    <row r="46" spans="1:7" ht="28.5" customHeight="1">
      <c r="A46" s="184" t="s">
        <v>26</v>
      </c>
      <c r="B46" s="184"/>
      <c r="C46" s="184"/>
      <c r="D46" s="184"/>
      <c r="E46" s="184"/>
      <c r="F46" s="184"/>
      <c r="G46" s="184"/>
    </row>
    <row r="47" ht="13.5">
      <c r="C47" s="46"/>
    </row>
    <row r="48" ht="13.5">
      <c r="C48" s="46"/>
    </row>
    <row r="49" ht="13.5">
      <c r="C49" s="46"/>
    </row>
  </sheetData>
  <sheetProtection/>
  <mergeCells count="9">
    <mergeCell ref="A46:G46"/>
    <mergeCell ref="B1:G1"/>
    <mergeCell ref="A2:G2"/>
    <mergeCell ref="A38:G38"/>
    <mergeCell ref="A45:G45"/>
    <mergeCell ref="A42:G42"/>
    <mergeCell ref="A43:G43"/>
    <mergeCell ref="A39:G39"/>
    <mergeCell ref="A41:G41"/>
  </mergeCells>
  <printOptions/>
  <pageMargins left="0.7874015748031497" right="0.7874015748031497" top="0.5" bottom="0.42" header="0.35" footer="0.4330708661417323"/>
  <pageSetup firstPageNumber="74" useFirstPageNumber="1" horizontalDpi="300" verticalDpi="300" orientation="portrait" scale="7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E40"/>
  <sheetViews>
    <sheetView zoomScalePageLayoutView="0" workbookViewId="0" topLeftCell="A18">
      <selection activeCell="B3" sqref="B3"/>
    </sheetView>
  </sheetViews>
  <sheetFormatPr defaultColWidth="11.00390625" defaultRowHeight="15.75"/>
  <cols>
    <col min="1" max="1" width="5.625" style="5" customWidth="1"/>
    <col min="2" max="2" width="2.375" style="5" customWidth="1"/>
    <col min="3" max="3" width="2.50390625" style="5" customWidth="1"/>
    <col min="4" max="4" width="5.125" style="5" customWidth="1"/>
    <col min="5" max="6" width="0.6171875" style="5" customWidth="1"/>
    <col min="7" max="7" width="10.625" style="5" customWidth="1"/>
    <col min="8" max="8" width="0.6171875" style="5" customWidth="1"/>
    <col min="9" max="9" width="10.625" style="5" customWidth="1"/>
    <col min="10" max="10" width="0.6171875" style="5" customWidth="1"/>
    <col min="11" max="11" width="10.625" style="5" customWidth="1"/>
    <col min="12" max="12" width="0.6171875" style="5" customWidth="1"/>
    <col min="13" max="13" width="10.625" style="5" customWidth="1"/>
    <col min="14" max="14" width="0.6171875" style="5" customWidth="1"/>
    <col min="15" max="15" width="10.625" style="5" customWidth="1"/>
    <col min="16" max="16" width="0.6171875" style="5" customWidth="1"/>
    <col min="17" max="17" width="10.625" style="5" customWidth="1"/>
    <col min="18" max="18" width="0.6171875" style="5" customWidth="1"/>
    <col min="19" max="19" width="10.625" style="5" customWidth="1"/>
    <col min="20" max="20" width="0.6171875" style="5" customWidth="1"/>
    <col min="21" max="21" width="10.625" style="5" customWidth="1"/>
    <col min="22" max="22" width="0.6171875" style="5" customWidth="1"/>
    <col min="23" max="23" width="10.625" style="5" customWidth="1"/>
    <col min="24" max="24" width="0.6171875" style="5" customWidth="1"/>
    <col min="25" max="25" width="10.625" style="5" customWidth="1"/>
    <col min="26" max="16384" width="11.00390625" style="5" customWidth="1"/>
  </cols>
  <sheetData>
    <row r="1" spans="2:25" ht="53.25" customHeight="1">
      <c r="B1" s="196" t="s">
        <v>148</v>
      </c>
      <c r="C1" s="196"/>
      <c r="D1" s="196"/>
      <c r="E1" s="196"/>
      <c r="F1" s="196"/>
      <c r="G1" s="196"/>
      <c r="H1" s="196"/>
      <c r="I1" s="196"/>
      <c r="J1" s="196"/>
      <c r="K1" s="196"/>
      <c r="L1" s="196"/>
      <c r="M1" s="196"/>
      <c r="N1" s="196"/>
      <c r="O1" s="196"/>
      <c r="P1" s="196"/>
      <c r="Q1" s="196"/>
      <c r="R1" s="196"/>
      <c r="S1" s="196"/>
      <c r="T1" s="196"/>
      <c r="U1" s="196"/>
      <c r="V1" s="196"/>
      <c r="W1" s="196"/>
      <c r="X1" s="196"/>
      <c r="Y1" s="196"/>
    </row>
    <row r="2" spans="2:25" ht="4.5" customHeight="1">
      <c r="B2" s="2"/>
      <c r="C2" s="2"/>
      <c r="D2" s="171"/>
      <c r="E2" s="171"/>
      <c r="F2" s="171"/>
      <c r="G2" s="171"/>
      <c r="H2" s="171"/>
      <c r="I2" s="171"/>
      <c r="J2" s="171"/>
      <c r="K2" s="171"/>
      <c r="L2" s="171"/>
      <c r="M2" s="171"/>
      <c r="N2" s="171"/>
      <c r="O2" s="171"/>
      <c r="P2" s="171"/>
      <c r="Q2" s="171"/>
      <c r="R2" s="171"/>
      <c r="S2" s="171"/>
      <c r="T2" s="171"/>
      <c r="U2" s="171"/>
      <c r="V2" s="171"/>
      <c r="W2" s="171"/>
      <c r="X2" s="171"/>
      <c r="Y2" s="171"/>
    </row>
    <row r="3" spans="2:25" ht="15.75" customHeight="1">
      <c r="B3" s="172" t="s">
        <v>179</v>
      </c>
      <c r="C3" s="2"/>
      <c r="D3" s="171"/>
      <c r="E3" s="171"/>
      <c r="F3" s="171"/>
      <c r="G3" s="171"/>
      <c r="H3" s="171"/>
      <c r="I3" s="171"/>
      <c r="J3" s="171"/>
      <c r="K3" s="171"/>
      <c r="L3" s="171"/>
      <c r="M3" s="171"/>
      <c r="N3" s="171"/>
      <c r="O3" s="171"/>
      <c r="P3" s="171"/>
      <c r="Q3" s="171"/>
      <c r="R3" s="171"/>
      <c r="S3" s="171"/>
      <c r="T3" s="171"/>
      <c r="U3" s="171"/>
      <c r="V3" s="171"/>
      <c r="W3" s="171"/>
      <c r="X3" s="171"/>
      <c r="Y3" s="171"/>
    </row>
    <row r="4" spans="4:25" ht="4.5" customHeight="1">
      <c r="D4" s="171"/>
      <c r="E4" s="171"/>
      <c r="F4" s="171"/>
      <c r="G4" s="171"/>
      <c r="H4" s="171"/>
      <c r="I4" s="171"/>
      <c r="J4" s="171"/>
      <c r="K4" s="171"/>
      <c r="L4" s="171"/>
      <c r="M4" s="171"/>
      <c r="N4" s="171"/>
      <c r="O4" s="171"/>
      <c r="P4" s="171"/>
      <c r="Q4" s="171"/>
      <c r="R4" s="171"/>
      <c r="S4" s="171"/>
      <c r="T4" s="171"/>
      <c r="U4" s="171"/>
      <c r="V4" s="171"/>
      <c r="W4" s="171"/>
      <c r="X4" s="171"/>
      <c r="Y4" s="171"/>
    </row>
    <row r="5" spans="2:29" ht="24.75" customHeight="1">
      <c r="B5" s="179" t="s">
        <v>114</v>
      </c>
      <c r="C5" s="180"/>
      <c r="D5" s="180"/>
      <c r="E5" s="180"/>
      <c r="F5" s="104"/>
      <c r="G5" s="179" t="s">
        <v>113</v>
      </c>
      <c r="H5" s="179"/>
      <c r="I5" s="182"/>
      <c r="J5" s="102"/>
      <c r="K5" s="195" t="s">
        <v>112</v>
      </c>
      <c r="L5" s="195"/>
      <c r="M5" s="195"/>
      <c r="N5" s="195"/>
      <c r="O5" s="195"/>
      <c r="P5" s="195"/>
      <c r="Q5" s="195"/>
      <c r="R5" s="195"/>
      <c r="S5" s="195"/>
      <c r="T5" s="195"/>
      <c r="U5" s="195"/>
      <c r="V5" s="108"/>
      <c r="W5" s="179" t="s">
        <v>42</v>
      </c>
      <c r="X5" s="179"/>
      <c r="Y5" s="179"/>
      <c r="Z5" s="6"/>
      <c r="AA5" s="6"/>
      <c r="AB5" s="7"/>
      <c r="AC5" s="7"/>
    </row>
    <row r="6" spans="2:29" ht="4.5" customHeight="1">
      <c r="B6" s="179"/>
      <c r="C6" s="180"/>
      <c r="D6" s="180"/>
      <c r="E6" s="180"/>
      <c r="F6" s="104"/>
      <c r="G6" s="195"/>
      <c r="H6" s="195"/>
      <c r="I6" s="182"/>
      <c r="J6" s="102"/>
      <c r="K6" s="6"/>
      <c r="L6" s="6"/>
      <c r="M6" s="6"/>
      <c r="N6" s="6"/>
      <c r="O6" s="6"/>
      <c r="P6" s="6"/>
      <c r="Q6" s="6"/>
      <c r="R6" s="6"/>
      <c r="S6" s="6"/>
      <c r="T6" s="6"/>
      <c r="U6" s="6"/>
      <c r="V6" s="6"/>
      <c r="W6" s="182"/>
      <c r="X6" s="182"/>
      <c r="Y6" s="182"/>
      <c r="Z6" s="6"/>
      <c r="AA6" s="6"/>
      <c r="AB6" s="7"/>
      <c r="AC6" s="7"/>
    </row>
    <row r="7" spans="2:31" s="8" customFormat="1" ht="53.25" customHeight="1">
      <c r="B7" s="179"/>
      <c r="C7" s="180"/>
      <c r="D7" s="180"/>
      <c r="E7" s="180"/>
      <c r="F7" s="104"/>
      <c r="G7" s="195"/>
      <c r="H7" s="195"/>
      <c r="I7" s="182"/>
      <c r="J7" s="102"/>
      <c r="K7" s="194" t="s">
        <v>115</v>
      </c>
      <c r="L7" s="194"/>
      <c r="M7" s="194"/>
      <c r="N7" s="108"/>
      <c r="O7" s="193" t="s">
        <v>116</v>
      </c>
      <c r="P7" s="193"/>
      <c r="Q7" s="194"/>
      <c r="R7" s="145"/>
      <c r="S7" s="193" t="s">
        <v>117</v>
      </c>
      <c r="T7" s="193"/>
      <c r="U7" s="194"/>
      <c r="V7" s="108"/>
      <c r="W7" s="182"/>
      <c r="X7" s="182"/>
      <c r="Y7" s="182"/>
      <c r="Z7" s="6"/>
      <c r="AA7" s="178"/>
      <c r="AB7" s="178"/>
      <c r="AC7" s="178"/>
      <c r="AD7" s="178"/>
      <c r="AE7" s="178"/>
    </row>
    <row r="8" spans="2:29" s="8" customFormat="1" ht="4.5" customHeight="1">
      <c r="B8" s="181"/>
      <c r="C8" s="180"/>
      <c r="D8" s="180"/>
      <c r="E8" s="180"/>
      <c r="F8" s="104"/>
      <c r="G8" s="6"/>
      <c r="H8" s="6"/>
      <c r="I8" s="6"/>
      <c r="J8" s="6"/>
      <c r="K8" s="6"/>
      <c r="L8" s="6"/>
      <c r="M8" s="6"/>
      <c r="N8" s="6"/>
      <c r="O8" s="6"/>
      <c r="P8" s="6"/>
      <c r="Q8" s="6"/>
      <c r="R8" s="6"/>
      <c r="S8" s="6"/>
      <c r="T8" s="6"/>
      <c r="U8" s="6"/>
      <c r="V8" s="6"/>
      <c r="W8" s="6"/>
      <c r="X8" s="6"/>
      <c r="Y8" s="6"/>
      <c r="Z8" s="6"/>
      <c r="AA8" s="6"/>
      <c r="AB8" s="6"/>
      <c r="AC8" s="6"/>
    </row>
    <row r="9" spans="2:29" s="8" customFormat="1" ht="15.75">
      <c r="B9" s="181"/>
      <c r="C9" s="180"/>
      <c r="D9" s="180"/>
      <c r="E9" s="180"/>
      <c r="F9" s="104"/>
      <c r="G9" s="146" t="s">
        <v>110</v>
      </c>
      <c r="H9" s="146"/>
      <c r="I9" s="146" t="s">
        <v>86</v>
      </c>
      <c r="J9" s="108"/>
      <c r="K9" s="146" t="s">
        <v>111</v>
      </c>
      <c r="L9" s="146"/>
      <c r="M9" s="146" t="s">
        <v>86</v>
      </c>
      <c r="N9" s="108"/>
      <c r="O9" s="146" t="s">
        <v>111</v>
      </c>
      <c r="P9" s="146"/>
      <c r="Q9" s="146" t="s">
        <v>86</v>
      </c>
      <c r="R9" s="108"/>
      <c r="S9" s="146" t="s">
        <v>111</v>
      </c>
      <c r="T9" s="146"/>
      <c r="U9" s="146" t="s">
        <v>86</v>
      </c>
      <c r="V9" s="108"/>
      <c r="W9" s="146" t="s">
        <v>111</v>
      </c>
      <c r="X9" s="146"/>
      <c r="Y9" s="146" t="s">
        <v>86</v>
      </c>
      <c r="Z9" s="6"/>
      <c r="AA9" s="6"/>
      <c r="AB9" s="6"/>
      <c r="AC9" s="6"/>
    </row>
    <row r="10" spans="2:29" s="8" customFormat="1" ht="4.5" customHeight="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row>
    <row r="11" spans="2:29" s="59" customFormat="1" ht="15.75">
      <c r="B11" s="192">
        <v>1951</v>
      </c>
      <c r="C11" s="192"/>
      <c r="D11" s="192"/>
      <c r="E11" s="192"/>
      <c r="F11" s="53"/>
      <c r="G11" s="54">
        <v>4055681</v>
      </c>
      <c r="H11" s="54"/>
      <c r="I11" s="55">
        <f>G11/$G11*100</f>
        <v>100</v>
      </c>
      <c r="J11" s="55"/>
      <c r="K11" s="54">
        <v>3917995</v>
      </c>
      <c r="L11" s="54"/>
      <c r="M11" s="55">
        <f>K11/$G11*100</f>
        <v>96.60510774885894</v>
      </c>
      <c r="N11" s="55"/>
      <c r="O11" s="54">
        <v>3609851</v>
      </c>
      <c r="P11" s="54"/>
      <c r="Q11" s="56">
        <f>O11/$G11*100</f>
        <v>89.00727152850533</v>
      </c>
      <c r="R11" s="56"/>
      <c r="S11" s="54">
        <v>308144</v>
      </c>
      <c r="T11" s="54"/>
      <c r="U11" s="56">
        <f>S11/$G11*100</f>
        <v>7.5978362203536225</v>
      </c>
      <c r="V11" s="56"/>
      <c r="W11" s="54">
        <v>137686</v>
      </c>
      <c r="X11" s="54"/>
      <c r="Y11" s="55">
        <f aca="true" t="shared" si="0" ref="Y11:Y22">W11/$G11*100</f>
        <v>3.3948922511410538</v>
      </c>
      <c r="Z11" s="57"/>
      <c r="AA11" s="57"/>
      <c r="AB11" s="57"/>
      <c r="AC11" s="57"/>
    </row>
    <row r="12" spans="2:29" s="59" customFormat="1" ht="15.75">
      <c r="B12" s="192">
        <v>1956</v>
      </c>
      <c r="C12" s="192"/>
      <c r="D12" s="192"/>
      <c r="E12" s="192"/>
      <c r="F12" s="53"/>
      <c r="G12" s="54">
        <v>4628378</v>
      </c>
      <c r="H12" s="54"/>
      <c r="I12" s="55">
        <f aca="true" t="shared" si="1" ref="I12:I22">G12/$G12*100</f>
        <v>100</v>
      </c>
      <c r="J12" s="55"/>
      <c r="K12" s="54">
        <v>4435001</v>
      </c>
      <c r="L12" s="54"/>
      <c r="M12" s="55">
        <f aca="true" t="shared" si="2" ref="M12:M22">K12/$G12*100</f>
        <v>95.82192724967581</v>
      </c>
      <c r="N12" s="55"/>
      <c r="O12" s="54">
        <v>4107028</v>
      </c>
      <c r="P12" s="54"/>
      <c r="Q12" s="56">
        <f aca="true" t="shared" si="3" ref="Q12:Q22">O12/$G12*100</f>
        <v>88.73579469956861</v>
      </c>
      <c r="R12" s="56"/>
      <c r="S12" s="54">
        <v>327973</v>
      </c>
      <c r="T12" s="54"/>
      <c r="U12" s="56">
        <f aca="true" t="shared" si="4" ref="U12:U22">S12/$G12*100</f>
        <v>7.086132550107187</v>
      </c>
      <c r="V12" s="56"/>
      <c r="W12" s="54">
        <v>193377</v>
      </c>
      <c r="X12" s="54"/>
      <c r="Y12" s="55">
        <f t="shared" si="0"/>
        <v>4.178072750324196</v>
      </c>
      <c r="Z12" s="57"/>
      <c r="AA12" s="57"/>
      <c r="AB12" s="57"/>
      <c r="AC12" s="57"/>
    </row>
    <row r="13" spans="2:29" s="59" customFormat="1" ht="15.75">
      <c r="B13" s="192">
        <v>1961</v>
      </c>
      <c r="C13" s="192"/>
      <c r="D13" s="192"/>
      <c r="E13" s="192"/>
      <c r="F13" s="53"/>
      <c r="G13" s="54">
        <v>5259211</v>
      </c>
      <c r="H13" s="54"/>
      <c r="I13" s="55">
        <f t="shared" si="1"/>
        <v>100</v>
      </c>
      <c r="J13" s="55"/>
      <c r="K13" s="54">
        <v>5065365</v>
      </c>
      <c r="L13" s="54"/>
      <c r="M13" s="55">
        <f t="shared" si="2"/>
        <v>96.31416195319031</v>
      </c>
      <c r="N13" s="55"/>
      <c r="O13" s="54">
        <v>4679837</v>
      </c>
      <c r="P13" s="54"/>
      <c r="Q13" s="56">
        <f t="shared" si="3"/>
        <v>88.98363271601006</v>
      </c>
      <c r="R13" s="56"/>
      <c r="S13" s="54">
        <v>385528</v>
      </c>
      <c r="T13" s="54"/>
      <c r="U13" s="56">
        <f t="shared" si="4"/>
        <v>7.330529237180254</v>
      </c>
      <c r="V13" s="56"/>
      <c r="W13" s="54">
        <v>193846</v>
      </c>
      <c r="X13" s="54"/>
      <c r="Y13" s="55">
        <f t="shared" si="0"/>
        <v>3.6858380468096827</v>
      </c>
      <c r="Z13" s="57"/>
      <c r="AA13" s="57"/>
      <c r="AB13" s="57"/>
      <c r="AC13" s="57"/>
    </row>
    <row r="14" spans="2:29" s="59" customFormat="1" ht="15.75">
      <c r="B14" s="192">
        <v>1966</v>
      </c>
      <c r="C14" s="192"/>
      <c r="D14" s="192"/>
      <c r="E14" s="192"/>
      <c r="F14" s="53"/>
      <c r="G14" s="54">
        <v>5780845</v>
      </c>
      <c r="H14" s="54"/>
      <c r="I14" s="55">
        <f t="shared" si="1"/>
        <v>100</v>
      </c>
      <c r="J14" s="55"/>
      <c r="K14" s="54">
        <v>5595109</v>
      </c>
      <c r="L14" s="54"/>
      <c r="M14" s="55">
        <f t="shared" si="2"/>
        <v>96.78704410860351</v>
      </c>
      <c r="N14" s="55"/>
      <c r="O14" s="54">
        <v>5135358</v>
      </c>
      <c r="P14" s="54"/>
      <c r="Q14" s="56">
        <f t="shared" si="3"/>
        <v>88.8340372385006</v>
      </c>
      <c r="R14" s="56"/>
      <c r="S14" s="54">
        <v>459751</v>
      </c>
      <c r="T14" s="54"/>
      <c r="U14" s="56">
        <f t="shared" si="4"/>
        <v>7.953006870102901</v>
      </c>
      <c r="V14" s="56"/>
      <c r="W14" s="54">
        <v>185736</v>
      </c>
      <c r="X14" s="54"/>
      <c r="Y14" s="55">
        <f t="shared" si="0"/>
        <v>3.2129558913964997</v>
      </c>
      <c r="Z14" s="57"/>
      <c r="AA14" s="57"/>
      <c r="AB14" s="57"/>
      <c r="AC14" s="57"/>
    </row>
    <row r="15" spans="2:29" s="59" customFormat="1" ht="15.75">
      <c r="B15" s="192">
        <v>1971</v>
      </c>
      <c r="C15" s="192"/>
      <c r="D15" s="192"/>
      <c r="E15" s="192"/>
      <c r="F15" s="53"/>
      <c r="G15" s="54">
        <v>6027764</v>
      </c>
      <c r="H15" s="54"/>
      <c r="I15" s="55">
        <f t="shared" si="1"/>
        <v>100</v>
      </c>
      <c r="J15" s="55"/>
      <c r="K15" s="54">
        <v>5874430</v>
      </c>
      <c r="L15" s="54"/>
      <c r="M15" s="55">
        <f t="shared" si="2"/>
        <v>97.45620432385873</v>
      </c>
      <c r="N15" s="55"/>
      <c r="O15" s="54">
        <v>5287952</v>
      </c>
      <c r="P15" s="54"/>
      <c r="Q15" s="56">
        <f t="shared" si="3"/>
        <v>87.7265931446553</v>
      </c>
      <c r="R15" s="56"/>
      <c r="S15" s="54">
        <v>586478</v>
      </c>
      <c r="T15" s="54"/>
      <c r="U15" s="56">
        <f t="shared" si="4"/>
        <v>9.729611179203433</v>
      </c>
      <c r="V15" s="56"/>
      <c r="W15" s="54">
        <v>153334</v>
      </c>
      <c r="X15" s="54"/>
      <c r="Y15" s="55">
        <f t="shared" si="0"/>
        <v>2.543795676141269</v>
      </c>
      <c r="Z15" s="57"/>
      <c r="AA15" s="57"/>
      <c r="AB15" s="57"/>
      <c r="AC15" s="57"/>
    </row>
    <row r="16" spans="2:29" s="59" customFormat="1" ht="15.75">
      <c r="B16" s="192">
        <v>1976</v>
      </c>
      <c r="C16" s="192"/>
      <c r="D16" s="192"/>
      <c r="E16" s="192"/>
      <c r="F16" s="53"/>
      <c r="G16" s="54">
        <v>6234445</v>
      </c>
      <c r="H16" s="54"/>
      <c r="I16" s="55">
        <f t="shared" si="1"/>
        <v>100</v>
      </c>
      <c r="J16" s="55"/>
      <c r="K16" s="54">
        <v>6082608</v>
      </c>
      <c r="L16" s="54"/>
      <c r="M16" s="55">
        <f t="shared" si="2"/>
        <v>97.56454664368681</v>
      </c>
      <c r="N16" s="55"/>
      <c r="O16" s="54">
        <v>5434791</v>
      </c>
      <c r="P16" s="54"/>
      <c r="Q16" s="56">
        <f t="shared" si="3"/>
        <v>87.17361368975105</v>
      </c>
      <c r="R16" s="56"/>
      <c r="S16" s="54">
        <v>647817</v>
      </c>
      <c r="T16" s="54"/>
      <c r="U16" s="56">
        <f t="shared" si="4"/>
        <v>10.390932953935755</v>
      </c>
      <c r="V16" s="56"/>
      <c r="W16" s="54">
        <v>151837</v>
      </c>
      <c r="X16" s="54"/>
      <c r="Y16" s="55">
        <f t="shared" si="0"/>
        <v>2.4354533563131926</v>
      </c>
      <c r="Z16" s="57"/>
      <c r="AA16" s="57"/>
      <c r="AB16" s="57"/>
      <c r="AC16" s="57"/>
    </row>
    <row r="17" spans="2:29" s="59" customFormat="1" ht="15.75">
      <c r="B17" s="192">
        <v>1981</v>
      </c>
      <c r="C17" s="192"/>
      <c r="D17" s="192"/>
      <c r="E17" s="192"/>
      <c r="F17" s="53"/>
      <c r="G17" s="54">
        <v>6438403</v>
      </c>
      <c r="H17" s="54"/>
      <c r="I17" s="55">
        <f t="shared" si="1"/>
        <v>100</v>
      </c>
      <c r="J17" s="55"/>
      <c r="K17" s="54">
        <v>6296434</v>
      </c>
      <c r="L17" s="54"/>
      <c r="M17" s="55">
        <f t="shared" si="2"/>
        <v>97.79496561492034</v>
      </c>
      <c r="N17" s="55"/>
      <c r="O17" s="54">
        <v>5491195</v>
      </c>
      <c r="P17" s="54"/>
      <c r="Q17" s="56">
        <f t="shared" si="3"/>
        <v>85.28815297830845</v>
      </c>
      <c r="R17" s="56"/>
      <c r="S17" s="54">
        <v>805239</v>
      </c>
      <c r="T17" s="54"/>
      <c r="U17" s="56">
        <f t="shared" si="4"/>
        <v>12.506812636611905</v>
      </c>
      <c r="V17" s="56"/>
      <c r="W17" s="54">
        <v>141969</v>
      </c>
      <c r="X17" s="54"/>
      <c r="Y17" s="55">
        <f t="shared" si="0"/>
        <v>2.205034385079654</v>
      </c>
      <c r="Z17" s="57"/>
      <c r="AA17" s="57"/>
      <c r="AB17" s="57"/>
      <c r="AC17" s="57"/>
    </row>
    <row r="18" spans="2:29" s="59" customFormat="1" ht="15.75">
      <c r="B18" s="192">
        <v>1986</v>
      </c>
      <c r="C18" s="192"/>
      <c r="D18" s="192"/>
      <c r="E18" s="192"/>
      <c r="F18" s="53"/>
      <c r="G18" s="54">
        <v>6532461</v>
      </c>
      <c r="H18" s="54"/>
      <c r="I18" s="55">
        <f t="shared" si="1"/>
        <v>100</v>
      </c>
      <c r="J18" s="55"/>
      <c r="K18" s="54">
        <v>6391435</v>
      </c>
      <c r="L18" s="54"/>
      <c r="M18" s="55">
        <f t="shared" si="2"/>
        <v>97.84115052504715</v>
      </c>
      <c r="N18" s="55"/>
      <c r="O18" s="54">
        <v>5472272</v>
      </c>
      <c r="P18" s="54"/>
      <c r="Q18" s="56">
        <f t="shared" si="3"/>
        <v>83.77045037084798</v>
      </c>
      <c r="R18" s="56"/>
      <c r="S18" s="54">
        <v>919163</v>
      </c>
      <c r="T18" s="54"/>
      <c r="U18" s="56">
        <f t="shared" si="4"/>
        <v>14.070700154199159</v>
      </c>
      <c r="V18" s="56"/>
      <c r="W18" s="54">
        <v>141026</v>
      </c>
      <c r="X18" s="54"/>
      <c r="Y18" s="55">
        <f t="shared" si="0"/>
        <v>2.158849474952855</v>
      </c>
      <c r="Z18" s="57"/>
      <c r="AA18" s="57"/>
      <c r="AB18" s="57"/>
      <c r="AC18" s="57"/>
    </row>
    <row r="19" spans="2:29" s="59" customFormat="1" ht="15.75">
      <c r="B19" s="192">
        <v>1991</v>
      </c>
      <c r="C19" s="192"/>
      <c r="D19" s="192"/>
      <c r="E19" s="192"/>
      <c r="F19" s="53"/>
      <c r="G19" s="54">
        <v>6895963</v>
      </c>
      <c r="H19" s="54"/>
      <c r="I19" s="55">
        <f t="shared" si="1"/>
        <v>100</v>
      </c>
      <c r="J19" s="55"/>
      <c r="K19" s="54">
        <v>6747062</v>
      </c>
      <c r="L19" s="54"/>
      <c r="M19" s="55">
        <f t="shared" si="2"/>
        <v>97.84075117572412</v>
      </c>
      <c r="N19" s="55"/>
      <c r="O19" s="54">
        <v>5676293</v>
      </c>
      <c r="P19" s="54"/>
      <c r="Q19" s="56">
        <f t="shared" si="3"/>
        <v>82.31327517273512</v>
      </c>
      <c r="R19" s="56"/>
      <c r="S19" s="54">
        <v>1070769</v>
      </c>
      <c r="T19" s="54"/>
      <c r="U19" s="56">
        <f t="shared" si="4"/>
        <v>15.527476002988996</v>
      </c>
      <c r="V19" s="56"/>
      <c r="W19" s="54">
        <v>148901</v>
      </c>
      <c r="X19" s="54"/>
      <c r="Y19" s="55">
        <f t="shared" si="0"/>
        <v>2.1592488242758843</v>
      </c>
      <c r="Z19" s="57"/>
      <c r="AA19" s="57"/>
      <c r="AB19" s="57"/>
      <c r="AC19" s="57"/>
    </row>
    <row r="20" spans="2:29" s="59" customFormat="1" ht="15.75">
      <c r="B20" s="192">
        <v>1996</v>
      </c>
      <c r="C20" s="192"/>
      <c r="D20" s="192"/>
      <c r="E20" s="192"/>
      <c r="F20" s="53"/>
      <c r="G20" s="54">
        <v>7138795</v>
      </c>
      <c r="H20" s="54"/>
      <c r="I20" s="55">
        <f t="shared" si="1"/>
        <v>100</v>
      </c>
      <c r="J20" s="55"/>
      <c r="K20" s="54">
        <v>7008125</v>
      </c>
      <c r="L20" s="54"/>
      <c r="M20" s="55">
        <f t="shared" si="2"/>
        <v>98.16957903959982</v>
      </c>
      <c r="N20" s="55"/>
      <c r="O20" s="54">
        <v>5839915</v>
      </c>
      <c r="P20" s="54"/>
      <c r="Q20" s="56">
        <f t="shared" si="3"/>
        <v>81.80533269270234</v>
      </c>
      <c r="R20" s="56"/>
      <c r="S20" s="54">
        <v>1168210</v>
      </c>
      <c r="T20" s="54"/>
      <c r="U20" s="56">
        <f t="shared" si="4"/>
        <v>16.36424634689748</v>
      </c>
      <c r="V20" s="56"/>
      <c r="W20" s="54">
        <v>130670</v>
      </c>
      <c r="X20" s="54"/>
      <c r="Y20" s="55">
        <f t="shared" si="0"/>
        <v>1.8304209604001795</v>
      </c>
      <c r="Z20" s="57"/>
      <c r="AA20" s="57"/>
      <c r="AB20" s="57"/>
      <c r="AC20" s="57"/>
    </row>
    <row r="21" spans="2:29" s="59" customFormat="1" ht="15.75">
      <c r="B21" s="192">
        <v>2001</v>
      </c>
      <c r="C21" s="192"/>
      <c r="D21" s="192"/>
      <c r="E21" s="192"/>
      <c r="F21" s="53"/>
      <c r="G21" s="54">
        <v>7237480</v>
      </c>
      <c r="H21" s="54"/>
      <c r="I21" s="55">
        <f t="shared" si="1"/>
        <v>100</v>
      </c>
      <c r="J21" s="55"/>
      <c r="K21" s="54">
        <v>7097855</v>
      </c>
      <c r="L21" s="54"/>
      <c r="M21" s="55">
        <f t="shared" si="2"/>
        <v>98.07080641328197</v>
      </c>
      <c r="N21" s="55"/>
      <c r="O21" s="54">
        <v>5893655</v>
      </c>
      <c r="P21" s="54"/>
      <c r="Q21" s="56">
        <f t="shared" si="3"/>
        <v>81.43241846609594</v>
      </c>
      <c r="R21" s="56"/>
      <c r="S21" s="54">
        <v>1204195</v>
      </c>
      <c r="T21" s="54"/>
      <c r="U21" s="56">
        <f t="shared" si="4"/>
        <v>16.638318862366457</v>
      </c>
      <c r="V21" s="56"/>
      <c r="W21" s="54">
        <v>139625</v>
      </c>
      <c r="X21" s="54"/>
      <c r="Y21" s="55">
        <f t="shared" si="0"/>
        <v>1.929193586718029</v>
      </c>
      <c r="Z21" s="57"/>
      <c r="AA21" s="57"/>
      <c r="AB21" s="57"/>
      <c r="AC21" s="57"/>
    </row>
    <row r="22" spans="2:29" s="59" customFormat="1" ht="15.75">
      <c r="B22" s="192">
        <v>2006</v>
      </c>
      <c r="C22" s="192"/>
      <c r="D22" s="192"/>
      <c r="E22" s="192"/>
      <c r="F22" s="53"/>
      <c r="G22" s="54">
        <v>7546130</v>
      </c>
      <c r="H22" s="54"/>
      <c r="I22" s="55">
        <f t="shared" si="1"/>
        <v>100</v>
      </c>
      <c r="J22" s="55"/>
      <c r="K22" s="54">
        <v>7396275</v>
      </c>
      <c r="L22" s="54"/>
      <c r="M22" s="55">
        <f t="shared" si="2"/>
        <v>98.01414764919237</v>
      </c>
      <c r="N22" s="55"/>
      <c r="O22" s="54">
        <v>6063925</v>
      </c>
      <c r="P22" s="54"/>
      <c r="Q22" s="56">
        <f t="shared" si="3"/>
        <v>80.35807758413915</v>
      </c>
      <c r="R22" s="56"/>
      <c r="S22" s="54">
        <v>1332350</v>
      </c>
      <c r="T22" s="54"/>
      <c r="U22" s="56">
        <f t="shared" si="4"/>
        <v>17.65607006505321</v>
      </c>
      <c r="V22" s="56"/>
      <c r="W22" s="54">
        <f>149380+475</f>
        <v>149855</v>
      </c>
      <c r="X22" s="54"/>
      <c r="Y22" s="55">
        <f t="shared" si="0"/>
        <v>1.9858523508076324</v>
      </c>
      <c r="Z22" s="57"/>
      <c r="AA22" s="57"/>
      <c r="AB22" s="57"/>
      <c r="AC22" s="57"/>
    </row>
    <row r="23" spans="2:29" s="59" customFormat="1" ht="9" customHeight="1">
      <c r="B23" s="53"/>
      <c r="C23" s="53"/>
      <c r="D23" s="53"/>
      <c r="E23" s="53"/>
      <c r="F23" s="53"/>
      <c r="G23" s="54"/>
      <c r="H23" s="54"/>
      <c r="I23" s="55"/>
      <c r="J23" s="55"/>
      <c r="K23" s="54"/>
      <c r="L23" s="54"/>
      <c r="M23" s="55"/>
      <c r="N23" s="55"/>
      <c r="O23" s="54"/>
      <c r="P23" s="54"/>
      <c r="Q23" s="56"/>
      <c r="R23" s="56"/>
      <c r="S23" s="54"/>
      <c r="T23" s="54"/>
      <c r="U23" s="56"/>
      <c r="V23" s="56"/>
      <c r="W23" s="54"/>
      <c r="X23" s="54"/>
      <c r="Y23" s="55"/>
      <c r="Z23" s="57"/>
      <c r="AA23" s="57"/>
      <c r="AB23" s="57"/>
      <c r="AC23" s="57"/>
    </row>
    <row r="24" spans="2:29" s="82" customFormat="1" ht="16.5" customHeight="1">
      <c r="B24" s="97" t="s">
        <v>157</v>
      </c>
      <c r="C24" s="97"/>
      <c r="D24" s="97"/>
      <c r="E24" s="97"/>
      <c r="F24" s="97"/>
      <c r="G24" s="97"/>
      <c r="H24" s="97"/>
      <c r="I24" s="97"/>
      <c r="J24" s="97"/>
      <c r="K24" s="97"/>
      <c r="L24" s="97"/>
      <c r="M24" s="97"/>
      <c r="N24" s="97"/>
      <c r="O24" s="97"/>
      <c r="P24" s="97"/>
      <c r="Q24" s="97"/>
      <c r="R24" s="97"/>
      <c r="S24" s="97"/>
      <c r="T24" s="97"/>
      <c r="U24" s="97"/>
      <c r="V24" s="97"/>
      <c r="W24" s="97"/>
      <c r="X24" s="97"/>
      <c r="Y24" s="93"/>
      <c r="Z24" s="126"/>
      <c r="AA24" s="126"/>
      <c r="AB24" s="126"/>
      <c r="AC24" s="126"/>
    </row>
    <row r="25" spans="2:29" s="82" customFormat="1" ht="16.5" customHeight="1">
      <c r="B25" s="97" t="s">
        <v>159</v>
      </c>
      <c r="C25" s="97"/>
      <c r="D25" s="97"/>
      <c r="E25" s="97"/>
      <c r="F25" s="97"/>
      <c r="G25" s="97"/>
      <c r="H25" s="97"/>
      <c r="I25" s="97"/>
      <c r="J25" s="97"/>
      <c r="K25" s="97"/>
      <c r="L25" s="97"/>
      <c r="M25" s="97"/>
      <c r="N25" s="97"/>
      <c r="O25" s="97"/>
      <c r="P25" s="97"/>
      <c r="Q25" s="97"/>
      <c r="R25" s="97"/>
      <c r="S25" s="97"/>
      <c r="T25" s="97"/>
      <c r="U25" s="97"/>
      <c r="V25" s="97"/>
      <c r="W25" s="97"/>
      <c r="X25" s="97"/>
      <c r="Y25" s="93"/>
      <c r="Z25" s="126"/>
      <c r="AA25" s="126"/>
      <c r="AB25" s="126"/>
      <c r="AC25" s="126"/>
    </row>
    <row r="26" spans="2:27" s="82" customFormat="1" ht="16.5" customHeight="1">
      <c r="B26" s="97" t="s">
        <v>160</v>
      </c>
      <c r="C26" s="97"/>
      <c r="D26" s="97"/>
      <c r="E26" s="97"/>
      <c r="F26" s="97"/>
      <c r="G26" s="97"/>
      <c r="H26" s="97"/>
      <c r="I26" s="97"/>
      <c r="J26" s="97"/>
      <c r="K26" s="97"/>
      <c r="L26" s="97"/>
      <c r="M26" s="97"/>
      <c r="N26" s="97"/>
      <c r="O26" s="97"/>
      <c r="P26" s="97"/>
      <c r="Q26" s="97"/>
      <c r="R26" s="97"/>
      <c r="S26" s="97"/>
      <c r="T26" s="97"/>
      <c r="U26" s="97"/>
      <c r="V26" s="97"/>
      <c r="W26" s="97"/>
      <c r="X26" s="97"/>
      <c r="Y26" s="127"/>
      <c r="Z26" s="126"/>
      <c r="AA26" s="126"/>
    </row>
    <row r="27" spans="2:25" s="82" customFormat="1" ht="16.5" customHeight="1">
      <c r="B27" s="97" t="s">
        <v>161</v>
      </c>
      <c r="C27" s="97"/>
      <c r="D27" s="97"/>
      <c r="E27" s="97"/>
      <c r="F27" s="97"/>
      <c r="G27" s="127"/>
      <c r="H27" s="127"/>
      <c r="I27" s="127"/>
      <c r="J27" s="127"/>
      <c r="K27" s="127"/>
      <c r="L27" s="127"/>
      <c r="M27" s="127"/>
      <c r="N27" s="127"/>
      <c r="O27" s="127"/>
      <c r="P27" s="127"/>
      <c r="Q27" s="127"/>
      <c r="R27" s="127"/>
      <c r="S27" s="127"/>
      <c r="T27" s="127"/>
      <c r="U27" s="127"/>
      <c r="V27" s="127"/>
      <c r="W27" s="127"/>
      <c r="X27" s="127"/>
      <c r="Y27" s="127"/>
    </row>
    <row r="28" spans="2:14" s="59" customFormat="1" ht="9" customHeight="1">
      <c r="B28" s="175"/>
      <c r="C28" s="175"/>
      <c r="D28" s="175"/>
      <c r="E28" s="175"/>
      <c r="F28" s="60"/>
      <c r="G28" s="60"/>
      <c r="H28" s="60"/>
      <c r="I28" s="60"/>
      <c r="J28" s="60"/>
      <c r="K28" s="60"/>
      <c r="L28" s="60"/>
      <c r="M28" s="60"/>
      <c r="N28" s="60"/>
    </row>
    <row r="29" spans="2:8" s="59" customFormat="1" ht="15.75">
      <c r="B29" s="176" t="s">
        <v>43</v>
      </c>
      <c r="C29" s="176"/>
      <c r="D29" s="176"/>
      <c r="E29" s="176"/>
      <c r="F29" s="61"/>
      <c r="G29" s="61"/>
      <c r="H29" s="61"/>
    </row>
    <row r="30" spans="2:25" s="61" customFormat="1" ht="39.75" customHeight="1">
      <c r="B30" s="198" t="s">
        <v>140</v>
      </c>
      <c r="C30" s="198"/>
      <c r="D30" s="198"/>
      <c r="E30" s="198"/>
      <c r="F30" s="198"/>
      <c r="G30" s="198"/>
      <c r="H30" s="198"/>
      <c r="I30" s="198"/>
      <c r="J30" s="198"/>
      <c r="K30" s="198"/>
      <c r="L30" s="198"/>
      <c r="M30" s="198"/>
      <c r="N30" s="198"/>
      <c r="O30" s="198"/>
      <c r="P30" s="198"/>
      <c r="Q30" s="198"/>
      <c r="R30" s="198"/>
      <c r="S30" s="198"/>
      <c r="T30" s="198"/>
      <c r="U30" s="198"/>
      <c r="V30" s="198"/>
      <c r="W30" s="198"/>
      <c r="X30" s="198"/>
      <c r="Y30" s="198"/>
    </row>
    <row r="31" spans="2:25" s="82" customFormat="1" ht="15.75" customHeight="1">
      <c r="B31" s="174" t="s">
        <v>162</v>
      </c>
      <c r="C31" s="174"/>
      <c r="D31" s="174"/>
      <c r="E31" s="174"/>
      <c r="F31" s="174"/>
      <c r="G31" s="174"/>
      <c r="H31" s="174"/>
      <c r="I31" s="174"/>
      <c r="J31" s="174"/>
      <c r="K31" s="174"/>
      <c r="L31" s="174"/>
      <c r="M31" s="174"/>
      <c r="N31" s="174"/>
      <c r="O31" s="174"/>
      <c r="P31" s="174"/>
      <c r="Q31" s="174"/>
      <c r="R31" s="174"/>
      <c r="S31" s="174"/>
      <c r="T31" s="174"/>
      <c r="U31" s="174"/>
      <c r="V31" s="174"/>
      <c r="W31" s="174"/>
      <c r="X31" s="174"/>
      <c r="Y31" s="174"/>
    </row>
    <row r="32" spans="2:25" s="82" customFormat="1" ht="18.75">
      <c r="B32" s="177" t="s">
        <v>163</v>
      </c>
      <c r="C32" s="177"/>
      <c r="D32" s="177"/>
      <c r="E32" s="177"/>
      <c r="F32" s="177"/>
      <c r="G32" s="177"/>
      <c r="H32" s="177"/>
      <c r="I32" s="177"/>
      <c r="J32" s="177"/>
      <c r="K32" s="177"/>
      <c r="L32" s="177"/>
      <c r="M32" s="177"/>
      <c r="N32" s="177"/>
      <c r="O32" s="177"/>
      <c r="P32" s="177"/>
      <c r="Q32" s="177"/>
      <c r="R32" s="177"/>
      <c r="S32" s="177"/>
      <c r="T32" s="177"/>
      <c r="U32" s="177"/>
      <c r="V32" s="177"/>
      <c r="W32" s="177"/>
      <c r="X32" s="177"/>
      <c r="Y32" s="177"/>
    </row>
    <row r="33" spans="2:25" s="82" customFormat="1" ht="18.75">
      <c r="B33" s="177" t="s">
        <v>164</v>
      </c>
      <c r="C33" s="177"/>
      <c r="D33" s="177"/>
      <c r="E33" s="177"/>
      <c r="F33" s="177"/>
      <c r="G33" s="177"/>
      <c r="H33" s="177"/>
      <c r="I33" s="177"/>
      <c r="J33" s="177"/>
      <c r="K33" s="177"/>
      <c r="L33" s="177"/>
      <c r="M33" s="177"/>
      <c r="N33" s="177"/>
      <c r="O33" s="177"/>
      <c r="P33" s="177"/>
      <c r="Q33" s="177"/>
      <c r="R33" s="177"/>
      <c r="S33" s="177"/>
      <c r="T33" s="177"/>
      <c r="U33" s="177"/>
      <c r="V33" s="177"/>
      <c r="W33" s="177"/>
      <c r="X33" s="177"/>
      <c r="Y33" s="177"/>
    </row>
    <row r="34" spans="2:25" s="59" customFormat="1" ht="39.75" customHeight="1">
      <c r="B34" s="198" t="s">
        <v>149</v>
      </c>
      <c r="C34" s="198"/>
      <c r="D34" s="198"/>
      <c r="E34" s="198"/>
      <c r="F34" s="198"/>
      <c r="G34" s="198"/>
      <c r="H34" s="198"/>
      <c r="I34" s="198"/>
      <c r="J34" s="198"/>
      <c r="K34" s="198"/>
      <c r="L34" s="198"/>
      <c r="M34" s="198"/>
      <c r="N34" s="198"/>
      <c r="O34" s="198"/>
      <c r="P34" s="198"/>
      <c r="Q34" s="198"/>
      <c r="R34" s="198"/>
      <c r="S34" s="198"/>
      <c r="T34" s="198"/>
      <c r="U34" s="198"/>
      <c r="V34" s="198"/>
      <c r="W34" s="198"/>
      <c r="X34" s="198"/>
      <c r="Y34" s="198"/>
    </row>
    <row r="35" spans="2:25" s="59" customFormat="1" ht="35.25" customHeight="1">
      <c r="B35" s="198" t="s">
        <v>141</v>
      </c>
      <c r="C35" s="198"/>
      <c r="D35" s="198"/>
      <c r="E35" s="198"/>
      <c r="F35" s="198"/>
      <c r="G35" s="198"/>
      <c r="H35" s="198"/>
      <c r="I35" s="198"/>
      <c r="J35" s="198"/>
      <c r="K35" s="198"/>
      <c r="L35" s="198"/>
      <c r="M35" s="198"/>
      <c r="N35" s="198"/>
      <c r="O35" s="198"/>
      <c r="P35" s="198"/>
      <c r="Q35" s="198"/>
      <c r="R35" s="198"/>
      <c r="S35" s="198"/>
      <c r="T35" s="198"/>
      <c r="U35" s="198"/>
      <c r="V35" s="198"/>
      <c r="W35" s="198"/>
      <c r="X35" s="198"/>
      <c r="Y35" s="198"/>
    </row>
    <row r="36" spans="2:25" s="59" customFormat="1" ht="15.75" customHeight="1">
      <c r="B36" s="198"/>
      <c r="C36" s="198"/>
      <c r="D36" s="198"/>
      <c r="E36" s="198"/>
      <c r="F36" s="198"/>
      <c r="G36" s="198"/>
      <c r="H36" s="198"/>
      <c r="I36" s="198"/>
      <c r="J36" s="198"/>
      <c r="K36" s="198"/>
      <c r="L36" s="198"/>
      <c r="M36" s="198"/>
      <c r="N36" s="198"/>
      <c r="O36" s="198"/>
      <c r="P36" s="198"/>
      <c r="Q36" s="198"/>
      <c r="R36" s="198"/>
      <c r="S36" s="198"/>
      <c r="T36" s="198"/>
      <c r="U36" s="198"/>
      <c r="V36" s="198"/>
      <c r="W36" s="198"/>
      <c r="X36" s="198"/>
      <c r="Y36" s="198"/>
    </row>
    <row r="37" spans="2:6" s="59" customFormat="1" ht="15.75">
      <c r="B37" s="198"/>
      <c r="C37" s="198"/>
      <c r="D37" s="198"/>
      <c r="E37" s="198"/>
      <c r="F37" s="103"/>
    </row>
    <row r="38" spans="2:6" s="59" customFormat="1" ht="15.75">
      <c r="B38" s="198"/>
      <c r="C38" s="198"/>
      <c r="D38" s="198"/>
      <c r="E38" s="198"/>
      <c r="F38" s="103"/>
    </row>
    <row r="39" spans="2:5" s="59" customFormat="1" ht="15.75">
      <c r="B39" s="197"/>
      <c r="C39" s="197"/>
      <c r="D39" s="197"/>
      <c r="E39" s="197"/>
    </row>
    <row r="40" spans="7:8" ht="15.75">
      <c r="G40" s="83"/>
      <c r="H40" s="83"/>
    </row>
  </sheetData>
  <sheetProtection/>
  <mergeCells count="33">
    <mergeCell ref="AA7:AE7"/>
    <mergeCell ref="B36:Y36"/>
    <mergeCell ref="B5:E9"/>
    <mergeCell ref="G5:I7"/>
    <mergeCell ref="O7:Q7"/>
    <mergeCell ref="K7:M7"/>
    <mergeCell ref="B11:E11"/>
    <mergeCell ref="B12:E12"/>
    <mergeCell ref="B18:E18"/>
    <mergeCell ref="W5:Y7"/>
    <mergeCell ref="B37:E37"/>
    <mergeCell ref="B38:E38"/>
    <mergeCell ref="B32:Y32"/>
    <mergeCell ref="B33:Y33"/>
    <mergeCell ref="B34:Y34"/>
    <mergeCell ref="B35:Y35"/>
    <mergeCell ref="B1:Y1"/>
    <mergeCell ref="B39:E39"/>
    <mergeCell ref="B30:Y30"/>
    <mergeCell ref="B31:Y31"/>
    <mergeCell ref="B19:E19"/>
    <mergeCell ref="B20:E20"/>
    <mergeCell ref="B21:E21"/>
    <mergeCell ref="B22:E22"/>
    <mergeCell ref="B28:E28"/>
    <mergeCell ref="B29:E29"/>
    <mergeCell ref="B16:E16"/>
    <mergeCell ref="B17:E17"/>
    <mergeCell ref="S7:U7"/>
    <mergeCell ref="K5:U5"/>
    <mergeCell ref="B13:E13"/>
    <mergeCell ref="B14:E14"/>
    <mergeCell ref="B15:E15"/>
  </mergeCells>
  <printOptions/>
  <pageMargins left="0" right="0" top="0.5905511811023623" bottom="0" header="0.32" footer="0"/>
  <pageSetup firstPageNumber="75" useFirstPageNumber="1" fitToHeight="1" fitToWidth="1" horizontalDpi="300" verticalDpi="300" orientation="portrait" scale="78" r:id="rId3"/>
  <legacyDrawing r:id="rId2"/>
  <oleObjects>
    <oleObject progId="Word.Document.8" shapeId="17521136" r:id="rId1"/>
  </oleObjects>
</worksheet>
</file>

<file path=xl/worksheets/sheet4.xml><?xml version="1.0" encoding="utf-8"?>
<worksheet xmlns="http://schemas.openxmlformats.org/spreadsheetml/2006/main" xmlns:r="http://schemas.openxmlformats.org/officeDocument/2006/relationships">
  <sheetPr>
    <pageSetUpPr fitToPage="1"/>
  </sheetPr>
  <dimension ref="B1:AB56"/>
  <sheetViews>
    <sheetView zoomScalePageLayoutView="0" workbookViewId="0" topLeftCell="A33">
      <selection activeCell="B3" sqref="B3"/>
    </sheetView>
  </sheetViews>
  <sheetFormatPr defaultColWidth="11.00390625" defaultRowHeight="15.75"/>
  <cols>
    <col min="1" max="1" width="5.625" style="5" customWidth="1"/>
    <col min="2" max="2" width="13.375" style="5" customWidth="1"/>
    <col min="3" max="3" width="0.6171875" style="5" customWidth="1"/>
    <col min="4" max="4" width="12.625" style="5" customWidth="1"/>
    <col min="5" max="5" width="0.6171875" style="5" customWidth="1"/>
    <col min="6" max="6" width="12.625" style="5" customWidth="1"/>
    <col min="7" max="7" width="0.6171875" style="5" customWidth="1"/>
    <col min="8" max="8" width="12.625" style="5" customWidth="1"/>
    <col min="9" max="9" width="0.6171875" style="5" customWidth="1"/>
    <col min="10" max="10" width="12.625" style="5" customWidth="1"/>
    <col min="11" max="11" width="0.6171875" style="5" customWidth="1"/>
    <col min="12" max="12" width="12.625" style="5" customWidth="1"/>
    <col min="13" max="13" width="0.6171875" style="5" customWidth="1"/>
    <col min="14" max="14" width="12.625" style="5" customWidth="1"/>
    <col min="15" max="15" width="0.6171875" style="5" customWidth="1"/>
    <col min="16" max="16" width="12.625" style="5" customWidth="1"/>
    <col min="17" max="17" width="0.6171875" style="5" customWidth="1"/>
    <col min="18" max="18" width="12.625" style="5" customWidth="1"/>
    <col min="19" max="19" width="4.00390625" style="5" customWidth="1"/>
    <col min="20" max="20" width="21.00390625" style="5" customWidth="1"/>
    <col min="21" max="16384" width="11.00390625" style="5" customWidth="1"/>
  </cols>
  <sheetData>
    <row r="1" spans="2:20" ht="53.25" customHeight="1">
      <c r="B1" s="196" t="s">
        <v>142</v>
      </c>
      <c r="C1" s="196"/>
      <c r="D1" s="196"/>
      <c r="E1" s="196"/>
      <c r="F1" s="196"/>
      <c r="G1" s="196"/>
      <c r="H1" s="196"/>
      <c r="I1" s="196"/>
      <c r="J1" s="196"/>
      <c r="K1" s="196"/>
      <c r="L1" s="196"/>
      <c r="M1" s="196"/>
      <c r="N1" s="196"/>
      <c r="O1" s="196"/>
      <c r="P1" s="196"/>
      <c r="Q1" s="196"/>
      <c r="R1" s="196"/>
      <c r="T1" s="82"/>
    </row>
    <row r="2" spans="2:20" ht="4.5" customHeight="1">
      <c r="B2" s="170"/>
      <c r="C2" s="170"/>
      <c r="D2" s="170"/>
      <c r="E2" s="170"/>
      <c r="F2" s="170"/>
      <c r="G2" s="170"/>
      <c r="H2" s="170"/>
      <c r="I2" s="170"/>
      <c r="J2" s="170"/>
      <c r="K2" s="170"/>
      <c r="L2" s="170"/>
      <c r="M2" s="170"/>
      <c r="N2" s="170"/>
      <c r="O2" s="170"/>
      <c r="P2" s="170"/>
      <c r="Q2" s="170"/>
      <c r="R2" s="170"/>
      <c r="T2" s="82"/>
    </row>
    <row r="3" spans="2:18" ht="15.75" customHeight="1">
      <c r="B3" s="172" t="s">
        <v>180</v>
      </c>
      <c r="C3" s="171"/>
      <c r="D3" s="171"/>
      <c r="E3" s="171"/>
      <c r="F3" s="171"/>
      <c r="G3" s="171"/>
      <c r="H3" s="171"/>
      <c r="I3" s="171"/>
      <c r="J3" s="171"/>
      <c r="K3" s="171"/>
      <c r="L3" s="171"/>
      <c r="M3" s="171"/>
      <c r="N3" s="171"/>
      <c r="O3" s="171"/>
      <c r="P3" s="171"/>
      <c r="Q3" s="171"/>
      <c r="R3" s="171"/>
    </row>
    <row r="4" spans="2:18" ht="4.5" customHeight="1">
      <c r="B4" s="171"/>
      <c r="C4" s="171"/>
      <c r="D4" s="171"/>
      <c r="E4" s="171"/>
      <c r="F4" s="171"/>
      <c r="G4" s="171"/>
      <c r="H4" s="171"/>
      <c r="I4" s="171"/>
      <c r="J4" s="171"/>
      <c r="K4" s="171"/>
      <c r="L4" s="171"/>
      <c r="M4" s="171"/>
      <c r="N4" s="171"/>
      <c r="O4" s="171"/>
      <c r="P4" s="171"/>
      <c r="Q4" s="171"/>
      <c r="R4" s="171"/>
    </row>
    <row r="5" spans="2:18" ht="15.75">
      <c r="B5" s="202" t="s">
        <v>122</v>
      </c>
      <c r="C5" s="105"/>
      <c r="D5" s="199" t="s">
        <v>118</v>
      </c>
      <c r="E5" s="199"/>
      <c r="F5" s="199"/>
      <c r="G5" s="199"/>
      <c r="H5" s="199"/>
      <c r="I5" s="199"/>
      <c r="J5" s="199"/>
      <c r="K5" s="199"/>
      <c r="L5" s="199"/>
      <c r="M5" s="199"/>
      <c r="N5" s="199"/>
      <c r="O5" s="199"/>
      <c r="P5" s="199"/>
      <c r="Q5" s="199"/>
      <c r="R5" s="199"/>
    </row>
    <row r="6" spans="2:18" ht="4.5" customHeight="1">
      <c r="B6" s="202"/>
      <c r="C6" s="105"/>
      <c r="D6" s="11"/>
      <c r="E6" s="11"/>
      <c r="F6" s="11"/>
      <c r="G6" s="11"/>
      <c r="H6" s="11"/>
      <c r="I6" s="11"/>
      <c r="J6" s="11"/>
      <c r="K6" s="11"/>
      <c r="L6" s="11"/>
      <c r="M6" s="11"/>
      <c r="N6" s="11"/>
      <c r="O6" s="11"/>
      <c r="P6" s="11"/>
      <c r="Q6" s="11"/>
      <c r="R6" s="11"/>
    </row>
    <row r="7" spans="2:20" ht="48" customHeight="1">
      <c r="B7" s="202"/>
      <c r="C7" s="105"/>
      <c r="D7" s="200" t="s">
        <v>119</v>
      </c>
      <c r="E7" s="200"/>
      <c r="F7" s="201"/>
      <c r="G7" s="151"/>
      <c r="H7" s="200" t="s">
        <v>120</v>
      </c>
      <c r="I7" s="200"/>
      <c r="J7" s="201"/>
      <c r="K7" s="151"/>
      <c r="L7" s="200" t="s">
        <v>133</v>
      </c>
      <c r="M7" s="200"/>
      <c r="N7" s="201"/>
      <c r="O7" s="151"/>
      <c r="P7" s="200" t="s">
        <v>121</v>
      </c>
      <c r="Q7" s="200"/>
      <c r="R7" s="201"/>
      <c r="T7" s="17"/>
    </row>
    <row r="8" spans="2:20" ht="4.5" customHeight="1">
      <c r="B8" s="202"/>
      <c r="C8" s="105"/>
      <c r="D8" s="7"/>
      <c r="E8" s="7"/>
      <c r="F8" s="7"/>
      <c r="G8" s="7"/>
      <c r="H8" s="7"/>
      <c r="I8" s="7"/>
      <c r="J8" s="7"/>
      <c r="K8" s="7"/>
      <c r="L8" s="7"/>
      <c r="M8" s="7"/>
      <c r="N8" s="7"/>
      <c r="O8" s="7"/>
      <c r="P8" s="7"/>
      <c r="Q8" s="7"/>
      <c r="R8" s="7"/>
      <c r="T8" s="17"/>
    </row>
    <row r="9" spans="2:20" ht="15.75">
      <c r="B9" s="202"/>
      <c r="C9" s="105"/>
      <c r="D9" s="152" t="s">
        <v>111</v>
      </c>
      <c r="E9" s="152"/>
      <c r="F9" s="152" t="s">
        <v>86</v>
      </c>
      <c r="G9" s="107"/>
      <c r="H9" s="152" t="s">
        <v>111</v>
      </c>
      <c r="I9" s="152"/>
      <c r="J9" s="152" t="s">
        <v>86</v>
      </c>
      <c r="K9" s="107"/>
      <c r="L9" s="152" t="s">
        <v>111</v>
      </c>
      <c r="M9" s="152"/>
      <c r="N9" s="152" t="s">
        <v>86</v>
      </c>
      <c r="O9" s="107"/>
      <c r="P9" s="152" t="s">
        <v>111</v>
      </c>
      <c r="Q9" s="152"/>
      <c r="R9" s="152" t="s">
        <v>86</v>
      </c>
      <c r="T9" s="18"/>
    </row>
    <row r="10" spans="2:20" ht="4.5" customHeight="1">
      <c r="B10" s="105"/>
      <c r="C10" s="105"/>
      <c r="D10" s="107"/>
      <c r="E10" s="107"/>
      <c r="F10" s="107"/>
      <c r="G10" s="107"/>
      <c r="H10" s="107"/>
      <c r="I10" s="107"/>
      <c r="J10" s="107"/>
      <c r="K10" s="107"/>
      <c r="L10" s="107"/>
      <c r="M10" s="107"/>
      <c r="N10" s="107"/>
      <c r="O10" s="107"/>
      <c r="P10" s="107"/>
      <c r="Q10" s="107"/>
      <c r="R10" s="107"/>
      <c r="T10" s="18"/>
    </row>
    <row r="11" spans="2:20" ht="15" customHeight="1">
      <c r="B11" s="122" t="s">
        <v>90</v>
      </c>
      <c r="C11" s="122"/>
      <c r="D11" s="153">
        <v>7396275</v>
      </c>
      <c r="E11" s="153"/>
      <c r="F11" s="154">
        <f>D11/$D11*100</f>
        <v>100</v>
      </c>
      <c r="G11" s="154"/>
      <c r="H11" s="153">
        <v>4356130</v>
      </c>
      <c r="I11" s="153"/>
      <c r="J11" s="154">
        <f>H11/$D11*100</f>
        <v>58.896268729867394</v>
      </c>
      <c r="K11" s="154"/>
      <c r="L11" s="153">
        <v>1707785</v>
      </c>
      <c r="M11" s="153"/>
      <c r="N11" s="154">
        <f>L11/$D11*100</f>
        <v>23.089798581042484</v>
      </c>
      <c r="O11" s="154"/>
      <c r="P11" s="153">
        <v>1332350</v>
      </c>
      <c r="Q11" s="153"/>
      <c r="R11" s="154">
        <f>P11/$D11*100</f>
        <v>18.013797485896617</v>
      </c>
      <c r="S11" s="17"/>
      <c r="T11" s="54"/>
    </row>
    <row r="12" spans="2:20" ht="4.5" customHeight="1">
      <c r="B12" s="19"/>
      <c r="C12" s="19"/>
      <c r="D12" s="113"/>
      <c r="E12" s="113"/>
      <c r="F12" s="120"/>
      <c r="G12" s="120"/>
      <c r="H12" s="113"/>
      <c r="I12" s="113"/>
      <c r="J12" s="120"/>
      <c r="K12" s="120"/>
      <c r="L12" s="113"/>
      <c r="M12" s="113"/>
      <c r="N12" s="120"/>
      <c r="O12" s="120"/>
      <c r="P12" s="113"/>
      <c r="Q12" s="113"/>
      <c r="R12" s="120"/>
      <c r="S12" s="17"/>
      <c r="T12" s="54"/>
    </row>
    <row r="13" spans="2:20" s="59" customFormat="1" ht="15.75">
      <c r="B13" s="59" t="s">
        <v>44</v>
      </c>
      <c r="D13" s="54">
        <v>374955</v>
      </c>
      <c r="E13" s="54"/>
      <c r="F13" s="64">
        <f aca="true" t="shared" si="0" ref="F13:F47">D13/$D13*100</f>
        <v>100</v>
      </c>
      <c r="G13" s="64"/>
      <c r="H13" s="54">
        <v>373325</v>
      </c>
      <c r="I13" s="54"/>
      <c r="J13" s="65">
        <f aca="true" t="shared" si="1" ref="J13:J47">H13/$D13*100</f>
        <v>99.56528116707338</v>
      </c>
      <c r="K13" s="65"/>
      <c r="L13" s="54">
        <v>0</v>
      </c>
      <c r="M13" s="54"/>
      <c r="N13" s="65">
        <f aca="true" t="shared" si="2" ref="N13:N47">L13/$D13*100</f>
        <v>0</v>
      </c>
      <c r="O13" s="65"/>
      <c r="P13" s="54">
        <v>1630</v>
      </c>
      <c r="Q13" s="54"/>
      <c r="R13" s="65">
        <f aca="true" t="shared" si="3" ref="R13:R47">P13/$D13*100</f>
        <v>0.43471883292661784</v>
      </c>
      <c r="S13" s="66"/>
      <c r="T13" s="54"/>
    </row>
    <row r="14" spans="2:20" s="59" customFormat="1" ht="15.75">
      <c r="B14" s="67" t="s">
        <v>72</v>
      </c>
      <c r="C14" s="67"/>
      <c r="D14" s="54">
        <v>398185</v>
      </c>
      <c r="E14" s="54"/>
      <c r="F14" s="64">
        <f t="shared" si="0"/>
        <v>100</v>
      </c>
      <c r="G14" s="64"/>
      <c r="H14" s="54">
        <v>395815</v>
      </c>
      <c r="I14" s="54"/>
      <c r="J14" s="65">
        <f t="shared" si="1"/>
        <v>99.40479927671811</v>
      </c>
      <c r="K14" s="65"/>
      <c r="L14" s="54">
        <v>0</v>
      </c>
      <c r="M14" s="54"/>
      <c r="N14" s="65">
        <f t="shared" si="2"/>
        <v>0</v>
      </c>
      <c r="O14" s="65"/>
      <c r="P14" s="54">
        <v>2365</v>
      </c>
      <c r="Q14" s="54"/>
      <c r="R14" s="65">
        <f t="shared" si="3"/>
        <v>0.5939450255534487</v>
      </c>
      <c r="S14" s="66"/>
      <c r="T14" s="54"/>
    </row>
    <row r="15" spans="2:28" s="59" customFormat="1" ht="15.75">
      <c r="B15" s="67" t="s">
        <v>73</v>
      </c>
      <c r="C15" s="67"/>
      <c r="D15" s="54">
        <v>477470</v>
      </c>
      <c r="E15" s="54"/>
      <c r="F15" s="64">
        <f t="shared" si="0"/>
        <v>100</v>
      </c>
      <c r="G15" s="64"/>
      <c r="H15" s="54">
        <v>473685</v>
      </c>
      <c r="I15" s="54"/>
      <c r="J15" s="65">
        <f t="shared" si="1"/>
        <v>99.20728003853645</v>
      </c>
      <c r="K15" s="65"/>
      <c r="L15" s="54">
        <v>0</v>
      </c>
      <c r="M15" s="54"/>
      <c r="N15" s="65">
        <f t="shared" si="2"/>
        <v>0</v>
      </c>
      <c r="O15" s="65"/>
      <c r="P15" s="54">
        <v>3790</v>
      </c>
      <c r="Q15" s="54"/>
      <c r="R15" s="65">
        <f t="shared" si="3"/>
        <v>0.7937671476741993</v>
      </c>
      <c r="S15" s="66"/>
      <c r="T15" s="54"/>
      <c r="U15" s="85"/>
      <c r="V15" s="85"/>
      <c r="W15" s="85"/>
      <c r="X15" s="84"/>
      <c r="Y15" s="84"/>
      <c r="Z15" s="84"/>
      <c r="AA15" s="84"/>
      <c r="AB15" s="84"/>
    </row>
    <row r="16" spans="2:20" s="59" customFormat="1" ht="15.75">
      <c r="B16" s="67" t="s">
        <v>68</v>
      </c>
      <c r="C16" s="67"/>
      <c r="D16" s="54">
        <v>473335</v>
      </c>
      <c r="E16" s="54"/>
      <c r="F16" s="64">
        <f t="shared" si="0"/>
        <v>100</v>
      </c>
      <c r="G16" s="64"/>
      <c r="H16" s="54">
        <v>447075</v>
      </c>
      <c r="I16" s="54"/>
      <c r="J16" s="65">
        <f t="shared" si="1"/>
        <v>94.45213221080208</v>
      </c>
      <c r="K16" s="65"/>
      <c r="L16" s="54">
        <v>7235</v>
      </c>
      <c r="M16" s="54"/>
      <c r="N16" s="65">
        <f t="shared" si="2"/>
        <v>1.5285157446628708</v>
      </c>
      <c r="O16" s="65"/>
      <c r="P16" s="54">
        <v>19020</v>
      </c>
      <c r="Q16" s="54"/>
      <c r="R16" s="65">
        <f t="shared" si="3"/>
        <v>4.018295710226372</v>
      </c>
      <c r="S16" s="66"/>
      <c r="T16" s="54"/>
    </row>
    <row r="17" spans="2:24" s="59" customFormat="1" ht="15.75">
      <c r="B17" s="59" t="s">
        <v>69</v>
      </c>
      <c r="D17" s="54">
        <v>469290</v>
      </c>
      <c r="E17" s="54"/>
      <c r="F17" s="64">
        <f t="shared" si="0"/>
        <v>100</v>
      </c>
      <c r="G17" s="64"/>
      <c r="H17" s="54">
        <v>303095</v>
      </c>
      <c r="I17" s="54"/>
      <c r="J17" s="65">
        <f t="shared" si="1"/>
        <v>64.5858637516248</v>
      </c>
      <c r="K17" s="65"/>
      <c r="L17" s="54">
        <v>71425</v>
      </c>
      <c r="M17" s="54"/>
      <c r="N17" s="65">
        <f t="shared" si="2"/>
        <v>15.219800123590957</v>
      </c>
      <c r="O17" s="65"/>
      <c r="P17" s="54">
        <v>94765</v>
      </c>
      <c r="Q17" s="54"/>
      <c r="R17" s="65">
        <f t="shared" si="3"/>
        <v>20.193270685503634</v>
      </c>
      <c r="S17" s="66"/>
      <c r="T17" s="54"/>
      <c r="U17" s="84"/>
      <c r="V17" s="84"/>
      <c r="W17" s="84"/>
      <c r="X17" s="84"/>
    </row>
    <row r="18" spans="2:20" s="59" customFormat="1" ht="15.75">
      <c r="B18" s="59" t="s">
        <v>70</v>
      </c>
      <c r="D18" s="54">
        <v>489485</v>
      </c>
      <c r="E18" s="54"/>
      <c r="F18" s="64">
        <f t="shared" si="0"/>
        <v>100</v>
      </c>
      <c r="G18" s="64"/>
      <c r="H18" s="54">
        <v>236555</v>
      </c>
      <c r="I18" s="54"/>
      <c r="J18" s="65">
        <f t="shared" si="1"/>
        <v>48.32732361563684</v>
      </c>
      <c r="K18" s="65"/>
      <c r="L18" s="54">
        <v>132905</v>
      </c>
      <c r="M18" s="54"/>
      <c r="N18" s="65">
        <f t="shared" si="2"/>
        <v>27.152006700920357</v>
      </c>
      <c r="O18" s="65"/>
      <c r="P18" s="54">
        <v>120010</v>
      </c>
      <c r="Q18" s="54"/>
      <c r="R18" s="65">
        <f t="shared" si="3"/>
        <v>24.51760523815847</v>
      </c>
      <c r="S18" s="66"/>
      <c r="T18" s="54"/>
    </row>
    <row r="19" spans="2:20" s="59" customFormat="1" ht="15.75">
      <c r="B19" s="59" t="s">
        <v>71</v>
      </c>
      <c r="D19" s="54">
        <v>463675</v>
      </c>
      <c r="E19" s="54"/>
      <c r="F19" s="64">
        <f t="shared" si="0"/>
        <v>100</v>
      </c>
      <c r="G19" s="64"/>
      <c r="H19" s="54">
        <v>293095</v>
      </c>
      <c r="I19" s="54"/>
      <c r="J19" s="65">
        <f t="shared" si="1"/>
        <v>63.21130101903273</v>
      </c>
      <c r="K19" s="65"/>
      <c r="L19" s="54">
        <v>85470</v>
      </c>
      <c r="M19" s="54"/>
      <c r="N19" s="65">
        <f t="shared" si="2"/>
        <v>18.433169784870866</v>
      </c>
      <c r="O19" s="65"/>
      <c r="P19" s="54">
        <v>85105</v>
      </c>
      <c r="Q19" s="54"/>
      <c r="R19" s="65">
        <f t="shared" si="3"/>
        <v>18.354450854585647</v>
      </c>
      <c r="S19" s="66"/>
      <c r="T19" s="54"/>
    </row>
    <row r="20" spans="2:20" s="59" customFormat="1" ht="15.75">
      <c r="B20" s="59" t="s">
        <v>45</v>
      </c>
      <c r="D20" s="54">
        <v>498630</v>
      </c>
      <c r="E20" s="54"/>
      <c r="F20" s="64">
        <f t="shared" si="0"/>
        <v>100</v>
      </c>
      <c r="G20" s="64"/>
      <c r="H20" s="54">
        <v>358455</v>
      </c>
      <c r="I20" s="54"/>
      <c r="J20" s="65">
        <f t="shared" si="1"/>
        <v>71.88797304614644</v>
      </c>
      <c r="K20" s="65"/>
      <c r="L20" s="54">
        <v>61575</v>
      </c>
      <c r="M20" s="54"/>
      <c r="N20" s="65">
        <f t="shared" si="2"/>
        <v>12.348835810119727</v>
      </c>
      <c r="O20" s="65"/>
      <c r="P20" s="54">
        <v>78600</v>
      </c>
      <c r="Q20" s="54"/>
      <c r="R20" s="65">
        <f t="shared" si="3"/>
        <v>15.763191143733831</v>
      </c>
      <c r="S20" s="66"/>
      <c r="T20" s="54"/>
    </row>
    <row r="21" spans="2:20" s="59" customFormat="1" ht="15.75">
      <c r="B21" s="59" t="s">
        <v>46</v>
      </c>
      <c r="D21" s="54">
        <v>613805</v>
      </c>
      <c r="E21" s="54"/>
      <c r="F21" s="64">
        <f t="shared" si="0"/>
        <v>100</v>
      </c>
      <c r="G21" s="64"/>
      <c r="H21" s="54">
        <v>439700</v>
      </c>
      <c r="I21" s="54"/>
      <c r="J21" s="65">
        <f t="shared" si="1"/>
        <v>71.63512842026375</v>
      </c>
      <c r="K21" s="65"/>
      <c r="L21" s="54">
        <v>76520</v>
      </c>
      <c r="M21" s="54"/>
      <c r="N21" s="65">
        <f t="shared" si="2"/>
        <v>12.466499947051588</v>
      </c>
      <c r="O21" s="65"/>
      <c r="P21" s="54">
        <v>97585</v>
      </c>
      <c r="Q21" s="54"/>
      <c r="R21" s="65">
        <f t="shared" si="3"/>
        <v>15.898371632684647</v>
      </c>
      <c r="S21" s="66"/>
      <c r="T21" s="54"/>
    </row>
    <row r="22" spans="2:20" s="59" customFormat="1" ht="15.75">
      <c r="B22" s="59" t="s">
        <v>47</v>
      </c>
      <c r="D22" s="54">
        <v>638720</v>
      </c>
      <c r="E22" s="54"/>
      <c r="F22" s="64">
        <f t="shared" si="0"/>
        <v>100</v>
      </c>
      <c r="G22" s="64"/>
      <c r="H22" s="54">
        <v>410150</v>
      </c>
      <c r="I22" s="54"/>
      <c r="J22" s="65">
        <f t="shared" si="1"/>
        <v>64.21436623246493</v>
      </c>
      <c r="K22" s="65"/>
      <c r="L22" s="54">
        <v>118430</v>
      </c>
      <c r="M22" s="54"/>
      <c r="N22" s="65">
        <f t="shared" si="2"/>
        <v>18.541771042084168</v>
      </c>
      <c r="O22" s="65"/>
      <c r="P22" s="54">
        <v>110135</v>
      </c>
      <c r="Q22" s="54"/>
      <c r="R22" s="65">
        <f t="shared" si="3"/>
        <v>17.243079909819638</v>
      </c>
      <c r="S22" s="66"/>
      <c r="T22" s="54"/>
    </row>
    <row r="23" spans="2:20" s="59" customFormat="1" ht="15.75">
      <c r="B23" s="59" t="s">
        <v>48</v>
      </c>
      <c r="D23" s="54">
        <v>582080</v>
      </c>
      <c r="E23" s="54"/>
      <c r="F23" s="64">
        <f t="shared" si="0"/>
        <v>100</v>
      </c>
      <c r="G23" s="64"/>
      <c r="H23" s="54">
        <v>276045</v>
      </c>
      <c r="I23" s="54"/>
      <c r="J23" s="65">
        <f t="shared" si="1"/>
        <v>47.423893622869706</v>
      </c>
      <c r="K23" s="65"/>
      <c r="L23" s="54">
        <v>187200</v>
      </c>
      <c r="M23" s="54"/>
      <c r="N23" s="65">
        <f t="shared" si="2"/>
        <v>32.160527762506874</v>
      </c>
      <c r="O23" s="65"/>
      <c r="P23" s="54">
        <v>118830</v>
      </c>
      <c r="Q23" s="54"/>
      <c r="R23" s="65">
        <f t="shared" si="3"/>
        <v>20.414719626168225</v>
      </c>
      <c r="S23" s="66"/>
      <c r="T23" s="54"/>
    </row>
    <row r="24" spans="2:20" s="59" customFormat="1" ht="15.75">
      <c r="B24" s="59" t="s">
        <v>49</v>
      </c>
      <c r="D24" s="54">
        <v>517980</v>
      </c>
      <c r="E24" s="54"/>
      <c r="F24" s="64">
        <f t="shared" si="0"/>
        <v>100</v>
      </c>
      <c r="G24" s="64"/>
      <c r="H24" s="54">
        <v>153110</v>
      </c>
      <c r="I24" s="54"/>
      <c r="J24" s="65">
        <f t="shared" si="1"/>
        <v>29.559056334221403</v>
      </c>
      <c r="K24" s="65"/>
      <c r="L24" s="54">
        <v>243355</v>
      </c>
      <c r="M24" s="54"/>
      <c r="N24" s="65">
        <f t="shared" si="2"/>
        <v>46.98154368894552</v>
      </c>
      <c r="O24" s="65"/>
      <c r="P24" s="54">
        <v>121515</v>
      </c>
      <c r="Q24" s="54"/>
      <c r="R24" s="65">
        <f t="shared" si="3"/>
        <v>23.45939997683308</v>
      </c>
      <c r="S24" s="66"/>
      <c r="T24" s="54"/>
    </row>
    <row r="25" spans="2:20" s="59" customFormat="1" ht="15.75">
      <c r="B25" s="59" t="s">
        <v>50</v>
      </c>
      <c r="D25" s="54">
        <v>421075</v>
      </c>
      <c r="E25" s="54"/>
      <c r="F25" s="64">
        <f t="shared" si="0"/>
        <v>100</v>
      </c>
      <c r="G25" s="64"/>
      <c r="H25" s="54">
        <v>73790</v>
      </c>
      <c r="I25" s="54"/>
      <c r="J25" s="65">
        <f t="shared" si="1"/>
        <v>17.524194027192305</v>
      </c>
      <c r="K25" s="65"/>
      <c r="L25" s="54">
        <v>237795</v>
      </c>
      <c r="M25" s="54"/>
      <c r="N25" s="65">
        <f t="shared" si="2"/>
        <v>56.473312355281124</v>
      </c>
      <c r="O25" s="65"/>
      <c r="P25" s="54">
        <v>109495</v>
      </c>
      <c r="Q25" s="54"/>
      <c r="R25" s="65">
        <f t="shared" si="3"/>
        <v>26.003681054443984</v>
      </c>
      <c r="S25" s="68"/>
      <c r="T25" s="54"/>
    </row>
    <row r="26" spans="2:20" s="59" customFormat="1" ht="15.75">
      <c r="B26" s="59" t="s">
        <v>51</v>
      </c>
      <c r="D26" s="54">
        <v>307280</v>
      </c>
      <c r="E26" s="54"/>
      <c r="F26" s="64">
        <f t="shared" si="0"/>
        <v>100</v>
      </c>
      <c r="G26" s="64"/>
      <c r="H26" s="54">
        <v>39595</v>
      </c>
      <c r="I26" s="54"/>
      <c r="J26" s="65">
        <f t="shared" si="1"/>
        <v>12.885641759958343</v>
      </c>
      <c r="K26" s="65"/>
      <c r="L26" s="54">
        <v>178910</v>
      </c>
      <c r="M26" s="54"/>
      <c r="N26" s="65">
        <f t="shared" si="2"/>
        <v>58.22376985160115</v>
      </c>
      <c r="O26" s="65"/>
      <c r="P26" s="54">
        <v>88770</v>
      </c>
      <c r="Q26" s="54"/>
      <c r="R26" s="65">
        <f t="shared" si="3"/>
        <v>28.888961208018742</v>
      </c>
      <c r="S26" s="68"/>
      <c r="T26" s="54"/>
    </row>
    <row r="27" spans="2:20" s="59" customFormat="1" ht="15.75">
      <c r="B27" s="59" t="s">
        <v>52</v>
      </c>
      <c r="D27" s="54">
        <v>259070</v>
      </c>
      <c r="E27" s="54"/>
      <c r="F27" s="64">
        <f t="shared" si="0"/>
        <v>100</v>
      </c>
      <c r="G27" s="64"/>
      <c r="H27" s="54">
        <v>29775</v>
      </c>
      <c r="I27" s="54"/>
      <c r="J27" s="65">
        <f t="shared" si="1"/>
        <v>11.493032771065735</v>
      </c>
      <c r="K27" s="65"/>
      <c r="L27" s="54">
        <v>143365</v>
      </c>
      <c r="M27" s="54"/>
      <c r="N27" s="65">
        <f t="shared" si="2"/>
        <v>55.3383255490794</v>
      </c>
      <c r="O27" s="65"/>
      <c r="P27" s="54">
        <v>85925</v>
      </c>
      <c r="Q27" s="54"/>
      <c r="R27" s="65">
        <f t="shared" si="3"/>
        <v>33.16671169954066</v>
      </c>
      <c r="S27" s="68"/>
      <c r="T27" s="54"/>
    </row>
    <row r="28" spans="2:20" s="59" customFormat="1" ht="15.75">
      <c r="B28" s="59" t="s">
        <v>53</v>
      </c>
      <c r="D28" s="54">
        <v>205170</v>
      </c>
      <c r="E28" s="54"/>
      <c r="F28" s="64">
        <f t="shared" si="0"/>
        <v>100</v>
      </c>
      <c r="G28" s="64"/>
      <c r="H28" s="54">
        <v>25040</v>
      </c>
      <c r="I28" s="54"/>
      <c r="J28" s="65">
        <f t="shared" si="1"/>
        <v>12.204513330408929</v>
      </c>
      <c r="K28" s="65"/>
      <c r="L28" s="54">
        <v>97230</v>
      </c>
      <c r="M28" s="54"/>
      <c r="N28" s="65">
        <f t="shared" si="2"/>
        <v>47.389969293756394</v>
      </c>
      <c r="O28" s="65"/>
      <c r="P28" s="54">
        <v>82900</v>
      </c>
      <c r="Q28" s="54"/>
      <c r="R28" s="65">
        <f t="shared" si="3"/>
        <v>40.40551737583468</v>
      </c>
      <c r="S28" s="68"/>
      <c r="T28" s="54"/>
    </row>
    <row r="29" spans="2:20" s="59" customFormat="1" ht="15.75">
      <c r="B29" s="59" t="s">
        <v>54</v>
      </c>
      <c r="D29" s="54">
        <v>131060</v>
      </c>
      <c r="E29" s="54"/>
      <c r="F29" s="64">
        <f t="shared" si="0"/>
        <v>100</v>
      </c>
      <c r="G29" s="64"/>
      <c r="H29" s="54">
        <v>16445</v>
      </c>
      <c r="I29" s="54"/>
      <c r="J29" s="65">
        <f t="shared" si="1"/>
        <v>12.547688081794597</v>
      </c>
      <c r="K29" s="65"/>
      <c r="L29" s="54">
        <v>48690</v>
      </c>
      <c r="M29" s="54"/>
      <c r="N29" s="65">
        <f t="shared" si="2"/>
        <v>37.15092324126354</v>
      </c>
      <c r="O29" s="65"/>
      <c r="P29" s="54">
        <v>65930</v>
      </c>
      <c r="Q29" s="54"/>
      <c r="R29" s="65">
        <f t="shared" si="3"/>
        <v>50.30520372348543</v>
      </c>
      <c r="S29" s="68"/>
      <c r="T29" s="54"/>
    </row>
    <row r="30" spans="2:20" s="59" customFormat="1" ht="15.75">
      <c r="B30" s="59" t="s">
        <v>55</v>
      </c>
      <c r="D30" s="54">
        <v>54950</v>
      </c>
      <c r="E30" s="54"/>
      <c r="F30" s="64">
        <f t="shared" si="0"/>
        <v>100</v>
      </c>
      <c r="G30" s="64"/>
      <c r="H30" s="54">
        <v>7855</v>
      </c>
      <c r="I30" s="54"/>
      <c r="J30" s="65">
        <f t="shared" si="1"/>
        <v>14.29481346678799</v>
      </c>
      <c r="K30" s="65"/>
      <c r="L30" s="54">
        <v>14510</v>
      </c>
      <c r="M30" s="54"/>
      <c r="N30" s="65">
        <f t="shared" si="2"/>
        <v>26.405823475887168</v>
      </c>
      <c r="O30" s="65"/>
      <c r="P30" s="54">
        <v>32590</v>
      </c>
      <c r="Q30" s="54"/>
      <c r="R30" s="65">
        <f t="shared" si="3"/>
        <v>59.30846223839854</v>
      </c>
      <c r="S30" s="68"/>
      <c r="T30" s="54"/>
    </row>
    <row r="31" spans="2:20" s="59" customFormat="1" ht="15.75">
      <c r="B31" s="59" t="s">
        <v>56</v>
      </c>
      <c r="D31" s="54">
        <v>20050</v>
      </c>
      <c r="E31" s="54"/>
      <c r="F31" s="64">
        <f t="shared" si="0"/>
        <v>100</v>
      </c>
      <c r="G31" s="64"/>
      <c r="H31" s="54">
        <v>3510</v>
      </c>
      <c r="I31" s="54"/>
      <c r="J31" s="65">
        <f t="shared" si="1"/>
        <v>17.50623441396509</v>
      </c>
      <c r="K31" s="65"/>
      <c r="L31" s="54">
        <v>3170</v>
      </c>
      <c r="M31" s="54"/>
      <c r="N31" s="65">
        <f t="shared" si="2"/>
        <v>15.810473815461346</v>
      </c>
      <c r="O31" s="65"/>
      <c r="P31" s="54">
        <v>13375</v>
      </c>
      <c r="Q31" s="54"/>
      <c r="R31" s="65">
        <f t="shared" si="3"/>
        <v>66.70822942643392</v>
      </c>
      <c r="S31" s="68"/>
      <c r="T31" s="54"/>
    </row>
    <row r="32" spans="4:20" s="59" customFormat="1" ht="15.75">
      <c r="D32" s="54"/>
      <c r="E32" s="54"/>
      <c r="F32" s="64"/>
      <c r="G32" s="64"/>
      <c r="H32" s="54"/>
      <c r="I32" s="54"/>
      <c r="J32" s="65"/>
      <c r="K32" s="65"/>
      <c r="L32" s="54"/>
      <c r="M32" s="54"/>
      <c r="N32" s="65"/>
      <c r="O32" s="65"/>
      <c r="P32" s="54"/>
      <c r="Q32" s="54"/>
      <c r="R32" s="65"/>
      <c r="S32" s="68"/>
      <c r="T32" s="54"/>
    </row>
    <row r="33" spans="2:20" s="59" customFormat="1" ht="15.75">
      <c r="B33" s="59" t="s">
        <v>108</v>
      </c>
      <c r="D33" s="54">
        <f>SUM(D13+D14+D15+D43)</f>
        <v>1547835</v>
      </c>
      <c r="E33" s="54"/>
      <c r="F33" s="64">
        <f t="shared" si="0"/>
        <v>100</v>
      </c>
      <c r="G33" s="64"/>
      <c r="H33" s="54">
        <f>SUM(H13+H14+H15+H43)</f>
        <v>1533060</v>
      </c>
      <c r="I33" s="54"/>
      <c r="J33" s="65">
        <f t="shared" si="1"/>
        <v>99.04544089001735</v>
      </c>
      <c r="K33" s="65"/>
      <c r="L33" s="54">
        <f>SUM(L13+L14+L15+L43)</f>
        <v>1220</v>
      </c>
      <c r="M33" s="54"/>
      <c r="N33" s="65">
        <f t="shared" si="2"/>
        <v>0.07881977084120723</v>
      </c>
      <c r="O33" s="65"/>
      <c r="P33" s="54">
        <f>SUM(P13+P14+P15+P43)</f>
        <v>13560</v>
      </c>
      <c r="Q33" s="54"/>
      <c r="R33" s="65">
        <f t="shared" si="3"/>
        <v>0.8760623709891557</v>
      </c>
      <c r="S33" s="68"/>
      <c r="T33" s="54"/>
    </row>
    <row r="34" spans="2:20" s="59" customFormat="1" ht="15.75">
      <c r="B34" s="59" t="s">
        <v>61</v>
      </c>
      <c r="D34" s="54">
        <f>D44+D17</f>
        <v>645395</v>
      </c>
      <c r="E34" s="54"/>
      <c r="F34" s="64">
        <f t="shared" si="0"/>
        <v>100</v>
      </c>
      <c r="G34" s="64"/>
      <c r="H34" s="54">
        <f>H44+H17</f>
        <v>459935</v>
      </c>
      <c r="I34" s="54"/>
      <c r="J34" s="65">
        <f t="shared" si="1"/>
        <v>71.26410957630598</v>
      </c>
      <c r="K34" s="65"/>
      <c r="L34" s="54">
        <f>L44+L17</f>
        <v>77440</v>
      </c>
      <c r="M34" s="54"/>
      <c r="N34" s="65">
        <f t="shared" si="2"/>
        <v>11.99885341535029</v>
      </c>
      <c r="O34" s="65"/>
      <c r="P34" s="54">
        <f>P44+P17</f>
        <v>108010</v>
      </c>
      <c r="Q34" s="54"/>
      <c r="R34" s="65">
        <f t="shared" si="3"/>
        <v>16.735487569627903</v>
      </c>
      <c r="S34" s="68"/>
      <c r="T34" s="54"/>
    </row>
    <row r="35" spans="2:20" s="59" customFormat="1" ht="15.75">
      <c r="B35" s="59" t="s">
        <v>107</v>
      </c>
      <c r="D35" s="54">
        <f>D18+D19</f>
        <v>953160</v>
      </c>
      <c r="E35" s="54"/>
      <c r="F35" s="64">
        <f t="shared" si="0"/>
        <v>100</v>
      </c>
      <c r="G35" s="64"/>
      <c r="H35" s="54">
        <f>H18+H19</f>
        <v>529650</v>
      </c>
      <c r="I35" s="54"/>
      <c r="J35" s="65">
        <f t="shared" si="1"/>
        <v>55.56779554324562</v>
      </c>
      <c r="K35" s="65"/>
      <c r="L35" s="54">
        <f>L18+L19</f>
        <v>218375</v>
      </c>
      <c r="M35" s="54"/>
      <c r="N35" s="65">
        <f t="shared" si="2"/>
        <v>22.91063410130513</v>
      </c>
      <c r="O35" s="65"/>
      <c r="P35" s="54">
        <f>P18+P19</f>
        <v>205115</v>
      </c>
      <c r="Q35" s="54"/>
      <c r="R35" s="65">
        <f t="shared" si="3"/>
        <v>21.51947207184523</v>
      </c>
      <c r="S35" s="68"/>
      <c r="T35" s="54"/>
    </row>
    <row r="36" spans="2:20" s="59" customFormat="1" ht="15.75">
      <c r="B36" s="59" t="s">
        <v>62</v>
      </c>
      <c r="D36" s="54">
        <f>SUM(D20:D25)</f>
        <v>3272290</v>
      </c>
      <c r="E36" s="54"/>
      <c r="F36" s="64">
        <f t="shared" si="0"/>
        <v>100</v>
      </c>
      <c r="G36" s="64"/>
      <c r="H36" s="54">
        <f>SUM(H20:H25)</f>
        <v>1711250</v>
      </c>
      <c r="I36" s="54"/>
      <c r="J36" s="65">
        <f t="shared" si="1"/>
        <v>52.29518166177203</v>
      </c>
      <c r="K36" s="65"/>
      <c r="L36" s="54">
        <f>SUM(L20:L25)</f>
        <v>924875</v>
      </c>
      <c r="M36" s="54"/>
      <c r="N36" s="65">
        <f t="shared" si="2"/>
        <v>28.263845808287165</v>
      </c>
      <c r="O36" s="65"/>
      <c r="P36" s="54">
        <f>SUM(P20:P25)</f>
        <v>636160</v>
      </c>
      <c r="Q36" s="54"/>
      <c r="R36" s="65">
        <f t="shared" si="3"/>
        <v>19.440819731747492</v>
      </c>
      <c r="S36" s="68"/>
      <c r="T36" s="54"/>
    </row>
    <row r="37" spans="2:20" s="59" customFormat="1" ht="15.75">
      <c r="B37" s="59" t="s">
        <v>63</v>
      </c>
      <c r="D37" s="54">
        <f>SUM(D26:D31)</f>
        <v>977580</v>
      </c>
      <c r="E37" s="54"/>
      <c r="F37" s="64">
        <f t="shared" si="0"/>
        <v>100</v>
      </c>
      <c r="G37" s="64"/>
      <c r="H37" s="54">
        <f>SUM(H26:H31)</f>
        <v>122220</v>
      </c>
      <c r="I37" s="54"/>
      <c r="J37" s="65">
        <f t="shared" si="1"/>
        <v>12.502301601914933</v>
      </c>
      <c r="K37" s="65"/>
      <c r="L37" s="54">
        <f>SUM(L26:L31)</f>
        <v>485875</v>
      </c>
      <c r="M37" s="54"/>
      <c r="N37" s="65">
        <f t="shared" si="2"/>
        <v>49.70181468524315</v>
      </c>
      <c r="O37" s="65"/>
      <c r="P37" s="54">
        <f>SUM(P26:P31)</f>
        <v>369490</v>
      </c>
      <c r="Q37" s="54"/>
      <c r="R37" s="65">
        <f t="shared" si="3"/>
        <v>37.79639517993412</v>
      </c>
      <c r="S37" s="68"/>
      <c r="T37" s="54"/>
    </row>
    <row r="38" spans="4:20" s="59" customFormat="1" ht="15.75">
      <c r="D38" s="54"/>
      <c r="E38" s="54"/>
      <c r="F38" s="64"/>
      <c r="G38" s="64"/>
      <c r="H38" s="54"/>
      <c r="I38" s="54"/>
      <c r="J38" s="65"/>
      <c r="K38" s="65"/>
      <c r="L38" s="54"/>
      <c r="M38" s="54"/>
      <c r="N38" s="65"/>
      <c r="O38" s="65"/>
      <c r="P38" s="54"/>
      <c r="Q38" s="54"/>
      <c r="R38" s="65"/>
      <c r="S38" s="68"/>
      <c r="T38" s="54"/>
    </row>
    <row r="39" spans="2:20" s="59" customFormat="1" ht="15.75">
      <c r="B39" s="59" t="s">
        <v>37</v>
      </c>
      <c r="D39" s="54">
        <v>152995</v>
      </c>
      <c r="E39" s="54"/>
      <c r="F39" s="64">
        <f t="shared" si="0"/>
        <v>100</v>
      </c>
      <c r="G39" s="64"/>
      <c r="H39" s="54">
        <v>152170</v>
      </c>
      <c r="I39" s="54"/>
      <c r="J39" s="65">
        <f t="shared" si="1"/>
        <v>99.46076669172194</v>
      </c>
      <c r="K39" s="65"/>
      <c r="L39" s="54">
        <v>0</v>
      </c>
      <c r="M39" s="54"/>
      <c r="N39" s="65">
        <f t="shared" si="2"/>
        <v>0</v>
      </c>
      <c r="O39" s="65"/>
      <c r="P39" s="54">
        <v>810</v>
      </c>
      <c r="Q39" s="54"/>
      <c r="R39" s="65">
        <f t="shared" si="3"/>
        <v>0.5294290663093565</v>
      </c>
      <c r="S39" s="68"/>
      <c r="T39" s="54"/>
    </row>
    <row r="40" spans="2:20" s="59" customFormat="1" ht="15.75">
      <c r="B40" s="59" t="s">
        <v>38</v>
      </c>
      <c r="D40" s="54">
        <v>428065</v>
      </c>
      <c r="E40" s="54"/>
      <c r="F40" s="64">
        <f t="shared" si="0"/>
        <v>100</v>
      </c>
      <c r="G40" s="64"/>
      <c r="H40" s="54">
        <v>425080</v>
      </c>
      <c r="I40" s="54"/>
      <c r="J40" s="65">
        <f t="shared" si="1"/>
        <v>99.30267599546798</v>
      </c>
      <c r="K40" s="65"/>
      <c r="L40" s="54">
        <v>0</v>
      </c>
      <c r="M40" s="54"/>
      <c r="N40" s="65">
        <f t="shared" si="2"/>
        <v>0</v>
      </c>
      <c r="O40" s="65"/>
      <c r="P40" s="54">
        <v>2985</v>
      </c>
      <c r="Q40" s="54"/>
      <c r="R40" s="65">
        <f t="shared" si="3"/>
        <v>0.697324004532022</v>
      </c>
      <c r="S40" s="68"/>
      <c r="T40" s="54"/>
    </row>
    <row r="41" spans="2:20" s="59" customFormat="1" ht="15.75">
      <c r="B41" s="59" t="s">
        <v>33</v>
      </c>
      <c r="D41" s="54">
        <v>581060</v>
      </c>
      <c r="E41" s="54"/>
      <c r="F41" s="64">
        <f t="shared" si="0"/>
        <v>100</v>
      </c>
      <c r="G41" s="64"/>
      <c r="H41" s="54">
        <v>577250</v>
      </c>
      <c r="I41" s="54"/>
      <c r="J41" s="65">
        <f t="shared" si="1"/>
        <v>99.34430179327435</v>
      </c>
      <c r="K41" s="65"/>
      <c r="L41" s="54">
        <v>0</v>
      </c>
      <c r="M41" s="54"/>
      <c r="N41" s="65">
        <f t="shared" si="2"/>
        <v>0</v>
      </c>
      <c r="O41" s="65"/>
      <c r="P41" s="54">
        <v>3795</v>
      </c>
      <c r="Q41" s="54"/>
      <c r="R41" s="65">
        <f t="shared" si="3"/>
        <v>0.6531167177227826</v>
      </c>
      <c r="S41" s="68"/>
      <c r="T41" s="54"/>
    </row>
    <row r="42" spans="2:20" s="59" customFormat="1" ht="15.75">
      <c r="B42" s="59" t="s">
        <v>34</v>
      </c>
      <c r="D42" s="54">
        <v>294600</v>
      </c>
      <c r="E42" s="54"/>
      <c r="F42" s="64">
        <f t="shared" si="0"/>
        <v>100</v>
      </c>
      <c r="G42" s="64"/>
      <c r="H42" s="54">
        <v>292245</v>
      </c>
      <c r="I42" s="54"/>
      <c r="J42" s="65">
        <f t="shared" si="1"/>
        <v>99.20061099796335</v>
      </c>
      <c r="K42" s="65"/>
      <c r="L42" s="54">
        <v>0</v>
      </c>
      <c r="M42" s="54"/>
      <c r="N42" s="65">
        <f t="shared" si="2"/>
        <v>0</v>
      </c>
      <c r="O42" s="65"/>
      <c r="P42" s="54">
        <v>2360</v>
      </c>
      <c r="Q42" s="54"/>
      <c r="R42" s="65">
        <f t="shared" si="3"/>
        <v>0.8010862186014935</v>
      </c>
      <c r="S42" s="68"/>
      <c r="T42" s="54"/>
    </row>
    <row r="43" spans="2:20" s="59" customFormat="1" ht="15.75">
      <c r="B43" s="59" t="s">
        <v>35</v>
      </c>
      <c r="D43" s="54">
        <v>297225</v>
      </c>
      <c r="E43" s="54"/>
      <c r="F43" s="64">
        <f t="shared" si="0"/>
        <v>100</v>
      </c>
      <c r="G43" s="64"/>
      <c r="H43" s="54">
        <v>290235</v>
      </c>
      <c r="I43" s="54"/>
      <c r="J43" s="65">
        <f t="shared" si="1"/>
        <v>97.64824627807216</v>
      </c>
      <c r="K43" s="65"/>
      <c r="L43" s="54">
        <v>1220</v>
      </c>
      <c r="M43" s="54"/>
      <c r="N43" s="65">
        <f t="shared" si="2"/>
        <v>0.4104634536125831</v>
      </c>
      <c r="O43" s="65"/>
      <c r="P43" s="54">
        <v>5775</v>
      </c>
      <c r="Q43" s="54"/>
      <c r="R43" s="65">
        <f t="shared" si="3"/>
        <v>1.9429724955841534</v>
      </c>
      <c r="S43" s="68"/>
      <c r="T43" s="54"/>
    </row>
    <row r="44" spans="2:20" s="59" customFormat="1" ht="15.75">
      <c r="B44" s="59" t="s">
        <v>36</v>
      </c>
      <c r="D44" s="54">
        <v>176105</v>
      </c>
      <c r="E44" s="54"/>
      <c r="F44" s="64">
        <f t="shared" si="0"/>
        <v>100</v>
      </c>
      <c r="G44" s="64"/>
      <c r="H44" s="54">
        <v>156840</v>
      </c>
      <c r="I44" s="54"/>
      <c r="J44" s="65">
        <f t="shared" si="1"/>
        <v>89.06050367678374</v>
      </c>
      <c r="K44" s="65"/>
      <c r="L44" s="54">
        <v>6015</v>
      </c>
      <c r="M44" s="54"/>
      <c r="N44" s="65">
        <f t="shared" si="2"/>
        <v>3.4155759348116184</v>
      </c>
      <c r="O44" s="65"/>
      <c r="P44" s="54">
        <v>13245</v>
      </c>
      <c r="Q44" s="54"/>
      <c r="R44" s="65">
        <f t="shared" si="3"/>
        <v>7.521081173163738</v>
      </c>
      <c r="S44" s="68"/>
      <c r="T44" s="54"/>
    </row>
    <row r="45" spans="2:20" s="59" customFormat="1" ht="15.75">
      <c r="B45" s="59" t="s">
        <v>89</v>
      </c>
      <c r="D45" s="54">
        <v>566350</v>
      </c>
      <c r="E45" s="54"/>
      <c r="F45" s="64">
        <f t="shared" si="0"/>
        <v>100</v>
      </c>
      <c r="G45" s="64"/>
      <c r="H45" s="54">
        <v>69370</v>
      </c>
      <c r="I45" s="54"/>
      <c r="J45" s="65">
        <f t="shared" si="1"/>
        <v>12.248609517083075</v>
      </c>
      <c r="K45" s="65"/>
      <c r="L45" s="54">
        <v>322275</v>
      </c>
      <c r="M45" s="54"/>
      <c r="N45" s="65">
        <f t="shared" si="2"/>
        <v>56.903858038315526</v>
      </c>
      <c r="O45" s="65"/>
      <c r="P45" s="54">
        <v>174695</v>
      </c>
      <c r="Q45" s="54"/>
      <c r="R45" s="65">
        <f t="shared" si="3"/>
        <v>30.845766752008473</v>
      </c>
      <c r="S45" s="68"/>
      <c r="T45" s="54"/>
    </row>
    <row r="46" spans="2:20" s="59" customFormat="1" ht="15.75">
      <c r="B46" s="59" t="s">
        <v>65</v>
      </c>
      <c r="D46" s="54">
        <v>336235</v>
      </c>
      <c r="E46" s="54"/>
      <c r="F46" s="64">
        <f t="shared" si="0"/>
        <v>100</v>
      </c>
      <c r="G46" s="64"/>
      <c r="H46" s="54">
        <v>41490</v>
      </c>
      <c r="I46" s="54"/>
      <c r="J46" s="65">
        <f t="shared" si="1"/>
        <v>12.339583921959344</v>
      </c>
      <c r="K46" s="65"/>
      <c r="L46" s="54">
        <v>145910</v>
      </c>
      <c r="M46" s="54"/>
      <c r="N46" s="65">
        <f t="shared" si="2"/>
        <v>43.3952443975196</v>
      </c>
      <c r="O46" s="65"/>
      <c r="P46" s="54">
        <v>148830</v>
      </c>
      <c r="Q46" s="54"/>
      <c r="R46" s="65">
        <f t="shared" si="3"/>
        <v>44.263684625336445</v>
      </c>
      <c r="S46" s="68"/>
      <c r="T46" s="54"/>
    </row>
    <row r="47" spans="2:20" s="59" customFormat="1" ht="15.75">
      <c r="B47" s="59" t="s">
        <v>95</v>
      </c>
      <c r="D47" s="54">
        <v>75005</v>
      </c>
      <c r="E47" s="54"/>
      <c r="F47" s="64">
        <f t="shared" si="0"/>
        <v>100</v>
      </c>
      <c r="G47" s="64"/>
      <c r="H47" s="54">
        <v>11360</v>
      </c>
      <c r="I47" s="54"/>
      <c r="J47" s="65">
        <f t="shared" si="1"/>
        <v>15.145656956202918</v>
      </c>
      <c r="K47" s="65"/>
      <c r="L47" s="54">
        <v>17675</v>
      </c>
      <c r="M47" s="54"/>
      <c r="N47" s="65">
        <f t="shared" si="2"/>
        <v>23.565095660289316</v>
      </c>
      <c r="O47" s="65"/>
      <c r="P47" s="54">
        <v>45965</v>
      </c>
      <c r="Q47" s="54"/>
      <c r="R47" s="65">
        <f t="shared" si="3"/>
        <v>61.28258116125591</v>
      </c>
      <c r="S47" s="68"/>
      <c r="T47" s="54"/>
    </row>
    <row r="48" spans="4:20" s="59" customFormat="1" ht="9" customHeight="1">
      <c r="D48" s="54"/>
      <c r="E48" s="54"/>
      <c r="F48" s="64"/>
      <c r="G48" s="64"/>
      <c r="H48" s="54"/>
      <c r="I48" s="54"/>
      <c r="J48" s="65"/>
      <c r="K48" s="65"/>
      <c r="L48" s="54"/>
      <c r="M48" s="54"/>
      <c r="N48" s="65"/>
      <c r="O48" s="65"/>
      <c r="P48" s="54"/>
      <c r="Q48" s="54"/>
      <c r="R48" s="65"/>
      <c r="S48" s="68"/>
      <c r="T48" s="66"/>
    </row>
    <row r="49" spans="2:20" s="82" customFormat="1" ht="18.75">
      <c r="B49" s="97" t="s">
        <v>157</v>
      </c>
      <c r="C49" s="97"/>
      <c r="D49" s="127"/>
      <c r="E49" s="127"/>
      <c r="F49" s="127"/>
      <c r="G49" s="127"/>
      <c r="H49" s="127"/>
      <c r="I49" s="127"/>
      <c r="J49" s="127"/>
      <c r="K49" s="127"/>
      <c r="L49" s="127"/>
      <c r="M49" s="127"/>
      <c r="N49" s="127"/>
      <c r="O49" s="127"/>
      <c r="P49" s="96"/>
      <c r="Q49" s="96"/>
      <c r="R49" s="111"/>
      <c r="S49" s="128"/>
      <c r="T49" s="129"/>
    </row>
    <row r="50" spans="2:18" s="82" customFormat="1" ht="15.75" customHeight="1">
      <c r="B50" s="97" t="s">
        <v>165</v>
      </c>
      <c r="C50" s="97"/>
      <c r="D50" s="97"/>
      <c r="E50" s="97"/>
      <c r="F50" s="97"/>
      <c r="G50" s="97"/>
      <c r="H50" s="97"/>
      <c r="I50" s="97"/>
      <c r="J50" s="97"/>
      <c r="K50" s="97"/>
      <c r="L50" s="97"/>
      <c r="M50" s="97"/>
      <c r="N50" s="97"/>
      <c r="O50" s="97"/>
      <c r="P50" s="97"/>
      <c r="Q50" s="97"/>
      <c r="R50" s="97"/>
    </row>
    <row r="51" spans="2:18" s="82" customFormat="1" ht="15.75" customHeight="1">
      <c r="B51" s="97" t="s">
        <v>160</v>
      </c>
      <c r="C51" s="97"/>
      <c r="D51" s="127"/>
      <c r="E51" s="127"/>
      <c r="F51" s="127"/>
      <c r="G51" s="127"/>
      <c r="H51" s="127"/>
      <c r="I51" s="127"/>
      <c r="J51" s="127"/>
      <c r="K51" s="127"/>
      <c r="L51" s="127"/>
      <c r="M51" s="127"/>
      <c r="N51" s="127"/>
      <c r="O51" s="127"/>
      <c r="P51" s="127"/>
      <c r="Q51" s="127"/>
      <c r="R51" s="127"/>
    </row>
    <row r="52" spans="2:13" s="59" customFormat="1" ht="9" customHeight="1">
      <c r="B52" s="62"/>
      <c r="C52" s="62"/>
      <c r="D52" s="60"/>
      <c r="E52" s="60"/>
      <c r="F52" s="60"/>
      <c r="G52" s="60"/>
      <c r="H52" s="60"/>
      <c r="I52" s="60"/>
      <c r="J52" s="60"/>
      <c r="K52" s="60"/>
      <c r="L52" s="60"/>
      <c r="M52" s="60"/>
    </row>
    <row r="53" spans="2:18" ht="32.25" customHeight="1">
      <c r="B53" s="183" t="s">
        <v>150</v>
      </c>
      <c r="C53" s="174"/>
      <c r="D53" s="174"/>
      <c r="E53" s="174"/>
      <c r="F53" s="174"/>
      <c r="G53" s="174"/>
      <c r="H53" s="174"/>
      <c r="I53" s="174"/>
      <c r="J53" s="174"/>
      <c r="K53" s="174"/>
      <c r="L53" s="174"/>
      <c r="M53" s="174"/>
      <c r="N53" s="174"/>
      <c r="O53" s="174"/>
      <c r="P53" s="174"/>
      <c r="Q53" s="174"/>
      <c r="R53" s="174"/>
    </row>
    <row r="56" spans="2:3" ht="15.75">
      <c r="B56" s="83"/>
      <c r="C56" s="83"/>
    </row>
    <row r="57" ht="15.75"/>
    <row r="58" ht="15.75"/>
    <row r="59" ht="15.75"/>
  </sheetData>
  <sheetProtection/>
  <mergeCells count="8">
    <mergeCell ref="B1:R1"/>
    <mergeCell ref="B53:R53"/>
    <mergeCell ref="D5:R5"/>
    <mergeCell ref="D7:F7"/>
    <mergeCell ref="H7:J7"/>
    <mergeCell ref="L7:N7"/>
    <mergeCell ref="P7:R7"/>
    <mergeCell ref="B5:B9"/>
  </mergeCells>
  <printOptions/>
  <pageMargins left="0" right="0" top="0.590551181102362" bottom="0" header="0.295275590551181" footer="0"/>
  <pageSetup fitToHeight="1" fitToWidth="1" horizontalDpi="300" verticalDpi="300" orientation="portrait" scale="80" r:id="rId3"/>
  <legacyDrawing r:id="rId2"/>
  <oleObjects>
    <oleObject progId="Word.Document.8" shapeId="17528896" r:id="rId1"/>
  </oleObjects>
</worksheet>
</file>

<file path=xl/worksheets/sheet5.xml><?xml version="1.0" encoding="utf-8"?>
<worksheet xmlns="http://schemas.openxmlformats.org/spreadsheetml/2006/main" xmlns:r="http://schemas.openxmlformats.org/officeDocument/2006/relationships">
  <sheetPr>
    <pageSetUpPr fitToPage="1"/>
  </sheetPr>
  <dimension ref="A1:J19"/>
  <sheetViews>
    <sheetView zoomScalePageLayoutView="0" workbookViewId="0" topLeftCell="A1">
      <selection activeCell="F6" sqref="F6"/>
    </sheetView>
  </sheetViews>
  <sheetFormatPr defaultColWidth="11.00390625" defaultRowHeight="15.75"/>
  <cols>
    <col min="1" max="1" width="19.875" style="0" customWidth="1"/>
  </cols>
  <sheetData>
    <row r="1" spans="1:8" ht="48.75" customHeight="1">
      <c r="A1" s="204" t="s">
        <v>14</v>
      </c>
      <c r="B1" s="204"/>
      <c r="C1" s="204"/>
      <c r="D1" s="204"/>
      <c r="E1" s="204"/>
      <c r="F1" s="92"/>
      <c r="G1" s="92"/>
      <c r="H1" s="92"/>
    </row>
    <row r="2" ht="15.75">
      <c r="A2" s="86" t="s">
        <v>59</v>
      </c>
    </row>
    <row r="3" spans="1:5" ht="42.75" customHeight="1">
      <c r="A3" s="203" t="s">
        <v>135</v>
      </c>
      <c r="B3" s="203"/>
      <c r="C3" s="203"/>
      <c r="D3" s="203"/>
      <c r="E3" s="203"/>
    </row>
    <row r="6" spans="1:6" s="5" customFormat="1" ht="87" customHeight="1">
      <c r="A6" s="87" t="s">
        <v>122</v>
      </c>
      <c r="B6" s="79" t="s">
        <v>60</v>
      </c>
      <c r="C6" s="79" t="s">
        <v>177</v>
      </c>
      <c r="D6" s="79" t="s">
        <v>178</v>
      </c>
      <c r="F6" s="17"/>
    </row>
    <row r="7" spans="1:10" ht="15.75">
      <c r="A7" s="59" t="s">
        <v>58</v>
      </c>
      <c r="B7" s="89">
        <v>99</v>
      </c>
      <c r="C7" s="89">
        <v>0.1</v>
      </c>
      <c r="D7" s="89">
        <v>0.9</v>
      </c>
      <c r="G7" s="54"/>
      <c r="H7" s="85"/>
      <c r="I7" s="85"/>
      <c r="J7" s="85"/>
    </row>
    <row r="8" spans="1:10" ht="15.75">
      <c r="A8" s="59" t="s">
        <v>36</v>
      </c>
      <c r="B8" s="89">
        <v>89.06050367678374</v>
      </c>
      <c r="C8" s="89">
        <v>3.4155759348116184</v>
      </c>
      <c r="D8" s="89">
        <v>7.521081173163738</v>
      </c>
      <c r="G8" s="59"/>
      <c r="H8" s="85"/>
      <c r="I8" s="85"/>
      <c r="J8" s="85"/>
    </row>
    <row r="9" spans="1:10" ht="15.75">
      <c r="A9" s="59" t="s">
        <v>69</v>
      </c>
      <c r="B9" s="89">
        <v>64.5858637516248</v>
      </c>
      <c r="C9" s="89">
        <v>15.219800123590957</v>
      </c>
      <c r="D9" s="89">
        <v>20.193270685503634</v>
      </c>
      <c r="G9" s="59"/>
      <c r="H9" s="85"/>
      <c r="I9" s="85"/>
      <c r="J9" s="85"/>
    </row>
    <row r="10" spans="1:10" ht="15.75">
      <c r="A10" s="59" t="s">
        <v>70</v>
      </c>
      <c r="B10" s="89">
        <v>48.32732361563684</v>
      </c>
      <c r="C10" s="89">
        <v>27.152006700920357</v>
      </c>
      <c r="D10" s="89">
        <v>24.51760523815847</v>
      </c>
      <c r="G10" s="59"/>
      <c r="H10" s="85"/>
      <c r="I10" s="85"/>
      <c r="J10" s="85"/>
    </row>
    <row r="11" spans="1:10" ht="15.75">
      <c r="A11" s="59" t="s">
        <v>71</v>
      </c>
      <c r="B11" s="89">
        <v>63.21130101903273</v>
      </c>
      <c r="C11" s="89">
        <v>18.433169784870866</v>
      </c>
      <c r="D11" s="89">
        <v>18.354450854585647</v>
      </c>
      <c r="G11" s="59"/>
      <c r="H11" s="85"/>
      <c r="I11" s="85"/>
      <c r="J11" s="85"/>
    </row>
    <row r="12" spans="1:10" ht="15.75">
      <c r="A12" s="59" t="s">
        <v>74</v>
      </c>
      <c r="B12" s="89">
        <v>71.74846170787507</v>
      </c>
      <c r="C12" s="89">
        <v>12.41375900614418</v>
      </c>
      <c r="D12" s="89">
        <v>15.837779285980755</v>
      </c>
      <c r="G12" s="59"/>
      <c r="H12" s="85"/>
      <c r="I12" s="85"/>
      <c r="J12" s="85"/>
    </row>
    <row r="13" spans="1:10" ht="15.75">
      <c r="A13" s="59" t="s">
        <v>87</v>
      </c>
      <c r="B13" s="89">
        <v>56.208633682830936</v>
      </c>
      <c r="C13" s="89">
        <v>25.035222804718217</v>
      </c>
      <c r="D13" s="89">
        <v>18.755324377457406</v>
      </c>
      <c r="G13" s="59"/>
      <c r="H13" s="85"/>
      <c r="I13" s="85"/>
      <c r="J13" s="85"/>
    </row>
    <row r="14" spans="1:10" ht="15.75">
      <c r="A14" s="59" t="s">
        <v>88</v>
      </c>
      <c r="B14" s="89">
        <v>24.16258898573566</v>
      </c>
      <c r="C14" s="89">
        <v>51.23768043405338</v>
      </c>
      <c r="D14" s="89">
        <v>24.60026303038693</v>
      </c>
      <c r="G14" s="59"/>
      <c r="H14" s="85"/>
      <c r="I14" s="85"/>
      <c r="J14" s="85"/>
    </row>
    <row r="15" spans="1:10" ht="15.75">
      <c r="A15" s="59" t="s">
        <v>89</v>
      </c>
      <c r="B15" s="89">
        <v>12.248609517083075</v>
      </c>
      <c r="C15" s="89">
        <v>56.903858038315526</v>
      </c>
      <c r="D15" s="89">
        <v>30.845766752008473</v>
      </c>
      <c r="G15" s="59"/>
      <c r="H15" s="85"/>
      <c r="I15" s="85"/>
      <c r="J15" s="85"/>
    </row>
    <row r="16" spans="1:10" ht="15.75">
      <c r="A16" s="59" t="s">
        <v>65</v>
      </c>
      <c r="B16" s="89">
        <v>12.338280343812272</v>
      </c>
      <c r="C16" s="89">
        <v>43.39886387294412</v>
      </c>
      <c r="D16" s="89">
        <v>44.26434286054189</v>
      </c>
      <c r="G16" s="59"/>
      <c r="H16" s="85"/>
      <c r="I16" s="85"/>
      <c r="J16" s="85"/>
    </row>
    <row r="17" spans="1:10" ht="15.75">
      <c r="A17" s="59" t="s">
        <v>95</v>
      </c>
      <c r="B17" s="89">
        <v>15.145656956202918</v>
      </c>
      <c r="C17" s="89">
        <v>23.6</v>
      </c>
      <c r="D17" s="89">
        <v>61.28258116125591</v>
      </c>
      <c r="G17" s="59"/>
      <c r="H17" s="85"/>
      <c r="I17" s="85"/>
      <c r="J17" s="85"/>
    </row>
    <row r="18" spans="7:10" ht="15.75">
      <c r="G18" s="59"/>
      <c r="H18" s="85"/>
      <c r="I18" s="85"/>
      <c r="J18" s="85"/>
    </row>
    <row r="19" ht="20.25">
      <c r="A19" s="112"/>
    </row>
  </sheetData>
  <sheetProtection/>
  <mergeCells count="2">
    <mergeCell ref="A3:E3"/>
    <mergeCell ref="A1:E1"/>
  </mergeCells>
  <printOptions/>
  <pageMargins left="0.75" right="0.75" top="0.57" bottom="1" header="0.4921259845" footer="0.4921259845"/>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B1:AB65"/>
  <sheetViews>
    <sheetView zoomScalePageLayoutView="0" workbookViewId="0" topLeftCell="A1">
      <selection activeCell="B22" sqref="B22"/>
    </sheetView>
  </sheetViews>
  <sheetFormatPr defaultColWidth="11.00390625" defaultRowHeight="15.75"/>
  <cols>
    <col min="1" max="1" width="5.625" style="5" customWidth="1"/>
    <col min="2" max="2" width="13.375" style="5" customWidth="1"/>
    <col min="3" max="3" width="0.6171875" style="5" customWidth="1"/>
    <col min="4" max="4" width="12.625" style="5" customWidth="1"/>
    <col min="5" max="5" width="0.6171875" style="5" customWidth="1"/>
    <col min="6" max="6" width="12.625" style="5" customWidth="1"/>
    <col min="7" max="7" width="0.6171875" style="5" customWidth="1"/>
    <col min="8" max="8" width="12.625" style="5" customWidth="1"/>
    <col min="9" max="9" width="0.6171875" style="5" customWidth="1"/>
    <col min="10" max="10" width="12.625" style="5" customWidth="1"/>
    <col min="11" max="11" width="0.6171875" style="5" customWidth="1"/>
    <col min="12" max="12" width="12.625" style="5" customWidth="1"/>
    <col min="13" max="13" width="0.6171875" style="5" customWidth="1"/>
    <col min="14" max="14" width="12.625" style="5" customWidth="1"/>
    <col min="15" max="15" width="0.6171875" style="5" customWidth="1"/>
    <col min="16" max="16" width="12.625" style="5" customWidth="1"/>
    <col min="17" max="17" width="0.6171875" style="5" customWidth="1"/>
    <col min="18" max="18" width="12.625" style="5" customWidth="1"/>
    <col min="19" max="19" width="4.00390625" style="5" customWidth="1"/>
    <col min="20" max="20" width="11.875" style="5" customWidth="1"/>
    <col min="21" max="16384" width="11.00390625" style="5" customWidth="1"/>
  </cols>
  <sheetData>
    <row r="1" spans="2:22" ht="71.25" customHeight="1">
      <c r="B1" s="196" t="s">
        <v>151</v>
      </c>
      <c r="C1" s="196"/>
      <c r="D1" s="196"/>
      <c r="E1" s="196"/>
      <c r="F1" s="196"/>
      <c r="G1" s="196"/>
      <c r="H1" s="196"/>
      <c r="I1" s="196"/>
      <c r="J1" s="196"/>
      <c r="K1" s="196"/>
      <c r="L1" s="196"/>
      <c r="M1" s="196"/>
      <c r="N1" s="196"/>
      <c r="O1" s="196"/>
      <c r="P1" s="196"/>
      <c r="Q1" s="196"/>
      <c r="R1" s="196"/>
      <c r="T1" s="122"/>
      <c r="U1" s="122"/>
      <c r="V1" s="122"/>
    </row>
    <row r="2" spans="2:18" ht="4.5" customHeight="1">
      <c r="B2" s="171"/>
      <c r="C2" s="171"/>
      <c r="D2" s="171"/>
      <c r="E2" s="171"/>
      <c r="F2" s="171"/>
      <c r="G2" s="171"/>
      <c r="H2" s="171"/>
      <c r="I2" s="171"/>
      <c r="J2" s="171"/>
      <c r="K2" s="171"/>
      <c r="L2" s="171"/>
      <c r="M2" s="171"/>
      <c r="N2" s="171"/>
      <c r="O2" s="171"/>
      <c r="P2" s="171"/>
      <c r="Q2" s="171"/>
      <c r="R2" s="171"/>
    </row>
    <row r="3" spans="2:18" ht="15.75" customHeight="1">
      <c r="B3" s="172" t="s">
        <v>181</v>
      </c>
      <c r="C3" s="171"/>
      <c r="D3" s="171"/>
      <c r="E3" s="171"/>
      <c r="F3" s="171"/>
      <c r="G3" s="171"/>
      <c r="H3" s="171"/>
      <c r="I3" s="171"/>
      <c r="J3" s="171"/>
      <c r="K3" s="171"/>
      <c r="L3" s="171"/>
      <c r="M3" s="171"/>
      <c r="N3" s="171"/>
      <c r="O3" s="171"/>
      <c r="P3" s="171"/>
      <c r="Q3" s="171"/>
      <c r="R3" s="171"/>
    </row>
    <row r="4" spans="2:18" ht="4.5" customHeight="1">
      <c r="B4" s="171"/>
      <c r="C4" s="171"/>
      <c r="D4" s="171"/>
      <c r="E4" s="171"/>
      <c r="F4" s="171"/>
      <c r="G4" s="171"/>
      <c r="H4" s="171"/>
      <c r="I4" s="171"/>
      <c r="J4" s="171"/>
      <c r="K4" s="171"/>
      <c r="L4" s="171"/>
      <c r="M4" s="171"/>
      <c r="N4" s="171"/>
      <c r="O4" s="171"/>
      <c r="P4" s="171"/>
      <c r="Q4" s="171"/>
      <c r="R4" s="171"/>
    </row>
    <row r="5" spans="2:18" ht="15.75">
      <c r="B5" s="202" t="s">
        <v>122</v>
      </c>
      <c r="C5" s="105"/>
      <c r="D5" s="199" t="s">
        <v>187</v>
      </c>
      <c r="E5" s="199"/>
      <c r="F5" s="199"/>
      <c r="G5" s="199"/>
      <c r="H5" s="199"/>
      <c r="I5" s="199"/>
      <c r="J5" s="199"/>
      <c r="K5" s="199"/>
      <c r="L5" s="199"/>
      <c r="M5" s="199"/>
      <c r="N5" s="199"/>
      <c r="O5" s="199"/>
      <c r="P5" s="199"/>
      <c r="Q5" s="199"/>
      <c r="R5" s="199"/>
    </row>
    <row r="6" spans="2:18" ht="4.5" customHeight="1">
      <c r="B6" s="202"/>
      <c r="C6" s="105"/>
      <c r="D6" s="11"/>
      <c r="E6" s="11"/>
      <c r="F6" s="11"/>
      <c r="G6" s="11"/>
      <c r="H6" s="11"/>
      <c r="I6" s="11"/>
      <c r="J6" s="11"/>
      <c r="K6" s="11"/>
      <c r="L6" s="11"/>
      <c r="M6" s="11"/>
      <c r="N6" s="11"/>
      <c r="O6" s="11"/>
      <c r="P6" s="11"/>
      <c r="Q6" s="11"/>
      <c r="R6" s="11"/>
    </row>
    <row r="7" spans="2:20" ht="51.75" customHeight="1">
      <c r="B7" s="202"/>
      <c r="C7" s="105"/>
      <c r="D7" s="200" t="s">
        <v>12</v>
      </c>
      <c r="E7" s="200"/>
      <c r="F7" s="201"/>
      <c r="G7" s="151"/>
      <c r="H7" s="200" t="s">
        <v>13</v>
      </c>
      <c r="I7" s="200"/>
      <c r="J7" s="201"/>
      <c r="K7" s="151"/>
      <c r="L7" s="200" t="s">
        <v>133</v>
      </c>
      <c r="M7" s="200"/>
      <c r="N7" s="201"/>
      <c r="O7" s="151"/>
      <c r="P7" s="200" t="s">
        <v>134</v>
      </c>
      <c r="Q7" s="200"/>
      <c r="R7" s="201"/>
      <c r="T7" s="17"/>
    </row>
    <row r="8" spans="2:20" ht="4.5" customHeight="1">
      <c r="B8" s="202"/>
      <c r="C8" s="105"/>
      <c r="D8" s="7"/>
      <c r="E8" s="7"/>
      <c r="F8" s="7"/>
      <c r="G8" s="7"/>
      <c r="H8" s="7"/>
      <c r="I8" s="7"/>
      <c r="J8" s="7"/>
      <c r="K8" s="7"/>
      <c r="L8" s="7"/>
      <c r="M8" s="7"/>
      <c r="N8" s="7"/>
      <c r="O8" s="7"/>
      <c r="P8" s="7"/>
      <c r="Q8" s="7"/>
      <c r="R8" s="7"/>
      <c r="T8" s="17"/>
    </row>
    <row r="9" spans="2:20" ht="15.75">
      <c r="B9" s="202"/>
      <c r="C9" s="105"/>
      <c r="D9" s="152" t="s">
        <v>111</v>
      </c>
      <c r="E9" s="152"/>
      <c r="F9" s="152" t="s">
        <v>86</v>
      </c>
      <c r="G9" s="107"/>
      <c r="H9" s="152" t="s">
        <v>111</v>
      </c>
      <c r="I9" s="152"/>
      <c r="J9" s="152" t="s">
        <v>86</v>
      </c>
      <c r="K9" s="107"/>
      <c r="L9" s="152" t="s">
        <v>111</v>
      </c>
      <c r="M9" s="152"/>
      <c r="N9" s="152" t="s">
        <v>86</v>
      </c>
      <c r="O9" s="107"/>
      <c r="P9" s="152" t="s">
        <v>111</v>
      </c>
      <c r="Q9" s="152"/>
      <c r="R9" s="152" t="s">
        <v>86</v>
      </c>
      <c r="T9" s="18"/>
    </row>
    <row r="10" spans="2:20" ht="4.5" customHeight="1">
      <c r="B10" s="105"/>
      <c r="C10" s="105"/>
      <c r="D10" s="107"/>
      <c r="E10" s="107"/>
      <c r="F10" s="107"/>
      <c r="G10" s="107"/>
      <c r="H10" s="107"/>
      <c r="I10" s="107"/>
      <c r="J10" s="107"/>
      <c r="K10" s="107"/>
      <c r="L10" s="107"/>
      <c r="M10" s="107"/>
      <c r="N10" s="107"/>
      <c r="O10" s="107"/>
      <c r="P10" s="107"/>
      <c r="Q10" s="107"/>
      <c r="R10" s="107"/>
      <c r="T10" s="18"/>
    </row>
    <row r="11" spans="2:20" ht="15" customHeight="1">
      <c r="B11" s="122" t="s">
        <v>90</v>
      </c>
      <c r="C11" s="122"/>
      <c r="D11" s="153">
        <v>896490</v>
      </c>
      <c r="E11" s="153"/>
      <c r="F11" s="154">
        <f aca="true" t="shared" si="0" ref="F11:F30">D11/$D11*100</f>
        <v>100</v>
      </c>
      <c r="G11" s="154"/>
      <c r="H11" s="153">
        <v>541005</v>
      </c>
      <c r="I11" s="153"/>
      <c r="J11" s="154">
        <f aca="true" t="shared" si="1" ref="J11:J30">H11/$D11*100</f>
        <v>60.34702004484155</v>
      </c>
      <c r="K11" s="154"/>
      <c r="L11" s="153">
        <v>187355</v>
      </c>
      <c r="M11" s="153"/>
      <c r="N11" s="154">
        <f aca="true" t="shared" si="2" ref="N11:N30">L11/$D11*100</f>
        <v>20.898727258530492</v>
      </c>
      <c r="O11" s="154"/>
      <c r="P11" s="153">
        <v>168130</v>
      </c>
      <c r="Q11" s="153"/>
      <c r="R11" s="154">
        <f aca="true" t="shared" si="3" ref="R11:R30">P11/$D11*100</f>
        <v>18.754252696627958</v>
      </c>
      <c r="S11" s="17"/>
      <c r="T11" s="54"/>
    </row>
    <row r="12" spans="2:20" s="59" customFormat="1" ht="15.75">
      <c r="B12" s="59" t="s">
        <v>44</v>
      </c>
      <c r="D12" s="95">
        <v>11625</v>
      </c>
      <c r="E12" s="95"/>
      <c r="F12" s="110">
        <f t="shared" si="0"/>
        <v>100</v>
      </c>
      <c r="G12" s="110"/>
      <c r="H12" s="96">
        <v>11560</v>
      </c>
      <c r="I12" s="96"/>
      <c r="J12" s="111">
        <f t="shared" si="1"/>
        <v>99.44086021505376</v>
      </c>
      <c r="K12" s="111"/>
      <c r="L12" s="96">
        <v>0</v>
      </c>
      <c r="M12" s="96"/>
      <c r="N12" s="111">
        <f t="shared" si="2"/>
        <v>0</v>
      </c>
      <c r="O12" s="111"/>
      <c r="P12" s="54">
        <v>60</v>
      </c>
      <c r="Q12" s="54"/>
      <c r="R12" s="65">
        <f t="shared" si="3"/>
        <v>0.5161290322580645</v>
      </c>
      <c r="S12" s="66"/>
      <c r="T12" s="54"/>
    </row>
    <row r="13" spans="2:20" s="59" customFormat="1" ht="15.75">
      <c r="B13" s="67" t="s">
        <v>72</v>
      </c>
      <c r="C13" s="67"/>
      <c r="D13" s="95">
        <v>25165</v>
      </c>
      <c r="E13" s="95"/>
      <c r="F13" s="110">
        <f t="shared" si="0"/>
        <v>100</v>
      </c>
      <c r="G13" s="110"/>
      <c r="H13" s="96">
        <v>25080</v>
      </c>
      <c r="I13" s="96"/>
      <c r="J13" s="111">
        <f t="shared" si="1"/>
        <v>99.66222928670773</v>
      </c>
      <c r="K13" s="111"/>
      <c r="L13" s="96">
        <v>0</v>
      </c>
      <c r="M13" s="96"/>
      <c r="N13" s="111">
        <f t="shared" si="2"/>
        <v>0</v>
      </c>
      <c r="O13" s="111"/>
      <c r="P13" s="54">
        <v>80</v>
      </c>
      <c r="Q13" s="54"/>
      <c r="R13" s="65">
        <f t="shared" si="3"/>
        <v>0.3179018478044904</v>
      </c>
      <c r="S13" s="66"/>
      <c r="T13" s="54"/>
    </row>
    <row r="14" spans="2:28" s="59" customFormat="1" ht="15.75">
      <c r="B14" s="67" t="s">
        <v>73</v>
      </c>
      <c r="C14" s="67"/>
      <c r="D14" s="95">
        <v>29690</v>
      </c>
      <c r="E14" s="95"/>
      <c r="F14" s="110">
        <f t="shared" si="0"/>
        <v>100</v>
      </c>
      <c r="G14" s="110"/>
      <c r="H14" s="96">
        <v>29410</v>
      </c>
      <c r="I14" s="96"/>
      <c r="J14" s="111">
        <f t="shared" si="1"/>
        <v>99.05692152239811</v>
      </c>
      <c r="K14" s="111"/>
      <c r="L14" s="96">
        <v>0</v>
      </c>
      <c r="M14" s="96"/>
      <c r="N14" s="111">
        <f t="shared" si="2"/>
        <v>0</v>
      </c>
      <c r="O14" s="111"/>
      <c r="P14" s="54">
        <v>280</v>
      </c>
      <c r="Q14" s="54"/>
      <c r="R14" s="65">
        <f t="shared" si="3"/>
        <v>0.9430784776018861</v>
      </c>
      <c r="S14" s="66"/>
      <c r="T14" s="54"/>
      <c r="U14" s="85"/>
      <c r="V14" s="85"/>
      <c r="W14" s="85"/>
      <c r="X14" s="84"/>
      <c r="Y14" s="84"/>
      <c r="Z14" s="84"/>
      <c r="AA14" s="84"/>
      <c r="AB14" s="84"/>
    </row>
    <row r="15" spans="2:20" s="59" customFormat="1" ht="15.75">
      <c r="B15" s="67" t="s">
        <v>68</v>
      </c>
      <c r="C15" s="67"/>
      <c r="D15" s="95">
        <v>35705</v>
      </c>
      <c r="E15" s="95"/>
      <c r="F15" s="110">
        <f t="shared" si="0"/>
        <v>100</v>
      </c>
      <c r="G15" s="110"/>
      <c r="H15" s="96">
        <v>32035</v>
      </c>
      <c r="I15" s="96"/>
      <c r="J15" s="111">
        <f t="shared" si="1"/>
        <v>89.72132754516174</v>
      </c>
      <c r="K15" s="111"/>
      <c r="L15" s="96">
        <v>510</v>
      </c>
      <c r="M15" s="96"/>
      <c r="N15" s="111">
        <f t="shared" si="2"/>
        <v>1.428371376557905</v>
      </c>
      <c r="O15" s="111"/>
      <c r="P15" s="54">
        <v>3160</v>
      </c>
      <c r="Q15" s="54"/>
      <c r="R15" s="65">
        <f t="shared" si="3"/>
        <v>8.850301078280353</v>
      </c>
      <c r="S15" s="66"/>
      <c r="T15" s="54"/>
    </row>
    <row r="16" spans="2:24" s="59" customFormat="1" ht="15.75">
      <c r="B16" s="59" t="s">
        <v>69</v>
      </c>
      <c r="D16" s="95">
        <v>49590</v>
      </c>
      <c r="E16" s="95"/>
      <c r="F16" s="110">
        <f t="shared" si="0"/>
        <v>100</v>
      </c>
      <c r="G16" s="110"/>
      <c r="H16" s="96">
        <v>30140</v>
      </c>
      <c r="I16" s="96"/>
      <c r="J16" s="111">
        <f t="shared" si="1"/>
        <v>60.77838273845534</v>
      </c>
      <c r="K16" s="111"/>
      <c r="L16" s="96">
        <v>5590</v>
      </c>
      <c r="M16" s="96"/>
      <c r="N16" s="111">
        <f t="shared" si="2"/>
        <v>11.272433958459366</v>
      </c>
      <c r="O16" s="111"/>
      <c r="P16" s="54">
        <v>13855</v>
      </c>
      <c r="Q16" s="54"/>
      <c r="R16" s="65">
        <f t="shared" si="3"/>
        <v>27.939100625126034</v>
      </c>
      <c r="S16" s="66"/>
      <c r="T16" s="54"/>
      <c r="U16" s="84"/>
      <c r="V16" s="84"/>
      <c r="W16" s="84"/>
      <c r="X16" s="84"/>
    </row>
    <row r="17" spans="2:20" s="59" customFormat="1" ht="15.75">
      <c r="B17" s="59" t="s">
        <v>70</v>
      </c>
      <c r="D17" s="95">
        <v>63905</v>
      </c>
      <c r="E17" s="95"/>
      <c r="F17" s="110">
        <f t="shared" si="0"/>
        <v>100</v>
      </c>
      <c r="G17" s="110"/>
      <c r="H17" s="96">
        <v>30900</v>
      </c>
      <c r="I17" s="96"/>
      <c r="J17" s="111">
        <f t="shared" si="1"/>
        <v>48.353024020029736</v>
      </c>
      <c r="K17" s="111"/>
      <c r="L17" s="96">
        <v>16095</v>
      </c>
      <c r="M17" s="96"/>
      <c r="N17" s="111">
        <f t="shared" si="2"/>
        <v>25.18582270557859</v>
      </c>
      <c r="O17" s="111"/>
      <c r="P17" s="54">
        <v>16905</v>
      </c>
      <c r="Q17" s="54"/>
      <c r="R17" s="65">
        <f t="shared" si="3"/>
        <v>26.453329160472578</v>
      </c>
      <c r="S17" s="66"/>
      <c r="T17" s="54"/>
    </row>
    <row r="18" spans="2:20" s="59" customFormat="1" ht="15.75">
      <c r="B18" s="59" t="s">
        <v>71</v>
      </c>
      <c r="D18" s="95">
        <v>84050</v>
      </c>
      <c r="E18" s="95"/>
      <c r="F18" s="110">
        <f t="shared" si="0"/>
        <v>100</v>
      </c>
      <c r="G18" s="110"/>
      <c r="H18" s="96">
        <v>48310</v>
      </c>
      <c r="I18" s="96"/>
      <c r="J18" s="111">
        <f t="shared" si="1"/>
        <v>57.47769185008923</v>
      </c>
      <c r="K18" s="111"/>
      <c r="L18" s="96">
        <v>17470</v>
      </c>
      <c r="M18" s="96"/>
      <c r="N18" s="111">
        <f t="shared" si="2"/>
        <v>20.785246876859013</v>
      </c>
      <c r="O18" s="111"/>
      <c r="P18" s="54">
        <v>18265</v>
      </c>
      <c r="Q18" s="54"/>
      <c r="R18" s="65">
        <f t="shared" si="3"/>
        <v>21.731112433075552</v>
      </c>
      <c r="S18" s="66"/>
      <c r="T18" s="54"/>
    </row>
    <row r="19" spans="2:20" s="59" customFormat="1" ht="15.75">
      <c r="B19" s="59" t="s">
        <v>45</v>
      </c>
      <c r="D19" s="95">
        <v>93165</v>
      </c>
      <c r="E19" s="95"/>
      <c r="F19" s="110">
        <f t="shared" si="0"/>
        <v>100</v>
      </c>
      <c r="G19" s="110"/>
      <c r="H19" s="96">
        <v>66930</v>
      </c>
      <c r="I19" s="96"/>
      <c r="J19" s="111">
        <f t="shared" si="1"/>
        <v>71.84028336821768</v>
      </c>
      <c r="K19" s="111"/>
      <c r="L19" s="96">
        <v>11280</v>
      </c>
      <c r="M19" s="96"/>
      <c r="N19" s="111">
        <f t="shared" si="2"/>
        <v>12.10755111898245</v>
      </c>
      <c r="O19" s="111"/>
      <c r="P19" s="54">
        <v>14945</v>
      </c>
      <c r="Q19" s="54"/>
      <c r="R19" s="65">
        <f t="shared" si="3"/>
        <v>16.041431868190845</v>
      </c>
      <c r="S19" s="66"/>
      <c r="T19" s="54"/>
    </row>
    <row r="20" spans="2:20" s="59" customFormat="1" ht="15.75">
      <c r="B20" s="59" t="s">
        <v>46</v>
      </c>
      <c r="D20" s="95">
        <v>85945</v>
      </c>
      <c r="E20" s="95"/>
      <c r="F20" s="110">
        <f t="shared" si="0"/>
        <v>100</v>
      </c>
      <c r="G20" s="110"/>
      <c r="H20" s="96">
        <v>67725</v>
      </c>
      <c r="I20" s="96"/>
      <c r="J20" s="111">
        <f t="shared" si="1"/>
        <v>78.80039560183837</v>
      </c>
      <c r="K20" s="111"/>
      <c r="L20" s="96">
        <v>7420</v>
      </c>
      <c r="M20" s="96"/>
      <c r="N20" s="111">
        <f t="shared" si="2"/>
        <v>8.633428355343534</v>
      </c>
      <c r="O20" s="111"/>
      <c r="P20" s="54">
        <v>10800</v>
      </c>
      <c r="Q20" s="54"/>
      <c r="R20" s="65">
        <f t="shared" si="3"/>
        <v>12.56617604281808</v>
      </c>
      <c r="S20" s="66"/>
      <c r="T20" s="54"/>
    </row>
    <row r="21" spans="2:20" s="59" customFormat="1" ht="17.25" customHeight="1">
      <c r="B21" s="59" t="s">
        <v>47</v>
      </c>
      <c r="D21" s="95">
        <v>75510</v>
      </c>
      <c r="E21" s="95"/>
      <c r="F21" s="110">
        <f t="shared" si="0"/>
        <v>100</v>
      </c>
      <c r="G21" s="110"/>
      <c r="H21" s="96">
        <v>58860</v>
      </c>
      <c r="I21" s="96"/>
      <c r="J21" s="111">
        <f t="shared" si="1"/>
        <v>77.94994040524433</v>
      </c>
      <c r="K21" s="111"/>
      <c r="L21" s="96">
        <v>7305</v>
      </c>
      <c r="M21" s="96"/>
      <c r="N21" s="111">
        <f t="shared" si="2"/>
        <v>9.674215335717124</v>
      </c>
      <c r="O21" s="111"/>
      <c r="P21" s="54">
        <v>9335</v>
      </c>
      <c r="Q21" s="54"/>
      <c r="R21" s="65">
        <f t="shared" si="3"/>
        <v>12.362600980002648</v>
      </c>
      <c r="S21" s="66"/>
      <c r="T21" s="54"/>
    </row>
    <row r="22" spans="2:20" s="59" customFormat="1" ht="15.75">
      <c r="B22" s="59" t="s">
        <v>48</v>
      </c>
      <c r="D22" s="95">
        <v>69940</v>
      </c>
      <c r="E22" s="95"/>
      <c r="F22" s="110">
        <f t="shared" si="0"/>
        <v>100</v>
      </c>
      <c r="G22" s="110"/>
      <c r="H22" s="96">
        <v>49360</v>
      </c>
      <c r="I22" s="96"/>
      <c r="J22" s="111">
        <f t="shared" si="1"/>
        <v>70.57477838146983</v>
      </c>
      <c r="K22" s="111"/>
      <c r="L22" s="96">
        <v>10900</v>
      </c>
      <c r="M22" s="96"/>
      <c r="N22" s="111">
        <f t="shared" si="2"/>
        <v>15.584786960251645</v>
      </c>
      <c r="O22" s="111"/>
      <c r="P22" s="54">
        <v>9680</v>
      </c>
      <c r="Q22" s="54"/>
      <c r="R22" s="65">
        <f t="shared" si="3"/>
        <v>13.840434658278525</v>
      </c>
      <c r="S22" s="66"/>
      <c r="T22" s="54"/>
    </row>
    <row r="23" spans="2:20" s="59" customFormat="1" ht="15.75">
      <c r="B23" s="59" t="s">
        <v>49</v>
      </c>
      <c r="D23" s="95">
        <v>67810</v>
      </c>
      <c r="E23" s="95"/>
      <c r="F23" s="110">
        <f t="shared" si="0"/>
        <v>100</v>
      </c>
      <c r="G23" s="110"/>
      <c r="H23" s="96">
        <v>37345</v>
      </c>
      <c r="I23" s="96"/>
      <c r="J23" s="111">
        <f t="shared" si="1"/>
        <v>55.072998082878634</v>
      </c>
      <c r="K23" s="111"/>
      <c r="L23" s="96">
        <v>19075</v>
      </c>
      <c r="M23" s="96"/>
      <c r="N23" s="111">
        <f t="shared" si="2"/>
        <v>28.13006931131102</v>
      </c>
      <c r="O23" s="111"/>
      <c r="P23" s="54">
        <v>11385</v>
      </c>
      <c r="Q23" s="54"/>
      <c r="R23" s="65">
        <f t="shared" si="3"/>
        <v>16.78955906208524</v>
      </c>
      <c r="S23" s="66"/>
      <c r="T23" s="54"/>
    </row>
    <row r="24" spans="2:20" s="59" customFormat="1" ht="15.75">
      <c r="B24" s="59" t="s">
        <v>50</v>
      </c>
      <c r="D24" s="95">
        <v>54690</v>
      </c>
      <c r="E24" s="95"/>
      <c r="F24" s="110">
        <f t="shared" si="0"/>
        <v>100</v>
      </c>
      <c r="G24" s="110"/>
      <c r="H24" s="96">
        <v>21195</v>
      </c>
      <c r="I24" s="96"/>
      <c r="J24" s="111">
        <f t="shared" si="1"/>
        <v>38.754799780581465</v>
      </c>
      <c r="K24" s="111"/>
      <c r="L24" s="96">
        <v>22855</v>
      </c>
      <c r="M24" s="96"/>
      <c r="N24" s="111">
        <f t="shared" si="2"/>
        <v>41.79008959590419</v>
      </c>
      <c r="O24" s="111"/>
      <c r="P24" s="54">
        <v>10645</v>
      </c>
      <c r="Q24" s="54"/>
      <c r="R24" s="65">
        <f t="shared" si="3"/>
        <v>19.464253062717134</v>
      </c>
      <c r="S24" s="68"/>
      <c r="T24" s="54"/>
    </row>
    <row r="25" spans="2:20" s="59" customFormat="1" ht="15.75">
      <c r="B25" s="59" t="s">
        <v>51</v>
      </c>
      <c r="D25" s="95">
        <v>45445</v>
      </c>
      <c r="E25" s="95"/>
      <c r="F25" s="110">
        <f t="shared" si="0"/>
        <v>100</v>
      </c>
      <c r="G25" s="110"/>
      <c r="H25" s="96">
        <v>12215</v>
      </c>
      <c r="I25" s="96"/>
      <c r="J25" s="111">
        <f t="shared" si="1"/>
        <v>26.87864451534822</v>
      </c>
      <c r="K25" s="111"/>
      <c r="L25" s="96">
        <v>22340</v>
      </c>
      <c r="M25" s="96"/>
      <c r="N25" s="111">
        <f t="shared" si="2"/>
        <v>49.15832324788206</v>
      </c>
      <c r="O25" s="111"/>
      <c r="P25" s="54">
        <v>10875</v>
      </c>
      <c r="Q25" s="54"/>
      <c r="R25" s="65">
        <f t="shared" si="3"/>
        <v>23.930025305314114</v>
      </c>
      <c r="S25" s="68"/>
      <c r="T25" s="54"/>
    </row>
    <row r="26" spans="2:20" s="59" customFormat="1" ht="15.75">
      <c r="B26" s="59" t="s">
        <v>52</v>
      </c>
      <c r="D26" s="95">
        <v>38295</v>
      </c>
      <c r="E26" s="95"/>
      <c r="F26" s="110">
        <f t="shared" si="0"/>
        <v>100</v>
      </c>
      <c r="G26" s="110"/>
      <c r="H26" s="96">
        <v>8155</v>
      </c>
      <c r="I26" s="96"/>
      <c r="J26" s="111">
        <f t="shared" si="1"/>
        <v>21.295208251729992</v>
      </c>
      <c r="K26" s="111"/>
      <c r="L26" s="96">
        <v>20000</v>
      </c>
      <c r="M26" s="96"/>
      <c r="N26" s="111">
        <f t="shared" si="2"/>
        <v>52.22613918266092</v>
      </c>
      <c r="O26" s="111"/>
      <c r="P26" s="54">
        <v>10130</v>
      </c>
      <c r="Q26" s="54"/>
      <c r="R26" s="65">
        <f t="shared" si="3"/>
        <v>26.452539496017756</v>
      </c>
      <c r="S26" s="68"/>
      <c r="T26" s="54"/>
    </row>
    <row r="27" spans="2:20" s="59" customFormat="1" ht="15.75">
      <c r="B27" s="59" t="s">
        <v>53</v>
      </c>
      <c r="D27" s="95">
        <v>32635</v>
      </c>
      <c r="E27" s="95"/>
      <c r="F27" s="110">
        <f t="shared" si="0"/>
        <v>100</v>
      </c>
      <c r="G27" s="110"/>
      <c r="H27" s="96">
        <v>6125</v>
      </c>
      <c r="I27" s="96"/>
      <c r="J27" s="111">
        <f t="shared" si="1"/>
        <v>18.76819365711659</v>
      </c>
      <c r="K27" s="111"/>
      <c r="L27" s="96">
        <v>15220</v>
      </c>
      <c r="M27" s="96"/>
      <c r="N27" s="111">
        <f t="shared" si="2"/>
        <v>46.637046116132986</v>
      </c>
      <c r="O27" s="111"/>
      <c r="P27" s="54">
        <v>11285</v>
      </c>
      <c r="Q27" s="54"/>
      <c r="R27" s="65">
        <f t="shared" si="3"/>
        <v>34.57943925233645</v>
      </c>
      <c r="S27" s="68"/>
      <c r="T27" s="54"/>
    </row>
    <row r="28" spans="2:20" s="59" customFormat="1" ht="15.75">
      <c r="B28" s="59" t="s">
        <v>54</v>
      </c>
      <c r="D28" s="95">
        <v>20800</v>
      </c>
      <c r="E28" s="95"/>
      <c r="F28" s="110">
        <f t="shared" si="0"/>
        <v>100</v>
      </c>
      <c r="G28" s="110"/>
      <c r="H28" s="96">
        <v>3510</v>
      </c>
      <c r="I28" s="96"/>
      <c r="J28" s="111">
        <f t="shared" si="1"/>
        <v>16.875</v>
      </c>
      <c r="K28" s="111"/>
      <c r="L28" s="96">
        <v>7935</v>
      </c>
      <c r="M28" s="96"/>
      <c r="N28" s="111">
        <f t="shared" si="2"/>
        <v>38.14903846153846</v>
      </c>
      <c r="O28" s="111"/>
      <c r="P28" s="54">
        <v>9355</v>
      </c>
      <c r="Q28" s="54"/>
      <c r="R28" s="65">
        <f t="shared" si="3"/>
        <v>44.97596153846154</v>
      </c>
      <c r="S28" s="68"/>
      <c r="T28" s="54"/>
    </row>
    <row r="29" spans="2:20" s="59" customFormat="1" ht="15.75">
      <c r="B29" s="59" t="s">
        <v>55</v>
      </c>
      <c r="D29" s="95">
        <v>8720</v>
      </c>
      <c r="E29" s="95"/>
      <c r="F29" s="110">
        <f t="shared" si="0"/>
        <v>100</v>
      </c>
      <c r="G29" s="110"/>
      <c r="H29" s="96">
        <v>1405</v>
      </c>
      <c r="I29" s="96"/>
      <c r="J29" s="111">
        <f t="shared" si="1"/>
        <v>16.112385321100916</v>
      </c>
      <c r="K29" s="111"/>
      <c r="L29" s="96">
        <v>2585</v>
      </c>
      <c r="M29" s="96"/>
      <c r="N29" s="111">
        <f t="shared" si="2"/>
        <v>29.644495412844034</v>
      </c>
      <c r="O29" s="111"/>
      <c r="P29" s="54">
        <v>4735</v>
      </c>
      <c r="Q29" s="54"/>
      <c r="R29" s="65">
        <f t="shared" si="3"/>
        <v>54.300458715596335</v>
      </c>
      <c r="S29" s="68"/>
      <c r="T29" s="54"/>
    </row>
    <row r="30" spans="2:20" s="59" customFormat="1" ht="15.75">
      <c r="B30" s="59" t="s">
        <v>56</v>
      </c>
      <c r="D30" s="95">
        <v>3800</v>
      </c>
      <c r="E30" s="95"/>
      <c r="F30" s="110">
        <f t="shared" si="0"/>
        <v>100</v>
      </c>
      <c r="G30" s="110"/>
      <c r="H30" s="96">
        <v>685</v>
      </c>
      <c r="I30" s="96"/>
      <c r="J30" s="111">
        <f t="shared" si="1"/>
        <v>18.026315789473685</v>
      </c>
      <c r="K30" s="111"/>
      <c r="L30" s="96">
        <v>770</v>
      </c>
      <c r="M30" s="96"/>
      <c r="N30" s="111">
        <f t="shared" si="2"/>
        <v>20.263157894736842</v>
      </c>
      <c r="O30" s="111"/>
      <c r="P30" s="54">
        <v>2335</v>
      </c>
      <c r="Q30" s="54"/>
      <c r="R30" s="65">
        <f t="shared" si="3"/>
        <v>61.44736842105263</v>
      </c>
      <c r="S30" s="68"/>
      <c r="T30" s="54"/>
    </row>
    <row r="31" spans="4:20" s="59" customFormat="1" ht="9.75" customHeight="1">
      <c r="D31" s="95"/>
      <c r="E31" s="95"/>
      <c r="F31" s="96"/>
      <c r="G31" s="96"/>
      <c r="H31" s="96"/>
      <c r="I31" s="96"/>
      <c r="J31" s="96"/>
      <c r="K31" s="96"/>
      <c r="L31" s="96"/>
      <c r="M31" s="96"/>
      <c r="N31" s="96"/>
      <c r="O31" s="96"/>
      <c r="P31" s="96"/>
      <c r="Q31" s="96"/>
      <c r="R31" s="96"/>
      <c r="S31" s="68"/>
      <c r="T31" s="54"/>
    </row>
    <row r="32" spans="2:20" s="59" customFormat="1" ht="15.75">
      <c r="B32" s="59" t="s">
        <v>108</v>
      </c>
      <c r="D32" s="69">
        <v>86945</v>
      </c>
      <c r="E32" s="69"/>
      <c r="F32" s="64">
        <f>D32/$D32*100</f>
        <v>100</v>
      </c>
      <c r="G32" s="64"/>
      <c r="H32" s="54">
        <v>85415</v>
      </c>
      <c r="I32" s="54"/>
      <c r="J32" s="65">
        <f>H32/$D32*100</f>
        <v>98.24026683535568</v>
      </c>
      <c r="K32" s="65"/>
      <c r="L32" s="54">
        <v>115</v>
      </c>
      <c r="M32" s="54"/>
      <c r="N32" s="65">
        <f>L32/$D32*100</f>
        <v>0.13226752544712175</v>
      </c>
      <c r="O32" s="65"/>
      <c r="P32" s="54">
        <v>1390</v>
      </c>
      <c r="Q32" s="54"/>
      <c r="R32" s="65">
        <f>P32/$D32*100</f>
        <v>1.5987118293173845</v>
      </c>
      <c r="S32" s="68"/>
      <c r="T32" s="54"/>
    </row>
    <row r="33" spans="2:20" s="59" customFormat="1" ht="15.75">
      <c r="B33" s="59" t="s">
        <v>61</v>
      </c>
      <c r="D33" s="69">
        <v>64835</v>
      </c>
      <c r="E33" s="69"/>
      <c r="F33" s="64">
        <f>D33/$D33*100</f>
        <v>100</v>
      </c>
      <c r="G33" s="64"/>
      <c r="H33" s="54">
        <v>42800</v>
      </c>
      <c r="I33" s="54"/>
      <c r="J33" s="65">
        <f>H33/$D33*100</f>
        <v>66.01372715354361</v>
      </c>
      <c r="K33" s="65"/>
      <c r="L33" s="54">
        <v>5975</v>
      </c>
      <c r="M33" s="54"/>
      <c r="N33" s="65">
        <f>L33/$D33*100</f>
        <v>9.215701395851006</v>
      </c>
      <c r="O33" s="65"/>
      <c r="P33" s="54">
        <v>16040</v>
      </c>
      <c r="Q33" s="54"/>
      <c r="R33" s="65">
        <f>P33/$D33*100</f>
        <v>24.739723914552325</v>
      </c>
      <c r="S33" s="68"/>
      <c r="T33" s="54"/>
    </row>
    <row r="34" spans="2:20" s="59" customFormat="1" ht="15.75">
      <c r="B34" s="59" t="s">
        <v>107</v>
      </c>
      <c r="D34" s="69">
        <v>147955</v>
      </c>
      <c r="E34" s="69"/>
      <c r="F34" s="64">
        <f>D34/$D34*100</f>
        <v>100</v>
      </c>
      <c r="G34" s="64"/>
      <c r="H34" s="54">
        <v>79210</v>
      </c>
      <c r="I34" s="54"/>
      <c r="J34" s="65">
        <f>H34/$D34*100</f>
        <v>53.53654827481329</v>
      </c>
      <c r="K34" s="65"/>
      <c r="L34" s="54">
        <v>33565</v>
      </c>
      <c r="M34" s="54"/>
      <c r="N34" s="65">
        <f>L34/$D34*100</f>
        <v>22.68595180967186</v>
      </c>
      <c r="O34" s="65"/>
      <c r="P34" s="54">
        <v>35170</v>
      </c>
      <c r="Q34" s="54"/>
      <c r="R34" s="65">
        <f>P34/$D34*100</f>
        <v>23.770741103713966</v>
      </c>
      <c r="S34" s="68"/>
      <c r="T34" s="54"/>
    </row>
    <row r="35" spans="2:20" s="59" customFormat="1" ht="15.75">
      <c r="B35" s="59" t="s">
        <v>62</v>
      </c>
      <c r="D35" s="69">
        <v>447060</v>
      </c>
      <c r="E35" s="69"/>
      <c r="F35" s="64">
        <f>D35/$D35*100</f>
        <v>100</v>
      </c>
      <c r="G35" s="64"/>
      <c r="H35" s="54">
        <v>301415</v>
      </c>
      <c r="I35" s="54"/>
      <c r="J35" s="65">
        <f>H35/$D35*100</f>
        <v>67.42159889052924</v>
      </c>
      <c r="K35" s="65"/>
      <c r="L35" s="54">
        <v>78835</v>
      </c>
      <c r="M35" s="54"/>
      <c r="N35" s="65">
        <f>L35/$D35*100</f>
        <v>17.634098331320182</v>
      </c>
      <c r="O35" s="65"/>
      <c r="P35" s="54">
        <v>66790</v>
      </c>
      <c r="Q35" s="54"/>
      <c r="R35" s="65">
        <f>P35/$D35*100</f>
        <v>14.93982910571288</v>
      </c>
      <c r="S35" s="68"/>
      <c r="T35" s="54"/>
    </row>
    <row r="36" spans="2:20" s="59" customFormat="1" ht="15.75">
      <c r="B36" s="59" t="s">
        <v>63</v>
      </c>
      <c r="D36" s="69">
        <v>149695</v>
      </c>
      <c r="E36" s="69"/>
      <c r="F36" s="64">
        <f>D36/$D36*100</f>
        <v>100</v>
      </c>
      <c r="G36" s="64"/>
      <c r="H36" s="96">
        <v>32095</v>
      </c>
      <c r="I36" s="96"/>
      <c r="J36" s="65">
        <f>H36/$D36*100</f>
        <v>21.44026186579378</v>
      </c>
      <c r="K36" s="65"/>
      <c r="L36" s="54">
        <v>68850</v>
      </c>
      <c r="M36" s="54"/>
      <c r="N36" s="65">
        <f>L36/$D36*100</f>
        <v>45.9935201576539</v>
      </c>
      <c r="O36" s="65"/>
      <c r="P36" s="54">
        <v>48710</v>
      </c>
      <c r="Q36" s="54"/>
      <c r="R36" s="65">
        <f>P36/$D36*100</f>
        <v>32.53949697718695</v>
      </c>
      <c r="S36" s="68"/>
      <c r="T36" s="54"/>
    </row>
    <row r="37" spans="4:20" s="59" customFormat="1" ht="9.75" customHeight="1">
      <c r="D37" s="69"/>
      <c r="E37" s="69"/>
      <c r="F37" s="64"/>
      <c r="G37" s="64"/>
      <c r="H37" s="54"/>
      <c r="I37" s="54"/>
      <c r="J37" s="65"/>
      <c r="K37" s="65"/>
      <c r="L37" s="54"/>
      <c r="M37" s="54"/>
      <c r="N37" s="65"/>
      <c r="O37" s="65"/>
      <c r="P37" s="54"/>
      <c r="Q37" s="54"/>
      <c r="R37" s="65"/>
      <c r="S37" s="68"/>
      <c r="T37" s="54"/>
    </row>
    <row r="38" spans="2:20" s="59" customFormat="1" ht="15.75">
      <c r="B38" s="59" t="s">
        <v>37</v>
      </c>
      <c r="D38" s="95">
        <v>9485</v>
      </c>
      <c r="E38" s="95"/>
      <c r="F38" s="110">
        <f aca="true" t="shared" si="4" ref="F38:F46">D38/$D38*100</f>
        <v>100</v>
      </c>
      <c r="G38" s="110"/>
      <c r="H38" s="96">
        <v>9455</v>
      </c>
      <c r="I38" s="96"/>
      <c r="J38" s="65">
        <f aca="true" t="shared" si="5" ref="J38:J46">H38/$D38*100</f>
        <v>99.68371112282551</v>
      </c>
      <c r="K38" s="65"/>
      <c r="L38" s="54">
        <v>0</v>
      </c>
      <c r="M38" s="54"/>
      <c r="N38" s="65">
        <f aca="true" t="shared" si="6" ref="N38:N46">L38/$D38*100</f>
        <v>0</v>
      </c>
      <c r="O38" s="65"/>
      <c r="P38" s="54">
        <v>30</v>
      </c>
      <c r="Q38" s="54"/>
      <c r="R38" s="65">
        <f aca="true" t="shared" si="7" ref="R38:R46">P38/$D38*100</f>
        <v>0.316288877174486</v>
      </c>
      <c r="S38" s="68"/>
      <c r="T38" s="54"/>
    </row>
    <row r="39" spans="2:20" s="59" customFormat="1" ht="15.75">
      <c r="B39" s="59" t="s">
        <v>38</v>
      </c>
      <c r="D39" s="95">
        <v>26965</v>
      </c>
      <c r="E39" s="95"/>
      <c r="F39" s="110">
        <f t="shared" si="4"/>
        <v>100</v>
      </c>
      <c r="G39" s="110"/>
      <c r="H39" s="96">
        <v>26820</v>
      </c>
      <c r="I39" s="96"/>
      <c r="J39" s="65">
        <f t="shared" si="5"/>
        <v>99.46226590024105</v>
      </c>
      <c r="K39" s="65"/>
      <c r="L39" s="54">
        <v>0</v>
      </c>
      <c r="M39" s="54"/>
      <c r="N39" s="65">
        <f t="shared" si="6"/>
        <v>0</v>
      </c>
      <c r="O39" s="65"/>
      <c r="P39" s="54">
        <v>145</v>
      </c>
      <c r="Q39" s="54"/>
      <c r="R39" s="65">
        <f t="shared" si="7"/>
        <v>0.5377340997589468</v>
      </c>
      <c r="S39" s="68"/>
      <c r="T39" s="54"/>
    </row>
    <row r="40" spans="2:20" s="59" customFormat="1" ht="15.75">
      <c r="B40" s="59" t="s">
        <v>33</v>
      </c>
      <c r="D40" s="95">
        <v>36450</v>
      </c>
      <c r="E40" s="95"/>
      <c r="F40" s="110">
        <f t="shared" si="4"/>
        <v>100</v>
      </c>
      <c r="G40" s="110"/>
      <c r="H40" s="96">
        <v>36275</v>
      </c>
      <c r="I40" s="96"/>
      <c r="J40" s="65">
        <f t="shared" si="5"/>
        <v>99.519890260631</v>
      </c>
      <c r="K40" s="65"/>
      <c r="L40" s="54">
        <v>0</v>
      </c>
      <c r="M40" s="54"/>
      <c r="N40" s="65">
        <f t="shared" si="6"/>
        <v>0</v>
      </c>
      <c r="O40" s="65"/>
      <c r="P40" s="54">
        <v>175</v>
      </c>
      <c r="Q40" s="54"/>
      <c r="R40" s="65">
        <f t="shared" si="7"/>
        <v>0.48010973936899864</v>
      </c>
      <c r="S40" s="68"/>
      <c r="T40" s="54"/>
    </row>
    <row r="41" spans="2:20" s="59" customFormat="1" ht="15.75">
      <c r="B41" s="59" t="s">
        <v>34</v>
      </c>
      <c r="D41" s="95">
        <v>18405</v>
      </c>
      <c r="E41" s="95"/>
      <c r="F41" s="110">
        <f t="shared" si="4"/>
        <v>100</v>
      </c>
      <c r="G41" s="110"/>
      <c r="H41" s="96">
        <v>18215</v>
      </c>
      <c r="I41" s="96"/>
      <c r="J41" s="65">
        <f t="shared" si="5"/>
        <v>98.96767182830753</v>
      </c>
      <c r="K41" s="65"/>
      <c r="L41" s="54">
        <v>0</v>
      </c>
      <c r="M41" s="54"/>
      <c r="N41" s="65">
        <f t="shared" si="6"/>
        <v>0</v>
      </c>
      <c r="O41" s="65"/>
      <c r="P41" s="54">
        <v>190</v>
      </c>
      <c r="Q41" s="54"/>
      <c r="R41" s="65">
        <f t="shared" si="7"/>
        <v>1.0323281716924748</v>
      </c>
      <c r="S41" s="68"/>
      <c r="T41" s="54"/>
    </row>
    <row r="42" spans="2:20" s="59" customFormat="1" ht="15.75">
      <c r="B42" s="59" t="s">
        <v>35</v>
      </c>
      <c r="D42" s="95">
        <v>20465</v>
      </c>
      <c r="E42" s="95"/>
      <c r="F42" s="110">
        <f t="shared" si="4"/>
        <v>100</v>
      </c>
      <c r="G42" s="110"/>
      <c r="H42" s="96">
        <v>19365</v>
      </c>
      <c r="I42" s="96"/>
      <c r="J42" s="65">
        <f t="shared" si="5"/>
        <v>94.62496946005375</v>
      </c>
      <c r="K42" s="65"/>
      <c r="L42" s="54">
        <v>115</v>
      </c>
      <c r="M42" s="54"/>
      <c r="N42" s="65">
        <f t="shared" si="6"/>
        <v>0.5619350109943806</v>
      </c>
      <c r="O42" s="65"/>
      <c r="P42" s="54">
        <v>965</v>
      </c>
      <c r="Q42" s="54"/>
      <c r="R42" s="65">
        <f t="shared" si="7"/>
        <v>4.7153677009528465</v>
      </c>
      <c r="S42" s="68"/>
      <c r="T42" s="54"/>
    </row>
    <row r="43" spans="2:20" s="59" customFormat="1" ht="15.75">
      <c r="B43" s="59" t="s">
        <v>36</v>
      </c>
      <c r="D43" s="95">
        <v>15245</v>
      </c>
      <c r="E43" s="95"/>
      <c r="F43" s="110">
        <f t="shared" si="4"/>
        <v>100</v>
      </c>
      <c r="G43" s="110"/>
      <c r="H43" s="96">
        <v>12660</v>
      </c>
      <c r="I43" s="96"/>
      <c r="J43" s="65">
        <f t="shared" si="5"/>
        <v>83.04362085929813</v>
      </c>
      <c r="K43" s="65"/>
      <c r="L43" s="54">
        <v>385</v>
      </c>
      <c r="M43" s="54"/>
      <c r="N43" s="65">
        <f t="shared" si="6"/>
        <v>2.525418169891768</v>
      </c>
      <c r="O43" s="65"/>
      <c r="P43" s="54">
        <v>2185</v>
      </c>
      <c r="Q43" s="54"/>
      <c r="R43" s="65">
        <f t="shared" si="7"/>
        <v>14.332568055100033</v>
      </c>
      <c r="S43" s="68"/>
      <c r="T43" s="54"/>
    </row>
    <row r="44" spans="2:20" s="59" customFormat="1" ht="15.75">
      <c r="B44" s="59" t="s">
        <v>89</v>
      </c>
      <c r="D44" s="95">
        <v>83740</v>
      </c>
      <c r="E44" s="95"/>
      <c r="F44" s="110">
        <f t="shared" si="4"/>
        <v>100</v>
      </c>
      <c r="G44" s="110"/>
      <c r="H44" s="96">
        <v>20385</v>
      </c>
      <c r="I44" s="96"/>
      <c r="J44" s="65">
        <f t="shared" si="5"/>
        <v>24.343205158824937</v>
      </c>
      <c r="K44" s="65"/>
      <c r="L44" s="54">
        <v>42340</v>
      </c>
      <c r="M44" s="54"/>
      <c r="N44" s="65">
        <f t="shared" si="6"/>
        <v>50.561261046095055</v>
      </c>
      <c r="O44" s="65"/>
      <c r="P44" s="54">
        <v>21005</v>
      </c>
      <c r="Q44" s="54"/>
      <c r="R44" s="65">
        <f t="shared" si="7"/>
        <v>25.08359207069501</v>
      </c>
      <c r="S44" s="68"/>
      <c r="T44" s="54"/>
    </row>
    <row r="45" spans="2:20" s="59" customFormat="1" ht="15.75">
      <c r="B45" s="59" t="s">
        <v>65</v>
      </c>
      <c r="D45" s="95">
        <v>53435</v>
      </c>
      <c r="E45" s="95"/>
      <c r="F45" s="110">
        <f t="shared" si="4"/>
        <v>100</v>
      </c>
      <c r="G45" s="110"/>
      <c r="H45" s="96">
        <v>9640</v>
      </c>
      <c r="I45" s="96"/>
      <c r="J45" s="65">
        <f t="shared" si="5"/>
        <v>18.040610087021616</v>
      </c>
      <c r="K45" s="65"/>
      <c r="L45" s="54">
        <v>23155</v>
      </c>
      <c r="M45" s="54"/>
      <c r="N45" s="65">
        <f t="shared" si="6"/>
        <v>43.33302142790306</v>
      </c>
      <c r="O45" s="65"/>
      <c r="P45" s="54">
        <v>20640</v>
      </c>
      <c r="Q45" s="54"/>
      <c r="R45" s="65">
        <f t="shared" si="7"/>
        <v>38.626368485075325</v>
      </c>
      <c r="S45" s="68"/>
      <c r="T45" s="54"/>
    </row>
    <row r="46" spans="2:20" s="59" customFormat="1" ht="15.75">
      <c r="B46" s="59" t="s">
        <v>95</v>
      </c>
      <c r="D46" s="95">
        <v>12520</v>
      </c>
      <c r="E46" s="95"/>
      <c r="F46" s="110">
        <f t="shared" si="4"/>
        <v>100</v>
      </c>
      <c r="G46" s="110"/>
      <c r="H46" s="96">
        <v>2090</v>
      </c>
      <c r="I46" s="96"/>
      <c r="J46" s="65">
        <f t="shared" si="5"/>
        <v>16.69329073482428</v>
      </c>
      <c r="K46" s="65"/>
      <c r="L46" s="54">
        <v>3355</v>
      </c>
      <c r="M46" s="54"/>
      <c r="N46" s="65">
        <f t="shared" si="6"/>
        <v>26.797124600638977</v>
      </c>
      <c r="O46" s="65"/>
      <c r="P46" s="54">
        <v>7065</v>
      </c>
      <c r="Q46" s="54"/>
      <c r="R46" s="65">
        <f t="shared" si="7"/>
        <v>56.4297124600639</v>
      </c>
      <c r="S46" s="68"/>
      <c r="T46" s="54"/>
    </row>
    <row r="47" spans="4:20" s="59" customFormat="1" ht="9" customHeight="1">
      <c r="D47" s="96"/>
      <c r="E47" s="96"/>
      <c r="F47" s="110"/>
      <c r="G47" s="110"/>
      <c r="H47" s="96"/>
      <c r="I47" s="96"/>
      <c r="J47" s="65"/>
      <c r="K47" s="65"/>
      <c r="L47" s="54"/>
      <c r="M47" s="54"/>
      <c r="N47" s="65"/>
      <c r="O47" s="65"/>
      <c r="P47" s="54"/>
      <c r="Q47" s="54"/>
      <c r="R47" s="65"/>
      <c r="S47" s="68"/>
      <c r="T47" s="54"/>
    </row>
    <row r="48" spans="2:20" s="82" customFormat="1" ht="15.75" customHeight="1">
      <c r="B48" s="82" t="s">
        <v>166</v>
      </c>
      <c r="D48" s="96"/>
      <c r="E48" s="96"/>
      <c r="F48" s="110"/>
      <c r="G48" s="110"/>
      <c r="H48" s="96"/>
      <c r="I48" s="96"/>
      <c r="J48" s="111"/>
      <c r="K48" s="111"/>
      <c r="L48" s="96"/>
      <c r="M48" s="96"/>
      <c r="N48" s="111"/>
      <c r="O48" s="111"/>
      <c r="P48" s="96"/>
      <c r="Q48" s="96"/>
      <c r="R48" s="111"/>
      <c r="S48" s="128"/>
      <c r="T48" s="96"/>
    </row>
    <row r="49" spans="2:20" s="82" customFormat="1" ht="15.75" customHeight="1">
      <c r="B49" s="82" t="s">
        <v>167</v>
      </c>
      <c r="D49" s="96"/>
      <c r="E49" s="96"/>
      <c r="F49" s="110"/>
      <c r="G49" s="110"/>
      <c r="H49" s="96"/>
      <c r="I49" s="96"/>
      <c r="J49" s="111"/>
      <c r="K49" s="111"/>
      <c r="L49" s="96"/>
      <c r="M49" s="96"/>
      <c r="N49" s="111"/>
      <c r="O49" s="111"/>
      <c r="P49" s="96"/>
      <c r="Q49" s="96"/>
      <c r="R49" s="111"/>
      <c r="S49" s="128"/>
      <c r="T49" s="129"/>
    </row>
    <row r="50" spans="2:20" s="82" customFormat="1" ht="15.75" customHeight="1">
      <c r="B50" s="97" t="s">
        <v>168</v>
      </c>
      <c r="C50" s="97"/>
      <c r="D50" s="127"/>
      <c r="E50" s="127"/>
      <c r="F50" s="127"/>
      <c r="G50" s="127"/>
      <c r="H50" s="127"/>
      <c r="I50" s="127"/>
      <c r="J50" s="127"/>
      <c r="K50" s="127"/>
      <c r="L50" s="127"/>
      <c r="M50" s="127"/>
      <c r="N50" s="127"/>
      <c r="O50" s="127"/>
      <c r="P50" s="96"/>
      <c r="Q50" s="96"/>
      <c r="R50" s="111"/>
      <c r="S50" s="128"/>
      <c r="T50" s="129"/>
    </row>
    <row r="51" spans="2:18" s="82" customFormat="1" ht="15.75" customHeight="1">
      <c r="B51" s="97" t="s">
        <v>169</v>
      </c>
      <c r="C51" s="97"/>
      <c r="D51" s="97"/>
      <c r="E51" s="97"/>
      <c r="F51" s="97"/>
      <c r="G51" s="97"/>
      <c r="H51" s="97"/>
      <c r="I51" s="97"/>
      <c r="J51" s="97"/>
      <c r="K51" s="97"/>
      <c r="L51" s="97"/>
      <c r="M51" s="97"/>
      <c r="N51" s="97"/>
      <c r="O51" s="97"/>
      <c r="P51" s="97"/>
      <c r="Q51" s="97"/>
      <c r="R51" s="97"/>
    </row>
    <row r="52" spans="2:18" s="82" customFormat="1" ht="15.75" customHeight="1">
      <c r="B52" s="97" t="s">
        <v>170</v>
      </c>
      <c r="C52" s="97"/>
      <c r="D52" s="127"/>
      <c r="E52" s="127"/>
      <c r="F52" s="127"/>
      <c r="G52" s="127"/>
      <c r="H52" s="127"/>
      <c r="I52" s="127"/>
      <c r="J52" s="127"/>
      <c r="K52" s="127"/>
      <c r="L52" s="127"/>
      <c r="M52" s="127"/>
      <c r="N52" s="127"/>
      <c r="O52" s="127"/>
      <c r="P52" s="127"/>
      <c r="Q52" s="127"/>
      <c r="R52" s="127"/>
    </row>
    <row r="53" spans="2:13" s="59" customFormat="1" ht="9" customHeight="1">
      <c r="B53" s="62"/>
      <c r="C53" s="62"/>
      <c r="D53" s="60"/>
      <c r="E53" s="60"/>
      <c r="F53" s="60"/>
      <c r="G53" s="60"/>
      <c r="H53" s="60"/>
      <c r="I53" s="60"/>
      <c r="J53" s="60"/>
      <c r="K53" s="60"/>
      <c r="L53" s="60"/>
      <c r="M53" s="60"/>
    </row>
    <row r="54" spans="2:18" ht="32.25" customHeight="1">
      <c r="B54" s="183" t="s">
        <v>152</v>
      </c>
      <c r="C54" s="183"/>
      <c r="D54" s="174"/>
      <c r="E54" s="174"/>
      <c r="F54" s="174"/>
      <c r="G54" s="174"/>
      <c r="H54" s="174"/>
      <c r="I54" s="174"/>
      <c r="J54" s="174"/>
      <c r="K54" s="174"/>
      <c r="L54" s="174"/>
      <c r="M54" s="174"/>
      <c r="N54" s="174"/>
      <c r="O54" s="174"/>
      <c r="P54" s="174"/>
      <c r="Q54" s="174"/>
      <c r="R54" s="174"/>
    </row>
    <row r="55" ht="15.75"/>
    <row r="56" ht="15.75"/>
    <row r="57" ht="15.75"/>
    <row r="58" ht="15.75"/>
    <row r="59" ht="15.75"/>
    <row r="65" spans="2:3" ht="15.75">
      <c r="B65" s="83"/>
      <c r="C65" s="83"/>
    </row>
  </sheetData>
  <sheetProtection/>
  <mergeCells count="8">
    <mergeCell ref="B1:R1"/>
    <mergeCell ref="B54:R54"/>
    <mergeCell ref="D5:R5"/>
    <mergeCell ref="D7:F7"/>
    <mergeCell ref="H7:J7"/>
    <mergeCell ref="L7:N7"/>
    <mergeCell ref="P7:R7"/>
    <mergeCell ref="B5:B9"/>
  </mergeCells>
  <printOptions/>
  <pageMargins left="0" right="0" top="0.590551181102362" bottom="0" header="0.295275590551181" footer="0"/>
  <pageSetup fitToHeight="1" fitToWidth="1" horizontalDpi="300" verticalDpi="300" orientation="portrait" scale="80" r:id="rId3"/>
  <legacyDrawing r:id="rId2"/>
  <oleObjects>
    <oleObject progId="Word.Document.8" shapeId="17537266" r:id="rId1"/>
  </oleObjects>
</worksheet>
</file>

<file path=xl/worksheets/sheet7.xml><?xml version="1.0" encoding="utf-8"?>
<worksheet xmlns="http://schemas.openxmlformats.org/spreadsheetml/2006/main" xmlns:r="http://schemas.openxmlformats.org/officeDocument/2006/relationships">
  <sheetPr>
    <pageSetUpPr fitToPage="1"/>
  </sheetPr>
  <dimension ref="A1:V135"/>
  <sheetViews>
    <sheetView zoomScalePageLayoutView="0" workbookViewId="0" topLeftCell="A35">
      <selection activeCell="B52" sqref="B52"/>
    </sheetView>
  </sheetViews>
  <sheetFormatPr defaultColWidth="11.00390625" defaultRowHeight="15.75"/>
  <cols>
    <col min="1" max="1" width="5.625" style="5" customWidth="1"/>
    <col min="2" max="2" width="12.875" style="5" customWidth="1"/>
    <col min="3" max="3" width="0.6171875" style="5" customWidth="1"/>
    <col min="4" max="4" width="12.625" style="5" customWidth="1"/>
    <col min="5" max="5" width="0.6171875" style="5" customWidth="1"/>
    <col min="6" max="6" width="12.625" style="5" customWidth="1"/>
    <col min="7" max="7" width="0.6171875" style="5" customWidth="1"/>
    <col min="8" max="8" width="12.625" style="5" customWidth="1"/>
    <col min="9" max="9" width="0.6171875" style="5" customWidth="1"/>
    <col min="10" max="10" width="12.625" style="5" customWidth="1"/>
    <col min="11" max="11" width="0.6171875" style="5" customWidth="1"/>
    <col min="12" max="12" width="12.625" style="5" customWidth="1"/>
    <col min="13" max="13" width="0.6171875" style="5" customWidth="1"/>
    <col min="14" max="14" width="12.625" style="5" customWidth="1"/>
    <col min="15" max="15" width="0.6171875" style="5" customWidth="1"/>
    <col min="16" max="16" width="12.625" style="5" customWidth="1"/>
    <col min="17" max="17" width="0.6171875" style="5" customWidth="1"/>
    <col min="18" max="18" width="12.625" style="5" customWidth="1"/>
    <col min="19" max="16384" width="11.00390625" style="5" customWidth="1"/>
  </cols>
  <sheetData>
    <row r="1" spans="1:20" ht="47.25" customHeight="1">
      <c r="A1" s="147"/>
      <c r="B1" s="196" t="s">
        <v>143</v>
      </c>
      <c r="C1" s="196"/>
      <c r="D1" s="196"/>
      <c r="E1" s="196"/>
      <c r="F1" s="196"/>
      <c r="G1" s="196"/>
      <c r="H1" s="196"/>
      <c r="I1" s="196"/>
      <c r="J1" s="196"/>
      <c r="K1" s="196"/>
      <c r="L1" s="196"/>
      <c r="M1" s="196"/>
      <c r="N1" s="196"/>
      <c r="O1" s="196"/>
      <c r="P1" s="196"/>
      <c r="Q1" s="196"/>
      <c r="R1" s="196"/>
      <c r="T1" s="82"/>
    </row>
    <row r="2" spans="1:20" ht="4.5" customHeight="1">
      <c r="A2" s="147"/>
      <c r="B2" s="149"/>
      <c r="C2" s="149"/>
      <c r="D2" s="149"/>
      <c r="E2" s="149"/>
      <c r="F2" s="149"/>
      <c r="G2" s="149"/>
      <c r="H2" s="149"/>
      <c r="I2" s="149"/>
      <c r="J2" s="149"/>
      <c r="K2" s="149"/>
      <c r="L2" s="149"/>
      <c r="M2" s="149"/>
      <c r="N2" s="149"/>
      <c r="O2" s="149"/>
      <c r="P2" s="149"/>
      <c r="Q2" s="149"/>
      <c r="R2" s="149"/>
      <c r="T2" s="82"/>
    </row>
    <row r="3" spans="1:20" ht="15.75" customHeight="1">
      <c r="A3" s="147"/>
      <c r="B3" s="173" t="s">
        <v>182</v>
      </c>
      <c r="C3" s="149"/>
      <c r="D3" s="149"/>
      <c r="E3" s="149"/>
      <c r="F3" s="149"/>
      <c r="G3" s="149"/>
      <c r="H3" s="149"/>
      <c r="I3" s="149"/>
      <c r="J3" s="149"/>
      <c r="K3" s="149"/>
      <c r="L3" s="149"/>
      <c r="M3" s="149"/>
      <c r="N3" s="149"/>
      <c r="O3" s="149"/>
      <c r="P3" s="149"/>
      <c r="Q3" s="149"/>
      <c r="R3" s="149"/>
      <c r="T3" s="82"/>
    </row>
    <row r="4" spans="1:18" ht="4.5" customHeight="1">
      <c r="A4" s="148"/>
      <c r="B4" s="171"/>
      <c r="C4" s="171"/>
      <c r="D4" s="171"/>
      <c r="E4" s="171"/>
      <c r="F4" s="171"/>
      <c r="G4" s="171"/>
      <c r="H4" s="171"/>
      <c r="I4" s="171"/>
      <c r="J4" s="171"/>
      <c r="K4" s="171"/>
      <c r="L4" s="171"/>
      <c r="M4" s="171"/>
      <c r="N4" s="171"/>
      <c r="O4" s="171"/>
      <c r="P4" s="171"/>
      <c r="Q4" s="171"/>
      <c r="R4" s="171"/>
    </row>
    <row r="5" spans="2:21" ht="19.5" customHeight="1">
      <c r="B5" s="202" t="s">
        <v>122</v>
      </c>
      <c r="C5" s="105"/>
      <c r="D5" s="199" t="s">
        <v>136</v>
      </c>
      <c r="E5" s="199"/>
      <c r="F5" s="199"/>
      <c r="G5" s="199"/>
      <c r="H5" s="199"/>
      <c r="I5" s="199"/>
      <c r="J5" s="199"/>
      <c r="K5" s="199"/>
      <c r="L5" s="199"/>
      <c r="M5" s="199"/>
      <c r="N5" s="199"/>
      <c r="O5" s="199"/>
      <c r="P5" s="199"/>
      <c r="Q5" s="199"/>
      <c r="R5" s="199"/>
      <c r="S5" s="11"/>
      <c r="T5" s="11"/>
      <c r="U5" s="11"/>
    </row>
    <row r="6" spans="2:21" ht="4.5" customHeight="1">
      <c r="B6" s="181"/>
      <c r="C6" s="106"/>
      <c r="D6" s="11"/>
      <c r="E6" s="11"/>
      <c r="F6" s="11"/>
      <c r="G6" s="11"/>
      <c r="H6" s="11"/>
      <c r="I6" s="11"/>
      <c r="J6" s="11"/>
      <c r="K6" s="11"/>
      <c r="L6" s="11"/>
      <c r="M6" s="11"/>
      <c r="N6" s="11"/>
      <c r="O6" s="11"/>
      <c r="P6" s="11"/>
      <c r="Q6" s="11"/>
      <c r="R6" s="11"/>
      <c r="S6" s="11"/>
      <c r="T6" s="11"/>
      <c r="U6" s="11"/>
    </row>
    <row r="7" spans="2:22" ht="32.25" customHeight="1">
      <c r="B7" s="181"/>
      <c r="C7" s="106"/>
      <c r="D7" s="200" t="s">
        <v>115</v>
      </c>
      <c r="E7" s="200"/>
      <c r="F7" s="200"/>
      <c r="G7" s="150"/>
      <c r="H7" s="200" t="s">
        <v>123</v>
      </c>
      <c r="I7" s="200"/>
      <c r="J7" s="200"/>
      <c r="K7" s="150"/>
      <c r="L7" s="200" t="s">
        <v>124</v>
      </c>
      <c r="M7" s="200"/>
      <c r="N7" s="200"/>
      <c r="O7" s="150"/>
      <c r="P7" s="205" t="s">
        <v>31</v>
      </c>
      <c r="Q7" s="205"/>
      <c r="R7" s="205"/>
      <c r="S7" s="7"/>
      <c r="T7" s="7"/>
      <c r="U7" s="7"/>
      <c r="V7" s="7"/>
    </row>
    <row r="8" spans="2:22" ht="4.5" customHeight="1">
      <c r="B8" s="181"/>
      <c r="C8" s="106"/>
      <c r="D8" s="7"/>
      <c r="E8" s="7"/>
      <c r="F8" s="7"/>
      <c r="G8" s="7"/>
      <c r="H8" s="7"/>
      <c r="I8" s="7"/>
      <c r="J8" s="7"/>
      <c r="K8" s="7"/>
      <c r="L8" s="7"/>
      <c r="M8" s="7"/>
      <c r="N8" s="7"/>
      <c r="O8" s="7"/>
      <c r="P8" s="7"/>
      <c r="Q8" s="7"/>
      <c r="R8" s="7"/>
      <c r="S8" s="7"/>
      <c r="T8" s="7"/>
      <c r="U8" s="7"/>
      <c r="V8" s="7"/>
    </row>
    <row r="9" spans="2:22" ht="17.25" customHeight="1">
      <c r="B9" s="181"/>
      <c r="C9" s="106"/>
      <c r="D9" s="152" t="s">
        <v>110</v>
      </c>
      <c r="E9" s="152"/>
      <c r="F9" s="152" t="s">
        <v>86</v>
      </c>
      <c r="G9" s="107"/>
      <c r="H9" s="152" t="s">
        <v>110</v>
      </c>
      <c r="I9" s="152"/>
      <c r="J9" s="152" t="s">
        <v>86</v>
      </c>
      <c r="K9" s="107"/>
      <c r="L9" s="152" t="s">
        <v>110</v>
      </c>
      <c r="M9" s="152"/>
      <c r="N9" s="152" t="s">
        <v>86</v>
      </c>
      <c r="O9" s="107"/>
      <c r="P9" s="152" t="s">
        <v>110</v>
      </c>
      <c r="Q9" s="152"/>
      <c r="R9" s="152" t="s">
        <v>86</v>
      </c>
      <c r="S9" s="7"/>
      <c r="T9" s="7"/>
      <c r="U9" s="7"/>
      <c r="V9" s="7"/>
    </row>
    <row r="10" spans="2:22" ht="4.5" customHeight="1">
      <c r="B10" s="21"/>
      <c r="C10" s="21"/>
      <c r="D10" s="7"/>
      <c r="E10" s="7"/>
      <c r="F10" s="7"/>
      <c r="G10" s="7"/>
      <c r="H10" s="7"/>
      <c r="I10" s="7"/>
      <c r="J10" s="7"/>
      <c r="K10" s="7"/>
      <c r="L10" s="7"/>
      <c r="M10" s="7"/>
      <c r="N10" s="7"/>
      <c r="O10" s="7"/>
      <c r="P10" s="7"/>
      <c r="Q10" s="7"/>
      <c r="R10" s="7"/>
      <c r="S10" s="7"/>
      <c r="T10" s="7"/>
      <c r="U10" s="7"/>
      <c r="V10" s="7"/>
    </row>
    <row r="11" spans="2:22" s="10" customFormat="1" ht="15.75">
      <c r="B11" s="122" t="s">
        <v>90</v>
      </c>
      <c r="C11" s="122"/>
      <c r="D11" s="153">
        <v>1332350</v>
      </c>
      <c r="E11" s="153"/>
      <c r="F11" s="155">
        <f>D11/$D11*100</f>
        <v>100</v>
      </c>
      <c r="G11" s="155"/>
      <c r="H11" s="153">
        <v>980340</v>
      </c>
      <c r="I11" s="153"/>
      <c r="J11" s="155">
        <f aca="true" t="shared" si="0" ref="J11:J27">H11/$D11*100</f>
        <v>73.5797650767441</v>
      </c>
      <c r="K11" s="155"/>
      <c r="L11" s="153">
        <v>132445</v>
      </c>
      <c r="M11" s="153"/>
      <c r="N11" s="155">
        <f>L11/$D11*100</f>
        <v>9.94070627087477</v>
      </c>
      <c r="O11" s="155"/>
      <c r="P11" s="153">
        <v>219570</v>
      </c>
      <c r="Q11" s="153"/>
      <c r="R11" s="155">
        <f>P11/$D11*100</f>
        <v>16.479903929147746</v>
      </c>
      <c r="S11" s="15"/>
      <c r="T11" s="15"/>
      <c r="U11" s="15"/>
      <c r="V11" s="15"/>
    </row>
    <row r="12" spans="2:22" s="59" customFormat="1" ht="15.75">
      <c r="B12" s="67" t="s">
        <v>44</v>
      </c>
      <c r="C12" s="67"/>
      <c r="D12" s="69">
        <v>1630</v>
      </c>
      <c r="E12" s="69"/>
      <c r="F12" s="55">
        <f aca="true" t="shared" si="1" ref="F12:F27">D12/$D12*100</f>
        <v>100</v>
      </c>
      <c r="G12" s="56"/>
      <c r="H12" s="54">
        <v>0</v>
      </c>
      <c r="I12" s="54"/>
      <c r="J12" s="56">
        <f t="shared" si="0"/>
        <v>0</v>
      </c>
      <c r="K12" s="56"/>
      <c r="L12" s="54">
        <v>1355</v>
      </c>
      <c r="M12" s="54"/>
      <c r="N12" s="56">
        <f aca="true" t="shared" si="2" ref="N12:N27">L12/$D12*100</f>
        <v>83.12883435582822</v>
      </c>
      <c r="O12" s="56"/>
      <c r="P12" s="54">
        <v>275</v>
      </c>
      <c r="Q12" s="54"/>
      <c r="R12" s="56">
        <f aca="true" t="shared" si="3" ref="R12:R28">P12/$D12*100</f>
        <v>16.87116564417178</v>
      </c>
      <c r="S12" s="15"/>
      <c r="T12" s="64"/>
      <c r="U12" s="64"/>
      <c r="V12" s="64"/>
    </row>
    <row r="13" spans="2:22" s="59" customFormat="1" ht="15.75">
      <c r="B13" s="59" t="s">
        <v>72</v>
      </c>
      <c r="D13" s="69">
        <v>2365</v>
      </c>
      <c r="E13" s="69"/>
      <c r="F13" s="55">
        <f t="shared" si="1"/>
        <v>100</v>
      </c>
      <c r="G13" s="56"/>
      <c r="H13" s="54">
        <v>0</v>
      </c>
      <c r="I13" s="54"/>
      <c r="J13" s="56">
        <f t="shared" si="0"/>
        <v>0</v>
      </c>
      <c r="K13" s="56"/>
      <c r="L13" s="54">
        <v>2130</v>
      </c>
      <c r="M13" s="54"/>
      <c r="N13" s="56">
        <f t="shared" si="2"/>
        <v>90.06342494714588</v>
      </c>
      <c r="O13" s="56"/>
      <c r="P13" s="54">
        <v>245</v>
      </c>
      <c r="Q13" s="54"/>
      <c r="R13" s="56">
        <f t="shared" si="3"/>
        <v>10.359408033826638</v>
      </c>
      <c r="S13" s="15"/>
      <c r="T13" s="64"/>
      <c r="U13" s="64"/>
      <c r="V13" s="64"/>
    </row>
    <row r="14" spans="2:22" s="59" customFormat="1" ht="15.75">
      <c r="B14" s="67" t="s">
        <v>73</v>
      </c>
      <c r="C14" s="67"/>
      <c r="D14" s="69">
        <v>3790</v>
      </c>
      <c r="E14" s="69"/>
      <c r="F14" s="55">
        <f t="shared" si="1"/>
        <v>100</v>
      </c>
      <c r="G14" s="56"/>
      <c r="H14" s="54">
        <v>0</v>
      </c>
      <c r="I14" s="54"/>
      <c r="J14" s="56">
        <f t="shared" si="0"/>
        <v>0</v>
      </c>
      <c r="K14" s="56"/>
      <c r="L14" s="54">
        <v>3355</v>
      </c>
      <c r="M14" s="54"/>
      <c r="N14" s="56">
        <f t="shared" si="2"/>
        <v>88.52242744063325</v>
      </c>
      <c r="O14" s="56"/>
      <c r="P14" s="54">
        <v>430</v>
      </c>
      <c r="Q14" s="54"/>
      <c r="R14" s="56">
        <f t="shared" si="3"/>
        <v>11.345646437994723</v>
      </c>
      <c r="S14" s="15"/>
      <c r="T14" s="64"/>
      <c r="U14" s="64"/>
      <c r="V14" s="64"/>
    </row>
    <row r="15" spans="2:22" s="59" customFormat="1" ht="15.75">
      <c r="B15" s="67" t="s">
        <v>68</v>
      </c>
      <c r="C15" s="67"/>
      <c r="D15" s="69">
        <v>19020</v>
      </c>
      <c r="E15" s="69"/>
      <c r="F15" s="55">
        <f t="shared" si="1"/>
        <v>100</v>
      </c>
      <c r="G15" s="56"/>
      <c r="H15" s="54">
        <v>4795</v>
      </c>
      <c r="I15" s="54"/>
      <c r="J15" s="56">
        <f t="shared" si="0"/>
        <v>25.21030494216614</v>
      </c>
      <c r="K15" s="56"/>
      <c r="L15" s="54">
        <v>6155</v>
      </c>
      <c r="M15" s="54"/>
      <c r="N15" s="56">
        <f t="shared" si="2"/>
        <v>32.36067297581493</v>
      </c>
      <c r="O15" s="56"/>
      <c r="P15" s="54">
        <v>8075</v>
      </c>
      <c r="Q15" s="54"/>
      <c r="R15" s="56">
        <f t="shared" si="3"/>
        <v>42.4553101997897</v>
      </c>
      <c r="S15" s="15"/>
      <c r="T15" s="64"/>
      <c r="U15" s="64"/>
      <c r="V15" s="64"/>
    </row>
    <row r="16" spans="2:22" s="59" customFormat="1" ht="15.75">
      <c r="B16" s="59" t="s">
        <v>69</v>
      </c>
      <c r="D16" s="69">
        <v>94765</v>
      </c>
      <c r="E16" s="69"/>
      <c r="F16" s="55">
        <f t="shared" si="1"/>
        <v>100</v>
      </c>
      <c r="G16" s="56"/>
      <c r="H16" s="54">
        <v>39345</v>
      </c>
      <c r="I16" s="54"/>
      <c r="J16" s="56">
        <f t="shared" si="0"/>
        <v>41.51849311454651</v>
      </c>
      <c r="K16" s="56"/>
      <c r="L16" s="54">
        <v>12520</v>
      </c>
      <c r="M16" s="54"/>
      <c r="N16" s="56">
        <f t="shared" si="2"/>
        <v>13.21162876589458</v>
      </c>
      <c r="O16" s="56"/>
      <c r="P16" s="54">
        <v>42900</v>
      </c>
      <c r="Q16" s="54"/>
      <c r="R16" s="56">
        <f t="shared" si="3"/>
        <v>45.26987811955891</v>
      </c>
      <c r="S16" s="15"/>
      <c r="T16" s="64"/>
      <c r="U16" s="64"/>
      <c r="V16" s="64"/>
    </row>
    <row r="17" spans="2:22" s="59" customFormat="1" ht="15.75">
      <c r="B17" s="59" t="s">
        <v>70</v>
      </c>
      <c r="D17" s="69">
        <v>120010</v>
      </c>
      <c r="E17" s="69"/>
      <c r="F17" s="55">
        <f t="shared" si="1"/>
        <v>100</v>
      </c>
      <c r="G17" s="56"/>
      <c r="H17" s="54">
        <v>67950</v>
      </c>
      <c r="I17" s="54"/>
      <c r="J17" s="56">
        <f t="shared" si="0"/>
        <v>56.6202816431964</v>
      </c>
      <c r="K17" s="56"/>
      <c r="L17" s="54">
        <v>10570</v>
      </c>
      <c r="M17" s="54"/>
      <c r="N17" s="56">
        <f t="shared" si="2"/>
        <v>8.80759936671944</v>
      </c>
      <c r="O17" s="56"/>
      <c r="P17" s="54">
        <v>41495</v>
      </c>
      <c r="Q17" s="54"/>
      <c r="R17" s="56">
        <f t="shared" si="3"/>
        <v>34.576285309557534</v>
      </c>
      <c r="S17" s="15"/>
      <c r="T17" s="64"/>
      <c r="U17" s="64"/>
      <c r="V17" s="64"/>
    </row>
    <row r="18" spans="2:22" s="59" customFormat="1" ht="15.75">
      <c r="B18" s="59" t="s">
        <v>71</v>
      </c>
      <c r="D18" s="69">
        <v>85105</v>
      </c>
      <c r="E18" s="69"/>
      <c r="F18" s="55">
        <f t="shared" si="1"/>
        <v>100</v>
      </c>
      <c r="G18" s="56"/>
      <c r="H18" s="54">
        <v>59190</v>
      </c>
      <c r="I18" s="54"/>
      <c r="J18" s="56">
        <f t="shared" si="0"/>
        <v>69.54938017742789</v>
      </c>
      <c r="K18" s="56"/>
      <c r="L18" s="54">
        <v>6060</v>
      </c>
      <c r="M18" s="54"/>
      <c r="N18" s="56">
        <f t="shared" si="2"/>
        <v>7.120615710005287</v>
      </c>
      <c r="O18" s="56"/>
      <c r="P18" s="54">
        <v>19860</v>
      </c>
      <c r="Q18" s="54"/>
      <c r="R18" s="56">
        <f t="shared" si="3"/>
        <v>23.33587920803713</v>
      </c>
      <c r="S18" s="15"/>
      <c r="T18" s="64"/>
      <c r="U18" s="64"/>
      <c r="V18" s="64"/>
    </row>
    <row r="19" spans="2:22" s="59" customFormat="1" ht="15.75">
      <c r="B19" s="59" t="s">
        <v>45</v>
      </c>
      <c r="D19" s="69">
        <v>78600</v>
      </c>
      <c r="E19" s="69"/>
      <c r="F19" s="55">
        <f t="shared" si="1"/>
        <v>100</v>
      </c>
      <c r="G19" s="56"/>
      <c r="H19" s="54">
        <v>59175</v>
      </c>
      <c r="I19" s="54"/>
      <c r="J19" s="56">
        <f t="shared" si="0"/>
        <v>75.28625954198473</v>
      </c>
      <c r="K19" s="56"/>
      <c r="L19" s="54">
        <v>4935</v>
      </c>
      <c r="M19" s="54"/>
      <c r="N19" s="56">
        <f t="shared" si="2"/>
        <v>6.278625954198473</v>
      </c>
      <c r="O19" s="56"/>
      <c r="P19" s="54">
        <v>14495</v>
      </c>
      <c r="Q19" s="54"/>
      <c r="R19" s="56">
        <f t="shared" si="3"/>
        <v>18.44147582697201</v>
      </c>
      <c r="S19" s="15"/>
      <c r="T19" s="64"/>
      <c r="U19" s="64"/>
      <c r="V19" s="64"/>
    </row>
    <row r="20" spans="2:22" s="59" customFormat="1" ht="15.75">
      <c r="B20" s="59" t="s">
        <v>46</v>
      </c>
      <c r="D20" s="69">
        <v>97585</v>
      </c>
      <c r="E20" s="69"/>
      <c r="F20" s="55">
        <f t="shared" si="1"/>
        <v>100</v>
      </c>
      <c r="G20" s="56"/>
      <c r="H20" s="54">
        <v>75335</v>
      </c>
      <c r="I20" s="54"/>
      <c r="J20" s="56">
        <f t="shared" si="0"/>
        <v>77.19936465645335</v>
      </c>
      <c r="K20" s="56"/>
      <c r="L20" s="54">
        <v>5730</v>
      </c>
      <c r="M20" s="54"/>
      <c r="N20" s="56">
        <f t="shared" si="2"/>
        <v>5.871804068248194</v>
      </c>
      <c r="O20" s="56"/>
      <c r="P20" s="54">
        <v>16525</v>
      </c>
      <c r="Q20" s="54"/>
      <c r="R20" s="56">
        <f t="shared" si="3"/>
        <v>16.933955013577908</v>
      </c>
      <c r="S20" s="15"/>
      <c r="T20" s="64"/>
      <c r="U20" s="64"/>
      <c r="V20" s="64"/>
    </row>
    <row r="21" spans="2:22" s="59" customFormat="1" ht="15.75">
      <c r="B21" s="59" t="s">
        <v>47</v>
      </c>
      <c r="D21" s="69">
        <v>110135</v>
      </c>
      <c r="E21" s="69"/>
      <c r="F21" s="55">
        <f t="shared" si="1"/>
        <v>100</v>
      </c>
      <c r="G21" s="56"/>
      <c r="H21" s="54">
        <v>86270</v>
      </c>
      <c r="I21" s="54"/>
      <c r="J21" s="56">
        <f t="shared" si="0"/>
        <v>78.33113905661234</v>
      </c>
      <c r="K21" s="56"/>
      <c r="L21" s="54">
        <v>7235</v>
      </c>
      <c r="M21" s="54"/>
      <c r="N21" s="56">
        <f t="shared" si="2"/>
        <v>6.56921051436873</v>
      </c>
      <c r="O21" s="56"/>
      <c r="P21" s="54">
        <v>16630</v>
      </c>
      <c r="Q21" s="54"/>
      <c r="R21" s="56">
        <f t="shared" si="3"/>
        <v>15.099650429018933</v>
      </c>
      <c r="S21" s="15"/>
      <c r="T21" s="64"/>
      <c r="U21" s="64"/>
      <c r="V21" s="64"/>
    </row>
    <row r="22" spans="2:22" s="59" customFormat="1" ht="15.75">
      <c r="B22" s="59" t="s">
        <v>48</v>
      </c>
      <c r="D22" s="69">
        <v>118830</v>
      </c>
      <c r="E22" s="69"/>
      <c r="F22" s="55">
        <f t="shared" si="1"/>
        <v>100</v>
      </c>
      <c r="G22" s="56"/>
      <c r="H22" s="54">
        <v>94425</v>
      </c>
      <c r="I22" s="54"/>
      <c r="J22" s="56">
        <f t="shared" si="0"/>
        <v>79.46225700580662</v>
      </c>
      <c r="K22" s="56"/>
      <c r="L22" s="54">
        <v>8825</v>
      </c>
      <c r="M22" s="54"/>
      <c r="N22" s="56">
        <f t="shared" si="2"/>
        <v>7.426575780526804</v>
      </c>
      <c r="O22" s="56"/>
      <c r="P22" s="54">
        <v>15580</v>
      </c>
      <c r="Q22" s="54"/>
      <c r="R22" s="56">
        <f t="shared" si="3"/>
        <v>13.111167213666583</v>
      </c>
      <c r="S22" s="15"/>
      <c r="T22" s="64"/>
      <c r="U22" s="64"/>
      <c r="V22" s="64"/>
    </row>
    <row r="23" spans="2:22" s="59" customFormat="1" ht="15.75">
      <c r="B23" s="59" t="s">
        <v>49</v>
      </c>
      <c r="D23" s="69">
        <v>121515</v>
      </c>
      <c r="E23" s="69"/>
      <c r="F23" s="55">
        <f t="shared" si="1"/>
        <v>100</v>
      </c>
      <c r="G23" s="56"/>
      <c r="H23" s="54">
        <v>98905</v>
      </c>
      <c r="I23" s="54"/>
      <c r="J23" s="56">
        <f t="shared" si="0"/>
        <v>81.39324363247336</v>
      </c>
      <c r="K23" s="56"/>
      <c r="L23" s="54">
        <v>9825</v>
      </c>
      <c r="M23" s="54"/>
      <c r="N23" s="56">
        <f t="shared" si="2"/>
        <v>8.085421552894704</v>
      </c>
      <c r="O23" s="56"/>
      <c r="P23" s="54">
        <v>12780</v>
      </c>
      <c r="Q23" s="54"/>
      <c r="R23" s="56">
        <f t="shared" si="3"/>
        <v>10.51722009628441</v>
      </c>
      <c r="S23" s="15"/>
      <c r="T23" s="64"/>
      <c r="U23" s="64"/>
      <c r="V23" s="64"/>
    </row>
    <row r="24" spans="2:22" s="59" customFormat="1" ht="15.75">
      <c r="B24" s="59" t="s">
        <v>50</v>
      </c>
      <c r="D24" s="69">
        <v>109495</v>
      </c>
      <c r="E24" s="69"/>
      <c r="F24" s="55">
        <f t="shared" si="1"/>
        <v>100</v>
      </c>
      <c r="G24" s="56"/>
      <c r="H24" s="54">
        <v>89500</v>
      </c>
      <c r="I24" s="54"/>
      <c r="J24" s="56">
        <f t="shared" si="0"/>
        <v>81.73889218685785</v>
      </c>
      <c r="K24" s="56"/>
      <c r="L24" s="54">
        <v>9765</v>
      </c>
      <c r="M24" s="54"/>
      <c r="N24" s="56">
        <f t="shared" si="2"/>
        <v>8.918215443627563</v>
      </c>
      <c r="O24" s="56"/>
      <c r="P24" s="54">
        <v>10225</v>
      </c>
      <c r="Q24" s="54"/>
      <c r="R24" s="56">
        <f t="shared" si="3"/>
        <v>9.338325950956666</v>
      </c>
      <c r="S24" s="15"/>
      <c r="T24" s="64"/>
      <c r="U24" s="64"/>
      <c r="V24" s="64"/>
    </row>
    <row r="25" spans="2:22" s="59" customFormat="1" ht="15.75">
      <c r="B25" s="59" t="s">
        <v>51</v>
      </c>
      <c r="D25" s="69">
        <v>88770</v>
      </c>
      <c r="E25" s="69"/>
      <c r="F25" s="55">
        <f t="shared" si="1"/>
        <v>100</v>
      </c>
      <c r="G25" s="56"/>
      <c r="H25" s="54">
        <v>72840</v>
      </c>
      <c r="I25" s="54"/>
      <c r="J25" s="56">
        <f t="shared" si="0"/>
        <v>82.05474822575194</v>
      </c>
      <c r="K25" s="56"/>
      <c r="L25" s="54">
        <v>8800</v>
      </c>
      <c r="M25" s="54"/>
      <c r="N25" s="56">
        <f t="shared" si="2"/>
        <v>9.913258983890955</v>
      </c>
      <c r="O25" s="56"/>
      <c r="P25" s="54">
        <v>7125</v>
      </c>
      <c r="Q25" s="54"/>
      <c r="R25" s="56">
        <f t="shared" si="3"/>
        <v>8.026360256843528</v>
      </c>
      <c r="S25" s="15"/>
      <c r="T25" s="64"/>
      <c r="U25" s="64"/>
      <c r="V25" s="64"/>
    </row>
    <row r="26" spans="2:22" s="59" customFormat="1" ht="15.75">
      <c r="B26" s="59" t="s">
        <v>52</v>
      </c>
      <c r="D26" s="69">
        <v>85925</v>
      </c>
      <c r="E26" s="69"/>
      <c r="F26" s="55">
        <f t="shared" si="1"/>
        <v>100</v>
      </c>
      <c r="G26" s="56"/>
      <c r="H26" s="54">
        <v>70940</v>
      </c>
      <c r="I26" s="54"/>
      <c r="J26" s="56">
        <f t="shared" si="0"/>
        <v>82.56037241780622</v>
      </c>
      <c r="K26" s="56"/>
      <c r="L26" s="54">
        <v>9570</v>
      </c>
      <c r="M26" s="54"/>
      <c r="N26" s="56">
        <f t="shared" si="2"/>
        <v>11.137620017457085</v>
      </c>
      <c r="O26" s="56"/>
      <c r="P26" s="54">
        <v>5415</v>
      </c>
      <c r="Q26" s="54"/>
      <c r="R26" s="56">
        <f t="shared" si="3"/>
        <v>6.302007564736689</v>
      </c>
      <c r="S26" s="15"/>
      <c r="T26" s="64"/>
      <c r="U26" s="64"/>
      <c r="V26" s="64"/>
    </row>
    <row r="27" spans="2:22" s="59" customFormat="1" ht="15.75">
      <c r="B27" s="59" t="s">
        <v>53</v>
      </c>
      <c r="D27" s="69">
        <v>82900</v>
      </c>
      <c r="E27" s="69"/>
      <c r="F27" s="55">
        <f t="shared" si="1"/>
        <v>100</v>
      </c>
      <c r="G27" s="56"/>
      <c r="H27" s="54">
        <v>69195</v>
      </c>
      <c r="I27" s="54"/>
      <c r="J27" s="56">
        <f t="shared" si="0"/>
        <v>83.46803377563329</v>
      </c>
      <c r="K27" s="56"/>
      <c r="L27" s="54">
        <v>9780</v>
      </c>
      <c r="M27" s="54"/>
      <c r="N27" s="56">
        <f t="shared" si="2"/>
        <v>11.797346200241254</v>
      </c>
      <c r="O27" s="56"/>
      <c r="P27" s="54">
        <v>3920</v>
      </c>
      <c r="Q27" s="54"/>
      <c r="R27" s="56">
        <f t="shared" si="3"/>
        <v>4.728588661037395</v>
      </c>
      <c r="S27" s="15"/>
      <c r="T27" s="64"/>
      <c r="U27" s="64"/>
      <c r="V27" s="64"/>
    </row>
    <row r="28" spans="2:22" s="59" customFormat="1" ht="15.75">
      <c r="B28" s="59" t="s">
        <v>54</v>
      </c>
      <c r="D28" s="69">
        <v>65930</v>
      </c>
      <c r="E28" s="69"/>
      <c r="F28" s="55">
        <f aca="true" t="shared" si="4" ref="F28:F37">D28/$D28*100</f>
        <v>100</v>
      </c>
      <c r="G28" s="56"/>
      <c r="H28" s="54">
        <v>55565</v>
      </c>
      <c r="I28" s="54"/>
      <c r="J28" s="56">
        <f aca="true" t="shared" si="5" ref="J28:J37">H28/$D28*100</f>
        <v>84.27878052479902</v>
      </c>
      <c r="K28" s="56"/>
      <c r="L28" s="54">
        <v>8130</v>
      </c>
      <c r="M28" s="54"/>
      <c r="N28" s="56">
        <f aca="true" t="shared" si="6" ref="N28:N37">L28/$D28*100</f>
        <v>12.331260427726376</v>
      </c>
      <c r="O28" s="56"/>
      <c r="P28" s="54">
        <v>2235</v>
      </c>
      <c r="Q28" s="54"/>
      <c r="R28" s="56">
        <f t="shared" si="3"/>
        <v>3.389959047474594</v>
      </c>
      <c r="S28" s="15"/>
      <c r="T28" s="64"/>
      <c r="U28" s="64"/>
      <c r="V28" s="64"/>
    </row>
    <row r="29" spans="2:22" s="59" customFormat="1" ht="15.75">
      <c r="B29" s="59" t="s">
        <v>55</v>
      </c>
      <c r="D29" s="69">
        <v>32590</v>
      </c>
      <c r="E29" s="69"/>
      <c r="F29" s="55">
        <f t="shared" si="4"/>
        <v>100</v>
      </c>
      <c r="G29" s="56"/>
      <c r="H29" s="54">
        <v>26700</v>
      </c>
      <c r="I29" s="54"/>
      <c r="J29" s="56">
        <f t="shared" si="5"/>
        <v>81.92697146363915</v>
      </c>
      <c r="K29" s="56"/>
      <c r="L29" s="54">
        <v>4925</v>
      </c>
      <c r="M29" s="54"/>
      <c r="N29" s="56">
        <f t="shared" si="6"/>
        <v>15.111997545259282</v>
      </c>
      <c r="O29" s="56"/>
      <c r="P29" s="54">
        <v>955</v>
      </c>
      <c r="Q29" s="54"/>
      <c r="R29" s="56">
        <f aca="true" t="shared" si="7" ref="R29:R37">P29/$D29*100</f>
        <v>2.930346732126419</v>
      </c>
      <c r="S29" s="15"/>
      <c r="T29" s="64"/>
      <c r="U29" s="64"/>
      <c r="V29" s="64"/>
    </row>
    <row r="30" spans="2:22" s="59" customFormat="1" ht="15.75">
      <c r="B30" s="59" t="s">
        <v>56</v>
      </c>
      <c r="D30" s="69">
        <v>13375</v>
      </c>
      <c r="E30" s="69"/>
      <c r="F30" s="55">
        <f t="shared" si="4"/>
        <v>100</v>
      </c>
      <c r="G30" s="56"/>
      <c r="H30" s="54">
        <v>10205</v>
      </c>
      <c r="I30" s="54"/>
      <c r="J30" s="56">
        <f t="shared" si="5"/>
        <v>76.29906542056075</v>
      </c>
      <c r="K30" s="56"/>
      <c r="L30" s="54">
        <v>2765</v>
      </c>
      <c r="M30" s="54"/>
      <c r="N30" s="56">
        <f t="shared" si="6"/>
        <v>20.672897196261683</v>
      </c>
      <c r="O30" s="56"/>
      <c r="P30" s="54">
        <v>410</v>
      </c>
      <c r="Q30" s="54"/>
      <c r="R30" s="56">
        <f t="shared" si="7"/>
        <v>3.0654205607476634</v>
      </c>
      <c r="S30" s="15"/>
      <c r="T30" s="64"/>
      <c r="U30" s="64"/>
      <c r="V30" s="64"/>
    </row>
    <row r="31" spans="2:22" s="59" customFormat="1" ht="15.75">
      <c r="B31" s="59" t="s">
        <v>108</v>
      </c>
      <c r="D31" s="69">
        <f>SUM(D12+D13+D14+D41)</f>
        <v>13560</v>
      </c>
      <c r="E31" s="69"/>
      <c r="F31" s="55">
        <f t="shared" si="4"/>
        <v>100</v>
      </c>
      <c r="G31" s="56"/>
      <c r="H31" s="54">
        <f>SUM(H12+H13+H14+H41)</f>
        <v>810</v>
      </c>
      <c r="I31" s="54"/>
      <c r="J31" s="56">
        <f t="shared" si="5"/>
        <v>5.9734513274336285</v>
      </c>
      <c r="K31" s="56"/>
      <c r="L31" s="54">
        <f>SUM(L12+L13+L14+L41)</f>
        <v>9775</v>
      </c>
      <c r="M31" s="54"/>
      <c r="N31" s="56">
        <f t="shared" si="6"/>
        <v>72.08702064896755</v>
      </c>
      <c r="O31" s="56"/>
      <c r="P31" s="54">
        <f>SUM(P12+P13+P14+P41)</f>
        <v>2975</v>
      </c>
      <c r="Q31" s="54"/>
      <c r="R31" s="56">
        <f t="shared" si="7"/>
        <v>21.939528023598818</v>
      </c>
      <c r="S31" s="15"/>
      <c r="T31" s="64"/>
      <c r="U31" s="64"/>
      <c r="V31" s="64"/>
    </row>
    <row r="32" spans="2:22" s="59" customFormat="1" ht="15.75">
      <c r="B32" s="59" t="s">
        <v>61</v>
      </c>
      <c r="D32" s="69">
        <f>D42+D16</f>
        <v>108010</v>
      </c>
      <c r="E32" s="69"/>
      <c r="F32" s="55">
        <f t="shared" si="4"/>
        <v>100</v>
      </c>
      <c r="G32" s="56"/>
      <c r="H32" s="54">
        <f>H42+H16</f>
        <v>43325</v>
      </c>
      <c r="I32" s="54"/>
      <c r="J32" s="56">
        <f t="shared" si="5"/>
        <v>40.11202666419776</v>
      </c>
      <c r="K32" s="56"/>
      <c r="L32" s="54">
        <f>L42+L16</f>
        <v>15735</v>
      </c>
      <c r="M32" s="54"/>
      <c r="N32" s="56">
        <f t="shared" si="6"/>
        <v>14.568095546708637</v>
      </c>
      <c r="O32" s="56"/>
      <c r="P32" s="54">
        <f>P42+P16</f>
        <v>48940</v>
      </c>
      <c r="Q32" s="54"/>
      <c r="R32" s="56">
        <f t="shared" si="7"/>
        <v>45.31061938709379</v>
      </c>
      <c r="S32" s="15"/>
      <c r="T32" s="64"/>
      <c r="U32" s="64"/>
      <c r="V32" s="64"/>
    </row>
    <row r="33" spans="2:22" s="59" customFormat="1" ht="15.75">
      <c r="B33" s="59" t="s">
        <v>107</v>
      </c>
      <c r="D33" s="69">
        <f>D17+D18</f>
        <v>205115</v>
      </c>
      <c r="E33" s="69"/>
      <c r="F33" s="55">
        <f t="shared" si="4"/>
        <v>100</v>
      </c>
      <c r="G33" s="56"/>
      <c r="H33" s="54">
        <f>H17+H18</f>
        <v>127140</v>
      </c>
      <c r="I33" s="54"/>
      <c r="J33" s="56">
        <f t="shared" si="5"/>
        <v>61.98474026765473</v>
      </c>
      <c r="K33" s="56"/>
      <c r="L33" s="54">
        <f>L17+L18</f>
        <v>16630</v>
      </c>
      <c r="M33" s="54"/>
      <c r="N33" s="56">
        <f t="shared" si="6"/>
        <v>8.107646929771104</v>
      </c>
      <c r="O33" s="56"/>
      <c r="P33" s="54">
        <f>P17+P18</f>
        <v>61355</v>
      </c>
      <c r="Q33" s="54"/>
      <c r="R33" s="56">
        <f t="shared" si="7"/>
        <v>29.91248811642249</v>
      </c>
      <c r="S33" s="15"/>
      <c r="T33" s="64"/>
      <c r="U33" s="64"/>
      <c r="V33" s="64"/>
    </row>
    <row r="34" spans="2:22" s="59" customFormat="1" ht="15.75">
      <c r="B34" s="59" t="s">
        <v>62</v>
      </c>
      <c r="D34" s="69">
        <f>SUM(D19:D24)</f>
        <v>636160</v>
      </c>
      <c r="E34" s="69"/>
      <c r="F34" s="55">
        <f t="shared" si="4"/>
        <v>100</v>
      </c>
      <c r="G34" s="56"/>
      <c r="H34" s="54">
        <f>SUM(H19:H24)</f>
        <v>503610</v>
      </c>
      <c r="I34" s="54"/>
      <c r="J34" s="56">
        <f t="shared" si="5"/>
        <v>79.1640467806841</v>
      </c>
      <c r="K34" s="56"/>
      <c r="L34" s="54">
        <f>SUM(L19:L24)</f>
        <v>46315</v>
      </c>
      <c r="M34" s="54"/>
      <c r="N34" s="56">
        <f t="shared" si="6"/>
        <v>7.28040115694165</v>
      </c>
      <c r="O34" s="56"/>
      <c r="P34" s="54">
        <f>SUM(P19:P24)</f>
        <v>86235</v>
      </c>
      <c r="Q34" s="54"/>
      <c r="R34" s="56">
        <f t="shared" si="7"/>
        <v>13.555552062374247</v>
      </c>
      <c r="S34" s="15"/>
      <c r="T34" s="64"/>
      <c r="U34" s="64"/>
      <c r="V34" s="64"/>
    </row>
    <row r="35" spans="2:22" s="59" customFormat="1" ht="15.75">
      <c r="B35" s="59" t="s">
        <v>63</v>
      </c>
      <c r="D35" s="69">
        <f>SUM(D25:D30)</f>
        <v>369490</v>
      </c>
      <c r="E35" s="69"/>
      <c r="F35" s="55">
        <f t="shared" si="4"/>
        <v>100</v>
      </c>
      <c r="G35" s="56"/>
      <c r="H35" s="54">
        <f>SUM(H25:H30)</f>
        <v>305445</v>
      </c>
      <c r="I35" s="54"/>
      <c r="J35" s="56">
        <f t="shared" si="5"/>
        <v>82.66664862377873</v>
      </c>
      <c r="K35" s="56"/>
      <c r="L35" s="54">
        <f>SUM(L25:L30)</f>
        <v>43970</v>
      </c>
      <c r="M35" s="54"/>
      <c r="N35" s="56">
        <f t="shared" si="6"/>
        <v>11.900186743890227</v>
      </c>
      <c r="O35" s="56"/>
      <c r="P35" s="54">
        <f>SUM(P25:P30)</f>
        <v>20060</v>
      </c>
      <c r="Q35" s="54"/>
      <c r="R35" s="56">
        <f t="shared" si="7"/>
        <v>5.429104982543506</v>
      </c>
      <c r="S35" s="15"/>
      <c r="T35" s="64"/>
      <c r="U35" s="64"/>
      <c r="V35" s="64"/>
    </row>
    <row r="36" spans="4:22" s="59" customFormat="1" ht="4.5" customHeight="1">
      <c r="D36" s="69"/>
      <c r="E36" s="69"/>
      <c r="F36" s="55"/>
      <c r="G36" s="56"/>
      <c r="H36" s="54"/>
      <c r="I36" s="54"/>
      <c r="J36" s="56"/>
      <c r="K36" s="56"/>
      <c r="L36" s="54"/>
      <c r="M36" s="54"/>
      <c r="N36" s="56"/>
      <c r="O36" s="56"/>
      <c r="P36" s="54"/>
      <c r="Q36" s="54"/>
      <c r="R36" s="56"/>
      <c r="S36" s="15"/>
      <c r="T36" s="64"/>
      <c r="U36" s="64"/>
      <c r="V36" s="64"/>
    </row>
    <row r="37" spans="2:19" s="59" customFormat="1" ht="15.75">
      <c r="B37" s="59" t="s">
        <v>37</v>
      </c>
      <c r="D37" s="70">
        <v>810</v>
      </c>
      <c r="E37" s="70"/>
      <c r="F37" s="132">
        <f t="shared" si="4"/>
        <v>100</v>
      </c>
      <c r="G37" s="77"/>
      <c r="H37" s="66">
        <v>0</v>
      </c>
      <c r="I37" s="66"/>
      <c r="J37" s="77">
        <f t="shared" si="5"/>
        <v>0</v>
      </c>
      <c r="K37" s="77"/>
      <c r="L37" s="66">
        <v>735</v>
      </c>
      <c r="M37" s="66"/>
      <c r="N37" s="77">
        <f t="shared" si="6"/>
        <v>90.74074074074075</v>
      </c>
      <c r="O37" s="77"/>
      <c r="P37" s="66">
        <v>65</v>
      </c>
      <c r="Q37" s="66"/>
      <c r="R37" s="77">
        <f t="shared" si="7"/>
        <v>8.024691358024691</v>
      </c>
      <c r="S37" s="15"/>
    </row>
    <row r="38" spans="2:19" s="59" customFormat="1" ht="15.75">
      <c r="B38" s="59" t="s">
        <v>38</v>
      </c>
      <c r="D38" s="70">
        <v>2985</v>
      </c>
      <c r="E38" s="70"/>
      <c r="F38" s="132">
        <f aca="true" t="shared" si="8" ref="F38:F45">D38/$D38*100</f>
        <v>100</v>
      </c>
      <c r="G38" s="77"/>
      <c r="H38" s="66">
        <v>0</v>
      </c>
      <c r="I38" s="66"/>
      <c r="J38" s="77">
        <f aca="true" t="shared" si="9" ref="J38:J45">H38/$D38*100</f>
        <v>0</v>
      </c>
      <c r="K38" s="77"/>
      <c r="L38" s="66">
        <v>2645</v>
      </c>
      <c r="M38" s="66"/>
      <c r="N38" s="77">
        <f aca="true" t="shared" si="10" ref="N38:N45">L38/$D38*100</f>
        <v>88.60971524288107</v>
      </c>
      <c r="O38" s="77"/>
      <c r="P38" s="66">
        <v>330</v>
      </c>
      <c r="Q38" s="66"/>
      <c r="R38" s="77">
        <f aca="true" t="shared" si="11" ref="R38:R45">P38/$D38*100</f>
        <v>11.055276381909549</v>
      </c>
      <c r="S38" s="15"/>
    </row>
    <row r="39" spans="2:19" s="59" customFormat="1" ht="15.75">
      <c r="B39" s="59" t="s">
        <v>33</v>
      </c>
      <c r="D39" s="70">
        <v>3795</v>
      </c>
      <c r="E39" s="70"/>
      <c r="F39" s="132">
        <f t="shared" si="8"/>
        <v>100</v>
      </c>
      <c r="G39" s="77"/>
      <c r="H39" s="66">
        <v>0</v>
      </c>
      <c r="I39" s="66"/>
      <c r="J39" s="77">
        <f t="shared" si="9"/>
        <v>0</v>
      </c>
      <c r="K39" s="77"/>
      <c r="L39" s="66">
        <v>3380</v>
      </c>
      <c r="M39" s="66"/>
      <c r="N39" s="77">
        <f t="shared" si="10"/>
        <v>89.06455862977603</v>
      </c>
      <c r="O39" s="77"/>
      <c r="P39" s="66">
        <v>395</v>
      </c>
      <c r="Q39" s="66"/>
      <c r="R39" s="77">
        <f t="shared" si="11"/>
        <v>10.408432147562582</v>
      </c>
      <c r="S39" s="15"/>
    </row>
    <row r="40" spans="2:19" s="59" customFormat="1" ht="15.75">
      <c r="B40" s="59" t="s">
        <v>34</v>
      </c>
      <c r="D40" s="70">
        <v>2360</v>
      </c>
      <c r="E40" s="70"/>
      <c r="F40" s="132">
        <f t="shared" si="8"/>
        <v>100</v>
      </c>
      <c r="G40" s="77"/>
      <c r="H40" s="66">
        <v>0</v>
      </c>
      <c r="I40" s="66"/>
      <c r="J40" s="77">
        <f t="shared" si="9"/>
        <v>0</v>
      </c>
      <c r="K40" s="77"/>
      <c r="L40" s="66">
        <v>2110</v>
      </c>
      <c r="M40" s="66"/>
      <c r="N40" s="77">
        <f t="shared" si="10"/>
        <v>89.40677966101694</v>
      </c>
      <c r="O40" s="77"/>
      <c r="P40" s="66">
        <v>245</v>
      </c>
      <c r="Q40" s="66"/>
      <c r="R40" s="77">
        <f t="shared" si="11"/>
        <v>10.38135593220339</v>
      </c>
      <c r="S40" s="15"/>
    </row>
    <row r="41" spans="2:20" s="59" customFormat="1" ht="16.5" customHeight="1">
      <c r="B41" s="59" t="s">
        <v>35</v>
      </c>
      <c r="D41" s="70">
        <v>5775</v>
      </c>
      <c r="E41" s="70"/>
      <c r="F41" s="132">
        <f t="shared" si="8"/>
        <v>100</v>
      </c>
      <c r="G41" s="77"/>
      <c r="H41" s="66">
        <v>810</v>
      </c>
      <c r="I41" s="66"/>
      <c r="J41" s="77">
        <f t="shared" si="9"/>
        <v>14.025974025974024</v>
      </c>
      <c r="K41" s="77"/>
      <c r="L41" s="66">
        <v>2935</v>
      </c>
      <c r="M41" s="66"/>
      <c r="N41" s="77">
        <f t="shared" si="10"/>
        <v>50.82251082251082</v>
      </c>
      <c r="O41" s="77"/>
      <c r="P41" s="66">
        <v>2025</v>
      </c>
      <c r="Q41" s="66"/>
      <c r="R41" s="77">
        <f t="shared" si="11"/>
        <v>35.064935064935064</v>
      </c>
      <c r="S41" s="15"/>
      <c r="T41" s="60"/>
    </row>
    <row r="42" spans="2:20" s="59" customFormat="1" ht="16.5" customHeight="1">
      <c r="B42" s="59" t="s">
        <v>36</v>
      </c>
      <c r="D42" s="70">
        <v>13245</v>
      </c>
      <c r="E42" s="70"/>
      <c r="F42" s="132">
        <f t="shared" si="8"/>
        <v>100</v>
      </c>
      <c r="G42" s="77"/>
      <c r="H42" s="66">
        <v>3980</v>
      </c>
      <c r="I42" s="66"/>
      <c r="J42" s="77">
        <f t="shared" si="9"/>
        <v>30.049075122687807</v>
      </c>
      <c r="K42" s="77"/>
      <c r="L42" s="66">
        <v>3215</v>
      </c>
      <c r="M42" s="66"/>
      <c r="N42" s="77">
        <f t="shared" si="10"/>
        <v>24.27331068327671</v>
      </c>
      <c r="O42" s="77"/>
      <c r="P42" s="66">
        <v>6040</v>
      </c>
      <c r="Q42" s="66"/>
      <c r="R42" s="77">
        <f t="shared" si="11"/>
        <v>45.60211400528501</v>
      </c>
      <c r="S42" s="15"/>
      <c r="T42" s="60"/>
    </row>
    <row r="43" spans="2:19" s="59" customFormat="1" ht="16.5" customHeight="1">
      <c r="B43" s="59" t="s">
        <v>89</v>
      </c>
      <c r="D43" s="70">
        <v>174695</v>
      </c>
      <c r="E43" s="70"/>
      <c r="F43" s="132">
        <f t="shared" si="8"/>
        <v>100</v>
      </c>
      <c r="G43" s="77"/>
      <c r="H43" s="66">
        <v>143785</v>
      </c>
      <c r="I43" s="66"/>
      <c r="J43" s="77">
        <f t="shared" si="9"/>
        <v>82.3063052749077</v>
      </c>
      <c r="K43" s="77"/>
      <c r="L43" s="66">
        <v>18370</v>
      </c>
      <c r="M43" s="66"/>
      <c r="N43" s="77">
        <f t="shared" si="10"/>
        <v>10.515469818827098</v>
      </c>
      <c r="O43" s="77"/>
      <c r="P43" s="66">
        <v>12540</v>
      </c>
      <c r="Q43" s="66"/>
      <c r="R43" s="77">
        <f t="shared" si="11"/>
        <v>7.178224906265205</v>
      </c>
      <c r="S43" s="15"/>
    </row>
    <row r="44" spans="2:19" s="59" customFormat="1" ht="15.75">
      <c r="B44" s="59" t="s">
        <v>65</v>
      </c>
      <c r="D44" s="70">
        <v>148830</v>
      </c>
      <c r="E44" s="70"/>
      <c r="F44" s="132">
        <f t="shared" si="8"/>
        <v>100</v>
      </c>
      <c r="G44" s="77"/>
      <c r="H44" s="66">
        <v>124760</v>
      </c>
      <c r="I44" s="66"/>
      <c r="J44" s="77">
        <f t="shared" si="9"/>
        <v>83.82718537929182</v>
      </c>
      <c r="K44" s="77"/>
      <c r="L44" s="66">
        <v>17915</v>
      </c>
      <c r="M44" s="66"/>
      <c r="N44" s="77">
        <f t="shared" si="10"/>
        <v>12.037223678021904</v>
      </c>
      <c r="O44" s="77"/>
      <c r="P44" s="66">
        <v>6160</v>
      </c>
      <c r="Q44" s="66"/>
      <c r="R44" s="77">
        <f t="shared" si="11"/>
        <v>4.138950480413895</v>
      </c>
      <c r="S44" s="15"/>
    </row>
    <row r="45" spans="2:19" s="59" customFormat="1" ht="15.75">
      <c r="B45" s="59" t="s">
        <v>95</v>
      </c>
      <c r="D45" s="70">
        <v>45965</v>
      </c>
      <c r="E45" s="70"/>
      <c r="F45" s="132">
        <f t="shared" si="8"/>
        <v>100</v>
      </c>
      <c r="G45" s="77"/>
      <c r="H45" s="66">
        <v>36905</v>
      </c>
      <c r="I45" s="66"/>
      <c r="J45" s="77">
        <f t="shared" si="9"/>
        <v>80.28935059284238</v>
      </c>
      <c r="K45" s="77"/>
      <c r="L45" s="66">
        <v>7685</v>
      </c>
      <c r="M45" s="66"/>
      <c r="N45" s="77">
        <f t="shared" si="10"/>
        <v>16.7192429022082</v>
      </c>
      <c r="O45" s="77"/>
      <c r="P45" s="66">
        <v>1370</v>
      </c>
      <c r="Q45" s="66"/>
      <c r="R45" s="77">
        <f t="shared" si="11"/>
        <v>2.980528663113238</v>
      </c>
      <c r="S45" s="15"/>
    </row>
    <row r="46" spans="2:11" s="59" customFormat="1" ht="15.75">
      <c r="B46" s="63"/>
      <c r="C46" s="63"/>
      <c r="F46" s="71"/>
      <c r="G46" s="71"/>
      <c r="H46" s="71"/>
      <c r="I46" s="71"/>
      <c r="J46" s="71"/>
      <c r="K46" s="71"/>
    </row>
    <row r="47" spans="2:11" s="82" customFormat="1" ht="15.75">
      <c r="B47" s="97" t="s">
        <v>157</v>
      </c>
      <c r="C47" s="97"/>
      <c r="F47" s="98"/>
      <c r="G47" s="98"/>
      <c r="H47" s="98"/>
      <c r="I47" s="98"/>
      <c r="J47" s="98"/>
      <c r="K47" s="98"/>
    </row>
    <row r="48" spans="2:11" s="82" customFormat="1" ht="15.75">
      <c r="B48" s="97" t="s">
        <v>171</v>
      </c>
      <c r="C48" s="97"/>
      <c r="F48" s="98"/>
      <c r="G48" s="98"/>
      <c r="H48" s="98"/>
      <c r="I48" s="98"/>
      <c r="J48" s="98"/>
      <c r="K48" s="98"/>
    </row>
    <row r="49" spans="2:11" ht="9" customHeight="1">
      <c r="B49" s="59" t="s">
        <v>153</v>
      </c>
      <c r="C49" s="61"/>
      <c r="F49" s="22"/>
      <c r="G49" s="22"/>
      <c r="H49" s="22"/>
      <c r="I49" s="22"/>
      <c r="J49" s="22"/>
      <c r="K49" s="22"/>
    </row>
    <row r="50" spans="2:18" ht="32.25" customHeight="1">
      <c r="B50" s="183" t="s">
        <v>150</v>
      </c>
      <c r="C50" s="174"/>
      <c r="D50" s="174"/>
      <c r="E50" s="174"/>
      <c r="F50" s="174"/>
      <c r="G50" s="174"/>
      <c r="H50" s="174"/>
      <c r="I50" s="174"/>
      <c r="J50" s="174"/>
      <c r="K50" s="174"/>
      <c r="L50" s="174"/>
      <c r="M50" s="174"/>
      <c r="N50" s="174"/>
      <c r="O50" s="174"/>
      <c r="P50" s="174"/>
      <c r="Q50" s="174"/>
      <c r="R50" s="174"/>
    </row>
    <row r="51" spans="6:11" ht="15.75">
      <c r="F51" s="22"/>
      <c r="G51" s="22"/>
      <c r="H51" s="22"/>
      <c r="I51" s="22"/>
      <c r="J51" s="22"/>
      <c r="K51" s="22"/>
    </row>
    <row r="52" spans="6:11" ht="15.75">
      <c r="F52" s="22"/>
      <c r="G52" s="22"/>
      <c r="H52" s="22"/>
      <c r="I52" s="22"/>
      <c r="J52" s="22"/>
      <c r="K52" s="22"/>
    </row>
    <row r="53" spans="2:11" ht="15.75">
      <c r="B53" s="82"/>
      <c r="C53" s="82"/>
      <c r="F53" s="22"/>
      <c r="G53" s="22"/>
      <c r="H53" s="22"/>
      <c r="I53" s="22"/>
      <c r="J53" s="22"/>
      <c r="K53" s="22"/>
    </row>
    <row r="54" spans="6:11" ht="15.75">
      <c r="F54" s="22"/>
      <c r="G54" s="22"/>
      <c r="H54" s="22"/>
      <c r="I54" s="22"/>
      <c r="J54" s="22"/>
      <c r="K54" s="22"/>
    </row>
    <row r="55" spans="6:11" ht="15.75">
      <c r="F55" s="22"/>
      <c r="G55" s="22"/>
      <c r="H55" s="22"/>
      <c r="I55" s="22"/>
      <c r="J55" s="22"/>
      <c r="K55" s="22"/>
    </row>
    <row r="56" spans="6:11" ht="15.75">
      <c r="F56" s="22"/>
      <c r="G56" s="22"/>
      <c r="H56" s="22"/>
      <c r="I56" s="22"/>
      <c r="J56" s="22"/>
      <c r="K56" s="22"/>
    </row>
    <row r="57" spans="6:11" ht="15.75">
      <c r="F57" s="22"/>
      <c r="G57" s="22"/>
      <c r="H57" s="22"/>
      <c r="I57" s="22"/>
      <c r="J57" s="22"/>
      <c r="K57" s="22"/>
    </row>
    <row r="58" spans="6:11" ht="15.75">
      <c r="F58" s="22"/>
      <c r="G58" s="22"/>
      <c r="H58" s="22"/>
      <c r="I58" s="22"/>
      <c r="J58" s="22"/>
      <c r="K58" s="22"/>
    </row>
    <row r="59" spans="6:11" ht="15.75">
      <c r="F59" s="22"/>
      <c r="G59" s="22"/>
      <c r="H59" s="22"/>
      <c r="I59" s="22"/>
      <c r="J59" s="22"/>
      <c r="K59" s="22"/>
    </row>
    <row r="60" spans="6:11" ht="15.75">
      <c r="F60" s="22"/>
      <c r="G60" s="22"/>
      <c r="H60" s="22"/>
      <c r="I60" s="22"/>
      <c r="J60" s="22"/>
      <c r="K60" s="22"/>
    </row>
    <row r="61" spans="6:11" ht="15.75">
      <c r="F61" s="22"/>
      <c r="G61" s="22"/>
      <c r="H61" s="22"/>
      <c r="I61" s="22"/>
      <c r="J61" s="22"/>
      <c r="K61" s="22"/>
    </row>
    <row r="62" spans="6:11" ht="15.75">
      <c r="F62" s="22"/>
      <c r="G62" s="22"/>
      <c r="H62" s="22"/>
      <c r="I62" s="22"/>
      <c r="J62" s="22"/>
      <c r="K62" s="22"/>
    </row>
    <row r="63" spans="6:11" ht="15.75">
      <c r="F63" s="22"/>
      <c r="G63" s="22"/>
      <c r="H63" s="22"/>
      <c r="I63" s="22"/>
      <c r="J63" s="22"/>
      <c r="K63" s="22"/>
    </row>
    <row r="64" spans="6:11" ht="15.75">
      <c r="F64" s="22"/>
      <c r="G64" s="22"/>
      <c r="H64" s="22"/>
      <c r="I64" s="22"/>
      <c r="J64" s="22"/>
      <c r="K64" s="22"/>
    </row>
    <row r="65" spans="6:11" ht="15.75">
      <c r="F65" s="22"/>
      <c r="G65" s="22"/>
      <c r="H65" s="22"/>
      <c r="I65" s="22"/>
      <c r="J65" s="22"/>
      <c r="K65" s="22"/>
    </row>
    <row r="66" spans="6:11" ht="15.75">
      <c r="F66" s="22"/>
      <c r="G66" s="22"/>
      <c r="H66" s="22"/>
      <c r="I66" s="22"/>
      <c r="J66" s="22"/>
      <c r="K66" s="22"/>
    </row>
    <row r="67" spans="6:11" ht="15.75">
      <c r="F67" s="22"/>
      <c r="G67" s="22"/>
      <c r="H67" s="22"/>
      <c r="I67" s="22"/>
      <c r="J67" s="22"/>
      <c r="K67" s="22"/>
    </row>
    <row r="68" spans="6:11" ht="15.75">
      <c r="F68" s="22"/>
      <c r="G68" s="22"/>
      <c r="H68" s="22"/>
      <c r="I68" s="22"/>
      <c r="J68" s="22"/>
      <c r="K68" s="22"/>
    </row>
    <row r="69" spans="6:11" ht="15.75">
      <c r="F69" s="22"/>
      <c r="G69" s="22"/>
      <c r="H69" s="22"/>
      <c r="I69" s="22"/>
      <c r="J69" s="22"/>
      <c r="K69" s="22"/>
    </row>
    <row r="70" spans="6:11" ht="15.75">
      <c r="F70" s="22"/>
      <c r="G70" s="22"/>
      <c r="H70" s="22"/>
      <c r="I70" s="22"/>
      <c r="J70" s="22"/>
      <c r="K70" s="22"/>
    </row>
    <row r="71" spans="6:11" ht="15.75">
      <c r="F71" s="22"/>
      <c r="G71" s="22"/>
      <c r="H71" s="22"/>
      <c r="I71" s="22"/>
      <c r="J71" s="22"/>
      <c r="K71" s="22"/>
    </row>
    <row r="72" spans="6:11" ht="15.75">
      <c r="F72" s="22"/>
      <c r="G72" s="22"/>
      <c r="H72" s="22"/>
      <c r="I72" s="22"/>
      <c r="J72" s="22"/>
      <c r="K72" s="22"/>
    </row>
    <row r="73" spans="6:11" ht="15.75">
      <c r="F73" s="22"/>
      <c r="G73" s="22"/>
      <c r="H73" s="22"/>
      <c r="I73" s="22"/>
      <c r="J73" s="22"/>
      <c r="K73" s="22"/>
    </row>
    <row r="74" spans="6:11" ht="15.75">
      <c r="F74" s="22"/>
      <c r="G74" s="22"/>
      <c r="H74" s="22"/>
      <c r="I74" s="22"/>
      <c r="J74" s="22"/>
      <c r="K74" s="22"/>
    </row>
    <row r="75" spans="6:11" ht="15.75">
      <c r="F75" s="22"/>
      <c r="G75" s="22"/>
      <c r="H75" s="22"/>
      <c r="I75" s="22"/>
      <c r="J75" s="22"/>
      <c r="K75" s="22"/>
    </row>
    <row r="76" spans="6:11" ht="15.75">
      <c r="F76" s="22"/>
      <c r="G76" s="22"/>
      <c r="H76" s="22"/>
      <c r="I76" s="22"/>
      <c r="J76" s="22"/>
      <c r="K76" s="22"/>
    </row>
    <row r="77" spans="6:11" ht="15.75">
      <c r="F77" s="22"/>
      <c r="G77" s="22"/>
      <c r="H77" s="22"/>
      <c r="I77" s="22"/>
      <c r="J77" s="22"/>
      <c r="K77" s="22"/>
    </row>
    <row r="78" spans="6:11" ht="15.75">
      <c r="F78" s="22"/>
      <c r="G78" s="22"/>
      <c r="H78" s="22"/>
      <c r="I78" s="22"/>
      <c r="J78" s="22"/>
      <c r="K78" s="22"/>
    </row>
    <row r="79" spans="6:11" ht="15.75">
      <c r="F79" s="22"/>
      <c r="G79" s="22"/>
      <c r="H79" s="22"/>
      <c r="I79" s="22"/>
      <c r="J79" s="22"/>
      <c r="K79" s="22"/>
    </row>
    <row r="80" spans="6:11" ht="15.75">
      <c r="F80" s="22"/>
      <c r="G80" s="22"/>
      <c r="H80" s="22"/>
      <c r="I80" s="22"/>
      <c r="J80" s="22"/>
      <c r="K80" s="22"/>
    </row>
    <row r="81" spans="6:11" ht="15.75">
      <c r="F81" s="22"/>
      <c r="G81" s="22"/>
      <c r="H81" s="22"/>
      <c r="I81" s="22"/>
      <c r="J81" s="22"/>
      <c r="K81" s="22"/>
    </row>
    <row r="82" spans="6:11" ht="15.75">
      <c r="F82" s="22"/>
      <c r="G82" s="22"/>
      <c r="H82" s="22"/>
      <c r="I82" s="22"/>
      <c r="J82" s="22"/>
      <c r="K82" s="22"/>
    </row>
    <row r="83" spans="6:11" ht="15.75">
      <c r="F83" s="22"/>
      <c r="G83" s="22"/>
      <c r="H83" s="22"/>
      <c r="I83" s="22"/>
      <c r="J83" s="22"/>
      <c r="K83" s="22"/>
    </row>
    <row r="84" spans="6:11" ht="15.75">
      <c r="F84" s="22"/>
      <c r="G84" s="22"/>
      <c r="H84" s="22"/>
      <c r="I84" s="22"/>
      <c r="J84" s="22"/>
      <c r="K84" s="22"/>
    </row>
    <row r="85" spans="6:11" ht="15.75">
      <c r="F85" s="22"/>
      <c r="G85" s="22"/>
      <c r="H85" s="22"/>
      <c r="I85" s="22"/>
      <c r="J85" s="22"/>
      <c r="K85" s="22"/>
    </row>
    <row r="86" spans="6:11" ht="15.75">
      <c r="F86" s="22"/>
      <c r="G86" s="22"/>
      <c r="H86" s="22"/>
      <c r="I86" s="22"/>
      <c r="J86" s="22"/>
      <c r="K86" s="22"/>
    </row>
    <row r="87" spans="6:11" ht="15.75">
      <c r="F87" s="22"/>
      <c r="G87" s="22"/>
      <c r="H87" s="22"/>
      <c r="I87" s="22"/>
      <c r="J87" s="22"/>
      <c r="K87" s="22"/>
    </row>
    <row r="88" spans="6:11" ht="15.75">
      <c r="F88" s="22"/>
      <c r="G88" s="22"/>
      <c r="H88" s="22"/>
      <c r="I88" s="22"/>
      <c r="J88" s="22"/>
      <c r="K88" s="22"/>
    </row>
    <row r="89" spans="6:11" ht="15.75">
      <c r="F89" s="22"/>
      <c r="G89" s="22"/>
      <c r="H89" s="22"/>
      <c r="I89" s="22"/>
      <c r="J89" s="22"/>
      <c r="K89" s="22"/>
    </row>
    <row r="90" spans="6:11" ht="15.75">
      <c r="F90" s="22"/>
      <c r="G90" s="22"/>
      <c r="H90" s="22"/>
      <c r="I90" s="22"/>
      <c r="J90" s="22"/>
      <c r="K90" s="22"/>
    </row>
    <row r="91" spans="6:11" ht="15.75">
      <c r="F91" s="22"/>
      <c r="G91" s="22"/>
      <c r="H91" s="22"/>
      <c r="I91" s="22"/>
      <c r="J91" s="22"/>
      <c r="K91" s="22"/>
    </row>
    <row r="92" spans="6:11" ht="15.75">
      <c r="F92" s="22"/>
      <c r="G92" s="22"/>
      <c r="H92" s="22"/>
      <c r="I92" s="22"/>
      <c r="J92" s="22"/>
      <c r="K92" s="22"/>
    </row>
    <row r="93" spans="6:11" ht="15.75">
      <c r="F93" s="22"/>
      <c r="G93" s="22"/>
      <c r="H93" s="22"/>
      <c r="I93" s="22"/>
      <c r="J93" s="22"/>
      <c r="K93" s="22"/>
    </row>
    <row r="94" spans="6:11" ht="15.75">
      <c r="F94" s="22"/>
      <c r="G94" s="22"/>
      <c r="H94" s="22"/>
      <c r="I94" s="22"/>
      <c r="J94" s="22"/>
      <c r="K94" s="22"/>
    </row>
    <row r="95" spans="6:11" ht="15.75">
      <c r="F95" s="22"/>
      <c r="G95" s="22"/>
      <c r="H95" s="22"/>
      <c r="I95" s="22"/>
      <c r="J95" s="22"/>
      <c r="K95" s="22"/>
    </row>
    <row r="96" spans="6:11" ht="15.75">
      <c r="F96" s="22"/>
      <c r="G96" s="22"/>
      <c r="H96" s="22"/>
      <c r="I96" s="22"/>
      <c r="J96" s="22"/>
      <c r="K96" s="22"/>
    </row>
    <row r="97" spans="6:11" ht="15.75">
      <c r="F97" s="22"/>
      <c r="G97" s="22"/>
      <c r="H97" s="22"/>
      <c r="I97" s="22"/>
      <c r="J97" s="22"/>
      <c r="K97" s="22"/>
    </row>
    <row r="98" spans="6:11" ht="15.75">
      <c r="F98" s="22"/>
      <c r="G98" s="22"/>
      <c r="H98" s="22"/>
      <c r="I98" s="22"/>
      <c r="J98" s="22"/>
      <c r="K98" s="22"/>
    </row>
    <row r="99" spans="6:11" ht="15.75">
      <c r="F99" s="22"/>
      <c r="G99" s="22"/>
      <c r="H99" s="22"/>
      <c r="I99" s="22"/>
      <c r="J99" s="22"/>
      <c r="K99" s="22"/>
    </row>
    <row r="100" spans="6:11" ht="15.75">
      <c r="F100" s="22"/>
      <c r="G100" s="22"/>
      <c r="H100" s="22"/>
      <c r="I100" s="22"/>
      <c r="J100" s="22"/>
      <c r="K100" s="22"/>
    </row>
    <row r="101" spans="6:11" ht="15.75">
      <c r="F101" s="22"/>
      <c r="G101" s="22"/>
      <c r="H101" s="22"/>
      <c r="I101" s="22"/>
      <c r="J101" s="22"/>
      <c r="K101" s="22"/>
    </row>
    <row r="102" spans="6:11" ht="15.75">
      <c r="F102" s="22"/>
      <c r="G102" s="22"/>
      <c r="H102" s="22"/>
      <c r="I102" s="22"/>
      <c r="J102" s="22"/>
      <c r="K102" s="22"/>
    </row>
    <row r="103" spans="6:11" ht="15.75">
      <c r="F103" s="22"/>
      <c r="G103" s="22"/>
      <c r="H103" s="22"/>
      <c r="I103" s="22"/>
      <c r="J103" s="22"/>
      <c r="K103" s="22"/>
    </row>
    <row r="104" spans="6:11" ht="15.75">
      <c r="F104" s="22"/>
      <c r="G104" s="22"/>
      <c r="H104" s="22"/>
      <c r="I104" s="22"/>
      <c r="J104" s="22"/>
      <c r="K104" s="22"/>
    </row>
    <row r="105" spans="6:11" ht="15.75">
      <c r="F105" s="22"/>
      <c r="G105" s="22"/>
      <c r="H105" s="22"/>
      <c r="I105" s="22"/>
      <c r="J105" s="22"/>
      <c r="K105" s="22"/>
    </row>
    <row r="106" spans="6:11" ht="15.75">
      <c r="F106" s="22"/>
      <c r="G106" s="22"/>
      <c r="H106" s="22"/>
      <c r="I106" s="22"/>
      <c r="J106" s="22"/>
      <c r="K106" s="22"/>
    </row>
    <row r="107" spans="6:11" ht="15.75">
      <c r="F107" s="22"/>
      <c r="G107" s="22"/>
      <c r="H107" s="22"/>
      <c r="I107" s="22"/>
      <c r="J107" s="22"/>
      <c r="K107" s="22"/>
    </row>
    <row r="108" spans="6:11" ht="15.75">
      <c r="F108" s="22"/>
      <c r="G108" s="22"/>
      <c r="H108" s="22"/>
      <c r="I108" s="22"/>
      <c r="J108" s="22"/>
      <c r="K108" s="22"/>
    </row>
    <row r="109" spans="6:11" ht="15.75">
      <c r="F109" s="22"/>
      <c r="G109" s="22"/>
      <c r="H109" s="22"/>
      <c r="I109" s="22"/>
      <c r="J109" s="22"/>
      <c r="K109" s="22"/>
    </row>
    <row r="110" spans="6:11" ht="15.75">
      <c r="F110" s="22"/>
      <c r="G110" s="22"/>
      <c r="H110" s="22"/>
      <c r="I110" s="22"/>
      <c r="J110" s="22"/>
      <c r="K110" s="22"/>
    </row>
    <row r="111" spans="6:11" ht="15.75">
      <c r="F111" s="22"/>
      <c r="G111" s="22"/>
      <c r="H111" s="22"/>
      <c r="I111" s="22"/>
      <c r="J111" s="22"/>
      <c r="K111" s="22"/>
    </row>
    <row r="112" spans="6:11" ht="15.75">
      <c r="F112" s="22"/>
      <c r="G112" s="22"/>
      <c r="H112" s="22"/>
      <c r="I112" s="22"/>
      <c r="J112" s="22"/>
      <c r="K112" s="22"/>
    </row>
    <row r="113" spans="6:11" ht="15.75">
      <c r="F113" s="22"/>
      <c r="G113" s="22"/>
      <c r="H113" s="22"/>
      <c r="I113" s="22"/>
      <c r="J113" s="22"/>
      <c r="K113" s="22"/>
    </row>
    <row r="114" spans="6:11" ht="15.75">
      <c r="F114" s="22"/>
      <c r="G114" s="22"/>
      <c r="H114" s="22"/>
      <c r="I114" s="22"/>
      <c r="J114" s="22"/>
      <c r="K114" s="22"/>
    </row>
    <row r="115" spans="6:11" ht="15.75">
      <c r="F115" s="22"/>
      <c r="G115" s="22"/>
      <c r="H115" s="22"/>
      <c r="I115" s="22"/>
      <c r="J115" s="22"/>
      <c r="K115" s="22"/>
    </row>
    <row r="116" spans="6:11" ht="15.75">
      <c r="F116" s="22"/>
      <c r="G116" s="22"/>
      <c r="H116" s="22"/>
      <c r="I116" s="22"/>
      <c r="J116" s="22"/>
      <c r="K116" s="22"/>
    </row>
    <row r="117" spans="6:11" ht="15.75">
      <c r="F117" s="22"/>
      <c r="G117" s="22"/>
      <c r="H117" s="22"/>
      <c r="I117" s="22"/>
      <c r="J117" s="22"/>
      <c r="K117" s="22"/>
    </row>
    <row r="118" spans="6:11" ht="15.75">
      <c r="F118" s="22"/>
      <c r="G118" s="22"/>
      <c r="H118" s="22"/>
      <c r="I118" s="22"/>
      <c r="J118" s="22"/>
      <c r="K118" s="22"/>
    </row>
    <row r="119" spans="6:11" ht="15.75">
      <c r="F119" s="22"/>
      <c r="G119" s="22"/>
      <c r="H119" s="22"/>
      <c r="I119" s="22"/>
      <c r="J119" s="22"/>
      <c r="K119" s="22"/>
    </row>
    <row r="120" spans="6:11" ht="15.75">
      <c r="F120" s="22"/>
      <c r="G120" s="22"/>
      <c r="H120" s="22"/>
      <c r="I120" s="22"/>
      <c r="J120" s="22"/>
      <c r="K120" s="22"/>
    </row>
    <row r="121" spans="6:11" ht="15.75">
      <c r="F121" s="22"/>
      <c r="G121" s="22"/>
      <c r="H121" s="22"/>
      <c r="I121" s="22"/>
      <c r="J121" s="22"/>
      <c r="K121" s="22"/>
    </row>
    <row r="122" spans="6:11" ht="15.75">
      <c r="F122" s="22"/>
      <c r="G122" s="22"/>
      <c r="H122" s="22"/>
      <c r="I122" s="22"/>
      <c r="J122" s="22"/>
      <c r="K122" s="22"/>
    </row>
    <row r="123" spans="6:11" ht="15.75">
      <c r="F123" s="22"/>
      <c r="G123" s="22"/>
      <c r="H123" s="22"/>
      <c r="I123" s="22"/>
      <c r="J123" s="22"/>
      <c r="K123" s="22"/>
    </row>
    <row r="124" spans="6:11" ht="15.75">
      <c r="F124" s="22"/>
      <c r="G124" s="22"/>
      <c r="H124" s="22"/>
      <c r="I124" s="22"/>
      <c r="J124" s="22"/>
      <c r="K124" s="22"/>
    </row>
    <row r="125" spans="6:11" ht="15.75">
      <c r="F125" s="22"/>
      <c r="G125" s="22"/>
      <c r="H125" s="22"/>
      <c r="I125" s="22"/>
      <c r="J125" s="22"/>
      <c r="K125" s="22"/>
    </row>
    <row r="126" spans="6:11" ht="15.75">
      <c r="F126" s="22"/>
      <c r="G126" s="22"/>
      <c r="H126" s="22"/>
      <c r="I126" s="22"/>
      <c r="J126" s="22"/>
      <c r="K126" s="22"/>
    </row>
    <row r="127" spans="6:11" ht="15.75">
      <c r="F127" s="22"/>
      <c r="G127" s="22"/>
      <c r="H127" s="22"/>
      <c r="I127" s="22"/>
      <c r="J127" s="22"/>
      <c r="K127" s="22"/>
    </row>
    <row r="128" spans="6:11" ht="15.75">
      <c r="F128" s="22"/>
      <c r="G128" s="22"/>
      <c r="H128" s="22"/>
      <c r="I128" s="22"/>
      <c r="J128" s="22"/>
      <c r="K128" s="22"/>
    </row>
    <row r="129" spans="6:11" ht="15.75">
      <c r="F129" s="22"/>
      <c r="G129" s="22"/>
      <c r="H129" s="22"/>
      <c r="I129" s="22"/>
      <c r="J129" s="22"/>
      <c r="K129" s="22"/>
    </row>
    <row r="130" spans="6:11" ht="15.75">
      <c r="F130" s="22"/>
      <c r="G130" s="22"/>
      <c r="H130" s="22"/>
      <c r="I130" s="22"/>
      <c r="J130" s="22"/>
      <c r="K130" s="22"/>
    </row>
    <row r="131" spans="6:11" ht="15.75">
      <c r="F131" s="22"/>
      <c r="G131" s="22"/>
      <c r="H131" s="22"/>
      <c r="I131" s="22"/>
      <c r="J131" s="22"/>
      <c r="K131" s="22"/>
    </row>
    <row r="132" spans="6:11" ht="15.75">
      <c r="F132" s="22"/>
      <c r="G132" s="22"/>
      <c r="H132" s="22"/>
      <c r="I132" s="22"/>
      <c r="J132" s="22"/>
      <c r="K132" s="22"/>
    </row>
    <row r="133" spans="6:11" ht="15.75">
      <c r="F133" s="22"/>
      <c r="G133" s="22"/>
      <c r="H133" s="22"/>
      <c r="I133" s="22"/>
      <c r="J133" s="22"/>
      <c r="K133" s="22"/>
    </row>
    <row r="134" spans="6:11" ht="15.75">
      <c r="F134" s="22"/>
      <c r="G134" s="22"/>
      <c r="H134" s="22"/>
      <c r="I134" s="22"/>
      <c r="J134" s="22"/>
      <c r="K134" s="22"/>
    </row>
    <row r="135" spans="6:11" ht="15.75">
      <c r="F135" s="22"/>
      <c r="G135" s="22"/>
      <c r="H135" s="22"/>
      <c r="I135" s="22"/>
      <c r="J135" s="22"/>
      <c r="K135" s="22"/>
    </row>
  </sheetData>
  <sheetProtection/>
  <mergeCells count="8">
    <mergeCell ref="B1:R1"/>
    <mergeCell ref="B50:R50"/>
    <mergeCell ref="P7:R7"/>
    <mergeCell ref="H7:J7"/>
    <mergeCell ref="D5:R5"/>
    <mergeCell ref="D7:F7"/>
    <mergeCell ref="B5:B9"/>
    <mergeCell ref="L7:N7"/>
  </mergeCells>
  <printOptions/>
  <pageMargins left="0" right="0" top="0.5905511811023623" bottom="0" header="0.2755905511811024" footer="0"/>
  <pageSetup fitToHeight="1" fitToWidth="1" horizontalDpi="300" verticalDpi="300" orientation="portrait" scale="70" r:id="rId4"/>
  <headerFooter alignWithMargins="0">
    <oddHeader>&amp;R&amp;"Times New Roman,Italique"&amp;10
</oddHeader>
  </headerFooter>
  <drawing r:id="rId3"/>
  <legacyDrawing r:id="rId2"/>
  <oleObjects>
    <oleObject progId="Word.Document.8" shapeId="17560926" r:id="rId1"/>
  </oleObjects>
</worksheet>
</file>

<file path=xl/worksheets/sheet8.xml><?xml version="1.0" encoding="utf-8"?>
<worksheet xmlns="http://schemas.openxmlformats.org/spreadsheetml/2006/main" xmlns:r="http://schemas.openxmlformats.org/officeDocument/2006/relationships">
  <sheetPr>
    <pageSetUpPr fitToPage="1"/>
  </sheetPr>
  <dimension ref="A1:IV30"/>
  <sheetViews>
    <sheetView zoomScalePageLayoutView="0" workbookViewId="0" topLeftCell="A1">
      <selection activeCell="G8" sqref="G8"/>
    </sheetView>
  </sheetViews>
  <sheetFormatPr defaultColWidth="11.00390625" defaultRowHeight="15.75"/>
  <cols>
    <col min="1" max="1" width="19.875" style="0" customWidth="1"/>
  </cols>
  <sheetData>
    <row r="1" spans="1:256" ht="20.25">
      <c r="A1" s="91" t="s">
        <v>130</v>
      </c>
      <c r="B1" s="80"/>
      <c r="C1" s="80"/>
      <c r="D1" s="80"/>
      <c r="E1" s="80"/>
      <c r="F1" s="80"/>
      <c r="G1" s="80"/>
      <c r="H1" s="8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80" t="s">
        <v>16</v>
      </c>
      <c r="AX1" s="80" t="s">
        <v>16</v>
      </c>
      <c r="AY1" s="80" t="s">
        <v>16</v>
      </c>
      <c r="AZ1" s="80" t="s">
        <v>16</v>
      </c>
      <c r="BA1" s="80" t="s">
        <v>16</v>
      </c>
      <c r="BB1" s="80" t="s">
        <v>16</v>
      </c>
      <c r="BC1" s="80" t="s">
        <v>16</v>
      </c>
      <c r="BD1" s="80" t="s">
        <v>16</v>
      </c>
      <c r="BE1" s="80" t="s">
        <v>16</v>
      </c>
      <c r="BF1" s="80" t="s">
        <v>16</v>
      </c>
      <c r="BG1" s="80" t="s">
        <v>16</v>
      </c>
      <c r="BH1" s="80" t="s">
        <v>16</v>
      </c>
      <c r="BI1" s="80" t="s">
        <v>16</v>
      </c>
      <c r="BJ1" s="80" t="s">
        <v>16</v>
      </c>
      <c r="BK1" s="80" t="s">
        <v>16</v>
      </c>
      <c r="BL1" s="80" t="s">
        <v>16</v>
      </c>
      <c r="BM1" s="80" t="s">
        <v>16</v>
      </c>
      <c r="BN1" s="80" t="s">
        <v>16</v>
      </c>
      <c r="BO1" s="80" t="s">
        <v>16</v>
      </c>
      <c r="BP1" s="80" t="s">
        <v>16</v>
      </c>
      <c r="BQ1" s="80" t="s">
        <v>16</v>
      </c>
      <c r="BR1" s="80" t="s">
        <v>16</v>
      </c>
      <c r="BS1" s="80" t="s">
        <v>16</v>
      </c>
      <c r="BT1" s="80" t="s">
        <v>16</v>
      </c>
      <c r="BU1" s="80" t="s">
        <v>16</v>
      </c>
      <c r="BV1" s="80" t="s">
        <v>16</v>
      </c>
      <c r="BW1" s="80" t="s">
        <v>16</v>
      </c>
      <c r="BX1" s="80" t="s">
        <v>16</v>
      </c>
      <c r="BY1" s="80" t="s">
        <v>16</v>
      </c>
      <c r="BZ1" s="80" t="s">
        <v>16</v>
      </c>
      <c r="CA1" s="80" t="s">
        <v>16</v>
      </c>
      <c r="CB1" s="80" t="s">
        <v>16</v>
      </c>
      <c r="CC1" s="80" t="s">
        <v>16</v>
      </c>
      <c r="CD1" s="80" t="s">
        <v>16</v>
      </c>
      <c r="CE1" s="80" t="s">
        <v>16</v>
      </c>
      <c r="CF1" s="80" t="s">
        <v>16</v>
      </c>
      <c r="CG1" s="80" t="s">
        <v>16</v>
      </c>
      <c r="CH1" s="80" t="s">
        <v>16</v>
      </c>
      <c r="CI1" s="80" t="s">
        <v>16</v>
      </c>
      <c r="CJ1" s="80" t="s">
        <v>16</v>
      </c>
      <c r="CK1" s="80" t="s">
        <v>16</v>
      </c>
      <c r="CL1" s="80" t="s">
        <v>16</v>
      </c>
      <c r="CM1" s="80" t="s">
        <v>16</v>
      </c>
      <c r="CN1" s="80" t="s">
        <v>16</v>
      </c>
      <c r="CO1" s="80" t="s">
        <v>16</v>
      </c>
      <c r="CP1" s="80" t="s">
        <v>16</v>
      </c>
      <c r="CQ1" s="80" t="s">
        <v>16</v>
      </c>
      <c r="CR1" s="80" t="s">
        <v>16</v>
      </c>
      <c r="CS1" s="80" t="s">
        <v>16</v>
      </c>
      <c r="CT1" s="80" t="s">
        <v>16</v>
      </c>
      <c r="CU1" s="80" t="s">
        <v>16</v>
      </c>
      <c r="CV1" s="80" t="s">
        <v>16</v>
      </c>
      <c r="CW1" s="80" t="s">
        <v>16</v>
      </c>
      <c r="CX1" s="80" t="s">
        <v>16</v>
      </c>
      <c r="CY1" s="80" t="s">
        <v>16</v>
      </c>
      <c r="CZ1" s="80" t="s">
        <v>16</v>
      </c>
      <c r="DA1" s="80" t="s">
        <v>16</v>
      </c>
      <c r="DB1" s="80" t="s">
        <v>16</v>
      </c>
      <c r="DC1" s="80" t="s">
        <v>16</v>
      </c>
      <c r="DD1" s="80" t="s">
        <v>16</v>
      </c>
      <c r="DE1" s="80" t="s">
        <v>16</v>
      </c>
      <c r="DF1" s="80" t="s">
        <v>16</v>
      </c>
      <c r="DG1" s="80" t="s">
        <v>16</v>
      </c>
      <c r="DH1" s="80" t="s">
        <v>16</v>
      </c>
      <c r="DI1" s="80" t="s">
        <v>16</v>
      </c>
      <c r="DJ1" s="80" t="s">
        <v>16</v>
      </c>
      <c r="DK1" s="80" t="s">
        <v>16</v>
      </c>
      <c r="DL1" s="80" t="s">
        <v>16</v>
      </c>
      <c r="DM1" s="80" t="s">
        <v>16</v>
      </c>
      <c r="DN1" s="80" t="s">
        <v>16</v>
      </c>
      <c r="DO1" s="80" t="s">
        <v>16</v>
      </c>
      <c r="DP1" s="80" t="s">
        <v>16</v>
      </c>
      <c r="DQ1" s="80" t="s">
        <v>16</v>
      </c>
      <c r="DR1" s="80" t="s">
        <v>16</v>
      </c>
      <c r="DS1" s="80" t="s">
        <v>16</v>
      </c>
      <c r="DT1" s="80" t="s">
        <v>16</v>
      </c>
      <c r="DU1" s="80" t="s">
        <v>16</v>
      </c>
      <c r="DV1" s="80" t="s">
        <v>16</v>
      </c>
      <c r="DW1" s="80" t="s">
        <v>16</v>
      </c>
      <c r="DX1" s="80" t="s">
        <v>16</v>
      </c>
      <c r="DY1" s="80" t="s">
        <v>16</v>
      </c>
      <c r="DZ1" s="80" t="s">
        <v>16</v>
      </c>
      <c r="EA1" s="80" t="s">
        <v>16</v>
      </c>
      <c r="EB1" s="80" t="s">
        <v>16</v>
      </c>
      <c r="EC1" s="80" t="s">
        <v>16</v>
      </c>
      <c r="ED1" s="80" t="s">
        <v>16</v>
      </c>
      <c r="EE1" s="80" t="s">
        <v>16</v>
      </c>
      <c r="EF1" s="80" t="s">
        <v>16</v>
      </c>
      <c r="EG1" s="80" t="s">
        <v>16</v>
      </c>
      <c r="EH1" s="80" t="s">
        <v>16</v>
      </c>
      <c r="EI1" s="80" t="s">
        <v>16</v>
      </c>
      <c r="EJ1" s="80" t="s">
        <v>16</v>
      </c>
      <c r="EK1" s="80" t="s">
        <v>16</v>
      </c>
      <c r="EL1" s="80" t="s">
        <v>16</v>
      </c>
      <c r="EM1" s="80" t="s">
        <v>16</v>
      </c>
      <c r="EN1" s="80" t="s">
        <v>16</v>
      </c>
      <c r="EO1" s="80" t="s">
        <v>16</v>
      </c>
      <c r="EP1" s="80" t="s">
        <v>16</v>
      </c>
      <c r="EQ1" s="80" t="s">
        <v>16</v>
      </c>
      <c r="ER1" s="80" t="s">
        <v>16</v>
      </c>
      <c r="ES1" s="80" t="s">
        <v>16</v>
      </c>
      <c r="ET1" s="80" t="s">
        <v>16</v>
      </c>
      <c r="EU1" s="80" t="s">
        <v>16</v>
      </c>
      <c r="EV1" s="80" t="s">
        <v>16</v>
      </c>
      <c r="EW1" s="80" t="s">
        <v>16</v>
      </c>
      <c r="EX1" s="80" t="s">
        <v>16</v>
      </c>
      <c r="EY1" s="80" t="s">
        <v>16</v>
      </c>
      <c r="EZ1" s="80" t="s">
        <v>16</v>
      </c>
      <c r="FA1" s="80" t="s">
        <v>16</v>
      </c>
      <c r="FB1" s="80" t="s">
        <v>16</v>
      </c>
      <c r="FC1" s="80" t="s">
        <v>16</v>
      </c>
      <c r="FD1" s="80" t="s">
        <v>16</v>
      </c>
      <c r="FE1" s="80" t="s">
        <v>16</v>
      </c>
      <c r="FF1" s="80" t="s">
        <v>16</v>
      </c>
      <c r="FG1" s="80" t="s">
        <v>16</v>
      </c>
      <c r="FH1" s="80" t="s">
        <v>16</v>
      </c>
      <c r="FI1" s="80" t="s">
        <v>16</v>
      </c>
      <c r="FJ1" s="80" t="s">
        <v>16</v>
      </c>
      <c r="FK1" s="80" t="s">
        <v>16</v>
      </c>
      <c r="FL1" s="80" t="s">
        <v>16</v>
      </c>
      <c r="FM1" s="80" t="s">
        <v>16</v>
      </c>
      <c r="FN1" s="80" t="s">
        <v>16</v>
      </c>
      <c r="FO1" s="80" t="s">
        <v>16</v>
      </c>
      <c r="FP1" s="80" t="s">
        <v>16</v>
      </c>
      <c r="FQ1" s="80" t="s">
        <v>16</v>
      </c>
      <c r="FR1" s="80" t="s">
        <v>16</v>
      </c>
      <c r="FS1" s="80" t="s">
        <v>16</v>
      </c>
      <c r="FT1" s="80" t="s">
        <v>16</v>
      </c>
      <c r="FU1" s="80" t="s">
        <v>16</v>
      </c>
      <c r="FV1" s="80" t="s">
        <v>16</v>
      </c>
      <c r="FW1" s="80" t="s">
        <v>16</v>
      </c>
      <c r="FX1" s="80" t="s">
        <v>16</v>
      </c>
      <c r="FY1" s="80" t="s">
        <v>16</v>
      </c>
      <c r="FZ1" s="80" t="s">
        <v>16</v>
      </c>
      <c r="GA1" s="80" t="s">
        <v>16</v>
      </c>
      <c r="GB1" s="80" t="s">
        <v>16</v>
      </c>
      <c r="GC1" s="80" t="s">
        <v>16</v>
      </c>
      <c r="GD1" s="80" t="s">
        <v>16</v>
      </c>
      <c r="GE1" s="80" t="s">
        <v>16</v>
      </c>
      <c r="GF1" s="80" t="s">
        <v>16</v>
      </c>
      <c r="GG1" s="80" t="s">
        <v>16</v>
      </c>
      <c r="GH1" s="80" t="s">
        <v>16</v>
      </c>
      <c r="GI1" s="80" t="s">
        <v>16</v>
      </c>
      <c r="GJ1" s="80" t="s">
        <v>16</v>
      </c>
      <c r="GK1" s="80" t="s">
        <v>16</v>
      </c>
      <c r="GL1" s="80" t="s">
        <v>16</v>
      </c>
      <c r="GM1" s="80" t="s">
        <v>16</v>
      </c>
      <c r="GN1" s="80" t="s">
        <v>16</v>
      </c>
      <c r="GO1" s="80" t="s">
        <v>16</v>
      </c>
      <c r="GP1" s="80" t="s">
        <v>16</v>
      </c>
      <c r="GQ1" s="80" t="s">
        <v>16</v>
      </c>
      <c r="GR1" s="80" t="s">
        <v>16</v>
      </c>
      <c r="GS1" s="80" t="s">
        <v>16</v>
      </c>
      <c r="GT1" s="80" t="s">
        <v>16</v>
      </c>
      <c r="GU1" s="80" t="s">
        <v>16</v>
      </c>
      <c r="GV1" s="80" t="s">
        <v>16</v>
      </c>
      <c r="GW1" s="80" t="s">
        <v>16</v>
      </c>
      <c r="GX1" s="80" t="s">
        <v>16</v>
      </c>
      <c r="GY1" s="80" t="s">
        <v>16</v>
      </c>
      <c r="GZ1" s="80" t="s">
        <v>16</v>
      </c>
      <c r="HA1" s="80" t="s">
        <v>16</v>
      </c>
      <c r="HB1" s="80" t="s">
        <v>16</v>
      </c>
      <c r="HC1" s="80" t="s">
        <v>16</v>
      </c>
      <c r="HD1" s="80" t="s">
        <v>16</v>
      </c>
      <c r="HE1" s="80" t="s">
        <v>16</v>
      </c>
      <c r="HF1" s="80" t="s">
        <v>16</v>
      </c>
      <c r="HG1" s="80" t="s">
        <v>16</v>
      </c>
      <c r="HH1" s="80" t="s">
        <v>16</v>
      </c>
      <c r="HI1" s="80" t="s">
        <v>16</v>
      </c>
      <c r="HJ1" s="80" t="s">
        <v>16</v>
      </c>
      <c r="HK1" s="80" t="s">
        <v>16</v>
      </c>
      <c r="HL1" s="80" t="s">
        <v>16</v>
      </c>
      <c r="HM1" s="80" t="s">
        <v>16</v>
      </c>
      <c r="HN1" s="80" t="s">
        <v>16</v>
      </c>
      <c r="HO1" s="80" t="s">
        <v>16</v>
      </c>
      <c r="HP1" s="80" t="s">
        <v>16</v>
      </c>
      <c r="HQ1" s="80" t="s">
        <v>16</v>
      </c>
      <c r="HR1" s="80" t="s">
        <v>16</v>
      </c>
      <c r="HS1" s="80" t="s">
        <v>16</v>
      </c>
      <c r="HT1" s="80" t="s">
        <v>16</v>
      </c>
      <c r="HU1" s="80" t="s">
        <v>16</v>
      </c>
      <c r="HV1" s="80" t="s">
        <v>16</v>
      </c>
      <c r="HW1" s="80" t="s">
        <v>16</v>
      </c>
      <c r="HX1" s="80" t="s">
        <v>16</v>
      </c>
      <c r="HY1" s="80" t="s">
        <v>16</v>
      </c>
      <c r="HZ1" s="80" t="s">
        <v>16</v>
      </c>
      <c r="IA1" s="80" t="s">
        <v>16</v>
      </c>
      <c r="IB1" s="80" t="s">
        <v>16</v>
      </c>
      <c r="IC1" s="80" t="s">
        <v>16</v>
      </c>
      <c r="ID1" s="80" t="s">
        <v>16</v>
      </c>
      <c r="IE1" s="80" t="s">
        <v>16</v>
      </c>
      <c r="IF1" s="80" t="s">
        <v>16</v>
      </c>
      <c r="IG1" s="80" t="s">
        <v>16</v>
      </c>
      <c r="IH1" s="80" t="s">
        <v>16</v>
      </c>
      <c r="II1" s="80" t="s">
        <v>16</v>
      </c>
      <c r="IJ1" s="80" t="s">
        <v>16</v>
      </c>
      <c r="IK1" s="80" t="s">
        <v>16</v>
      </c>
      <c r="IL1" s="80" t="s">
        <v>16</v>
      </c>
      <c r="IM1" s="80" t="s">
        <v>16</v>
      </c>
      <c r="IN1" s="80" t="s">
        <v>16</v>
      </c>
      <c r="IO1" s="80" t="s">
        <v>16</v>
      </c>
      <c r="IP1" s="80" t="s">
        <v>16</v>
      </c>
      <c r="IQ1" s="80" t="s">
        <v>16</v>
      </c>
      <c r="IR1" s="80" t="s">
        <v>16</v>
      </c>
      <c r="IS1" s="80" t="s">
        <v>16</v>
      </c>
      <c r="IT1" s="80" t="s">
        <v>16</v>
      </c>
      <c r="IU1" s="80" t="s">
        <v>16</v>
      </c>
      <c r="IV1" s="80" t="s">
        <v>16</v>
      </c>
    </row>
    <row r="2" ht="15.75">
      <c r="A2" s="86"/>
    </row>
    <row r="3" spans="1:4" ht="59.25" customHeight="1">
      <c r="A3" s="203" t="s">
        <v>15</v>
      </c>
      <c r="B3" s="203"/>
      <c r="C3" s="203"/>
      <c r="D3" s="203"/>
    </row>
    <row r="6" spans="1:5" s="5" customFormat="1" ht="87" customHeight="1">
      <c r="A6" s="87" t="s">
        <v>122</v>
      </c>
      <c r="B6" s="100" t="s">
        <v>84</v>
      </c>
      <c r="C6" s="79" t="s">
        <v>91</v>
      </c>
      <c r="D6" s="79" t="s">
        <v>99</v>
      </c>
      <c r="E6" s="101"/>
    </row>
    <row r="7" spans="1:4" ht="15.75">
      <c r="A7" s="59" t="s">
        <v>58</v>
      </c>
      <c r="B7" s="88">
        <v>72.08702064896755</v>
      </c>
      <c r="C7" s="88">
        <v>21.939528023598818</v>
      </c>
      <c r="D7" s="88">
        <v>5.9734513274336285</v>
      </c>
    </row>
    <row r="8" spans="1:4" ht="15.75">
      <c r="A8" s="59" t="s">
        <v>36</v>
      </c>
      <c r="B8" s="88">
        <v>24.27331068327671</v>
      </c>
      <c r="C8" s="88">
        <v>45.60211400528501</v>
      </c>
      <c r="D8" s="88">
        <v>30.049075122687807</v>
      </c>
    </row>
    <row r="9" spans="1:4" ht="15.75">
      <c r="A9" s="59" t="s">
        <v>69</v>
      </c>
      <c r="B9" s="88">
        <v>13.21162876589458</v>
      </c>
      <c r="C9" s="88">
        <v>45.26987811955891</v>
      </c>
      <c r="D9" s="88">
        <v>41.51849311454651</v>
      </c>
    </row>
    <row r="10" spans="1:4" ht="15.75">
      <c r="A10" s="59" t="s">
        <v>70</v>
      </c>
      <c r="B10" s="88">
        <v>8.80759936671944</v>
      </c>
      <c r="C10" s="88">
        <v>34.576285309557534</v>
      </c>
      <c r="D10" s="88">
        <v>56.6202816431964</v>
      </c>
    </row>
    <row r="11" spans="1:4" ht="15.75">
      <c r="A11" s="59" t="s">
        <v>71</v>
      </c>
      <c r="B11" s="88">
        <v>7.120615710005287</v>
      </c>
      <c r="C11" s="88">
        <v>23.33587920803713</v>
      </c>
      <c r="D11" s="88">
        <v>69.54938017742789</v>
      </c>
    </row>
    <row r="12" spans="1:4" ht="15.75">
      <c r="A12" s="59" t="s">
        <v>74</v>
      </c>
      <c r="B12" s="88">
        <v>6.053296251099696</v>
      </c>
      <c r="C12" s="88">
        <v>17.606493174787865</v>
      </c>
      <c r="D12" s="88">
        <v>76.34588642619974</v>
      </c>
    </row>
    <row r="13" spans="1:4" ht="15.75">
      <c r="A13" s="59" t="s">
        <v>87</v>
      </c>
      <c r="B13" s="88">
        <v>7.014172471775162</v>
      </c>
      <c r="C13" s="88">
        <v>14.067652261262639</v>
      </c>
      <c r="D13" s="88">
        <v>78.9181752669622</v>
      </c>
    </row>
    <row r="14" spans="1:4" ht="15.75">
      <c r="A14" s="59" t="s">
        <v>88</v>
      </c>
      <c r="B14" s="88">
        <v>8.480152374356088</v>
      </c>
      <c r="C14" s="88">
        <v>9.958443357430415</v>
      </c>
      <c r="D14" s="88">
        <v>81.55707545127918</v>
      </c>
    </row>
    <row r="15" spans="1:4" ht="15.75">
      <c r="A15" s="59" t="s">
        <v>89</v>
      </c>
      <c r="B15" s="88">
        <v>10.515469818827098</v>
      </c>
      <c r="C15" s="88">
        <v>7.178224906265205</v>
      </c>
      <c r="D15" s="88">
        <v>82.3063052749077</v>
      </c>
    </row>
    <row r="16" spans="1:4" ht="15.75">
      <c r="A16" s="59" t="s">
        <v>65</v>
      </c>
      <c r="B16" s="88">
        <v>12.037223678021904</v>
      </c>
      <c r="C16" s="88">
        <v>4.138950480413895</v>
      </c>
      <c r="D16" s="88">
        <v>83.82718537929182</v>
      </c>
    </row>
    <row r="17" spans="1:4" ht="15.75">
      <c r="A17" s="59" t="s">
        <v>95</v>
      </c>
      <c r="B17" s="88">
        <v>16.7192429022082</v>
      </c>
      <c r="C17" s="88">
        <v>2.980528663113238</v>
      </c>
      <c r="D17" s="88">
        <v>80.28935059284238</v>
      </c>
    </row>
    <row r="19" spans="1:9" s="5" customFormat="1" ht="37.5" customHeight="1">
      <c r="A19" s="206" t="s">
        <v>5</v>
      </c>
      <c r="B19" s="206"/>
      <c r="C19" s="206"/>
      <c r="D19" s="206"/>
      <c r="E19" s="206"/>
      <c r="F19" s="206"/>
      <c r="G19" s="7"/>
      <c r="H19" s="7"/>
      <c r="I19" s="7"/>
    </row>
    <row r="20" spans="4:6" s="59" customFormat="1" ht="15.75">
      <c r="D20" s="56"/>
      <c r="E20" s="56"/>
      <c r="F20" s="56"/>
    </row>
    <row r="21" spans="4:6" s="59" customFormat="1" ht="16.5" customHeight="1">
      <c r="D21" s="77"/>
      <c r="E21" s="77"/>
      <c r="F21" s="77"/>
    </row>
    <row r="22" spans="4:6" s="59" customFormat="1" ht="15.75">
      <c r="D22" s="56"/>
      <c r="E22" s="56"/>
      <c r="F22" s="56"/>
    </row>
    <row r="23" spans="4:6" s="59" customFormat="1" ht="15.75">
      <c r="D23" s="56"/>
      <c r="E23" s="56"/>
      <c r="F23" s="56"/>
    </row>
    <row r="24" spans="4:6" s="59" customFormat="1" ht="15.75">
      <c r="D24" s="56"/>
      <c r="E24" s="56"/>
      <c r="F24" s="56"/>
    </row>
    <row r="25" spans="4:6" s="59" customFormat="1" ht="15.75">
      <c r="D25" s="56"/>
      <c r="E25" s="56"/>
      <c r="F25" s="56"/>
    </row>
    <row r="26" spans="4:6" s="59" customFormat="1" ht="15.75">
      <c r="D26" s="56"/>
      <c r="E26" s="56"/>
      <c r="F26" s="56"/>
    </row>
    <row r="27" spans="4:6" s="59" customFormat="1" ht="15.75">
      <c r="D27" s="56"/>
      <c r="E27" s="56"/>
      <c r="F27" s="56"/>
    </row>
    <row r="28" spans="4:6" s="59" customFormat="1" ht="16.5" customHeight="1">
      <c r="D28" s="77"/>
      <c r="E28" s="77"/>
      <c r="F28" s="77"/>
    </row>
    <row r="29" spans="4:6" s="59" customFormat="1" ht="15.75">
      <c r="D29" s="77"/>
      <c r="E29" s="77"/>
      <c r="F29" s="77"/>
    </row>
    <row r="30" spans="4:6" s="59" customFormat="1" ht="15.75">
      <c r="D30" s="77"/>
      <c r="E30" s="77"/>
      <c r="F30" s="77"/>
    </row>
  </sheetData>
  <sheetProtection/>
  <mergeCells count="2">
    <mergeCell ref="A3:D3"/>
    <mergeCell ref="A19:F19"/>
  </mergeCells>
  <printOptions/>
  <pageMargins left="0.32" right="0.75" top="0.6" bottom="1" header="0.4921259845" footer="0.4921259845"/>
  <pageSetup fitToHeight="1" fitToWidth="1" horizontalDpi="600" verticalDpi="600" orientation="portrait" scale="74" r:id="rId1"/>
</worksheet>
</file>

<file path=xl/worksheets/sheet9.xml><?xml version="1.0" encoding="utf-8"?>
<worksheet xmlns="http://schemas.openxmlformats.org/spreadsheetml/2006/main" xmlns:r="http://schemas.openxmlformats.org/officeDocument/2006/relationships">
  <sheetPr>
    <pageSetUpPr fitToPage="1"/>
  </sheetPr>
  <dimension ref="A1:P162"/>
  <sheetViews>
    <sheetView zoomScalePageLayoutView="0" workbookViewId="0" topLeftCell="A1">
      <selection activeCell="B3" sqref="B3"/>
    </sheetView>
  </sheetViews>
  <sheetFormatPr defaultColWidth="11.00390625" defaultRowHeight="15.75"/>
  <cols>
    <col min="1" max="1" width="5.625" style="5" customWidth="1"/>
    <col min="2" max="2" width="20.00390625" style="5" customWidth="1"/>
    <col min="3" max="3" width="0.6171875" style="5" customWidth="1"/>
    <col min="4" max="4" width="14.625" style="3" customWidth="1"/>
    <col min="5" max="5" width="0.6171875" style="3" customWidth="1"/>
    <col min="6" max="6" width="14.625" style="5" customWidth="1"/>
    <col min="7" max="7" width="0.6171875" style="5" customWidth="1"/>
    <col min="8" max="8" width="14.625" style="5" customWidth="1"/>
    <col min="9" max="9" width="0.6171875" style="5" customWidth="1"/>
    <col min="10" max="10" width="14.625" style="5" customWidth="1"/>
    <col min="11" max="11" width="0.6171875" style="5" customWidth="1"/>
    <col min="12" max="12" width="14.625" style="5" customWidth="1"/>
    <col min="13" max="13" width="0.6171875" style="5" customWidth="1"/>
    <col min="14" max="14" width="14.625" style="5" customWidth="1"/>
    <col min="15" max="16384" width="11.00390625" style="5" customWidth="1"/>
  </cols>
  <sheetData>
    <row r="1" spans="1:16" ht="53.25" customHeight="1">
      <c r="A1" s="147"/>
      <c r="B1" s="196" t="s">
        <v>6</v>
      </c>
      <c r="C1" s="196"/>
      <c r="D1" s="196"/>
      <c r="E1" s="196"/>
      <c r="F1" s="196"/>
      <c r="G1" s="196"/>
      <c r="H1" s="196"/>
      <c r="I1" s="196"/>
      <c r="J1" s="196"/>
      <c r="K1" s="196"/>
      <c r="L1" s="196"/>
      <c r="M1" s="196"/>
      <c r="N1" s="196"/>
      <c r="P1" s="82"/>
    </row>
    <row r="2" spans="1:14" ht="4.5" customHeight="1">
      <c r="A2" s="148"/>
      <c r="B2" s="171"/>
      <c r="C2" s="171"/>
      <c r="D2" s="171"/>
      <c r="E2" s="171"/>
      <c r="F2" s="171"/>
      <c r="G2" s="171"/>
      <c r="H2" s="171"/>
      <c r="I2" s="171"/>
      <c r="J2" s="171"/>
      <c r="K2" s="171"/>
      <c r="L2" s="171"/>
      <c r="M2" s="171"/>
      <c r="N2" s="171"/>
    </row>
    <row r="3" spans="1:14" ht="15.75" customHeight="1">
      <c r="A3" s="148"/>
      <c r="B3" s="173" t="s">
        <v>183</v>
      </c>
      <c r="C3" s="171"/>
      <c r="D3" s="171"/>
      <c r="E3" s="171"/>
      <c r="F3" s="171"/>
      <c r="G3" s="171"/>
      <c r="H3" s="171"/>
      <c r="I3" s="171"/>
      <c r="J3" s="171"/>
      <c r="K3" s="171"/>
      <c r="L3" s="171"/>
      <c r="M3" s="171"/>
      <c r="N3" s="171"/>
    </row>
    <row r="4" spans="2:14" ht="4.5" customHeight="1">
      <c r="B4" s="171"/>
      <c r="C4" s="171"/>
      <c r="D4" s="171"/>
      <c r="E4" s="171"/>
      <c r="F4" s="171"/>
      <c r="G4" s="171"/>
      <c r="H4" s="171"/>
      <c r="I4" s="171"/>
      <c r="J4" s="171"/>
      <c r="K4" s="171"/>
      <c r="L4" s="171"/>
      <c r="M4" s="171"/>
      <c r="N4" s="171"/>
    </row>
    <row r="5" spans="2:14" ht="21.75" customHeight="1">
      <c r="B5" s="202" t="s">
        <v>122</v>
      </c>
      <c r="C5" s="105"/>
      <c r="D5" s="199" t="s">
        <v>125</v>
      </c>
      <c r="E5" s="199"/>
      <c r="F5" s="199"/>
      <c r="G5" s="199"/>
      <c r="H5" s="199"/>
      <c r="I5" s="199"/>
      <c r="J5" s="199"/>
      <c r="K5" s="199"/>
      <c r="L5" s="199"/>
      <c r="M5" s="199"/>
      <c r="N5" s="199"/>
    </row>
    <row r="6" spans="2:14" ht="4.5" customHeight="1">
      <c r="B6" s="202"/>
      <c r="C6" s="105"/>
      <c r="D6" s="7"/>
      <c r="E6" s="7"/>
      <c r="F6" s="7"/>
      <c r="G6" s="7"/>
      <c r="H6" s="7"/>
      <c r="I6" s="7"/>
      <c r="J6" s="7"/>
      <c r="K6" s="7"/>
      <c r="L6" s="7"/>
      <c r="M6" s="7"/>
      <c r="N6" s="7"/>
    </row>
    <row r="7" spans="2:14" ht="18" customHeight="1">
      <c r="B7" s="202"/>
      <c r="C7" s="105"/>
      <c r="D7" s="201" t="s">
        <v>115</v>
      </c>
      <c r="E7" s="201"/>
      <c r="F7" s="201"/>
      <c r="G7" s="151"/>
      <c r="H7" s="201" t="s">
        <v>126</v>
      </c>
      <c r="I7" s="201"/>
      <c r="J7" s="201"/>
      <c r="K7" s="151"/>
      <c r="L7" s="201" t="s">
        <v>127</v>
      </c>
      <c r="M7" s="201"/>
      <c r="N7" s="201"/>
    </row>
    <row r="8" spans="2:14" ht="4.5" customHeight="1">
      <c r="B8" s="202"/>
      <c r="C8" s="105"/>
      <c r="D8" s="11"/>
      <c r="E8" s="11"/>
      <c r="F8" s="11"/>
      <c r="G8" s="11"/>
      <c r="H8" s="11"/>
      <c r="I8" s="11"/>
      <c r="J8" s="11"/>
      <c r="K8" s="11"/>
      <c r="L8" s="11"/>
      <c r="M8" s="11"/>
      <c r="N8" s="11"/>
    </row>
    <row r="9" spans="2:14" ht="18" customHeight="1">
      <c r="B9" s="202"/>
      <c r="C9" s="105"/>
      <c r="D9" s="20" t="s">
        <v>110</v>
      </c>
      <c r="E9" s="20"/>
      <c r="F9" s="20" t="s">
        <v>86</v>
      </c>
      <c r="G9" s="107"/>
      <c r="H9" s="20" t="s">
        <v>110</v>
      </c>
      <c r="I9" s="20"/>
      <c r="J9" s="20" t="s">
        <v>86</v>
      </c>
      <c r="K9" s="107"/>
      <c r="L9" s="20" t="s">
        <v>110</v>
      </c>
      <c r="M9" s="20"/>
      <c r="N9" s="20" t="s">
        <v>86</v>
      </c>
    </row>
    <row r="10" spans="2:14" ht="4.5" customHeight="1">
      <c r="B10" s="7"/>
      <c r="C10" s="7"/>
      <c r="D10" s="11"/>
      <c r="E10" s="11"/>
      <c r="F10" s="11"/>
      <c r="G10" s="11"/>
      <c r="H10" s="11"/>
      <c r="I10" s="11"/>
      <c r="J10" s="11"/>
      <c r="K10" s="11"/>
      <c r="L10" s="11"/>
      <c r="M10" s="11"/>
      <c r="N10" s="11"/>
    </row>
    <row r="11" spans="2:16" s="59" customFormat="1" ht="15.75">
      <c r="B11" s="58" t="s">
        <v>68</v>
      </c>
      <c r="C11" s="58"/>
      <c r="D11" s="69">
        <v>4795</v>
      </c>
      <c r="E11" s="69"/>
      <c r="F11" s="55">
        <f aca="true" t="shared" si="0" ref="F11:F23">D11/$D11*100</f>
        <v>100</v>
      </c>
      <c r="G11" s="55"/>
      <c r="H11" s="54">
        <v>2410</v>
      </c>
      <c r="I11" s="54"/>
      <c r="J11" s="56">
        <f>H11/$D11*100</f>
        <v>50.2606882168926</v>
      </c>
      <c r="K11" s="56"/>
      <c r="L11" s="54">
        <v>2380</v>
      </c>
      <c r="M11" s="54"/>
      <c r="N11" s="56">
        <v>49.7</v>
      </c>
      <c r="O11" s="76"/>
      <c r="P11" s="77"/>
    </row>
    <row r="12" spans="2:16" s="59" customFormat="1" ht="15.75">
      <c r="B12" s="58" t="s">
        <v>69</v>
      </c>
      <c r="C12" s="58"/>
      <c r="D12" s="69">
        <v>39345</v>
      </c>
      <c r="E12" s="69"/>
      <c r="F12" s="55">
        <f t="shared" si="0"/>
        <v>100</v>
      </c>
      <c r="G12" s="55"/>
      <c r="H12" s="54">
        <v>20665</v>
      </c>
      <c r="I12" s="54"/>
      <c r="J12" s="56">
        <f>H12/$D12*100</f>
        <v>52.52255686872538</v>
      </c>
      <c r="K12" s="56"/>
      <c r="L12" s="54">
        <v>18680</v>
      </c>
      <c r="M12" s="54"/>
      <c r="N12" s="56">
        <f>L12/$D12*100</f>
        <v>47.47744313127462</v>
      </c>
      <c r="O12" s="76"/>
      <c r="P12" s="77"/>
    </row>
    <row r="13" spans="2:16" s="59" customFormat="1" ht="15.75">
      <c r="B13" s="58" t="s">
        <v>70</v>
      </c>
      <c r="C13" s="58"/>
      <c r="D13" s="69">
        <v>67950</v>
      </c>
      <c r="E13" s="69"/>
      <c r="F13" s="55">
        <f t="shared" si="0"/>
        <v>100</v>
      </c>
      <c r="G13" s="55"/>
      <c r="H13" s="54">
        <v>38585</v>
      </c>
      <c r="I13" s="54"/>
      <c r="J13" s="56">
        <f aca="true" t="shared" si="1" ref="J13:J25">H13/$D13*100</f>
        <v>56.78440029433407</v>
      </c>
      <c r="K13" s="56"/>
      <c r="L13" s="54">
        <v>29365</v>
      </c>
      <c r="M13" s="54"/>
      <c r="N13" s="56">
        <f aca="true" t="shared" si="2" ref="N13:N25">L13/$D13*100</f>
        <v>43.21559970566593</v>
      </c>
      <c r="O13" s="76"/>
      <c r="P13" s="77"/>
    </row>
    <row r="14" spans="2:16" s="59" customFormat="1" ht="15.75">
      <c r="B14" s="58" t="s">
        <v>71</v>
      </c>
      <c r="C14" s="58"/>
      <c r="D14" s="69">
        <v>59190</v>
      </c>
      <c r="E14" s="69"/>
      <c r="F14" s="55">
        <f t="shared" si="0"/>
        <v>100</v>
      </c>
      <c r="G14" s="55"/>
      <c r="H14" s="54">
        <v>36650</v>
      </c>
      <c r="I14" s="54"/>
      <c r="J14" s="56">
        <f t="shared" si="1"/>
        <v>61.91924311539111</v>
      </c>
      <c r="K14" s="56"/>
      <c r="L14" s="54">
        <v>22545</v>
      </c>
      <c r="M14" s="54"/>
      <c r="N14" s="56">
        <f t="shared" si="2"/>
        <v>38.08920425747592</v>
      </c>
      <c r="O14" s="76"/>
      <c r="P14" s="77"/>
    </row>
    <row r="15" spans="2:16" s="59" customFormat="1" ht="15.75">
      <c r="B15" s="58" t="s">
        <v>45</v>
      </c>
      <c r="C15" s="58"/>
      <c r="D15" s="69">
        <v>59175</v>
      </c>
      <c r="E15" s="69"/>
      <c r="F15" s="55">
        <f t="shared" si="0"/>
        <v>100</v>
      </c>
      <c r="G15" s="55"/>
      <c r="H15" s="54">
        <v>37770</v>
      </c>
      <c r="I15" s="54"/>
      <c r="J15" s="56">
        <f t="shared" si="1"/>
        <v>63.827629911280106</v>
      </c>
      <c r="K15" s="56"/>
      <c r="L15" s="54">
        <v>21405</v>
      </c>
      <c r="M15" s="54"/>
      <c r="N15" s="56">
        <f t="shared" si="2"/>
        <v>36.172370088719894</v>
      </c>
      <c r="O15" s="76"/>
      <c r="P15" s="77"/>
    </row>
    <row r="16" spans="2:16" s="59" customFormat="1" ht="15.75" customHeight="1">
      <c r="B16" s="58" t="s">
        <v>46</v>
      </c>
      <c r="C16" s="58"/>
      <c r="D16" s="69">
        <v>75335</v>
      </c>
      <c r="E16" s="69"/>
      <c r="F16" s="55">
        <f t="shared" si="0"/>
        <v>100</v>
      </c>
      <c r="G16" s="55"/>
      <c r="H16" s="54">
        <v>48375</v>
      </c>
      <c r="I16" s="54"/>
      <c r="J16" s="56">
        <f t="shared" si="1"/>
        <v>64.21318112431142</v>
      </c>
      <c r="K16" s="56"/>
      <c r="L16" s="54">
        <v>26960</v>
      </c>
      <c r="M16" s="54"/>
      <c r="N16" s="56">
        <f t="shared" si="2"/>
        <v>35.78681887568859</v>
      </c>
      <c r="O16" s="76"/>
      <c r="P16" s="105"/>
    </row>
    <row r="17" spans="2:16" s="59" customFormat="1" ht="15.75">
      <c r="B17" s="58" t="s">
        <v>47</v>
      </c>
      <c r="C17" s="58"/>
      <c r="D17" s="69">
        <v>86270</v>
      </c>
      <c r="E17" s="69"/>
      <c r="F17" s="55">
        <f t="shared" si="0"/>
        <v>100</v>
      </c>
      <c r="G17" s="55"/>
      <c r="H17" s="54">
        <v>50865</v>
      </c>
      <c r="I17" s="54"/>
      <c r="J17" s="56">
        <f t="shared" si="1"/>
        <v>58.96024110351223</v>
      </c>
      <c r="K17" s="56"/>
      <c r="L17" s="54">
        <v>35405</v>
      </c>
      <c r="M17" s="54"/>
      <c r="N17" s="56">
        <f t="shared" si="2"/>
        <v>41.03975889648777</v>
      </c>
      <c r="O17" s="76"/>
      <c r="P17" s="105"/>
    </row>
    <row r="18" spans="2:16" s="59" customFormat="1" ht="15.75">
      <c r="B18" s="58" t="s">
        <v>48</v>
      </c>
      <c r="C18" s="58"/>
      <c r="D18" s="69">
        <v>94425</v>
      </c>
      <c r="E18" s="69"/>
      <c r="F18" s="55">
        <f t="shared" si="0"/>
        <v>100</v>
      </c>
      <c r="G18" s="55"/>
      <c r="H18" s="54">
        <v>47640</v>
      </c>
      <c r="I18" s="54"/>
      <c r="J18" s="56">
        <f t="shared" si="1"/>
        <v>50.4527402700556</v>
      </c>
      <c r="K18" s="56"/>
      <c r="L18" s="54">
        <v>46785</v>
      </c>
      <c r="M18" s="54"/>
      <c r="N18" s="56">
        <f t="shared" si="2"/>
        <v>49.5472597299444</v>
      </c>
      <c r="O18" s="76"/>
      <c r="P18" s="105"/>
    </row>
    <row r="19" spans="2:16" s="59" customFormat="1" ht="15.75">
      <c r="B19" s="58" t="s">
        <v>49</v>
      </c>
      <c r="C19" s="58"/>
      <c r="D19" s="69">
        <v>98905</v>
      </c>
      <c r="E19" s="69"/>
      <c r="F19" s="55">
        <f t="shared" si="0"/>
        <v>100</v>
      </c>
      <c r="G19" s="55"/>
      <c r="H19" s="54">
        <v>42835</v>
      </c>
      <c r="I19" s="54"/>
      <c r="J19" s="56">
        <f t="shared" si="1"/>
        <v>43.30923613568576</v>
      </c>
      <c r="K19" s="56"/>
      <c r="L19" s="54">
        <v>56075</v>
      </c>
      <c r="M19" s="54"/>
      <c r="N19" s="56">
        <f t="shared" si="2"/>
        <v>56.69581922046408</v>
      </c>
      <c r="O19" s="76"/>
      <c r="P19" s="105"/>
    </row>
    <row r="20" spans="2:16" s="59" customFormat="1" ht="15.75">
      <c r="B20" s="58" t="s">
        <v>50</v>
      </c>
      <c r="C20" s="58"/>
      <c r="D20" s="69">
        <v>89500</v>
      </c>
      <c r="E20" s="69"/>
      <c r="F20" s="55">
        <f t="shared" si="0"/>
        <v>100</v>
      </c>
      <c r="G20" s="55"/>
      <c r="H20" s="54">
        <v>34940</v>
      </c>
      <c r="I20" s="54"/>
      <c r="J20" s="56">
        <f t="shared" si="1"/>
        <v>39.039106145251395</v>
      </c>
      <c r="K20" s="56"/>
      <c r="L20" s="54">
        <v>54560</v>
      </c>
      <c r="M20" s="54"/>
      <c r="N20" s="56">
        <f t="shared" si="2"/>
        <v>60.9608938547486</v>
      </c>
      <c r="O20" s="76"/>
      <c r="P20" s="109"/>
    </row>
    <row r="21" spans="2:16" s="59" customFormat="1" ht="15.75">
      <c r="B21" s="58" t="s">
        <v>89</v>
      </c>
      <c r="C21" s="58"/>
      <c r="D21" s="69">
        <v>143785</v>
      </c>
      <c r="E21" s="69"/>
      <c r="F21" s="55">
        <f t="shared" si="0"/>
        <v>100</v>
      </c>
      <c r="G21" s="55"/>
      <c r="H21" s="54">
        <v>45795</v>
      </c>
      <c r="I21" s="54"/>
      <c r="J21" s="56">
        <f t="shared" si="1"/>
        <v>31.849636610216642</v>
      </c>
      <c r="K21" s="56"/>
      <c r="L21" s="54">
        <v>97985</v>
      </c>
      <c r="M21" s="54"/>
      <c r="N21" s="56">
        <f t="shared" si="2"/>
        <v>68.14688597558856</v>
      </c>
      <c r="O21" s="76"/>
      <c r="P21" s="77"/>
    </row>
    <row r="22" spans="2:16" s="59" customFormat="1" ht="15.75">
      <c r="B22" s="58" t="s">
        <v>65</v>
      </c>
      <c r="C22" s="58"/>
      <c r="D22" s="69">
        <v>124760</v>
      </c>
      <c r="E22" s="69"/>
      <c r="F22" s="55">
        <f t="shared" si="0"/>
        <v>100</v>
      </c>
      <c r="G22" s="55"/>
      <c r="H22" s="54">
        <v>28500</v>
      </c>
      <c r="I22" s="54"/>
      <c r="J22" s="56">
        <f t="shared" si="1"/>
        <v>22.843860211606284</v>
      </c>
      <c r="K22" s="56"/>
      <c r="L22" s="54">
        <v>96255</v>
      </c>
      <c r="M22" s="54"/>
      <c r="N22" s="56">
        <f t="shared" si="2"/>
        <v>77.15213209361976</v>
      </c>
      <c r="O22" s="76"/>
      <c r="P22" s="77"/>
    </row>
    <row r="23" spans="2:16" s="59" customFormat="1" ht="15.75">
      <c r="B23" s="58" t="s">
        <v>95</v>
      </c>
      <c r="C23" s="58"/>
      <c r="D23" s="69">
        <v>36905</v>
      </c>
      <c r="E23" s="69"/>
      <c r="F23" s="55">
        <f t="shared" si="0"/>
        <v>100</v>
      </c>
      <c r="G23" s="55"/>
      <c r="H23" s="54">
        <v>6705</v>
      </c>
      <c r="I23" s="54"/>
      <c r="J23" s="56">
        <f t="shared" si="1"/>
        <v>18.168269882129792</v>
      </c>
      <c r="K23" s="56"/>
      <c r="L23" s="54">
        <v>30205</v>
      </c>
      <c r="M23" s="54"/>
      <c r="N23" s="56">
        <f t="shared" si="2"/>
        <v>81.8452784175586</v>
      </c>
      <c r="O23" s="76"/>
      <c r="P23" s="77"/>
    </row>
    <row r="24" spans="2:16" s="59" customFormat="1" ht="4.5" customHeight="1">
      <c r="B24" s="58"/>
      <c r="C24" s="58"/>
      <c r="D24" s="69"/>
      <c r="E24" s="69"/>
      <c r="F24" s="55"/>
      <c r="G24" s="55"/>
      <c r="H24" s="54"/>
      <c r="I24" s="54"/>
      <c r="J24" s="55"/>
      <c r="K24" s="55"/>
      <c r="L24" s="54"/>
      <c r="M24" s="54"/>
      <c r="N24" s="55"/>
      <c r="P24" s="77"/>
    </row>
    <row r="25" spans="2:16" ht="15.75">
      <c r="B25" s="130" t="s">
        <v>90</v>
      </c>
      <c r="C25" s="52"/>
      <c r="D25" s="153">
        <f>SUM(D11:D23)</f>
        <v>980340</v>
      </c>
      <c r="E25" s="153"/>
      <c r="F25" s="155">
        <f>D25/$D25*100</f>
        <v>100</v>
      </c>
      <c r="G25" s="155"/>
      <c r="H25" s="153">
        <f>SUM(H11:H23)</f>
        <v>441735</v>
      </c>
      <c r="I25" s="153"/>
      <c r="J25" s="155">
        <f t="shared" si="1"/>
        <v>45.059367158332826</v>
      </c>
      <c r="K25" s="155"/>
      <c r="L25" s="153">
        <f>SUM(L11:L23)</f>
        <v>538605</v>
      </c>
      <c r="M25" s="153"/>
      <c r="N25" s="155">
        <f t="shared" si="2"/>
        <v>54.94063284166718</v>
      </c>
      <c r="O25" s="76"/>
      <c r="P25" s="77"/>
    </row>
    <row r="26" spans="2:16" ht="15.75">
      <c r="B26" s="52"/>
      <c r="C26" s="52"/>
      <c r="D26" s="113"/>
      <c r="E26" s="113"/>
      <c r="F26" s="156"/>
      <c r="G26" s="156"/>
      <c r="H26" s="113"/>
      <c r="I26" s="113"/>
      <c r="J26" s="156"/>
      <c r="K26" s="156"/>
      <c r="L26" s="113"/>
      <c r="M26" s="113"/>
      <c r="N26" s="156"/>
      <c r="O26" s="76"/>
      <c r="P26" s="77"/>
    </row>
    <row r="27" spans="2:16" ht="18.75" customHeight="1">
      <c r="B27" s="202" t="s">
        <v>7</v>
      </c>
      <c r="C27" s="105"/>
      <c r="D27" s="201" t="s">
        <v>115</v>
      </c>
      <c r="E27" s="201"/>
      <c r="F27" s="201"/>
      <c r="G27" s="151"/>
      <c r="H27" s="201" t="s">
        <v>126</v>
      </c>
      <c r="I27" s="201"/>
      <c r="J27" s="201"/>
      <c r="K27" s="151"/>
      <c r="L27" s="201" t="s">
        <v>127</v>
      </c>
      <c r="M27" s="201"/>
      <c r="N27" s="201"/>
      <c r="O27" s="76"/>
      <c r="P27" s="77"/>
    </row>
    <row r="28" spans="2:16" ht="4.5" customHeight="1">
      <c r="B28" s="202"/>
      <c r="C28" s="105"/>
      <c r="D28" s="107"/>
      <c r="E28" s="107"/>
      <c r="F28" s="107"/>
      <c r="G28" s="107"/>
      <c r="H28" s="107"/>
      <c r="I28" s="107"/>
      <c r="J28" s="107"/>
      <c r="K28" s="107"/>
      <c r="L28" s="107"/>
      <c r="M28" s="107"/>
      <c r="N28" s="107"/>
      <c r="O28" s="76"/>
      <c r="P28" s="77"/>
    </row>
    <row r="29" spans="2:16" ht="18" customHeight="1">
      <c r="B29" s="202"/>
      <c r="C29" s="105"/>
      <c r="D29" s="20" t="s">
        <v>110</v>
      </c>
      <c r="E29" s="20"/>
      <c r="F29" s="20" t="s">
        <v>86</v>
      </c>
      <c r="G29" s="107"/>
      <c r="H29" s="20" t="s">
        <v>110</v>
      </c>
      <c r="I29" s="20"/>
      <c r="J29" s="20" t="s">
        <v>86</v>
      </c>
      <c r="K29" s="107"/>
      <c r="L29" s="20" t="s">
        <v>110</v>
      </c>
      <c r="M29" s="20"/>
      <c r="N29" s="20" t="s">
        <v>86</v>
      </c>
      <c r="O29" s="76"/>
      <c r="P29" s="77"/>
    </row>
    <row r="30" spans="2:16" ht="15.75">
      <c r="B30" s="97">
        <v>15</v>
      </c>
      <c r="C30" s="97"/>
      <c r="D30" s="95">
        <v>140</v>
      </c>
      <c r="E30" s="95"/>
      <c r="F30" s="93">
        <f aca="true" t="shared" si="3" ref="F30:F47">D30/$D30*100</f>
        <v>100</v>
      </c>
      <c r="G30" s="93"/>
      <c r="H30" s="96">
        <v>95</v>
      </c>
      <c r="I30" s="96"/>
      <c r="J30" s="94">
        <v>65.5</v>
      </c>
      <c r="K30" s="94"/>
      <c r="L30" s="96">
        <v>50</v>
      </c>
      <c r="M30" s="96"/>
      <c r="N30" s="94">
        <v>34.5</v>
      </c>
      <c r="O30" s="76"/>
      <c r="P30" s="77"/>
    </row>
    <row r="31" spans="2:16" ht="15.75">
      <c r="B31" s="97">
        <v>16</v>
      </c>
      <c r="C31" s="97"/>
      <c r="D31" s="95">
        <v>155</v>
      </c>
      <c r="E31" s="95"/>
      <c r="F31" s="93">
        <f t="shared" si="3"/>
        <v>100</v>
      </c>
      <c r="G31" s="93"/>
      <c r="H31" s="96">
        <v>90</v>
      </c>
      <c r="I31" s="96"/>
      <c r="J31" s="94">
        <f>H31/$D31*100</f>
        <v>58.06451612903226</v>
      </c>
      <c r="K31" s="94"/>
      <c r="L31" s="96">
        <v>65</v>
      </c>
      <c r="M31" s="96"/>
      <c r="N31" s="94">
        <f>L31/$D31*100</f>
        <v>41.935483870967744</v>
      </c>
      <c r="O31" s="76"/>
      <c r="P31" s="77"/>
    </row>
    <row r="32" spans="2:16" ht="15.75">
      <c r="B32" s="97">
        <v>17</v>
      </c>
      <c r="C32" s="97"/>
      <c r="D32" s="95">
        <v>510</v>
      </c>
      <c r="E32" s="95"/>
      <c r="F32" s="93">
        <f t="shared" si="3"/>
        <v>100</v>
      </c>
      <c r="G32" s="93"/>
      <c r="H32" s="96">
        <v>315</v>
      </c>
      <c r="I32" s="96"/>
      <c r="J32" s="94">
        <f>61.2</f>
        <v>61.2</v>
      </c>
      <c r="K32" s="94"/>
      <c r="L32" s="96">
        <v>200</v>
      </c>
      <c r="M32" s="96"/>
      <c r="N32" s="94">
        <v>38.8</v>
      </c>
      <c r="O32" s="76"/>
      <c r="P32" s="77"/>
    </row>
    <row r="33" spans="2:16" ht="15.75">
      <c r="B33" s="97">
        <v>18</v>
      </c>
      <c r="C33" s="97"/>
      <c r="D33" s="95">
        <v>1405</v>
      </c>
      <c r="E33" s="95"/>
      <c r="F33" s="93">
        <f t="shared" si="3"/>
        <v>100</v>
      </c>
      <c r="G33" s="93"/>
      <c r="H33" s="96">
        <v>645</v>
      </c>
      <c r="I33" s="96"/>
      <c r="J33" s="94">
        <v>45.7</v>
      </c>
      <c r="K33" s="94"/>
      <c r="L33" s="96">
        <v>765</v>
      </c>
      <c r="M33" s="96"/>
      <c r="N33" s="94">
        <f>54.3</f>
        <v>54.3</v>
      </c>
      <c r="O33" s="76"/>
      <c r="P33" s="77"/>
    </row>
    <row r="34" spans="2:16" ht="15.75">
      <c r="B34" s="97">
        <v>19</v>
      </c>
      <c r="C34" s="97"/>
      <c r="D34" s="95">
        <v>2575</v>
      </c>
      <c r="E34" s="95"/>
      <c r="F34" s="93">
        <f t="shared" si="3"/>
        <v>100</v>
      </c>
      <c r="G34" s="93"/>
      <c r="H34" s="96">
        <v>1265</v>
      </c>
      <c r="I34" s="96"/>
      <c r="J34" s="94">
        <f aca="true" t="shared" si="4" ref="J34:J47">H34/$D34*100</f>
        <v>49.12621359223301</v>
      </c>
      <c r="K34" s="94"/>
      <c r="L34" s="96">
        <v>1310</v>
      </c>
      <c r="M34" s="96"/>
      <c r="N34" s="94">
        <f aca="true" t="shared" si="5" ref="N34:N47">L34/$D34*100</f>
        <v>50.873786407766985</v>
      </c>
      <c r="O34" s="76"/>
      <c r="P34" s="77"/>
    </row>
    <row r="35" spans="2:16" s="59" customFormat="1" ht="15.75">
      <c r="B35" s="97" t="s">
        <v>35</v>
      </c>
      <c r="C35" s="97"/>
      <c r="D35" s="69">
        <v>810</v>
      </c>
      <c r="E35" s="69"/>
      <c r="F35" s="55">
        <f t="shared" si="3"/>
        <v>100</v>
      </c>
      <c r="G35" s="55"/>
      <c r="H35" s="54">
        <v>500</v>
      </c>
      <c r="I35" s="54"/>
      <c r="J35" s="56">
        <f t="shared" si="4"/>
        <v>61.72839506172839</v>
      </c>
      <c r="K35" s="56"/>
      <c r="L35" s="54">
        <v>310</v>
      </c>
      <c r="M35" s="54"/>
      <c r="N35" s="56">
        <f t="shared" si="5"/>
        <v>38.2716049382716</v>
      </c>
      <c r="O35" s="76"/>
      <c r="P35" s="77"/>
    </row>
    <row r="36" spans="2:16" s="59" customFormat="1" ht="15.75">
      <c r="B36" s="97" t="s">
        <v>36</v>
      </c>
      <c r="C36" s="97"/>
      <c r="D36" s="69">
        <v>3980</v>
      </c>
      <c r="E36" s="69"/>
      <c r="F36" s="55">
        <f t="shared" si="3"/>
        <v>100</v>
      </c>
      <c r="G36" s="55"/>
      <c r="H36" s="54">
        <v>1910</v>
      </c>
      <c r="I36" s="54"/>
      <c r="J36" s="56">
        <f t="shared" si="4"/>
        <v>47.98994974874372</v>
      </c>
      <c r="K36" s="56"/>
      <c r="L36" s="54">
        <v>2070</v>
      </c>
      <c r="M36" s="54"/>
      <c r="N36" s="56">
        <f t="shared" si="5"/>
        <v>52.01005025125628</v>
      </c>
      <c r="O36" s="76"/>
      <c r="P36" s="77"/>
    </row>
    <row r="37" spans="2:16" s="59" customFormat="1" ht="15.75">
      <c r="B37" s="97" t="s">
        <v>8</v>
      </c>
      <c r="C37" s="97"/>
      <c r="D37" s="69">
        <f>SUM(D12:D16)</f>
        <v>300995</v>
      </c>
      <c r="E37" s="69"/>
      <c r="F37" s="55">
        <f t="shared" si="3"/>
        <v>100</v>
      </c>
      <c r="G37" s="55"/>
      <c r="H37" s="54">
        <f>SUM(H12:H16)</f>
        <v>182045</v>
      </c>
      <c r="I37" s="54"/>
      <c r="J37" s="56">
        <f t="shared" si="4"/>
        <v>60.48107111413811</v>
      </c>
      <c r="K37" s="56"/>
      <c r="L37" s="54">
        <f>SUM(L12:L16)</f>
        <v>118955</v>
      </c>
      <c r="M37" s="54"/>
      <c r="N37" s="56">
        <f t="shared" si="5"/>
        <v>39.52059004302397</v>
      </c>
      <c r="O37" s="76"/>
      <c r="P37" s="77"/>
    </row>
    <row r="38" spans="2:16" s="59" customFormat="1" ht="15.75">
      <c r="B38" s="97" t="s">
        <v>87</v>
      </c>
      <c r="C38" s="97"/>
      <c r="D38" s="69">
        <f>D17+D18</f>
        <v>180695</v>
      </c>
      <c r="E38" s="69"/>
      <c r="F38" s="55">
        <f t="shared" si="3"/>
        <v>100</v>
      </c>
      <c r="G38" s="55"/>
      <c r="H38" s="54">
        <f>H17+H18</f>
        <v>98505</v>
      </c>
      <c r="I38" s="54"/>
      <c r="J38" s="56">
        <f t="shared" si="4"/>
        <v>54.51451340656908</v>
      </c>
      <c r="K38" s="56"/>
      <c r="L38" s="54">
        <f>L17+L18</f>
        <v>82190</v>
      </c>
      <c r="M38" s="54"/>
      <c r="N38" s="56">
        <f t="shared" si="5"/>
        <v>45.48548659343092</v>
      </c>
      <c r="O38" s="76"/>
      <c r="P38" s="77"/>
    </row>
    <row r="39" spans="2:16" s="59" customFormat="1" ht="15.75">
      <c r="B39" s="97" t="s">
        <v>88</v>
      </c>
      <c r="C39" s="97"/>
      <c r="D39" s="69">
        <f>D19+D20</f>
        <v>188405</v>
      </c>
      <c r="E39" s="69"/>
      <c r="F39" s="55">
        <f t="shared" si="3"/>
        <v>100</v>
      </c>
      <c r="G39" s="55"/>
      <c r="H39" s="54">
        <f>H19+H20</f>
        <v>77775</v>
      </c>
      <c r="I39" s="54"/>
      <c r="J39" s="56">
        <f t="shared" si="4"/>
        <v>41.2807515724105</v>
      </c>
      <c r="K39" s="56"/>
      <c r="L39" s="54">
        <f>L19+L20</f>
        <v>110635</v>
      </c>
      <c r="M39" s="54"/>
      <c r="N39" s="56">
        <f t="shared" si="5"/>
        <v>58.72190228497121</v>
      </c>
      <c r="O39" s="76"/>
      <c r="P39" s="77"/>
    </row>
    <row r="40" spans="2:16" s="59" customFormat="1" ht="15.75">
      <c r="B40" s="97" t="s">
        <v>9</v>
      </c>
      <c r="C40" s="97"/>
      <c r="D40" s="69">
        <f>SUM(D19:D23)</f>
        <v>493855</v>
      </c>
      <c r="E40" s="69"/>
      <c r="F40" s="55">
        <f t="shared" si="3"/>
        <v>100</v>
      </c>
      <c r="G40" s="55"/>
      <c r="H40" s="54">
        <f>SUM(H19:H23)</f>
        <v>158775</v>
      </c>
      <c r="I40" s="54"/>
      <c r="J40" s="56">
        <f t="shared" si="4"/>
        <v>32.150125036701056</v>
      </c>
      <c r="K40" s="56"/>
      <c r="L40" s="54">
        <f>SUM(L19:L23)</f>
        <v>335080</v>
      </c>
      <c r="M40" s="54"/>
      <c r="N40" s="56">
        <f t="shared" si="5"/>
        <v>67.84987496329894</v>
      </c>
      <c r="O40" s="76"/>
      <c r="P40" s="77"/>
    </row>
    <row r="41" spans="2:16" s="59" customFormat="1" ht="15.75">
      <c r="B41" s="97" t="s">
        <v>63</v>
      </c>
      <c r="C41" s="97"/>
      <c r="D41" s="69">
        <f>SUM(D21:D23)</f>
        <v>305450</v>
      </c>
      <c r="E41" s="69"/>
      <c r="F41" s="55">
        <f t="shared" si="3"/>
        <v>100</v>
      </c>
      <c r="G41" s="55"/>
      <c r="H41" s="54">
        <f>SUM(H21:H23)</f>
        <v>81000</v>
      </c>
      <c r="I41" s="54"/>
      <c r="J41" s="56">
        <f t="shared" si="4"/>
        <v>26.518251759698806</v>
      </c>
      <c r="K41" s="56"/>
      <c r="L41" s="54">
        <f>SUM(L21:L23)</f>
        <v>224445</v>
      </c>
      <c r="M41" s="54"/>
      <c r="N41" s="56">
        <f t="shared" si="5"/>
        <v>73.48011131118022</v>
      </c>
      <c r="O41" s="76"/>
      <c r="P41" s="77"/>
    </row>
    <row r="42" spans="2:16" ht="15.75">
      <c r="B42" s="97" t="s">
        <v>51</v>
      </c>
      <c r="C42" s="97"/>
      <c r="D42" s="95">
        <v>72840</v>
      </c>
      <c r="E42" s="95"/>
      <c r="F42" s="93">
        <f t="shared" si="3"/>
        <v>100</v>
      </c>
      <c r="G42" s="93"/>
      <c r="H42" s="96">
        <v>25030</v>
      </c>
      <c r="I42" s="96"/>
      <c r="J42" s="94">
        <f t="shared" si="4"/>
        <v>34.362987369577155</v>
      </c>
      <c r="K42" s="94"/>
      <c r="L42" s="96">
        <v>47815</v>
      </c>
      <c r="M42" s="96"/>
      <c r="N42" s="94">
        <f t="shared" si="5"/>
        <v>65.64387699066447</v>
      </c>
      <c r="O42" s="76"/>
      <c r="P42" s="77"/>
    </row>
    <row r="43" spans="2:16" s="59" customFormat="1" ht="15.75">
      <c r="B43" s="97" t="s">
        <v>52</v>
      </c>
      <c r="C43" s="97"/>
      <c r="D43" s="69">
        <v>70940</v>
      </c>
      <c r="E43" s="69"/>
      <c r="F43" s="93">
        <f t="shared" si="3"/>
        <v>100</v>
      </c>
      <c r="G43" s="93"/>
      <c r="H43" s="96">
        <v>20765</v>
      </c>
      <c r="I43" s="96"/>
      <c r="J43" s="94">
        <f t="shared" si="4"/>
        <v>29.271215111361716</v>
      </c>
      <c r="K43" s="94"/>
      <c r="L43" s="54">
        <v>50170</v>
      </c>
      <c r="M43" s="54"/>
      <c r="N43" s="94">
        <f t="shared" si="5"/>
        <v>70.72173667888356</v>
      </c>
      <c r="O43" s="76"/>
      <c r="P43" s="77"/>
    </row>
    <row r="44" spans="2:16" s="59" customFormat="1" ht="15.75">
      <c r="B44" s="97" t="s">
        <v>53</v>
      </c>
      <c r="C44" s="97"/>
      <c r="D44" s="69">
        <v>69195</v>
      </c>
      <c r="E44" s="69"/>
      <c r="F44" s="93">
        <f t="shared" si="3"/>
        <v>100</v>
      </c>
      <c r="G44" s="93"/>
      <c r="H44" s="96">
        <v>16825</v>
      </c>
      <c r="I44" s="96"/>
      <c r="J44" s="94">
        <f t="shared" si="4"/>
        <v>24.31534070380808</v>
      </c>
      <c r="K44" s="94"/>
      <c r="L44" s="54">
        <v>52370</v>
      </c>
      <c r="M44" s="54"/>
      <c r="N44" s="94">
        <f t="shared" si="5"/>
        <v>75.68465929619192</v>
      </c>
      <c r="O44" s="76"/>
      <c r="P44" s="77"/>
    </row>
    <row r="45" spans="2:16" s="61" customFormat="1" ht="15.75">
      <c r="B45" s="97" t="s">
        <v>54</v>
      </c>
      <c r="C45" s="97"/>
      <c r="D45" s="69">
        <v>55565</v>
      </c>
      <c r="E45" s="69"/>
      <c r="F45" s="93">
        <f t="shared" si="3"/>
        <v>100</v>
      </c>
      <c r="G45" s="93"/>
      <c r="H45" s="96">
        <v>11675</v>
      </c>
      <c r="I45" s="96"/>
      <c r="J45" s="94">
        <f t="shared" si="4"/>
        <v>21.011428057230273</v>
      </c>
      <c r="K45" s="94"/>
      <c r="L45" s="54">
        <v>43890</v>
      </c>
      <c r="M45" s="54"/>
      <c r="N45" s="94">
        <f t="shared" si="5"/>
        <v>78.98857194276972</v>
      </c>
      <c r="O45" s="76"/>
      <c r="P45" s="77"/>
    </row>
    <row r="46" spans="2:16" s="61" customFormat="1" ht="15.75">
      <c r="B46" s="97" t="s">
        <v>55</v>
      </c>
      <c r="C46" s="97"/>
      <c r="D46" s="69">
        <v>26700</v>
      </c>
      <c r="E46" s="69"/>
      <c r="F46" s="93">
        <f t="shared" si="3"/>
        <v>100</v>
      </c>
      <c r="G46" s="93"/>
      <c r="H46" s="96">
        <v>4870</v>
      </c>
      <c r="I46" s="96"/>
      <c r="J46" s="94">
        <f t="shared" si="4"/>
        <v>18.239700374531836</v>
      </c>
      <c r="K46" s="94"/>
      <c r="L46" s="54">
        <v>21830</v>
      </c>
      <c r="M46" s="54"/>
      <c r="N46" s="94">
        <f t="shared" si="5"/>
        <v>81.76029962546816</v>
      </c>
      <c r="O46" s="64"/>
      <c r="P46" s="77"/>
    </row>
    <row r="47" spans="2:16" s="59" customFormat="1" ht="18.75">
      <c r="B47" s="97" t="s">
        <v>56</v>
      </c>
      <c r="C47" s="97"/>
      <c r="D47" s="69">
        <v>10205</v>
      </c>
      <c r="E47" s="69"/>
      <c r="F47" s="93">
        <f t="shared" si="3"/>
        <v>100</v>
      </c>
      <c r="G47" s="93"/>
      <c r="H47" s="96">
        <v>1835</v>
      </c>
      <c r="I47" s="96"/>
      <c r="J47" s="94">
        <f t="shared" si="4"/>
        <v>17.981381675649192</v>
      </c>
      <c r="K47" s="94"/>
      <c r="L47" s="54">
        <v>8370</v>
      </c>
      <c r="M47" s="54"/>
      <c r="N47" s="94">
        <f t="shared" si="5"/>
        <v>82.01861832435081</v>
      </c>
      <c r="O47" s="60"/>
      <c r="P47" s="77"/>
    </row>
    <row r="48" spans="2:13" s="82" customFormat="1" ht="27.75" customHeight="1">
      <c r="B48" s="97" t="s">
        <v>157</v>
      </c>
      <c r="C48" s="97"/>
      <c r="D48" s="130"/>
      <c r="E48" s="130"/>
      <c r="F48" s="130"/>
      <c r="G48" s="130"/>
      <c r="H48" s="130"/>
      <c r="I48" s="130"/>
      <c r="J48" s="130"/>
      <c r="K48" s="130"/>
      <c r="L48" s="130"/>
      <c r="M48" s="130"/>
    </row>
    <row r="49" spans="2:11" s="59" customFormat="1" ht="9" customHeight="1">
      <c r="B49" s="61"/>
      <c r="C49" s="61"/>
      <c r="D49" s="53"/>
      <c r="E49" s="53"/>
      <c r="H49" s="71"/>
      <c r="I49" s="71"/>
      <c r="J49" s="65"/>
      <c r="K49" s="65"/>
    </row>
    <row r="50" spans="2:14" s="59" customFormat="1" ht="30.75" customHeight="1">
      <c r="B50" s="207" t="s">
        <v>154</v>
      </c>
      <c r="C50" s="207"/>
      <c r="D50" s="198"/>
      <c r="E50" s="198"/>
      <c r="F50" s="198"/>
      <c r="G50" s="198"/>
      <c r="H50" s="198"/>
      <c r="I50" s="198"/>
      <c r="J50" s="198"/>
      <c r="K50" s="198"/>
      <c r="L50" s="198"/>
      <c r="M50" s="198"/>
      <c r="N50" s="198"/>
    </row>
    <row r="51" spans="8:11" ht="18" customHeight="1">
      <c r="H51" s="22"/>
      <c r="I51" s="22"/>
      <c r="J51" s="16"/>
      <c r="K51" s="16"/>
    </row>
    <row r="52" spans="8:11" ht="14.25" customHeight="1">
      <c r="H52" s="22"/>
      <c r="I52" s="22"/>
      <c r="J52" s="16"/>
      <c r="K52" s="16"/>
    </row>
    <row r="53" spans="8:11" ht="15.75">
      <c r="H53" s="22"/>
      <c r="I53" s="22"/>
      <c r="J53" s="16"/>
      <c r="K53" s="16"/>
    </row>
    <row r="54" spans="8:14" ht="15.75">
      <c r="H54" s="22"/>
      <c r="I54" s="22"/>
      <c r="J54" s="22"/>
      <c r="K54" s="22"/>
      <c r="N54" s="22"/>
    </row>
    <row r="55" spans="8:14" ht="15.75">
      <c r="H55" s="22"/>
      <c r="I55" s="22"/>
      <c r="J55" s="22"/>
      <c r="K55" s="22"/>
      <c r="N55" s="22"/>
    </row>
    <row r="56" spans="8:14" ht="15.75">
      <c r="H56" s="22"/>
      <c r="I56" s="22"/>
      <c r="J56" s="22"/>
      <c r="K56" s="22"/>
      <c r="N56" s="22"/>
    </row>
    <row r="57" spans="8:14" ht="15.75">
      <c r="H57" s="22"/>
      <c r="I57" s="22"/>
      <c r="J57" s="22"/>
      <c r="K57" s="22"/>
      <c r="N57" s="22"/>
    </row>
    <row r="58" spans="8:14" ht="15.75">
      <c r="H58" s="22"/>
      <c r="I58" s="22"/>
      <c r="J58" s="22"/>
      <c r="K58" s="22"/>
      <c r="N58" s="22"/>
    </row>
    <row r="59" spans="8:14" ht="15.75">
      <c r="H59" s="22"/>
      <c r="I59" s="22"/>
      <c r="J59" s="22"/>
      <c r="K59" s="22"/>
      <c r="N59" s="22"/>
    </row>
    <row r="60" spans="8:14" ht="15.75">
      <c r="H60" s="22"/>
      <c r="I60" s="22"/>
      <c r="J60" s="22"/>
      <c r="K60" s="22"/>
      <c r="N60" s="22"/>
    </row>
    <row r="61" spans="8:14" ht="15.75">
      <c r="H61" s="22"/>
      <c r="I61" s="22"/>
      <c r="J61" s="22"/>
      <c r="K61" s="22"/>
      <c r="N61" s="22"/>
    </row>
    <row r="62" spans="8:14" ht="15.75">
      <c r="H62" s="22"/>
      <c r="I62" s="22"/>
      <c r="J62" s="22"/>
      <c r="K62" s="22"/>
      <c r="N62" s="22"/>
    </row>
    <row r="63" spans="8:14" ht="15.75">
      <c r="H63" s="22"/>
      <c r="I63" s="22"/>
      <c r="J63" s="22"/>
      <c r="K63" s="22"/>
      <c r="N63" s="22"/>
    </row>
    <row r="64" spans="8:14" ht="15.75">
      <c r="H64" s="22"/>
      <c r="I64" s="22"/>
      <c r="J64" s="22"/>
      <c r="K64" s="22"/>
      <c r="N64" s="22"/>
    </row>
    <row r="65" spans="8:14" ht="15.75">
      <c r="H65" s="22"/>
      <c r="I65" s="22"/>
      <c r="J65" s="22"/>
      <c r="K65" s="22"/>
      <c r="N65" s="22"/>
    </row>
    <row r="66" spans="8:14" ht="15.75">
      <c r="H66" s="22"/>
      <c r="I66" s="22"/>
      <c r="J66" s="22"/>
      <c r="K66" s="22"/>
      <c r="N66" s="22"/>
    </row>
    <row r="67" spans="8:14" ht="15.75">
      <c r="H67" s="22"/>
      <c r="I67" s="22"/>
      <c r="J67" s="22"/>
      <c r="K67" s="22"/>
      <c r="N67" s="22"/>
    </row>
    <row r="68" spans="8:14" ht="15.75">
      <c r="H68" s="22"/>
      <c r="I68" s="22"/>
      <c r="J68" s="22"/>
      <c r="K68" s="22"/>
      <c r="N68" s="22"/>
    </row>
    <row r="69" spans="8:14" ht="15.75">
      <c r="H69" s="22"/>
      <c r="I69" s="22"/>
      <c r="J69" s="22"/>
      <c r="K69" s="22"/>
      <c r="N69" s="22"/>
    </row>
    <row r="70" spans="8:14" ht="15.75">
      <c r="H70" s="22"/>
      <c r="I70" s="22"/>
      <c r="J70" s="22"/>
      <c r="K70" s="22"/>
      <c r="N70" s="22"/>
    </row>
    <row r="71" spans="6:14" ht="15.75">
      <c r="F71" s="22"/>
      <c r="G71" s="22"/>
      <c r="H71" s="22"/>
      <c r="I71" s="22"/>
      <c r="J71" s="22"/>
      <c r="K71" s="22"/>
      <c r="N71" s="22"/>
    </row>
    <row r="72" spans="6:14" ht="15.75">
      <c r="F72" s="22"/>
      <c r="G72" s="22"/>
      <c r="H72" s="22"/>
      <c r="I72" s="22"/>
      <c r="J72" s="22"/>
      <c r="K72" s="22"/>
      <c r="N72" s="22"/>
    </row>
    <row r="73" spans="6:14" ht="15.75">
      <c r="F73" s="22"/>
      <c r="G73" s="22"/>
      <c r="H73" s="22"/>
      <c r="I73" s="22"/>
      <c r="J73" s="22"/>
      <c r="K73" s="22"/>
      <c r="N73" s="22"/>
    </row>
    <row r="74" spans="6:14" ht="15.75">
      <c r="F74" s="22"/>
      <c r="G74" s="22"/>
      <c r="H74" s="22"/>
      <c r="I74" s="22"/>
      <c r="J74" s="22"/>
      <c r="K74" s="22"/>
      <c r="N74" s="22"/>
    </row>
    <row r="75" spans="6:14" ht="15.75">
      <c r="F75" s="22"/>
      <c r="G75" s="22"/>
      <c r="H75" s="22"/>
      <c r="I75" s="22"/>
      <c r="J75" s="22"/>
      <c r="K75" s="22"/>
      <c r="N75" s="22"/>
    </row>
    <row r="76" spans="6:14" ht="15.75">
      <c r="F76" s="22"/>
      <c r="G76" s="22"/>
      <c r="H76" s="22"/>
      <c r="I76" s="22"/>
      <c r="J76" s="22"/>
      <c r="K76" s="22"/>
      <c r="N76" s="22"/>
    </row>
    <row r="77" spans="6:14" ht="15.75">
      <c r="F77" s="22"/>
      <c r="G77" s="22"/>
      <c r="H77" s="22"/>
      <c r="I77" s="22"/>
      <c r="J77" s="22"/>
      <c r="K77" s="22"/>
      <c r="N77" s="22"/>
    </row>
    <row r="78" spans="6:14" ht="15.75">
      <c r="F78" s="22"/>
      <c r="G78" s="22"/>
      <c r="H78" s="22"/>
      <c r="I78" s="22"/>
      <c r="J78" s="22"/>
      <c r="K78" s="22"/>
      <c r="N78" s="22"/>
    </row>
    <row r="79" spans="6:14" ht="15.75">
      <c r="F79" s="22"/>
      <c r="G79" s="22"/>
      <c r="H79" s="22"/>
      <c r="I79" s="22"/>
      <c r="J79" s="22"/>
      <c r="K79" s="22"/>
      <c r="N79" s="22"/>
    </row>
    <row r="80" spans="6:14" ht="15.75">
      <c r="F80" s="22"/>
      <c r="G80" s="22"/>
      <c r="H80" s="22"/>
      <c r="I80" s="22"/>
      <c r="J80" s="22"/>
      <c r="K80" s="22"/>
      <c r="N80" s="22"/>
    </row>
    <row r="81" spans="6:14" ht="15.75">
      <c r="F81" s="22"/>
      <c r="G81" s="22"/>
      <c r="H81" s="22"/>
      <c r="I81" s="22"/>
      <c r="J81" s="22"/>
      <c r="K81" s="22"/>
      <c r="N81" s="22"/>
    </row>
    <row r="82" spans="6:14" ht="15.75">
      <c r="F82" s="22"/>
      <c r="G82" s="22"/>
      <c r="H82" s="22"/>
      <c r="I82" s="22"/>
      <c r="J82" s="22"/>
      <c r="K82" s="22"/>
      <c r="N82" s="22"/>
    </row>
    <row r="83" spans="6:14" ht="15.75">
      <c r="F83" s="22"/>
      <c r="G83" s="22"/>
      <c r="H83" s="22"/>
      <c r="I83" s="22"/>
      <c r="J83" s="22"/>
      <c r="K83" s="22"/>
      <c r="N83" s="22"/>
    </row>
    <row r="84" spans="6:14" ht="15.75">
      <c r="F84" s="22"/>
      <c r="G84" s="22"/>
      <c r="H84" s="22"/>
      <c r="I84" s="22"/>
      <c r="J84" s="22"/>
      <c r="K84" s="22"/>
      <c r="N84" s="22"/>
    </row>
    <row r="85" spans="6:14" ht="15.75">
      <c r="F85" s="22"/>
      <c r="G85" s="22"/>
      <c r="H85" s="22"/>
      <c r="I85" s="22"/>
      <c r="J85" s="22"/>
      <c r="K85" s="22"/>
      <c r="N85" s="22"/>
    </row>
    <row r="86" spans="6:14" ht="15.75">
      <c r="F86" s="22"/>
      <c r="G86" s="22"/>
      <c r="H86" s="22"/>
      <c r="I86" s="22"/>
      <c r="J86" s="22"/>
      <c r="K86" s="22"/>
      <c r="N86" s="22"/>
    </row>
    <row r="87" spans="6:14" ht="15.75">
      <c r="F87" s="22"/>
      <c r="G87" s="22"/>
      <c r="H87" s="22"/>
      <c r="I87" s="22"/>
      <c r="J87" s="22"/>
      <c r="K87" s="22"/>
      <c r="N87" s="22"/>
    </row>
    <row r="88" spans="6:14" ht="15.75">
      <c r="F88" s="22"/>
      <c r="G88" s="22"/>
      <c r="H88" s="22"/>
      <c r="I88" s="22"/>
      <c r="J88" s="22"/>
      <c r="K88" s="22"/>
      <c r="N88" s="22"/>
    </row>
    <row r="89" spans="6:14" ht="15.75">
      <c r="F89" s="22"/>
      <c r="G89" s="22"/>
      <c r="H89" s="22"/>
      <c r="I89" s="22"/>
      <c r="J89" s="22"/>
      <c r="K89" s="22"/>
      <c r="N89" s="22"/>
    </row>
    <row r="90" spans="6:14" ht="15.75">
      <c r="F90" s="22"/>
      <c r="G90" s="22"/>
      <c r="H90" s="22"/>
      <c r="I90" s="22"/>
      <c r="J90" s="22"/>
      <c r="K90" s="22"/>
      <c r="N90" s="22"/>
    </row>
    <row r="91" spans="6:14" ht="15.75">
      <c r="F91" s="22"/>
      <c r="G91" s="22"/>
      <c r="H91" s="22"/>
      <c r="I91" s="22"/>
      <c r="J91" s="22"/>
      <c r="K91" s="22"/>
      <c r="N91" s="22"/>
    </row>
    <row r="92" spans="6:14" ht="15.75">
      <c r="F92" s="22"/>
      <c r="G92" s="22"/>
      <c r="H92" s="22"/>
      <c r="I92" s="22"/>
      <c r="J92" s="22"/>
      <c r="K92" s="22"/>
      <c r="N92" s="22"/>
    </row>
    <row r="93" spans="6:14" ht="15.75">
      <c r="F93" s="22"/>
      <c r="G93" s="22"/>
      <c r="H93" s="22"/>
      <c r="I93" s="22"/>
      <c r="J93" s="22"/>
      <c r="K93" s="22"/>
      <c r="N93" s="22"/>
    </row>
    <row r="94" spans="6:14" ht="15.75">
      <c r="F94" s="22"/>
      <c r="G94" s="22"/>
      <c r="H94" s="22"/>
      <c r="I94" s="22"/>
      <c r="J94" s="22"/>
      <c r="K94" s="22"/>
      <c r="N94" s="22"/>
    </row>
    <row r="95" spans="6:14" ht="15.75">
      <c r="F95" s="22"/>
      <c r="G95" s="22"/>
      <c r="H95" s="22"/>
      <c r="I95" s="22"/>
      <c r="J95" s="22"/>
      <c r="K95" s="22"/>
      <c r="N95" s="22"/>
    </row>
    <row r="96" spans="6:14" ht="15.75">
      <c r="F96" s="22"/>
      <c r="G96" s="22"/>
      <c r="H96" s="22"/>
      <c r="I96" s="22"/>
      <c r="J96" s="22"/>
      <c r="K96" s="22"/>
      <c r="N96" s="22"/>
    </row>
    <row r="97" spans="6:14" ht="15.75">
      <c r="F97" s="22"/>
      <c r="G97" s="22"/>
      <c r="H97" s="22"/>
      <c r="I97" s="22"/>
      <c r="J97" s="22"/>
      <c r="K97" s="22"/>
      <c r="N97" s="22"/>
    </row>
    <row r="98" spans="6:14" ht="15.75">
      <c r="F98" s="22"/>
      <c r="G98" s="22"/>
      <c r="H98" s="22"/>
      <c r="I98" s="22"/>
      <c r="J98" s="22"/>
      <c r="K98" s="22"/>
      <c r="N98" s="22"/>
    </row>
    <row r="99" spans="6:14" ht="15.75">
      <c r="F99" s="22"/>
      <c r="G99" s="22"/>
      <c r="H99" s="22"/>
      <c r="I99" s="22"/>
      <c r="J99" s="22"/>
      <c r="K99" s="22"/>
      <c r="N99" s="22"/>
    </row>
    <row r="100" spans="6:14" ht="15.75">
      <c r="F100" s="22"/>
      <c r="G100" s="22"/>
      <c r="H100" s="22"/>
      <c r="I100" s="22"/>
      <c r="J100" s="22"/>
      <c r="K100" s="22"/>
      <c r="N100" s="22"/>
    </row>
    <row r="101" spans="6:14" ht="15.75">
      <c r="F101" s="22"/>
      <c r="G101" s="22"/>
      <c r="H101" s="22"/>
      <c r="I101" s="22"/>
      <c r="J101" s="22"/>
      <c r="K101" s="22"/>
      <c r="N101" s="22"/>
    </row>
    <row r="102" spans="6:11" ht="15.75">
      <c r="F102" s="22"/>
      <c r="G102" s="22"/>
      <c r="H102" s="22"/>
      <c r="I102" s="22"/>
      <c r="J102" s="22"/>
      <c r="K102" s="22"/>
    </row>
    <row r="103" spans="6:11" ht="15.75">
      <c r="F103" s="22"/>
      <c r="G103" s="22"/>
      <c r="H103" s="22"/>
      <c r="I103" s="22"/>
      <c r="J103" s="22"/>
      <c r="K103" s="22"/>
    </row>
    <row r="104" spans="6:11" ht="15.75">
      <c r="F104" s="22"/>
      <c r="G104" s="22"/>
      <c r="H104" s="22"/>
      <c r="I104" s="22"/>
      <c r="J104" s="22"/>
      <c r="K104" s="22"/>
    </row>
    <row r="105" spans="6:11" ht="15.75">
      <c r="F105" s="22"/>
      <c r="G105" s="22"/>
      <c r="H105" s="22"/>
      <c r="I105" s="22"/>
      <c r="J105" s="22"/>
      <c r="K105" s="22"/>
    </row>
    <row r="106" spans="6:11" ht="15.75">
      <c r="F106" s="22"/>
      <c r="G106" s="22"/>
      <c r="H106" s="22"/>
      <c r="I106" s="22"/>
      <c r="J106" s="22"/>
      <c r="K106" s="22"/>
    </row>
    <row r="107" spans="6:11" ht="15.75">
      <c r="F107" s="22"/>
      <c r="G107" s="22"/>
      <c r="H107" s="22"/>
      <c r="I107" s="22"/>
      <c r="J107" s="22"/>
      <c r="K107" s="22"/>
    </row>
    <row r="108" spans="6:11" ht="15.75">
      <c r="F108" s="22"/>
      <c r="G108" s="22"/>
      <c r="H108" s="22"/>
      <c r="I108" s="22"/>
      <c r="J108" s="22"/>
      <c r="K108" s="22"/>
    </row>
    <row r="109" spans="6:11" ht="15.75">
      <c r="F109" s="22"/>
      <c r="G109" s="22"/>
      <c r="H109" s="22"/>
      <c r="I109" s="22"/>
      <c r="J109" s="22"/>
      <c r="K109" s="22"/>
    </row>
    <row r="110" spans="6:11" ht="15.75">
      <c r="F110" s="22"/>
      <c r="G110" s="22"/>
      <c r="H110" s="22"/>
      <c r="I110" s="22"/>
      <c r="J110" s="22"/>
      <c r="K110" s="22"/>
    </row>
    <row r="111" spans="6:11" ht="15.75">
      <c r="F111" s="22"/>
      <c r="G111" s="22"/>
      <c r="H111" s="22"/>
      <c r="I111" s="22"/>
      <c r="J111" s="22"/>
      <c r="K111" s="22"/>
    </row>
    <row r="112" spans="6:11" ht="15.75">
      <c r="F112" s="22"/>
      <c r="G112" s="22"/>
      <c r="H112" s="22"/>
      <c r="I112" s="22"/>
      <c r="J112" s="22"/>
      <c r="K112" s="22"/>
    </row>
    <row r="113" spans="6:11" ht="15.75">
      <c r="F113" s="22"/>
      <c r="G113" s="22"/>
      <c r="H113" s="22"/>
      <c r="I113" s="22"/>
      <c r="J113" s="22"/>
      <c r="K113" s="22"/>
    </row>
    <row r="114" spans="6:11" ht="15.75">
      <c r="F114" s="22"/>
      <c r="G114" s="22"/>
      <c r="H114" s="22"/>
      <c r="I114" s="22"/>
      <c r="J114" s="22"/>
      <c r="K114" s="22"/>
    </row>
    <row r="115" spans="6:11" ht="15.75">
      <c r="F115" s="22"/>
      <c r="G115" s="22"/>
      <c r="H115" s="22"/>
      <c r="I115" s="22"/>
      <c r="J115" s="22"/>
      <c r="K115" s="22"/>
    </row>
    <row r="116" spans="6:11" ht="15.75">
      <c r="F116" s="22"/>
      <c r="G116" s="22"/>
      <c r="H116" s="22"/>
      <c r="I116" s="22"/>
      <c r="J116" s="22"/>
      <c r="K116" s="22"/>
    </row>
    <row r="117" spans="6:11" ht="15.75">
      <c r="F117" s="22"/>
      <c r="G117" s="22"/>
      <c r="H117" s="22"/>
      <c r="I117" s="22"/>
      <c r="J117" s="22"/>
      <c r="K117" s="22"/>
    </row>
    <row r="118" spans="6:11" ht="15.75">
      <c r="F118" s="22"/>
      <c r="G118" s="22"/>
      <c r="H118" s="22"/>
      <c r="I118" s="22"/>
      <c r="J118" s="22"/>
      <c r="K118" s="22"/>
    </row>
    <row r="119" spans="6:11" ht="15.75">
      <c r="F119" s="22"/>
      <c r="G119" s="22"/>
      <c r="H119" s="22"/>
      <c r="I119" s="22"/>
      <c r="J119" s="22"/>
      <c r="K119" s="22"/>
    </row>
    <row r="120" spans="6:11" ht="15.75">
      <c r="F120" s="22"/>
      <c r="G120" s="22"/>
      <c r="H120" s="22"/>
      <c r="I120" s="22"/>
      <c r="J120" s="22"/>
      <c r="K120" s="22"/>
    </row>
    <row r="121" spans="6:11" ht="15.75">
      <c r="F121" s="22"/>
      <c r="G121" s="22"/>
      <c r="H121" s="22"/>
      <c r="I121" s="22"/>
      <c r="J121" s="22"/>
      <c r="K121" s="22"/>
    </row>
    <row r="122" spans="6:11" ht="15.75">
      <c r="F122" s="22"/>
      <c r="G122" s="22"/>
      <c r="H122" s="22"/>
      <c r="I122" s="22"/>
      <c r="J122" s="22"/>
      <c r="K122" s="22"/>
    </row>
    <row r="123" spans="6:11" ht="15.75">
      <c r="F123" s="22"/>
      <c r="G123" s="22"/>
      <c r="H123" s="22"/>
      <c r="I123" s="22"/>
      <c r="J123" s="22"/>
      <c r="K123" s="22"/>
    </row>
    <row r="124" spans="6:11" ht="15.75">
      <c r="F124" s="22"/>
      <c r="G124" s="22"/>
      <c r="H124" s="22"/>
      <c r="I124" s="22"/>
      <c r="J124" s="22"/>
      <c r="K124" s="22"/>
    </row>
    <row r="125" spans="6:11" ht="15.75">
      <c r="F125" s="22"/>
      <c r="G125" s="22"/>
      <c r="H125" s="22"/>
      <c r="I125" s="22"/>
      <c r="J125" s="22"/>
      <c r="K125" s="22"/>
    </row>
    <row r="126" spans="6:11" ht="15.75">
      <c r="F126" s="22"/>
      <c r="G126" s="22"/>
      <c r="H126" s="22"/>
      <c r="I126" s="22"/>
      <c r="J126" s="22"/>
      <c r="K126" s="22"/>
    </row>
    <row r="127" spans="6:11" ht="15.75">
      <c r="F127" s="22"/>
      <c r="G127" s="22"/>
      <c r="H127" s="22"/>
      <c r="I127" s="22"/>
      <c r="J127" s="22"/>
      <c r="K127" s="22"/>
    </row>
    <row r="128" spans="6:11" ht="15.75">
      <c r="F128" s="22"/>
      <c r="G128" s="22"/>
      <c r="H128" s="22"/>
      <c r="I128" s="22"/>
      <c r="J128" s="22"/>
      <c r="K128" s="22"/>
    </row>
    <row r="129" spans="6:11" ht="15.75">
      <c r="F129" s="22"/>
      <c r="G129" s="22"/>
      <c r="H129" s="22"/>
      <c r="I129" s="22"/>
      <c r="J129" s="22"/>
      <c r="K129" s="22"/>
    </row>
    <row r="130" spans="6:11" ht="15.75">
      <c r="F130" s="22"/>
      <c r="G130" s="22"/>
      <c r="H130" s="22"/>
      <c r="I130" s="22"/>
      <c r="J130" s="22"/>
      <c r="K130" s="22"/>
    </row>
    <row r="131" spans="6:11" ht="15.75">
      <c r="F131" s="22"/>
      <c r="G131" s="22"/>
      <c r="H131" s="22"/>
      <c r="I131" s="22"/>
      <c r="J131" s="22"/>
      <c r="K131" s="22"/>
    </row>
    <row r="132" spans="10:11" ht="15.75">
      <c r="J132" s="22"/>
      <c r="K132" s="22"/>
    </row>
    <row r="133" spans="10:11" ht="15.75">
      <c r="J133" s="22"/>
      <c r="K133" s="22"/>
    </row>
    <row r="134" spans="10:11" ht="15.75">
      <c r="J134" s="22"/>
      <c r="K134" s="22"/>
    </row>
    <row r="135" spans="10:11" ht="15.75">
      <c r="J135" s="22"/>
      <c r="K135" s="22"/>
    </row>
    <row r="136" spans="10:11" ht="15.75">
      <c r="J136" s="22"/>
      <c r="K136" s="22"/>
    </row>
    <row r="137" spans="10:11" ht="15.75">
      <c r="J137" s="22"/>
      <c r="K137" s="22"/>
    </row>
    <row r="138" spans="10:11" ht="15.75">
      <c r="J138" s="22"/>
      <c r="K138" s="22"/>
    </row>
    <row r="139" spans="10:11" ht="15.75">
      <c r="J139" s="22"/>
      <c r="K139" s="22"/>
    </row>
    <row r="140" spans="10:11" ht="15.75">
      <c r="J140" s="22"/>
      <c r="K140" s="22"/>
    </row>
    <row r="141" spans="10:11" ht="15.75">
      <c r="J141" s="22"/>
      <c r="K141" s="22"/>
    </row>
    <row r="142" spans="10:11" ht="15.75">
      <c r="J142" s="22"/>
      <c r="K142" s="22"/>
    </row>
    <row r="143" spans="10:11" ht="15.75">
      <c r="J143" s="22"/>
      <c r="K143" s="22"/>
    </row>
    <row r="144" spans="10:11" ht="15.75">
      <c r="J144" s="22"/>
      <c r="K144" s="22"/>
    </row>
    <row r="145" spans="10:11" ht="15.75">
      <c r="J145" s="22"/>
      <c r="K145" s="22"/>
    </row>
    <row r="146" spans="10:11" ht="15.75">
      <c r="J146" s="22"/>
      <c r="K146" s="22"/>
    </row>
    <row r="147" spans="10:11" ht="15.75">
      <c r="J147" s="22"/>
      <c r="K147" s="22"/>
    </row>
    <row r="148" spans="10:11" ht="15.75">
      <c r="J148" s="22"/>
      <c r="K148" s="22"/>
    </row>
    <row r="149" spans="10:11" ht="15.75">
      <c r="J149" s="22"/>
      <c r="K149" s="22"/>
    </row>
    <row r="150" spans="10:11" ht="15.75">
      <c r="J150" s="22"/>
      <c r="K150" s="22"/>
    </row>
    <row r="151" spans="10:11" ht="15.75">
      <c r="J151" s="22"/>
      <c r="K151" s="22"/>
    </row>
    <row r="152" spans="10:11" ht="15.75">
      <c r="J152" s="22"/>
      <c r="K152" s="22"/>
    </row>
    <row r="153" spans="10:11" ht="15.75">
      <c r="J153" s="22"/>
      <c r="K153" s="22"/>
    </row>
    <row r="154" spans="10:11" ht="15.75">
      <c r="J154" s="22"/>
      <c r="K154" s="22"/>
    </row>
    <row r="155" spans="10:11" ht="15.75">
      <c r="J155" s="22"/>
      <c r="K155" s="22"/>
    </row>
    <row r="156" spans="10:11" ht="15.75">
      <c r="J156" s="22"/>
      <c r="K156" s="22"/>
    </row>
    <row r="157" spans="10:11" ht="15.75">
      <c r="J157" s="22"/>
      <c r="K157" s="22"/>
    </row>
    <row r="158" spans="10:11" ht="15.75">
      <c r="J158" s="22"/>
      <c r="K158" s="22"/>
    </row>
    <row r="159" spans="10:11" ht="15.75">
      <c r="J159" s="22"/>
      <c r="K159" s="22"/>
    </row>
    <row r="160" spans="10:11" ht="15.75">
      <c r="J160" s="22"/>
      <c r="K160" s="22"/>
    </row>
    <row r="161" spans="10:11" ht="15.75">
      <c r="J161" s="22"/>
      <c r="K161" s="22"/>
    </row>
    <row r="162" spans="10:11" ht="15.75">
      <c r="J162" s="22"/>
      <c r="K162" s="22"/>
    </row>
  </sheetData>
  <sheetProtection/>
  <mergeCells count="11">
    <mergeCell ref="B50:N50"/>
    <mergeCell ref="B27:B29"/>
    <mergeCell ref="L27:N27"/>
    <mergeCell ref="H27:J27"/>
    <mergeCell ref="D27:F27"/>
    <mergeCell ref="D5:N5"/>
    <mergeCell ref="D7:F7"/>
    <mergeCell ref="B5:B9"/>
    <mergeCell ref="B1:N1"/>
    <mergeCell ref="H7:J7"/>
    <mergeCell ref="L7:N7"/>
  </mergeCells>
  <printOptions/>
  <pageMargins left="0" right="0" top="0.47" bottom="0" header="0.295275590551181" footer="0"/>
  <pageSetup fitToHeight="1" fitToWidth="1" horizontalDpi="300" verticalDpi="300" orientation="portrait" scale="80" r:id="rId3"/>
  <headerFooter alignWithMargins="0">
    <oddHeader>&amp;R&amp;"Times New Roman,Italique"&amp;10
</oddHeader>
  </headerFooter>
  <legacyDrawing r:id="rId2"/>
  <oleObjects>
    <oleObject progId="Word.Document.8" shapeId="17571378" r:id="rId1"/>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 portrait statistique des familles au Québec, édition 2011 - Chapitre 2: La situation des personnes par rapport à la famille </dc:title>
  <dc:subject/>
  <dc:creator>MFE</dc:creator>
  <cp:keywords/>
  <dc:description/>
  <cp:lastModifiedBy>migjo01</cp:lastModifiedBy>
  <cp:lastPrinted>2011-03-07T21:00:20Z</cp:lastPrinted>
  <dcterms:created xsi:type="dcterms:W3CDTF">2004-02-11T13:16:18Z</dcterms:created>
  <dcterms:modified xsi:type="dcterms:W3CDTF">2011-03-11T19:02:16Z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xePublicatio">
    <vt:lpwstr>2</vt:lpwstr>
  </property>
  <property fmtid="{D5CDD505-2E9C-101B-9397-08002B2CF9AE}" pid="4" name="NumeroPublicatio">
    <vt:lpwstr>F-5062 (2011-03)</vt:lpwstr>
  </property>
  <property fmtid="{D5CDD505-2E9C-101B-9397-08002B2CF9AE}" pid="5" name="TitrePublicatio">
    <vt:lpwstr>Un portrait statistique des familles au Québec, édition 2011 - Chapitre 2: La situation des personnes par rapport à la famille </vt:lpwstr>
  </property>
  <property fmtid="{D5CDD505-2E9C-101B-9397-08002B2CF9AE}" pid="6" name="TypePublicatio">
    <vt:lpwstr>5</vt:lpwstr>
  </property>
  <property fmtid="{D5CDD505-2E9C-101B-9397-08002B2CF9AE}" pid="7" name="CategoriePublicatio">
    <vt:lpwstr>7</vt:lpwstr>
  </property>
  <property fmtid="{D5CDD505-2E9C-101B-9397-08002B2CF9AE}" pid="8" name="ResumePublicatio">
    <vt:lpwstr>Ce second chapitre a pour objet d’expliciter le cadre notionnel des données du recensement en positionnant toutes les personnes de la population totale par rapport au « ménage », à la famille et à leur situation dans la famille. </vt:lpwstr>
  </property>
  <property fmtid="{D5CDD505-2E9C-101B-9397-08002B2CF9AE}" pid="9" name="ContentTy">
    <vt:lpwstr>Document</vt:lpwstr>
  </property>
  <property fmtid="{D5CDD505-2E9C-101B-9397-08002B2CF9AE}" pid="10" name="DatePublicatio">
    <vt:lpwstr>2011-03-16</vt:lpwstr>
  </property>
  <property fmtid="{D5CDD505-2E9C-101B-9397-08002B2CF9AE}" pid="11" name="DateDerniereModificati">
    <vt:lpwstr>2011-03-17</vt:lpwstr>
  </property>
  <property fmtid="{D5CDD505-2E9C-101B-9397-08002B2CF9AE}" pid="12" name="FraisPublicatio">
    <vt:lpwstr>1</vt:lpwstr>
  </property>
  <property fmtid="{D5CDD505-2E9C-101B-9397-08002B2CF9AE}" pid="13" name="LanguePublicatio">
    <vt:lpwstr>1</vt:lpwstr>
  </property>
  <property fmtid="{D5CDD505-2E9C-101B-9397-08002B2CF9AE}" pid="14" name="LienVersPublicationModeHT">
    <vt:lpwstr/>
  </property>
  <property fmtid="{D5CDD505-2E9C-101B-9397-08002B2CF9AE}" pid="15" name="xd_Signatu">
    <vt:lpwstr/>
  </property>
  <property fmtid="{D5CDD505-2E9C-101B-9397-08002B2CF9AE}" pid="16" name="Ord">
    <vt:lpwstr>99800.0000000000</vt:lpwstr>
  </property>
  <property fmtid="{D5CDD505-2E9C-101B-9397-08002B2CF9AE}" pid="17" name="TemplateU">
    <vt:lpwstr/>
  </property>
  <property fmtid="{D5CDD505-2E9C-101B-9397-08002B2CF9AE}" pid="18" name="xd_Prog">
    <vt:lpwstr/>
  </property>
  <property fmtid="{D5CDD505-2E9C-101B-9397-08002B2CF9AE}" pid="19" name="PublishingStartDa">
    <vt:lpwstr/>
  </property>
  <property fmtid="{D5CDD505-2E9C-101B-9397-08002B2CF9AE}" pid="20" name="PublishingExpirationDa">
    <vt:lpwstr/>
  </property>
  <property fmtid="{D5CDD505-2E9C-101B-9397-08002B2CF9AE}" pid="21" name="_SourceU">
    <vt:lpwstr/>
  </property>
  <property fmtid="{D5CDD505-2E9C-101B-9397-08002B2CF9AE}" pid="22" name="_SharedFileInd">
    <vt:lpwstr/>
  </property>
  <property fmtid="{D5CDD505-2E9C-101B-9397-08002B2CF9AE}" pid="23" name="LienExternePublicati">
    <vt:lpwstr/>
  </property>
</Properties>
</file>