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drawings/drawing1.xml" ContentType="application/vnd.openxmlformats-officedocument.drawing+xml"/>
  <Override PartName="/xl/pivotTables/pivotTable4.xml" ContentType="application/vnd.openxmlformats-officedocument.spreadsheetml.pivotTable+xml"/>
  <Override PartName="/xl/pivotTables/pivotTable5.xml" ContentType="application/vnd.openxmlformats-officedocument.spreadsheetml.pivot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26"/>
  <workbookPr updateLinks="never" codeName="ThisWorkbook" defaultThemeVersion="124226"/>
  <mc:AlternateContent xmlns:mc="http://schemas.openxmlformats.org/markup-compatibility/2006">
    <mc:Choice Requires="x15">
      <x15ac:absPath xmlns:x15ac="http://schemas.microsoft.com/office/spreadsheetml/2010/11/ac" url="https://spgouvqc.sharepoint.com/teams/MFA-BSM-Collaborations-Tableaudeborddegestion/Documents partages/Tableau de bord/2022-2023/x12_Mars2023/PourPublication/"/>
    </mc:Choice>
  </mc:AlternateContent>
  <xr:revisionPtr revIDLastSave="0" documentId="13_ncr:1_{11084796-6911-422F-89BF-988C6ED8E8A0}" xr6:coauthVersionLast="47" xr6:coauthVersionMax="47" xr10:uidLastSave="{00000000-0000-0000-0000-000000000000}"/>
  <bookViews>
    <workbookView xWindow="-120" yWindow="-120" windowWidth="29040" windowHeight="15840" firstSheet="4" activeTab="4" xr2:uid="{58D5FBF3-9109-4267-8FC2-061AADB292AE}"/>
  </bookViews>
  <sheets>
    <sheet name="Synthèse 31 juil 2016" sheetId="1" state="hidden" r:id="rId1"/>
    <sheet name="Synthèse 2016-09-30" sheetId="2" state="hidden" r:id="rId2"/>
    <sheet name="Synthèse dynamique oct 2016" sheetId="22" state="hidden" r:id="rId3"/>
    <sheet name="29 février 2020 étapes" sheetId="32" state="hidden" r:id="rId4"/>
    <sheet name="Projets CPE et GS" sheetId="57" r:id="rId5"/>
    <sheet name="Projets CPE et GS avant master" sheetId="56" state="hidden" r:id="rId6"/>
    <sheet name="Projets CPE et GS (2)" sheetId="55" state="veryHidden" r:id="rId7"/>
    <sheet name="validation avec master" sheetId="54" state="veryHidden" r:id="rId8"/>
    <sheet name="Projets autochtones" sheetId="47" r:id="rId9"/>
    <sheet name="Projets GNS en réalisation" sheetId="61" r:id="rId10"/>
    <sheet name="Définitions" sheetId="52" r:id="rId11"/>
    <sheet name="Appel 2011 au dev et Réal" sheetId="26" state="hidden" r:id="rId12"/>
    <sheet name="Appel 2013 - Au dév - En réal" sheetId="27" state="hidden" r:id="rId13"/>
    <sheet name="S. dynamique 2016-05-31" sheetId="5" state="hidden" r:id="rId14"/>
    <sheet name="Synthèse-PFI 50% Tisserand 2 pr" sheetId="7" state="hidden" r:id="rId15"/>
    <sheet name="Synthèse-PFI 50%" sheetId="8" state="hidden" r:id="rId16"/>
    <sheet name="Synthèse complète" sheetId="9" state="hidden" r:id="rId17"/>
    <sheet name="2011" sheetId="10" state="hidden" r:id="rId18"/>
    <sheet name="2013" sheetId="11" state="hidden" r:id="rId19"/>
    <sheet name="Feuil2" sheetId="12" state="hidden" r:id="rId20"/>
    <sheet name="Étapes2008_Autoch 08 2011 2015 " sheetId="14" state="hidden" r:id="rId21"/>
  </sheets>
  <externalReferences>
    <externalReference r:id="rId22"/>
    <externalReference r:id="rId23"/>
    <externalReference r:id="rId24"/>
    <externalReference r:id="rId25"/>
    <externalReference r:id="rId26"/>
    <externalReference r:id="rId27"/>
    <externalReference r:id="rId28"/>
  </externalReferences>
  <definedNames>
    <definedName name="_xlnm._FilterDatabase" localSheetId="18" hidden="1">'2013'!$A$3:$AF$3</definedName>
    <definedName name="_xlnm._FilterDatabase" localSheetId="3" hidden="1">'29 février 2020 étapes'!$A$1:$F$253</definedName>
    <definedName name="_xlnm._FilterDatabase" localSheetId="11" hidden="1">'Appel 2011 au dev et Réal'!$A$2:$BF$61</definedName>
    <definedName name="_xlnm._FilterDatabase" localSheetId="12" hidden="1">'Appel 2013 - Au dév - En réal'!$A$2:$BF$297</definedName>
    <definedName name="_xlnm._FilterDatabase" localSheetId="19" hidden="1">Feuil2!$A$1:$P$61</definedName>
    <definedName name="_xlnm._FilterDatabase" localSheetId="8" hidden="1">'Projets autochtones'!$A$2:$T$32</definedName>
    <definedName name="_xlnm._FilterDatabase" localSheetId="4" hidden="1">'Projets CPE et GS'!$A$2:$Y$617</definedName>
    <definedName name="_xlnm._FilterDatabase" localSheetId="6" hidden="1">'Projets CPE et GS (2)'!$A$2:$O$737</definedName>
    <definedName name="_xlnm._FilterDatabase" localSheetId="5" hidden="1">'Projets CPE et GS avant master'!$A$2:$P$737</definedName>
    <definedName name="_xlnm._FilterDatabase" localSheetId="9" hidden="1">'Projets GNS en réalisation'!$A$2:$J$93</definedName>
    <definedName name="ddd">'[1]Liste Valeurs'!$A$2:$A$11</definedName>
    <definedName name="_xlnm.Print_Titles" localSheetId="20">'Étapes2008_Autoch 08 2011 2015 '!#REF!</definedName>
    <definedName name="_xlnm.Print_Titles" localSheetId="4">'Projets CPE et GS'!$2:$2</definedName>
    <definedName name="_xlnm.Print_Titles" localSheetId="6">'Projets CPE et GS (2)'!$2:$2</definedName>
    <definedName name="_xlnm.Print_Titles" localSheetId="5">'Projets CPE et GS avant master'!$2:$2</definedName>
    <definedName name="PFI">'[2]Liste Valeurs'!$B$2:$B$5</definedName>
    <definedName name="pour" localSheetId="10">#REF!</definedName>
    <definedName name="pour" localSheetId="4">#REF!</definedName>
    <definedName name="pour" localSheetId="6">#REF!</definedName>
    <definedName name="pour" localSheetId="5">#REF!</definedName>
    <definedName name="pour" localSheetId="15">#REF!</definedName>
    <definedName name="pour">#REF!</definedName>
    <definedName name="Recover" localSheetId="17">[3]Macro1!$A$105</definedName>
    <definedName name="Recover" localSheetId="18">[4]Macro1!$A$148</definedName>
    <definedName name="Recover" localSheetId="11">[5]Macro1!$A$296</definedName>
    <definedName name="Recover" localSheetId="12">[6]Macro1!$A$152</definedName>
    <definedName name="Recover">[7]Macro1!$A$148</definedName>
    <definedName name="RESULTAT_CALCUL_MF_Excel" localSheetId="10">#REF!</definedName>
    <definedName name="RESULTAT_CALCUL_MF_Excel" localSheetId="4">#REF!</definedName>
    <definedName name="RESULTAT_CALCUL_MF_Excel" localSheetId="6">#REF!</definedName>
    <definedName name="RESULTAT_CALCUL_MF_Excel" localSheetId="5">#REF!</definedName>
    <definedName name="RESULTAT_CALCUL_MF_Excel" localSheetId="15">#REF!</definedName>
    <definedName name="RESULTAT_CALCUL_MF_Excel">#REF!</definedName>
    <definedName name="suivi" localSheetId="10">#REF!</definedName>
    <definedName name="suivi" localSheetId="4">#REF!</definedName>
    <definedName name="suivi" localSheetId="6">#REF!</definedName>
    <definedName name="suivi" localSheetId="5">#REF!</definedName>
    <definedName name="suivi" localSheetId="15">#REF!</definedName>
    <definedName name="suivi">#REF!</definedName>
    <definedName name="TableName">"Dummy"</definedName>
    <definedName name="Taux" localSheetId="10">#REF!</definedName>
    <definedName name="Taux" localSheetId="4">#REF!</definedName>
    <definedName name="Taux" localSheetId="6">#REF!</definedName>
    <definedName name="Taux" localSheetId="5">#REF!</definedName>
    <definedName name="Taux" localSheetId="15">#REF!</definedName>
    <definedName name="Taux">#REF!</definedName>
    <definedName name="Tauxdebase" localSheetId="10">#REF!</definedName>
    <definedName name="Tauxdebase" localSheetId="4">#REF!</definedName>
    <definedName name="Tauxdebase" localSheetId="6">#REF!</definedName>
    <definedName name="Tauxdebase" localSheetId="5">#REF!</definedName>
    <definedName name="Tauxdebase" localSheetId="15">#REF!</definedName>
    <definedName name="Tauxdebase">#REF!</definedName>
    <definedName name="Typedetravauxarealiser" localSheetId="10">#REF!</definedName>
    <definedName name="Typedetravauxarealiser" localSheetId="4">#REF!</definedName>
    <definedName name="Typedetravauxarealiser" localSheetId="6">#REF!</definedName>
    <definedName name="Typedetravauxarealiser" localSheetId="5">#REF!</definedName>
    <definedName name="Typedetravauxarealiser" localSheetId="15">#REF!</definedName>
    <definedName name="Typedetravauxarealiser">#REF!</definedName>
    <definedName name="Z_1B571DD6_87BF_44A9_A2AA_2FE7DA848DB5_.wvu.FilterData" localSheetId="4" hidden="1">'Projets CPE et GS'!$A$2:$Y$616</definedName>
    <definedName name="Z_1B571DD6_87BF_44A9_A2AA_2FE7DA848DB5_.wvu.FilterData" localSheetId="6" hidden="1">'Projets CPE et GS (2)'!$A$2:$O$736</definedName>
    <definedName name="Z_1B571DD6_87BF_44A9_A2AA_2FE7DA848DB5_.wvu.FilterData" localSheetId="5" hidden="1">'Projets CPE et GS avant master'!$A$2:$P$736</definedName>
    <definedName name="Z_1F716B9D_EFDE_4E86_AD8F_4C8D0621E2D4_.wvu.FilterData" localSheetId="4" hidden="1">'Projets CPE et GS'!$A$2:$Y$616</definedName>
    <definedName name="Z_1F716B9D_EFDE_4E86_AD8F_4C8D0621E2D4_.wvu.FilterData" localSheetId="6" hidden="1">'Projets CPE et GS (2)'!$A$2:$O$736</definedName>
    <definedName name="Z_1F716B9D_EFDE_4E86_AD8F_4C8D0621E2D4_.wvu.FilterData" localSheetId="5" hidden="1">'Projets CPE et GS avant master'!$A$2:$P$736</definedName>
    <definedName name="Z_286E6235_D14A_46D5_9F18_8AD76BB414BB_.wvu.FilterData" localSheetId="4" hidden="1">'Projets CPE et GS'!$A$2:$Y$616</definedName>
    <definedName name="Z_286E6235_D14A_46D5_9F18_8AD76BB414BB_.wvu.FilterData" localSheetId="6" hidden="1">'Projets CPE et GS (2)'!$A$2:$O$736</definedName>
    <definedName name="Z_286E6235_D14A_46D5_9F18_8AD76BB414BB_.wvu.FilterData" localSheetId="5" hidden="1">'Projets CPE et GS avant master'!$A$2:$P$736</definedName>
    <definedName name="Z_41A5F2C6_FC42_461B_AA43_6DA6FDAC1BD6_.wvu.FilterData" localSheetId="4" hidden="1">'Projets CPE et GS'!$A$2:$Y$616</definedName>
    <definedName name="Z_41A5F2C6_FC42_461B_AA43_6DA6FDAC1BD6_.wvu.FilterData" localSheetId="6" hidden="1">'Projets CPE et GS (2)'!$A$2:$O$736</definedName>
    <definedName name="Z_41A5F2C6_FC42_461B_AA43_6DA6FDAC1BD6_.wvu.FilterData" localSheetId="5" hidden="1">'Projets CPE et GS avant master'!$A$2:$P$736</definedName>
    <definedName name="Z_4C44FD3C_4CF5_4F78_B86F_6FE8BBA84517_.wvu.Cols" localSheetId="20" hidden="1">'Étapes2008_Autoch 08 2011 2015 '!#REF!</definedName>
    <definedName name="Z_4C44FD3C_4CF5_4F78_B86F_6FE8BBA84517_.wvu.Cols" localSheetId="19" hidden="1">Feuil2!$K:$K</definedName>
    <definedName name="Z_4C44FD3C_4CF5_4F78_B86F_6FE8BBA84517_.wvu.Cols" localSheetId="4" hidden="1">'Projets CPE et GS'!#REF!,'Projets CPE et GS'!#REF!,'Projets CPE et GS'!#REF!</definedName>
    <definedName name="Z_4C44FD3C_4CF5_4F78_B86F_6FE8BBA84517_.wvu.Cols" localSheetId="6" hidden="1">'Projets CPE et GS (2)'!#REF!,'Projets CPE et GS (2)'!#REF!,'Projets CPE et GS (2)'!#REF!</definedName>
    <definedName name="Z_4C44FD3C_4CF5_4F78_B86F_6FE8BBA84517_.wvu.Cols" localSheetId="5" hidden="1">'Projets CPE et GS avant master'!#REF!,'Projets CPE et GS avant master'!#REF!,'Projets CPE et GS avant master'!#REF!</definedName>
    <definedName name="Z_4C44FD3C_4CF5_4F78_B86F_6FE8BBA84517_.wvu.FilterData" localSheetId="18" hidden="1">'2013'!$A$3:$AF$3</definedName>
    <definedName name="Z_4C44FD3C_4CF5_4F78_B86F_6FE8BBA84517_.wvu.FilterData" localSheetId="20" hidden="1">'Étapes2008_Autoch 08 2011 2015 '!#REF!</definedName>
    <definedName name="Z_4C44FD3C_4CF5_4F78_B86F_6FE8BBA84517_.wvu.FilterData" localSheetId="19" hidden="1">Feuil2!$A$1:$P$61</definedName>
    <definedName name="Z_4C44FD3C_4CF5_4F78_B86F_6FE8BBA84517_.wvu.FilterData" localSheetId="4" hidden="1">'Projets CPE et GS'!$A$2:$Y$616</definedName>
    <definedName name="Z_4C44FD3C_4CF5_4F78_B86F_6FE8BBA84517_.wvu.FilterData" localSheetId="6" hidden="1">'Projets CPE et GS (2)'!$A$2:$O$736</definedName>
    <definedName name="Z_4C44FD3C_4CF5_4F78_B86F_6FE8BBA84517_.wvu.FilterData" localSheetId="5" hidden="1">'Projets CPE et GS avant master'!$A$2:$P$736</definedName>
    <definedName name="Z_4C44FD3C_4CF5_4F78_B86F_6FE8BBA84517_.wvu.PrintArea" localSheetId="4" hidden="1">'Projets CPE et GS'!$A$2:$S$616</definedName>
    <definedName name="Z_4C44FD3C_4CF5_4F78_B86F_6FE8BBA84517_.wvu.PrintArea" localSheetId="6" hidden="1">'Projets CPE et GS (2)'!$A$2:$M$736</definedName>
    <definedName name="Z_4C44FD3C_4CF5_4F78_B86F_6FE8BBA84517_.wvu.PrintArea" localSheetId="5" hidden="1">'Projets CPE et GS avant master'!$A$2:$N$736</definedName>
    <definedName name="Z_4C44FD3C_4CF5_4F78_B86F_6FE8BBA84517_.wvu.PrintArea" localSheetId="1" hidden="1">'Synthèse 2016-09-30'!$A$20:$K$32</definedName>
    <definedName name="Z_4C44FD3C_4CF5_4F78_B86F_6FE8BBA84517_.wvu.PrintArea" localSheetId="0" hidden="1">'Synthèse 31 juil 2016'!$A$19:$K$33</definedName>
    <definedName name="Z_4C44FD3C_4CF5_4F78_B86F_6FE8BBA84517_.wvu.PrintArea" localSheetId="16" hidden="1">'Synthèse complète'!$A$1:$U$50</definedName>
    <definedName name="Z_4C44FD3C_4CF5_4F78_B86F_6FE8BBA84517_.wvu.PrintArea" localSheetId="15" hidden="1">'Synthèse-PFI 50%'!$A$1:$O$14</definedName>
    <definedName name="Z_4C44FD3C_4CF5_4F78_B86F_6FE8BBA84517_.wvu.PrintArea" localSheetId="14" hidden="1">'Synthèse-PFI 50% Tisserand 2 pr'!$A$1:$O$14</definedName>
    <definedName name="Z_4C44FD3C_4CF5_4F78_B86F_6FE8BBA84517_.wvu.PrintTitles" localSheetId="20" hidden="1">'Étapes2008_Autoch 08 2011 2015 '!#REF!</definedName>
    <definedName name="Z_4C44FD3C_4CF5_4F78_B86F_6FE8BBA84517_.wvu.PrintTitles" localSheetId="4" hidden="1">'Projets CPE et GS'!$2:$2</definedName>
    <definedName name="Z_4C44FD3C_4CF5_4F78_B86F_6FE8BBA84517_.wvu.PrintTitles" localSheetId="6" hidden="1">'Projets CPE et GS (2)'!$2:$2</definedName>
    <definedName name="Z_4C44FD3C_4CF5_4F78_B86F_6FE8BBA84517_.wvu.PrintTitles" localSheetId="5" hidden="1">'Projets CPE et GS avant master'!$2:$2</definedName>
    <definedName name="Z_75A70750_99C5_4033_A648_7552C2028B55_.wvu.FilterData" localSheetId="4" hidden="1">'Projets CPE et GS'!$A$2:$Y$616</definedName>
    <definedName name="Z_75A70750_99C5_4033_A648_7552C2028B55_.wvu.FilterData" localSheetId="6" hidden="1">'Projets CPE et GS (2)'!$A$2:$O$736</definedName>
    <definedName name="Z_75A70750_99C5_4033_A648_7552C2028B55_.wvu.FilterData" localSheetId="5" hidden="1">'Projets CPE et GS avant master'!$A$2:$P$736</definedName>
    <definedName name="Z_8EB36D61_F306_4739_AA0D_3F6721F46F69_.wvu.FilterData" localSheetId="4" hidden="1">'Projets CPE et GS'!$A$2:$Y$616</definedName>
    <definedName name="Z_8EB36D61_F306_4739_AA0D_3F6721F46F69_.wvu.FilterData" localSheetId="6" hidden="1">'Projets CPE et GS (2)'!$A$2:$O$736</definedName>
    <definedName name="Z_8EB36D61_F306_4739_AA0D_3F6721F46F69_.wvu.FilterData" localSheetId="5" hidden="1">'Projets CPE et GS avant master'!$A$2:$P$736</definedName>
    <definedName name="Z_A54E3338_8541_4AED_8720_51D64CE0B2D4_.wvu.FilterData" localSheetId="4" hidden="1">'Projets CPE et GS'!$A$2:$Y$616</definedName>
    <definedName name="Z_A54E3338_8541_4AED_8720_51D64CE0B2D4_.wvu.FilterData" localSheetId="6" hidden="1">'Projets CPE et GS (2)'!$A$2:$O$736</definedName>
    <definedName name="Z_A54E3338_8541_4AED_8720_51D64CE0B2D4_.wvu.FilterData" localSheetId="5" hidden="1">'Projets CPE et GS avant master'!$A$2:$P$736</definedName>
    <definedName name="Z_AADCB734_AA10_4853_8A01_04C54BB0A1A6_.wvu.FilterData" localSheetId="4" hidden="1">'Projets CPE et GS'!$A$2:$Y$616</definedName>
    <definedName name="Z_AADCB734_AA10_4853_8A01_04C54BB0A1A6_.wvu.FilterData" localSheetId="6" hidden="1">'Projets CPE et GS (2)'!$A$2:$O$736</definedName>
    <definedName name="Z_AADCB734_AA10_4853_8A01_04C54BB0A1A6_.wvu.FilterData" localSheetId="5" hidden="1">'Projets CPE et GS avant master'!$A$2:$P$736</definedName>
    <definedName name="Z_BD92262F_3053_436C_AABA_39AB40498C08_.wvu.FilterData" localSheetId="4" hidden="1">'Projets CPE et GS'!$A$2:$Y$616</definedName>
    <definedName name="Z_BD92262F_3053_436C_AABA_39AB40498C08_.wvu.FilterData" localSheetId="6" hidden="1">'Projets CPE et GS (2)'!$A$2:$O$736</definedName>
    <definedName name="Z_BD92262F_3053_436C_AABA_39AB40498C08_.wvu.FilterData" localSheetId="5" hidden="1">'Projets CPE et GS avant master'!$A$2:$P$736</definedName>
    <definedName name="Z_C511D3A6_9160_4F12_982F_1B7B76742612_.wvu.FilterData" localSheetId="4" hidden="1">'Projets CPE et GS'!$A$2:$Y$616</definedName>
    <definedName name="Z_C511D3A6_9160_4F12_982F_1B7B76742612_.wvu.FilterData" localSheetId="6" hidden="1">'Projets CPE et GS (2)'!$A$2:$O$736</definedName>
    <definedName name="Z_C511D3A6_9160_4F12_982F_1B7B76742612_.wvu.FilterData" localSheetId="5" hidden="1">'Projets CPE et GS avant master'!$A$2:$P$736</definedName>
    <definedName name="Z_E31171AC_DE66_4A96_8D7D_F7C5DF5CA593_.wvu.FilterData" localSheetId="4" hidden="1">'Projets CPE et GS'!$A$2:$Y$616</definedName>
    <definedName name="Z_E31171AC_DE66_4A96_8D7D_F7C5DF5CA593_.wvu.FilterData" localSheetId="6" hidden="1">'Projets CPE et GS (2)'!$A$2:$O$736</definedName>
    <definedName name="Z_E31171AC_DE66_4A96_8D7D_F7C5DF5CA593_.wvu.FilterData" localSheetId="5" hidden="1">'Projets CPE et GS avant master'!$A$2:$P$736</definedName>
    <definedName name="Z_EC094EB1_28A1_4F0A_93E1_B540B899BACB_.wvu.FilterData" localSheetId="4" hidden="1">'Projets CPE et GS'!$A$2:$Y$616</definedName>
    <definedName name="Z_EC094EB1_28A1_4F0A_93E1_B540B899BACB_.wvu.FilterData" localSheetId="6" hidden="1">'Projets CPE et GS (2)'!$A$2:$O$736</definedName>
    <definedName name="Z_EC094EB1_28A1_4F0A_93E1_B540B899BACB_.wvu.FilterData" localSheetId="5" hidden="1">'Projets CPE et GS avant master'!$A$2:$P$736</definedName>
    <definedName name="Z_F1AC79C2_47D0_4304_B7A6_B833DA60E4BD_.wvu.Cols" localSheetId="20" hidden="1">'Étapes2008_Autoch 08 2011 2015 '!#REF!</definedName>
    <definedName name="Z_F1AC79C2_47D0_4304_B7A6_B833DA60E4BD_.wvu.Cols" localSheetId="19" hidden="1">Feuil2!$K:$K</definedName>
    <definedName name="Z_F1AC79C2_47D0_4304_B7A6_B833DA60E4BD_.wvu.Cols" localSheetId="4" hidden="1">'Projets CPE et GS'!#REF!,'Projets CPE et GS'!#REF!,'Projets CPE et GS'!#REF!,'Projets CPE et GS'!$Y:$Y</definedName>
    <definedName name="Z_F1AC79C2_47D0_4304_B7A6_B833DA60E4BD_.wvu.Cols" localSheetId="6" hidden="1">'Projets CPE et GS (2)'!#REF!,'Projets CPE et GS (2)'!#REF!,'Projets CPE et GS (2)'!#REF!,'Projets CPE et GS (2)'!$O:$O</definedName>
    <definedName name="Z_F1AC79C2_47D0_4304_B7A6_B833DA60E4BD_.wvu.Cols" localSheetId="5" hidden="1">'Projets CPE et GS avant master'!#REF!,'Projets CPE et GS avant master'!#REF!,'Projets CPE et GS avant master'!#REF!,'Projets CPE et GS avant master'!$P:$P</definedName>
    <definedName name="Z_F1AC79C2_47D0_4304_B7A6_B833DA60E4BD_.wvu.FilterData" localSheetId="18" hidden="1">'2013'!$A$3:$AF$3</definedName>
    <definedName name="Z_F1AC79C2_47D0_4304_B7A6_B833DA60E4BD_.wvu.FilterData" localSheetId="20" hidden="1">'Étapes2008_Autoch 08 2011 2015 '!#REF!</definedName>
    <definedName name="Z_F1AC79C2_47D0_4304_B7A6_B833DA60E4BD_.wvu.FilterData" localSheetId="19" hidden="1">Feuil2!$A$1:$P$61</definedName>
    <definedName name="Z_F1AC79C2_47D0_4304_B7A6_B833DA60E4BD_.wvu.FilterData" localSheetId="4" hidden="1">'Projets CPE et GS'!#REF!</definedName>
    <definedName name="Z_F1AC79C2_47D0_4304_B7A6_B833DA60E4BD_.wvu.FilterData" localSheetId="6" hidden="1">'Projets CPE et GS (2)'!#REF!</definedName>
    <definedName name="Z_F1AC79C2_47D0_4304_B7A6_B833DA60E4BD_.wvu.FilterData" localSheetId="5" hidden="1">'Projets CPE et GS avant master'!#REF!</definedName>
    <definedName name="Z_F1AC79C2_47D0_4304_B7A6_B833DA60E4BD_.wvu.PrintArea" localSheetId="4" hidden="1">'Projets CPE et GS'!$A$2:$S$616</definedName>
    <definedName name="Z_F1AC79C2_47D0_4304_B7A6_B833DA60E4BD_.wvu.PrintArea" localSheetId="6" hidden="1">'Projets CPE et GS (2)'!$A$2:$M$736</definedName>
    <definedName name="Z_F1AC79C2_47D0_4304_B7A6_B833DA60E4BD_.wvu.PrintArea" localSheetId="5" hidden="1">'Projets CPE et GS avant master'!$A$2:$N$736</definedName>
    <definedName name="Z_F1AC79C2_47D0_4304_B7A6_B833DA60E4BD_.wvu.PrintArea" localSheetId="1" hidden="1">'Synthèse 2016-09-30'!$A$20:$K$32</definedName>
    <definedName name="Z_F1AC79C2_47D0_4304_B7A6_B833DA60E4BD_.wvu.PrintArea" localSheetId="0" hidden="1">'Synthèse 31 juil 2016'!$A$19:$K$33</definedName>
    <definedName name="Z_F1AC79C2_47D0_4304_B7A6_B833DA60E4BD_.wvu.PrintArea" localSheetId="16" hidden="1">'Synthèse complète'!$A$1:$U$50</definedName>
    <definedName name="Z_F1AC79C2_47D0_4304_B7A6_B833DA60E4BD_.wvu.PrintArea" localSheetId="15" hidden="1">'Synthèse-PFI 50%'!$A$1:$O$14</definedName>
    <definedName name="Z_F1AC79C2_47D0_4304_B7A6_B833DA60E4BD_.wvu.PrintArea" localSheetId="14" hidden="1">'Synthèse-PFI 50% Tisserand 2 pr'!$A$1:$O$14</definedName>
    <definedName name="Z_F1AC79C2_47D0_4304_B7A6_B833DA60E4BD_.wvu.PrintTitles" localSheetId="20" hidden="1">'Étapes2008_Autoch 08 2011 2015 '!#REF!</definedName>
    <definedName name="Z_F1AC79C2_47D0_4304_B7A6_B833DA60E4BD_.wvu.PrintTitles" localSheetId="4" hidden="1">'Projets CPE et GS'!$2:$2</definedName>
    <definedName name="Z_F1AC79C2_47D0_4304_B7A6_B833DA60E4BD_.wvu.PrintTitles" localSheetId="6" hidden="1">'Projets CPE et GS (2)'!$2:$2</definedName>
    <definedName name="Z_F1AC79C2_47D0_4304_B7A6_B833DA60E4BD_.wvu.PrintTitles" localSheetId="5" hidden="1">'Projets CPE et GS avant master'!$2:$2</definedName>
    <definedName name="_xlnm.Print_Area" localSheetId="10">Définitions!$A$1:$B$19</definedName>
    <definedName name="_xlnm.Print_Area" localSheetId="8">'Projets autochtones'!$A$1:$T$33</definedName>
    <definedName name="_xlnm.Print_Area" localSheetId="4">'Projets CPE et GS'!$A$1:$Y$617</definedName>
    <definedName name="_xlnm.Print_Area" localSheetId="6">'Projets CPE et GS (2)'!$A$1:$O$737</definedName>
    <definedName name="_xlnm.Print_Area" localSheetId="5">'Projets CPE et GS avant master'!$A$1:$P$737</definedName>
    <definedName name="_xlnm.Print_Area" localSheetId="1">'Synthèse 2016-09-30'!$A$20:$K$32</definedName>
    <definedName name="_xlnm.Print_Area" localSheetId="0">'Synthèse 31 juil 2016'!$A$19:$K$33</definedName>
    <definedName name="_xlnm.Print_Area" localSheetId="16">'Synthèse complète'!$A$1:$U$50</definedName>
    <definedName name="_xlnm.Print_Area" localSheetId="2">'Synthèse dynamique oct 2016'!$A$19:$M$49</definedName>
    <definedName name="_xlnm.Print_Area" localSheetId="15">'Synthèse-PFI 50%'!$A$1:$O$14</definedName>
    <definedName name="_xlnm.Print_Area" localSheetId="14">'Synthèse-PFI 50% Tisserand 2 pr'!$A$1:$O$14</definedName>
  </definedNames>
  <calcPr calcId="191028"/>
  <customWorkbookViews>
    <customWorkbookView name="Mylène Roberge - Affichage personnalisé" guid="{4C44FD3C-4CF5-4F78-B86F-6FE8BBA84517}" mergeInterval="0" personalView="1" maximized="1" xWindow="70" yWindow="-9" windowWidth="1539" windowHeight="918" tabRatio="929" activeSheetId="3"/>
    <customWorkbookView name="Vibert-Bond, Maxime - Affichage personnalisé" guid="{F1AC79C2-47D0-4304-B7A6-B833DA60E4BD}" mergeInterval="0" personalView="1" maximized="1" xWindow="-8" yWindow="-8" windowWidth="1608" windowHeight="1066" tabRatio="929" activeSheetId="3"/>
  </customWorkbookViews>
  <pivotCaches>
    <pivotCache cacheId="431" r:id="rId29"/>
    <pivotCache cacheId="432" r:id="rId30"/>
    <pivotCache cacheId="433" r:id="rId31"/>
    <pivotCache cacheId="434" r:id="rId3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58" i="57" l="1"/>
  <c r="C399" i="57"/>
  <c r="F32" i="47" l="1"/>
  <c r="G32" i="47"/>
  <c r="F29" i="47"/>
  <c r="G29" i="47"/>
  <c r="F26" i="47"/>
  <c r="G26" i="47"/>
  <c r="F23" i="47"/>
  <c r="G23" i="47"/>
  <c r="F17" i="47"/>
  <c r="G17" i="47"/>
  <c r="G11" i="47"/>
  <c r="G10" i="47"/>
  <c r="F13" i="47"/>
  <c r="F9" i="47"/>
  <c r="G9" i="47"/>
  <c r="F5" i="47"/>
  <c r="G5" i="47"/>
  <c r="E13" i="47"/>
  <c r="E5" i="47" l="1"/>
  <c r="G3" i="47"/>
  <c r="H10" i="57"/>
  <c r="G26" i="57"/>
  <c r="H42" i="57"/>
  <c r="H48" i="57"/>
  <c r="H43" i="57"/>
  <c r="H40" i="61" l="1"/>
  <c r="H92" i="61"/>
  <c r="D93" i="61"/>
  <c r="H86" i="61"/>
  <c r="H54" i="61"/>
  <c r="H7" i="61"/>
  <c r="H5" i="61"/>
  <c r="F33" i="47"/>
  <c r="G31" i="47"/>
  <c r="G30" i="47"/>
  <c r="G28" i="47"/>
  <c r="G27" i="47"/>
  <c r="G25" i="47"/>
  <c r="G24" i="47"/>
  <c r="G19" i="47"/>
  <c r="G21" i="47"/>
  <c r="G22" i="47"/>
  <c r="G18" i="47"/>
  <c r="G15" i="47"/>
  <c r="G16" i="47"/>
  <c r="G14" i="47"/>
  <c r="G12" i="47"/>
  <c r="G13" i="47" s="1"/>
  <c r="G7" i="47"/>
  <c r="G8" i="47"/>
  <c r="G6" i="47"/>
  <c r="G4" i="47"/>
  <c r="H578" i="57"/>
  <c r="F498" i="57"/>
  <c r="H498" i="57" s="1"/>
  <c r="H392" i="57"/>
  <c r="H393" i="57"/>
  <c r="H394" i="57"/>
  <c r="H395" i="57"/>
  <c r="H396" i="57"/>
  <c r="H397" i="57"/>
  <c r="H384" i="57"/>
  <c r="H385" i="57"/>
  <c r="H386" i="57"/>
  <c r="H387" i="57"/>
  <c r="H388" i="57"/>
  <c r="H389" i="57"/>
  <c r="H390" i="57"/>
  <c r="H391" i="57"/>
  <c r="H379" i="57"/>
  <c r="H380" i="57"/>
  <c r="H381" i="57"/>
  <c r="H382" i="57"/>
  <c r="H383" i="57"/>
  <c r="H373" i="57"/>
  <c r="H374" i="57"/>
  <c r="H375" i="57"/>
  <c r="H376" i="57"/>
  <c r="H377" i="57"/>
  <c r="H378" i="57"/>
  <c r="H367" i="57"/>
  <c r="H368" i="57"/>
  <c r="H369" i="57"/>
  <c r="H370" i="57"/>
  <c r="H371" i="57"/>
  <c r="H372" i="57"/>
  <c r="H362" i="57"/>
  <c r="H363" i="57"/>
  <c r="H364" i="57"/>
  <c r="H365" i="57"/>
  <c r="H366" i="57"/>
  <c r="H359" i="57"/>
  <c r="H360" i="57"/>
  <c r="H361" i="57"/>
  <c r="H323" i="57"/>
  <c r="H322" i="57"/>
  <c r="H270" i="57"/>
  <c r="F312" i="57" l="1"/>
  <c r="H278" i="57"/>
  <c r="H279" i="57"/>
  <c r="C136" i="57"/>
  <c r="H128" i="57"/>
  <c r="H129" i="57"/>
  <c r="H130" i="57"/>
  <c r="H131" i="57"/>
  <c r="D627" i="57"/>
  <c r="H585" i="57" l="1"/>
  <c r="H586" i="57"/>
  <c r="H587" i="57"/>
  <c r="H588" i="57"/>
  <c r="H589" i="57"/>
  <c r="H590" i="57"/>
  <c r="H591" i="57"/>
  <c r="H592" i="57"/>
  <c r="H593" i="57"/>
  <c r="H594" i="57"/>
  <c r="H595" i="57"/>
  <c r="H596" i="57"/>
  <c r="H597" i="57"/>
  <c r="H598" i="57"/>
  <c r="H599" i="57"/>
  <c r="H600" i="57"/>
  <c r="H601" i="57"/>
  <c r="H602" i="57"/>
  <c r="H603" i="57"/>
  <c r="H604" i="57"/>
  <c r="H605" i="57"/>
  <c r="H606" i="57"/>
  <c r="H607" i="57"/>
  <c r="H608" i="57"/>
  <c r="H609" i="57"/>
  <c r="H610" i="57"/>
  <c r="H611" i="57"/>
  <c r="H612" i="57"/>
  <c r="H613" i="57"/>
  <c r="H614" i="57"/>
  <c r="F615" i="57" l="1"/>
  <c r="F26" i="57" l="1"/>
  <c r="C26" i="57"/>
  <c r="H69" i="61"/>
  <c r="H50" i="61"/>
  <c r="H48" i="61"/>
  <c r="H45" i="61"/>
  <c r="H26" i="61"/>
  <c r="H21" i="61"/>
  <c r="H18" i="61"/>
  <c r="H93" i="61" l="1"/>
  <c r="G312" i="57"/>
  <c r="H580" i="57" l="1"/>
  <c r="E29" i="47" l="1"/>
  <c r="E26" i="47"/>
  <c r="E17" i="47"/>
  <c r="E9" i="47"/>
  <c r="F229" i="57" l="1"/>
  <c r="G438" i="57" l="1"/>
  <c r="G615" i="57" l="1"/>
  <c r="G493" i="57"/>
  <c r="G407" i="57"/>
  <c r="G399" i="57"/>
  <c r="G356" i="57"/>
  <c r="G342" i="57"/>
  <c r="G340" i="57"/>
  <c r="G332" i="57"/>
  <c r="F340" i="57"/>
  <c r="F342" i="57"/>
  <c r="F356" i="57"/>
  <c r="F399" i="57"/>
  <c r="F407" i="57"/>
  <c r="F438" i="57"/>
  <c r="F493" i="57"/>
  <c r="F583" i="57"/>
  <c r="G265" i="57"/>
  <c r="G229" i="57"/>
  <c r="G176" i="57"/>
  <c r="G136" i="57"/>
  <c r="G49" i="57"/>
  <c r="G583" i="57"/>
  <c r="G616" i="57" l="1"/>
  <c r="H398" i="57" l="1"/>
  <c r="H400" i="57"/>
  <c r="H401" i="57"/>
  <c r="H402" i="57"/>
  <c r="H403" i="57"/>
  <c r="H404" i="57"/>
  <c r="H405" i="57"/>
  <c r="H406" i="57"/>
  <c r="H408" i="57"/>
  <c r="H409" i="57"/>
  <c r="H411" i="57"/>
  <c r="H410" i="57"/>
  <c r="H418" i="57"/>
  <c r="H412" i="57"/>
  <c r="H413" i="57"/>
  <c r="H414" i="57"/>
  <c r="H415" i="57"/>
  <c r="H416" i="57"/>
  <c r="H417" i="57"/>
  <c r="H419" i="57"/>
  <c r="H421" i="57"/>
  <c r="H420" i="57"/>
  <c r="H422" i="57"/>
  <c r="H423" i="57"/>
  <c r="H424" i="57"/>
  <c r="H425" i="57"/>
  <c r="H426" i="57"/>
  <c r="H427" i="57"/>
  <c r="H428" i="57"/>
  <c r="H357" i="57"/>
  <c r="H343" i="57"/>
  <c r="H344" i="57"/>
  <c r="H345" i="57"/>
  <c r="H346" i="57"/>
  <c r="H347" i="57"/>
  <c r="H348" i="57"/>
  <c r="H349" i="57"/>
  <c r="H352" i="57"/>
  <c r="H353" i="57"/>
  <c r="H354" i="57"/>
  <c r="H355" i="57"/>
  <c r="H341" i="57"/>
  <c r="H333" i="57"/>
  <c r="H334" i="57"/>
  <c r="H336" i="57"/>
  <c r="H337" i="57"/>
  <c r="H338" i="57"/>
  <c r="H339" i="57"/>
  <c r="H315" i="57"/>
  <c r="H316" i="57"/>
  <c r="H317" i="57"/>
  <c r="H318" i="57"/>
  <c r="H319" i="57"/>
  <c r="H320" i="57"/>
  <c r="H321" i="57"/>
  <c r="H324" i="57"/>
  <c r="H325" i="57"/>
  <c r="H326" i="57"/>
  <c r="H328" i="57"/>
  <c r="H329" i="57"/>
  <c r="H330" i="57"/>
  <c r="H331" i="57"/>
  <c r="H313" i="57"/>
  <c r="H267" i="57"/>
  <c r="H268" i="57"/>
  <c r="H269" i="57"/>
  <c r="H271" i="57"/>
  <c r="H272" i="57"/>
  <c r="H273" i="57"/>
  <c r="H274" i="57"/>
  <c r="H275" i="57"/>
  <c r="H276" i="57"/>
  <c r="H277" i="57"/>
  <c r="H280" i="57"/>
  <c r="H281" i="57"/>
  <c r="H282" i="57"/>
  <c r="H283" i="57"/>
  <c r="H285" i="57"/>
  <c r="H284" i="57"/>
  <c r="H289" i="57"/>
  <c r="H290" i="57"/>
  <c r="H291" i="57"/>
  <c r="H292" i="57"/>
  <c r="H293" i="57"/>
  <c r="H294" i="57"/>
  <c r="H297" i="57"/>
  <c r="H298" i="57"/>
  <c r="H300" i="57"/>
  <c r="H301" i="57"/>
  <c r="H302" i="57"/>
  <c r="H299" i="57"/>
  <c r="H303" i="57"/>
  <c r="H306" i="57"/>
  <c r="H305" i="57"/>
  <c r="H304" i="57"/>
  <c r="H311" i="57"/>
  <c r="H307" i="57"/>
  <c r="H308" i="57"/>
  <c r="H310" i="57"/>
  <c r="H309" i="57"/>
  <c r="H266" i="57"/>
  <c r="H231" i="57"/>
  <c r="H232" i="57"/>
  <c r="H237" i="57"/>
  <c r="H238" i="57"/>
  <c r="H239" i="57"/>
  <c r="H240" i="57"/>
  <c r="H241" i="57"/>
  <c r="H242" i="57"/>
  <c r="H243" i="57"/>
  <c r="H236" i="57"/>
  <c r="H233" i="57"/>
  <c r="H234" i="57"/>
  <c r="H235" i="57"/>
  <c r="H244" i="57"/>
  <c r="H245" i="57"/>
  <c r="H246" i="57"/>
  <c r="H247" i="57"/>
  <c r="H248" i="57"/>
  <c r="H249" i="57"/>
  <c r="H250" i="57"/>
  <c r="H251" i="57"/>
  <c r="H252" i="57"/>
  <c r="H253" i="57"/>
  <c r="H254" i="57"/>
  <c r="H255" i="57"/>
  <c r="H256" i="57"/>
  <c r="H257" i="57"/>
  <c r="H258" i="57"/>
  <c r="H261" i="57"/>
  <c r="H260" i="57"/>
  <c r="H259" i="57"/>
  <c r="H263" i="57"/>
  <c r="H264" i="57"/>
  <c r="H230" i="57"/>
  <c r="H179" i="57"/>
  <c r="H180" i="57"/>
  <c r="H181" i="57"/>
  <c r="H178" i="57"/>
  <c r="H182" i="57"/>
  <c r="H184" i="57"/>
  <c r="H185" i="57"/>
  <c r="H186" i="57"/>
  <c r="H187" i="57"/>
  <c r="H193" i="57"/>
  <c r="H188" i="57"/>
  <c r="H189" i="57"/>
  <c r="H190" i="57"/>
  <c r="H191" i="57"/>
  <c r="H192" i="57"/>
  <c r="H194" i="57"/>
  <c r="H195" i="57"/>
  <c r="H198" i="57"/>
  <c r="H199" i="57"/>
  <c r="H200" i="57"/>
  <c r="H201" i="57"/>
  <c r="H202" i="57"/>
  <c r="H203" i="57"/>
  <c r="H204" i="57"/>
  <c r="H205" i="57"/>
  <c r="H206" i="57"/>
  <c r="H207" i="57"/>
  <c r="H208" i="57"/>
  <c r="H209" i="57"/>
  <c r="H210" i="57"/>
  <c r="H211" i="57"/>
  <c r="H212" i="57"/>
  <c r="H213" i="57"/>
  <c r="H214" i="57"/>
  <c r="H215" i="57"/>
  <c r="H216" i="57"/>
  <c r="H217" i="57"/>
  <c r="H218" i="57"/>
  <c r="H219" i="57"/>
  <c r="H221" i="57"/>
  <c r="H222" i="57"/>
  <c r="H223" i="57"/>
  <c r="H224" i="57"/>
  <c r="H225" i="57"/>
  <c r="H226" i="57"/>
  <c r="H227" i="57"/>
  <c r="H228" i="57"/>
  <c r="H177" i="57"/>
  <c r="H138" i="57"/>
  <c r="H141" i="57"/>
  <c r="H139" i="57"/>
  <c r="H140" i="57"/>
  <c r="H144" i="57"/>
  <c r="H145" i="57"/>
  <c r="H146" i="57"/>
  <c r="H147" i="57"/>
  <c r="H148" i="57"/>
  <c r="H149" i="57"/>
  <c r="H150" i="57"/>
  <c r="H151" i="57"/>
  <c r="H152" i="57"/>
  <c r="H155" i="57"/>
  <c r="H156" i="57"/>
  <c r="H157" i="57"/>
  <c r="H158" i="57"/>
  <c r="H159" i="57"/>
  <c r="H160" i="57"/>
  <c r="H161" i="57"/>
  <c r="H162" i="57"/>
  <c r="H163" i="57"/>
  <c r="H164" i="57"/>
  <c r="H165" i="57"/>
  <c r="H166" i="57"/>
  <c r="H167" i="57"/>
  <c r="H168" i="57"/>
  <c r="H169" i="57"/>
  <c r="H170" i="57"/>
  <c r="H171" i="57"/>
  <c r="H175" i="57"/>
  <c r="H174" i="57"/>
  <c r="H173" i="57"/>
  <c r="H137" i="57"/>
  <c r="H51" i="57"/>
  <c r="H52" i="57"/>
  <c r="H53" i="57"/>
  <c r="H54" i="57"/>
  <c r="H55" i="57"/>
  <c r="H56" i="57"/>
  <c r="H57" i="57"/>
  <c r="H58" i="57"/>
  <c r="H59" i="57"/>
  <c r="H65" i="57"/>
  <c r="H67" i="57"/>
  <c r="H68" i="57"/>
  <c r="H66" i="57"/>
  <c r="H64" i="57"/>
  <c r="H63" i="57"/>
  <c r="H69" i="57"/>
  <c r="H70" i="57"/>
  <c r="H71" i="57"/>
  <c r="H72" i="57"/>
  <c r="H73" i="57"/>
  <c r="H83" i="57"/>
  <c r="H76" i="57"/>
  <c r="H77" i="57"/>
  <c r="H78" i="57"/>
  <c r="H79" i="57"/>
  <c r="H81" i="57"/>
  <c r="H82" i="57"/>
  <c r="H84" i="57"/>
  <c r="H80" i="57"/>
  <c r="H85" i="57"/>
  <c r="H87" i="57"/>
  <c r="H90" i="57"/>
  <c r="H88" i="57"/>
  <c r="H86" i="57"/>
  <c r="H89" i="57"/>
  <c r="H93" i="57"/>
  <c r="H95" i="57"/>
  <c r="H96" i="57"/>
  <c r="H97" i="57"/>
  <c r="H98" i="57"/>
  <c r="H99" i="57"/>
  <c r="H94" i="57"/>
  <c r="H100" i="57"/>
  <c r="H101" i="57"/>
  <c r="H102" i="57"/>
  <c r="H103" i="57"/>
  <c r="H107" i="57"/>
  <c r="H108" i="57"/>
  <c r="H109" i="57"/>
  <c r="H110" i="57"/>
  <c r="H111" i="57"/>
  <c r="H118" i="57"/>
  <c r="H112" i="57"/>
  <c r="H113" i="57"/>
  <c r="H114" i="57"/>
  <c r="H115" i="57"/>
  <c r="H116" i="57"/>
  <c r="H119" i="57"/>
  <c r="H120" i="57"/>
  <c r="H122" i="57"/>
  <c r="H121" i="57"/>
  <c r="H117" i="57"/>
  <c r="H123" i="57"/>
  <c r="H124" i="57"/>
  <c r="H125" i="57"/>
  <c r="H126" i="57"/>
  <c r="H127" i="57"/>
  <c r="H132" i="57"/>
  <c r="H133" i="57"/>
  <c r="H134" i="57"/>
  <c r="H135" i="57"/>
  <c r="H50" i="57"/>
  <c r="H28" i="57"/>
  <c r="H32" i="57"/>
  <c r="H33" i="57"/>
  <c r="H34" i="57"/>
  <c r="H35" i="57"/>
  <c r="H36" i="57"/>
  <c r="H37" i="57"/>
  <c r="H38" i="57"/>
  <c r="H39" i="57"/>
  <c r="H40" i="57"/>
  <c r="H41" i="57"/>
  <c r="H44" i="57"/>
  <c r="H45" i="57"/>
  <c r="H46" i="57"/>
  <c r="H47" i="57"/>
  <c r="H27" i="57"/>
  <c r="H4" i="57"/>
  <c r="H5" i="57"/>
  <c r="H6" i="57"/>
  <c r="H7" i="57"/>
  <c r="H8" i="57"/>
  <c r="H9" i="57"/>
  <c r="H12" i="57"/>
  <c r="H15" i="57"/>
  <c r="H16" i="57"/>
  <c r="H17" i="57"/>
  <c r="H18" i="57"/>
  <c r="H20" i="57"/>
  <c r="H13" i="57"/>
  <c r="H14" i="57"/>
  <c r="H19" i="57"/>
  <c r="H21" i="57"/>
  <c r="H22" i="57"/>
  <c r="H25" i="57"/>
  <c r="H3" i="57"/>
  <c r="C620" i="57"/>
  <c r="C615" i="57"/>
  <c r="C583" i="57"/>
  <c r="C493" i="57"/>
  <c r="C438" i="57"/>
  <c r="C407" i="57"/>
  <c r="C356" i="57"/>
  <c r="C342" i="57"/>
  <c r="C340" i="57"/>
  <c r="F332" i="57"/>
  <c r="C332" i="57"/>
  <c r="F265" i="57"/>
  <c r="C265" i="57"/>
  <c r="C229" i="57"/>
  <c r="F176" i="57"/>
  <c r="C176" i="57"/>
  <c r="F136" i="57"/>
  <c r="F49" i="57"/>
  <c r="C49" i="57"/>
  <c r="C616" i="57" l="1"/>
  <c r="H26" i="57"/>
  <c r="H399" i="57"/>
  <c r="F616" i="57"/>
  <c r="C627" i="57"/>
  <c r="E627" i="57" s="1"/>
  <c r="H312" i="57"/>
  <c r="H429" i="57"/>
  <c r="H176" i="57"/>
  <c r="H136" i="57"/>
  <c r="H265" i="57"/>
  <c r="H332" i="57"/>
  <c r="H407" i="57"/>
  <c r="H340" i="57"/>
  <c r="H49" i="57"/>
  <c r="H342" i="57"/>
  <c r="H356" i="57"/>
  <c r="H229" i="57"/>
  <c r="C740" i="56" l="1"/>
  <c r="F735" i="56"/>
  <c r="C735" i="56"/>
  <c r="F696" i="56"/>
  <c r="C696" i="56"/>
  <c r="F575" i="56"/>
  <c r="C575" i="56"/>
  <c r="F505" i="56"/>
  <c r="C505" i="56"/>
  <c r="F459" i="56"/>
  <c r="C459" i="56"/>
  <c r="F444" i="56"/>
  <c r="C444" i="56"/>
  <c r="F397" i="56"/>
  <c r="C397" i="56"/>
  <c r="F380" i="56"/>
  <c r="C380" i="56"/>
  <c r="F377" i="56"/>
  <c r="C377" i="56"/>
  <c r="F367" i="56"/>
  <c r="C367" i="56"/>
  <c r="F349" i="56"/>
  <c r="C349" i="56"/>
  <c r="F299" i="56"/>
  <c r="C299" i="56"/>
  <c r="F255" i="56"/>
  <c r="C255" i="56"/>
  <c r="F194" i="56"/>
  <c r="C194" i="56"/>
  <c r="F155" i="56"/>
  <c r="C155" i="56"/>
  <c r="F60" i="56"/>
  <c r="C60" i="56"/>
  <c r="F31" i="56"/>
  <c r="C31" i="56"/>
  <c r="C740" i="55"/>
  <c r="E735" i="55"/>
  <c r="C735" i="55"/>
  <c r="C736" i="55" s="1"/>
  <c r="B736" i="55" s="1"/>
  <c r="E696" i="55"/>
  <c r="C696" i="55"/>
  <c r="E575" i="55"/>
  <c r="C575" i="55"/>
  <c r="E505" i="55"/>
  <c r="C505" i="55"/>
  <c r="E459" i="55"/>
  <c r="C459" i="55"/>
  <c r="E444" i="55"/>
  <c r="C444" i="55"/>
  <c r="E397" i="55"/>
  <c r="C397" i="55"/>
  <c r="E380" i="55"/>
  <c r="C380" i="55"/>
  <c r="E377" i="55"/>
  <c r="C377" i="55"/>
  <c r="E367" i="55"/>
  <c r="C367" i="55"/>
  <c r="E349" i="55"/>
  <c r="C349" i="55"/>
  <c r="E299" i="55"/>
  <c r="C299" i="55"/>
  <c r="E255" i="55"/>
  <c r="C255" i="55"/>
  <c r="E194" i="55"/>
  <c r="C194" i="55"/>
  <c r="E155" i="55"/>
  <c r="C155" i="55"/>
  <c r="E60" i="55"/>
  <c r="C60" i="55"/>
  <c r="E31" i="55"/>
  <c r="E736" i="55" s="1"/>
  <c r="C31" i="55"/>
  <c r="H430" i="57" l="1"/>
  <c r="C736" i="56"/>
  <c r="B736" i="56" s="1"/>
  <c r="F736" i="56"/>
  <c r="B18" i="54"/>
  <c r="B17" i="54"/>
  <c r="B16" i="54"/>
  <c r="B15" i="54"/>
  <c r="B14" i="54"/>
  <c r="B13" i="54"/>
  <c r="B12" i="54"/>
  <c r="B11" i="54"/>
  <c r="B10" i="54"/>
  <c r="B9" i="54"/>
  <c r="B8" i="54"/>
  <c r="B7" i="54"/>
  <c r="B6" i="54"/>
  <c r="B5" i="54"/>
  <c r="B4" i="54"/>
  <c r="B3" i="54"/>
  <c r="H431" i="57" l="1"/>
  <c r="B20" i="54"/>
  <c r="B19" i="54"/>
  <c r="C7" i="54"/>
  <c r="C19" i="54"/>
  <c r="C18" i="54"/>
  <c r="C17" i="54"/>
  <c r="C16" i="54"/>
  <c r="C15" i="54"/>
  <c r="C14" i="54"/>
  <c r="C12" i="54"/>
  <c r="C11" i="54"/>
  <c r="C10" i="54"/>
  <c r="C9" i="54"/>
  <c r="C8" i="54"/>
  <c r="C6" i="54"/>
  <c r="C5" i="54"/>
  <c r="C4" i="54"/>
  <c r="C3" i="54"/>
  <c r="H432" i="57" l="1"/>
  <c r="C13" i="54"/>
  <c r="C20" i="54" s="1"/>
  <c r="E32" i="47"/>
  <c r="E20" i="47"/>
  <c r="G20" i="47" s="1"/>
  <c r="G33" i="47" s="1"/>
  <c r="E23" i="47" l="1"/>
  <c r="E33" i="47" s="1"/>
  <c r="H433" i="57"/>
  <c r="H434" i="57" l="1"/>
  <c r="BA4" i="27"/>
  <c r="BB4" i="27"/>
  <c r="BA5" i="27"/>
  <c r="BB5" i="27"/>
  <c r="BA6" i="27"/>
  <c r="BB6" i="27"/>
  <c r="BA7" i="27"/>
  <c r="BB7" i="27"/>
  <c r="BA8" i="27"/>
  <c r="BB8" i="27"/>
  <c r="BA9" i="27"/>
  <c r="BA10" i="27"/>
  <c r="BA11" i="27"/>
  <c r="BA12" i="27"/>
  <c r="BA13" i="27"/>
  <c r="BA14" i="27"/>
  <c r="BA15" i="27"/>
  <c r="BA16" i="27"/>
  <c r="BA17" i="27"/>
  <c r="BA18" i="27"/>
  <c r="BA19" i="27"/>
  <c r="BB19" i="27"/>
  <c r="BA20" i="27"/>
  <c r="BB20" i="27"/>
  <c r="BA21" i="27"/>
  <c r="BB21" i="27"/>
  <c r="BA22" i="27"/>
  <c r="BB22" i="27"/>
  <c r="BA23" i="27"/>
  <c r="BB23" i="27"/>
  <c r="BA24" i="27"/>
  <c r="BB24" i="27"/>
  <c r="BA25" i="27"/>
  <c r="BA26" i="27"/>
  <c r="BA27" i="27"/>
  <c r="BA28" i="27"/>
  <c r="BB28" i="27"/>
  <c r="BA29" i="27"/>
  <c r="BB29" i="27"/>
  <c r="BA30" i="27"/>
  <c r="BB30" i="27"/>
  <c r="BA31" i="27"/>
  <c r="BA32" i="27"/>
  <c r="BB32" i="27"/>
  <c r="BA33" i="27"/>
  <c r="BB33" i="27"/>
  <c r="BA34" i="27"/>
  <c r="BA35" i="27"/>
  <c r="BB35" i="27"/>
  <c r="BA36" i="27"/>
  <c r="BB36" i="27"/>
  <c r="BA37" i="27"/>
  <c r="BB37" i="27"/>
  <c r="BA38" i="27"/>
  <c r="BB38" i="27"/>
  <c r="BA39" i="27"/>
  <c r="BB39" i="27"/>
  <c r="BD39" i="27"/>
  <c r="BE39" i="27" s="1"/>
  <c r="BC39" i="27"/>
  <c r="BA40" i="27"/>
  <c r="BB40" i="27"/>
  <c r="BA41" i="27"/>
  <c r="BA42" i="27"/>
  <c r="BA43" i="27"/>
  <c r="BB43" i="27"/>
  <c r="BA44" i="27"/>
  <c r="BA45" i="27"/>
  <c r="BB45" i="27"/>
  <c r="BA46" i="27"/>
  <c r="BA47" i="27"/>
  <c r="BB47" i="27"/>
  <c r="BA48" i="27"/>
  <c r="BA49" i="27"/>
  <c r="BB49" i="27"/>
  <c r="BA50" i="27"/>
  <c r="BA51" i="27"/>
  <c r="BA52" i="27"/>
  <c r="BB52" i="27"/>
  <c r="BD52" i="27" s="1"/>
  <c r="BE52" i="27" s="1"/>
  <c r="BC52" i="27"/>
  <c r="BA53" i="27"/>
  <c r="BB53" i="27"/>
  <c r="BD53" i="27"/>
  <c r="BE53" i="27" s="1"/>
  <c r="BC53" i="27"/>
  <c r="BA54" i="27"/>
  <c r="BB54" i="27"/>
  <c r="BD54" i="27"/>
  <c r="BE54" i="27" s="1"/>
  <c r="BC54" i="27"/>
  <c r="BA55" i="27"/>
  <c r="BB55" i="27"/>
  <c r="BA56" i="27"/>
  <c r="BB56" i="27"/>
  <c r="BA57" i="27"/>
  <c r="BB57" i="27"/>
  <c r="BA58" i="27"/>
  <c r="BA59" i="27"/>
  <c r="BB59" i="27"/>
  <c r="BA60" i="27"/>
  <c r="BA61" i="27"/>
  <c r="BB61" i="27"/>
  <c r="BA62" i="27"/>
  <c r="BB62" i="27"/>
  <c r="BA63" i="27"/>
  <c r="BB63" i="27"/>
  <c r="BA64" i="27"/>
  <c r="BB64" i="27"/>
  <c r="BA65" i="27"/>
  <c r="BB65" i="27"/>
  <c r="BA66" i="27"/>
  <c r="BB66" i="27"/>
  <c r="BA67" i="27"/>
  <c r="BB67" i="27"/>
  <c r="BA68" i="27"/>
  <c r="BB68" i="27"/>
  <c r="BD68" i="27"/>
  <c r="BE68" i="27" s="1"/>
  <c r="BC68" i="27"/>
  <c r="BA69" i="27"/>
  <c r="BB69" i="27"/>
  <c r="BA70" i="27"/>
  <c r="BB70" i="27"/>
  <c r="BA71" i="27"/>
  <c r="BA72" i="27"/>
  <c r="BB72" i="27"/>
  <c r="BA73" i="27"/>
  <c r="BB73" i="27"/>
  <c r="BA74" i="27"/>
  <c r="BB74" i="27"/>
  <c r="BA75" i="27"/>
  <c r="BB75" i="27"/>
  <c r="BA76" i="27"/>
  <c r="BB76" i="27"/>
  <c r="BA77" i="27"/>
  <c r="BB77" i="27"/>
  <c r="BA78" i="27"/>
  <c r="BB78" i="27"/>
  <c r="BA79" i="27"/>
  <c r="BA80" i="27"/>
  <c r="BB80" i="27"/>
  <c r="BA81" i="27"/>
  <c r="BA82" i="27"/>
  <c r="BA83" i="27"/>
  <c r="BB83" i="27"/>
  <c r="BA84" i="27"/>
  <c r="BB84" i="27"/>
  <c r="BA85" i="27"/>
  <c r="BB85" i="27"/>
  <c r="BA86" i="27"/>
  <c r="BA87" i="27"/>
  <c r="BA88" i="27"/>
  <c r="BB88" i="27"/>
  <c r="BA89" i="27"/>
  <c r="BB89" i="27"/>
  <c r="BA90" i="27"/>
  <c r="BB90" i="27"/>
  <c r="BA91" i="27"/>
  <c r="BB91" i="27"/>
  <c r="BD91" i="27"/>
  <c r="BE91" i="27" s="1"/>
  <c r="BC91" i="27"/>
  <c r="BA92" i="27"/>
  <c r="BB92" i="27"/>
  <c r="BA93" i="27"/>
  <c r="BB93" i="27"/>
  <c r="BA94" i="27"/>
  <c r="BB94" i="27"/>
  <c r="BD94" i="27" s="1"/>
  <c r="BE94" i="27" s="1"/>
  <c r="BC94" i="27"/>
  <c r="BA95" i="27"/>
  <c r="BB95" i="27"/>
  <c r="BA96" i="27"/>
  <c r="BB96" i="27"/>
  <c r="BD96" i="27"/>
  <c r="BE96" i="27" s="1"/>
  <c r="BC96" i="27"/>
  <c r="BA97" i="27"/>
  <c r="BB97" i="27"/>
  <c r="BD97" i="27"/>
  <c r="BE97" i="27" s="1"/>
  <c r="BC97" i="27"/>
  <c r="BA98" i="27"/>
  <c r="BB98" i="27"/>
  <c r="BA99" i="27"/>
  <c r="BB99" i="27"/>
  <c r="BA100" i="27"/>
  <c r="BB100" i="27"/>
  <c r="BA101" i="27"/>
  <c r="BB101" i="27"/>
  <c r="BA102" i="27"/>
  <c r="BB102" i="27"/>
  <c r="BA103" i="27"/>
  <c r="BA104" i="27"/>
  <c r="BB104" i="27"/>
  <c r="BA105" i="27"/>
  <c r="BB105" i="27"/>
  <c r="BA106" i="27"/>
  <c r="BB106" i="27"/>
  <c r="BA107" i="27"/>
  <c r="BB107" i="27"/>
  <c r="BA108" i="27"/>
  <c r="BB108" i="27"/>
  <c r="BA109" i="27"/>
  <c r="BB109" i="27"/>
  <c r="BD109" i="27"/>
  <c r="BE109" i="27"/>
  <c r="BC109" i="27"/>
  <c r="BA110" i="27"/>
  <c r="BA111" i="27"/>
  <c r="BB111" i="27"/>
  <c r="BA112" i="27"/>
  <c r="BB112" i="27"/>
  <c r="BA113" i="27"/>
  <c r="BB113" i="27"/>
  <c r="BA114" i="27"/>
  <c r="BB114" i="27"/>
  <c r="BA115" i="27"/>
  <c r="BB115" i="27"/>
  <c r="BA116" i="27"/>
  <c r="BB116" i="27"/>
  <c r="BD116" i="27"/>
  <c r="BE116" i="27" s="1"/>
  <c r="BC116" i="27"/>
  <c r="BA117" i="27"/>
  <c r="BA118" i="27"/>
  <c r="BB118" i="27"/>
  <c r="BA119" i="27"/>
  <c r="BB119" i="27"/>
  <c r="BA120" i="27"/>
  <c r="BA121" i="27"/>
  <c r="BA122" i="27"/>
  <c r="BB122" i="27"/>
  <c r="BA123" i="27"/>
  <c r="BB123" i="27"/>
  <c r="BA124" i="27"/>
  <c r="BB124" i="27"/>
  <c r="BD124" i="27"/>
  <c r="BE124" i="27"/>
  <c r="BC124" i="27"/>
  <c r="BA125" i="27"/>
  <c r="BA126" i="27"/>
  <c r="BA127" i="27"/>
  <c r="BB127" i="27"/>
  <c r="BA128" i="27"/>
  <c r="BB128" i="27"/>
  <c r="BA129" i="27"/>
  <c r="BB129" i="27"/>
  <c r="BA130" i="27"/>
  <c r="BA131" i="27"/>
  <c r="BB131" i="27"/>
  <c r="BA132" i="27"/>
  <c r="BB132" i="27"/>
  <c r="BA133" i="27"/>
  <c r="BB133" i="27"/>
  <c r="BA134" i="27"/>
  <c r="BB134" i="27"/>
  <c r="BA135" i="27"/>
  <c r="BB135" i="27"/>
  <c r="BA136" i="27"/>
  <c r="BB136" i="27"/>
  <c r="BA137" i="27"/>
  <c r="BB137" i="27"/>
  <c r="BD137" i="27" s="1"/>
  <c r="BE137" i="27" s="1"/>
  <c r="BC137" i="27"/>
  <c r="BA138" i="27"/>
  <c r="BB138" i="27"/>
  <c r="BA139" i="27"/>
  <c r="BB139" i="27"/>
  <c r="BA140" i="27"/>
  <c r="BB140" i="27"/>
  <c r="BD140" i="27"/>
  <c r="BE140" i="27"/>
  <c r="BC140" i="27"/>
  <c r="BA141" i="27"/>
  <c r="BB141" i="27"/>
  <c r="BA142" i="27"/>
  <c r="BB142" i="27"/>
  <c r="BA143" i="27"/>
  <c r="BA144" i="27"/>
  <c r="BA145" i="27"/>
  <c r="BB145" i="27"/>
  <c r="BA146" i="27"/>
  <c r="BB146" i="27"/>
  <c r="BA147" i="27"/>
  <c r="BB147" i="27"/>
  <c r="BA148" i="27"/>
  <c r="BA149" i="27"/>
  <c r="BA150" i="27"/>
  <c r="BA151" i="27"/>
  <c r="BB151" i="27"/>
  <c r="BA152" i="27"/>
  <c r="BB152" i="27"/>
  <c r="BA153" i="27"/>
  <c r="BA154" i="27"/>
  <c r="BB154" i="27"/>
  <c r="BA155" i="27"/>
  <c r="BA156" i="27"/>
  <c r="BB156" i="27"/>
  <c r="BA157" i="27"/>
  <c r="BB157" i="27"/>
  <c r="BD157" i="27"/>
  <c r="BE157" i="27" s="1"/>
  <c r="BC157" i="27"/>
  <c r="BA158" i="27"/>
  <c r="BB158" i="27"/>
  <c r="BA159" i="27"/>
  <c r="BB159" i="27"/>
  <c r="BA160" i="27"/>
  <c r="BA161" i="27"/>
  <c r="BB161" i="27"/>
  <c r="BA162" i="27"/>
  <c r="BB162" i="27"/>
  <c r="BA163" i="27"/>
  <c r="BB163" i="27"/>
  <c r="BA164" i="27"/>
  <c r="BB164" i="27"/>
  <c r="BA165" i="27"/>
  <c r="BA166" i="27"/>
  <c r="BA167" i="27"/>
  <c r="BB167" i="27"/>
  <c r="BA168" i="27"/>
  <c r="BB168" i="27"/>
  <c r="BA169" i="27"/>
  <c r="BB169" i="27"/>
  <c r="BA170" i="27"/>
  <c r="BA171" i="27"/>
  <c r="BB171" i="27"/>
  <c r="BA172" i="27"/>
  <c r="BB172" i="27"/>
  <c r="BA173" i="27"/>
  <c r="BB173" i="27"/>
  <c r="BA174" i="27"/>
  <c r="BB174" i="27"/>
  <c r="BA175" i="27"/>
  <c r="BB175" i="27"/>
  <c r="BA176" i="27"/>
  <c r="BB176" i="27"/>
  <c r="BA177" i="27"/>
  <c r="BB177" i="27"/>
  <c r="BA178" i="27"/>
  <c r="BB178" i="27"/>
  <c r="BA179" i="27"/>
  <c r="BB179" i="27"/>
  <c r="BA180" i="27"/>
  <c r="BA181" i="27"/>
  <c r="BB181" i="27"/>
  <c r="BA182" i="27"/>
  <c r="BB182" i="27"/>
  <c r="BA183" i="27"/>
  <c r="BA184" i="27"/>
  <c r="BA185" i="27"/>
  <c r="BB185" i="27"/>
  <c r="BA186" i="27"/>
  <c r="BB186" i="27"/>
  <c r="BA187" i="27"/>
  <c r="BB187" i="27"/>
  <c r="BA188" i="27"/>
  <c r="BB188" i="27"/>
  <c r="BA189" i="27"/>
  <c r="BB189" i="27"/>
  <c r="BA190" i="27"/>
  <c r="BB190" i="27"/>
  <c r="BA191" i="27"/>
  <c r="BB191" i="27"/>
  <c r="BA192" i="27"/>
  <c r="BB192" i="27"/>
  <c r="BA193" i="27"/>
  <c r="BA194" i="27"/>
  <c r="BB194" i="27"/>
  <c r="BA195" i="27"/>
  <c r="BB195" i="27"/>
  <c r="BA196" i="27"/>
  <c r="BB196" i="27"/>
  <c r="BA197" i="27"/>
  <c r="BA198" i="27"/>
  <c r="BB198" i="27"/>
  <c r="BA199" i="27"/>
  <c r="BB199" i="27"/>
  <c r="BA200" i="27"/>
  <c r="BA201" i="27"/>
  <c r="BB201" i="27"/>
  <c r="BA202" i="27"/>
  <c r="BB202" i="27"/>
  <c r="BA203" i="27"/>
  <c r="BB203" i="27"/>
  <c r="BA204" i="27"/>
  <c r="BB204" i="27"/>
  <c r="BA205" i="27"/>
  <c r="BB205" i="27"/>
  <c r="BA206" i="27"/>
  <c r="BB206" i="27"/>
  <c r="BA207" i="27"/>
  <c r="BB207" i="27"/>
  <c r="BA208" i="27"/>
  <c r="BB208" i="27"/>
  <c r="BA209" i="27"/>
  <c r="BB209" i="27"/>
  <c r="BA210" i="27"/>
  <c r="BB210" i="27"/>
  <c r="BA211" i="27"/>
  <c r="BB211" i="27"/>
  <c r="BA212" i="27"/>
  <c r="BA213" i="27"/>
  <c r="BA214" i="27"/>
  <c r="BB214" i="27"/>
  <c r="BA215" i="27"/>
  <c r="BB215" i="27"/>
  <c r="BA216" i="27"/>
  <c r="BB216" i="27"/>
  <c r="BA217" i="27"/>
  <c r="BB217" i="27"/>
  <c r="BA218" i="27"/>
  <c r="BB218" i="27"/>
  <c r="BA219" i="27"/>
  <c r="BB219" i="27"/>
  <c r="BA220" i="27"/>
  <c r="BB220" i="27"/>
  <c r="BA221" i="27"/>
  <c r="BA222" i="27"/>
  <c r="BA223" i="27"/>
  <c r="BB223" i="27"/>
  <c r="BA224" i="27"/>
  <c r="BB224" i="27"/>
  <c r="BA225" i="27"/>
  <c r="BB225" i="27"/>
  <c r="BA226" i="27"/>
  <c r="BB226" i="27"/>
  <c r="BA227" i="27"/>
  <c r="BB227" i="27"/>
  <c r="BA228" i="27"/>
  <c r="BA229" i="27"/>
  <c r="BA230" i="27"/>
  <c r="BB230" i="27"/>
  <c r="BA231" i="27"/>
  <c r="BA232" i="27"/>
  <c r="BB232" i="27"/>
  <c r="BA233" i="27"/>
  <c r="BB233" i="27"/>
  <c r="BA234" i="27"/>
  <c r="BB234" i="27"/>
  <c r="BA235" i="27"/>
  <c r="BA236" i="27"/>
  <c r="BA237" i="27"/>
  <c r="BA238" i="27"/>
  <c r="BB238" i="27"/>
  <c r="BA239" i="27"/>
  <c r="BA240" i="27"/>
  <c r="BB240" i="27"/>
  <c r="BA241" i="27"/>
  <c r="BB241" i="27"/>
  <c r="BD241" i="27" s="1"/>
  <c r="BE241" i="27" s="1"/>
  <c r="BC241" i="27"/>
  <c r="BA242" i="27"/>
  <c r="BB242" i="27"/>
  <c r="BA243" i="27"/>
  <c r="BB243" i="27"/>
  <c r="BA244" i="27"/>
  <c r="BA245" i="27"/>
  <c r="BB245" i="27"/>
  <c r="BA246" i="27"/>
  <c r="BB246" i="27"/>
  <c r="BA247" i="27"/>
  <c r="BB247" i="27"/>
  <c r="BA248" i="27"/>
  <c r="BA249" i="27"/>
  <c r="BB249" i="27"/>
  <c r="BA250" i="27"/>
  <c r="BB250" i="27"/>
  <c r="BD250" i="27" s="1"/>
  <c r="BE250" i="27" s="1"/>
  <c r="BC250" i="27"/>
  <c r="BA251" i="27"/>
  <c r="BB251" i="27"/>
  <c r="BA252" i="27"/>
  <c r="BB252" i="27"/>
  <c r="BA253" i="27"/>
  <c r="BB253" i="27"/>
  <c r="BA254" i="27"/>
  <c r="BB254" i="27"/>
  <c r="BA255" i="27"/>
  <c r="BB255" i="27"/>
  <c r="BA256" i="27"/>
  <c r="BB256" i="27"/>
  <c r="BA257" i="27"/>
  <c r="BB257" i="27"/>
  <c r="BD257" i="27"/>
  <c r="BE257" i="27"/>
  <c r="BC257" i="27"/>
  <c r="BA258" i="27"/>
  <c r="BB258" i="27"/>
  <c r="BA259" i="27"/>
  <c r="BB259" i="27"/>
  <c r="BA260" i="27"/>
  <c r="BB260" i="27"/>
  <c r="BD260" i="27"/>
  <c r="BE260" i="27" s="1"/>
  <c r="BC260" i="27"/>
  <c r="BA261" i="27"/>
  <c r="BA262" i="27"/>
  <c r="BB262" i="27"/>
  <c r="BA263" i="27"/>
  <c r="BA264" i="27"/>
  <c r="BB264" i="27"/>
  <c r="BA265" i="27"/>
  <c r="BB265" i="27"/>
  <c r="BA266" i="27"/>
  <c r="BB266" i="27"/>
  <c r="BA267" i="27"/>
  <c r="BA268" i="27"/>
  <c r="BB268" i="27"/>
  <c r="BA269" i="27"/>
  <c r="BB269" i="27"/>
  <c r="BA270" i="27"/>
  <c r="BB270" i="27"/>
  <c r="BA271" i="27"/>
  <c r="BB271" i="27"/>
  <c r="BA272" i="27"/>
  <c r="BB272" i="27"/>
  <c r="BA273" i="27"/>
  <c r="BB273" i="27"/>
  <c r="BA274" i="27"/>
  <c r="BA275" i="27"/>
  <c r="BB275" i="27"/>
  <c r="BA276" i="27"/>
  <c r="BA277" i="27"/>
  <c r="BA278" i="27"/>
  <c r="BB278" i="27"/>
  <c r="BA279" i="27"/>
  <c r="BB279" i="27"/>
  <c r="BA280" i="27"/>
  <c r="BB280" i="27"/>
  <c r="BA281" i="27"/>
  <c r="BB281" i="27"/>
  <c r="BA282" i="27"/>
  <c r="BB282" i="27"/>
  <c r="BA283" i="27"/>
  <c r="BB283" i="27"/>
  <c r="BA284" i="27"/>
  <c r="BB284" i="27"/>
  <c r="BA285" i="27"/>
  <c r="BB285" i="27"/>
  <c r="BA286" i="27"/>
  <c r="BB286" i="27"/>
  <c r="BA287" i="27"/>
  <c r="BA288" i="27"/>
  <c r="BB288" i="27"/>
  <c r="BA289" i="27"/>
  <c r="BA290" i="27"/>
  <c r="BB290" i="27"/>
  <c r="BA291" i="27"/>
  <c r="BB291" i="27"/>
  <c r="BA292" i="27"/>
  <c r="BB292" i="27"/>
  <c r="BA293" i="27"/>
  <c r="BB293" i="27"/>
  <c r="BA294" i="27"/>
  <c r="BB294" i="27"/>
  <c r="BD294" i="27"/>
  <c r="BE294" i="27"/>
  <c r="BC294" i="27"/>
  <c r="BA295" i="27"/>
  <c r="BB295" i="27"/>
  <c r="BD295" i="27"/>
  <c r="BE295" i="27"/>
  <c r="BC295" i="27"/>
  <c r="BA296" i="27"/>
  <c r="BA297" i="27"/>
  <c r="BB3" i="27"/>
  <c r="BA3" i="27"/>
  <c r="BC61" i="26"/>
  <c r="BC60" i="26"/>
  <c r="BC59" i="26"/>
  <c r="BC57" i="26"/>
  <c r="BC54" i="26"/>
  <c r="BC53" i="26"/>
  <c r="BC52" i="26"/>
  <c r="BC51" i="26"/>
  <c r="BC49" i="26"/>
  <c r="BC48" i="26"/>
  <c r="BC47" i="26"/>
  <c r="BC41" i="26"/>
  <c r="BC37" i="26"/>
  <c r="BC36" i="26"/>
  <c r="BC34" i="26"/>
  <c r="BC30" i="26"/>
  <c r="BC28" i="26"/>
  <c r="BC27" i="26"/>
  <c r="BC24" i="26"/>
  <c r="BC23" i="26"/>
  <c r="BC19" i="26"/>
  <c r="BC12" i="26"/>
  <c r="BC10" i="26"/>
  <c r="BC8" i="26"/>
  <c r="BC3" i="26"/>
  <c r="BB61" i="26"/>
  <c r="BD61" i="26"/>
  <c r="BE61" i="26" s="1"/>
  <c r="BB60" i="26"/>
  <c r="BD60" i="26"/>
  <c r="BE60" i="26" s="1"/>
  <c r="BB59" i="26"/>
  <c r="BD59" i="26" s="1"/>
  <c r="BE59" i="26" s="1"/>
  <c r="BB57" i="26"/>
  <c r="BD57" i="26" s="1"/>
  <c r="BE57" i="26" s="1"/>
  <c r="BB54" i="26"/>
  <c r="BD54" i="26"/>
  <c r="BE54" i="26" s="1"/>
  <c r="BB53" i="26"/>
  <c r="BD53" i="26"/>
  <c r="BE53" i="26" s="1"/>
  <c r="BB52" i="26"/>
  <c r="BD52" i="26" s="1"/>
  <c r="BE52" i="26" s="1"/>
  <c r="BB51" i="26"/>
  <c r="BD51" i="26" s="1"/>
  <c r="BE51" i="26" s="1"/>
  <c r="BB50" i="26"/>
  <c r="BB49" i="26"/>
  <c r="BD49" i="26" s="1"/>
  <c r="BE49" i="26" s="1"/>
  <c r="BB48" i="26"/>
  <c r="BD48" i="26"/>
  <c r="BB47" i="26"/>
  <c r="BD47" i="26"/>
  <c r="BE47" i="26" s="1"/>
  <c r="BB41" i="26"/>
  <c r="BD41" i="26"/>
  <c r="BE41" i="26" s="1"/>
  <c r="BB37" i="26"/>
  <c r="BD37" i="26" s="1"/>
  <c r="BE37" i="26" s="1"/>
  <c r="BB36" i="26"/>
  <c r="BD36" i="26"/>
  <c r="BE36" i="26" s="1"/>
  <c r="BB34" i="26"/>
  <c r="BD34" i="26"/>
  <c r="BB30" i="26"/>
  <c r="BD30" i="26"/>
  <c r="BE30" i="26" s="1"/>
  <c r="BB28" i="26"/>
  <c r="BD28" i="26" s="1"/>
  <c r="BE28" i="26" s="1"/>
  <c r="BB27" i="26"/>
  <c r="BD27" i="26"/>
  <c r="BE27" i="26" s="1"/>
  <c r="BB24" i="26"/>
  <c r="BD24" i="26"/>
  <c r="BB23" i="26"/>
  <c r="BD23" i="26"/>
  <c r="BE23" i="26" s="1"/>
  <c r="BB19" i="26"/>
  <c r="BD19" i="26" s="1"/>
  <c r="BE19" i="26" s="1"/>
  <c r="BB12" i="26"/>
  <c r="BD12" i="26"/>
  <c r="BE12" i="26" s="1"/>
  <c r="BB10" i="26"/>
  <c r="BD10" i="26"/>
  <c r="BB8" i="26"/>
  <c r="BD8" i="26"/>
  <c r="BB3" i="26"/>
  <c r="BD3" i="26" s="1"/>
  <c r="BE3" i="26" s="1"/>
  <c r="BA4" i="26"/>
  <c r="BA5" i="26"/>
  <c r="BA6" i="26"/>
  <c r="BA7" i="26"/>
  <c r="BB7" i="26"/>
  <c r="BA8" i="26"/>
  <c r="BE8" i="26"/>
  <c r="BA9" i="26"/>
  <c r="BA10" i="26"/>
  <c r="BE10" i="26"/>
  <c r="BA11" i="26"/>
  <c r="BB11" i="26"/>
  <c r="BA12" i="26"/>
  <c r="BA13" i="26"/>
  <c r="BA14" i="26"/>
  <c r="BB14" i="26"/>
  <c r="BA15" i="26"/>
  <c r="BA16" i="26"/>
  <c r="BA17" i="26"/>
  <c r="BA18" i="26"/>
  <c r="BA19" i="26"/>
  <c r="BA20" i="26"/>
  <c r="BB20" i="26"/>
  <c r="BA21" i="26"/>
  <c r="BA22" i="26"/>
  <c r="BA23" i="26"/>
  <c r="BA24" i="26"/>
  <c r="BE24" i="26"/>
  <c r="BA25" i="26"/>
  <c r="BB25" i="26"/>
  <c r="BA26" i="26"/>
  <c r="BA27" i="26"/>
  <c r="BA28" i="26"/>
  <c r="BA29" i="26"/>
  <c r="BA30" i="26"/>
  <c r="BA31" i="26"/>
  <c r="BA32" i="26"/>
  <c r="BA33" i="26"/>
  <c r="BA34" i="26"/>
  <c r="BE34" i="26"/>
  <c r="BA35" i="26"/>
  <c r="BA36" i="26"/>
  <c r="BA37" i="26"/>
  <c r="BA38" i="26"/>
  <c r="BA39" i="26"/>
  <c r="BB39" i="26"/>
  <c r="BA40" i="26"/>
  <c r="BA41" i="26"/>
  <c r="BA42" i="26"/>
  <c r="BA43" i="26"/>
  <c r="BA44" i="26"/>
  <c r="BA45" i="26"/>
  <c r="BA46" i="26"/>
  <c r="BA47" i="26"/>
  <c r="BA48" i="26"/>
  <c r="BE48" i="26"/>
  <c r="BA49" i="26"/>
  <c r="BA50" i="26"/>
  <c r="BA51" i="26"/>
  <c r="BA52" i="26"/>
  <c r="BA53" i="26"/>
  <c r="BA54" i="26"/>
  <c r="BA55" i="26"/>
  <c r="BB55" i="26"/>
  <c r="BA56" i="26"/>
  <c r="BA57" i="26"/>
  <c r="BA58" i="26"/>
  <c r="BA59" i="26"/>
  <c r="BA60" i="26"/>
  <c r="BA61" i="26"/>
  <c r="BA3" i="26"/>
  <c r="I32" i="22"/>
  <c r="M32" i="22" s="1"/>
  <c r="H32" i="22"/>
  <c r="I31" i="22"/>
  <c r="M31" i="22" s="1"/>
  <c r="H31" i="22"/>
  <c r="L31" i="22" s="1"/>
  <c r="I29" i="22"/>
  <c r="H29" i="22"/>
  <c r="I28" i="22"/>
  <c r="M28" i="22" s="1"/>
  <c r="M30" i="22" s="1"/>
  <c r="H28" i="22"/>
  <c r="L28" i="22" s="1"/>
  <c r="L30" i="22" s="1"/>
  <c r="H30" i="22"/>
  <c r="I26" i="22"/>
  <c r="I27" i="22"/>
  <c r="H26" i="22"/>
  <c r="L26" i="22" s="1"/>
  <c r="I25" i="22"/>
  <c r="H25" i="22"/>
  <c r="H27" i="22" s="1"/>
  <c r="H33" i="22" s="1"/>
  <c r="I23" i="22"/>
  <c r="M23" i="22" s="1"/>
  <c r="H23" i="22"/>
  <c r="I22" i="22"/>
  <c r="H22" i="22"/>
  <c r="C44" i="22"/>
  <c r="C46" i="22" s="1"/>
  <c r="B44" i="22"/>
  <c r="B46" i="22" s="1"/>
  <c r="C42" i="22"/>
  <c r="B42" i="22"/>
  <c r="B41" i="22"/>
  <c r="B43" i="22" s="1"/>
  <c r="B49" i="22" s="1"/>
  <c r="C41" i="22"/>
  <c r="C43" i="22"/>
  <c r="C40" i="22"/>
  <c r="B40" i="22"/>
  <c r="H24" i="22"/>
  <c r="B24" i="22"/>
  <c r="C24" i="22"/>
  <c r="D24" i="22"/>
  <c r="D33" i="22" s="1"/>
  <c r="E24" i="22"/>
  <c r="F24" i="22"/>
  <c r="F33" i="22" s="1"/>
  <c r="G24" i="22"/>
  <c r="G33" i="22" s="1"/>
  <c r="B27" i="22"/>
  <c r="C27" i="22"/>
  <c r="D27" i="22"/>
  <c r="E27" i="22"/>
  <c r="F27" i="22"/>
  <c r="G27" i="22"/>
  <c r="B30" i="22"/>
  <c r="B33" i="22" s="1"/>
  <c r="C30" i="22"/>
  <c r="D30" i="22"/>
  <c r="E30" i="22"/>
  <c r="E33" i="22" s="1"/>
  <c r="F30" i="22"/>
  <c r="G30" i="22"/>
  <c r="K33" i="22"/>
  <c r="I30" i="22"/>
  <c r="C33" i="22"/>
  <c r="I24" i="22"/>
  <c r="I33" i="22" s="1"/>
  <c r="K30" i="22"/>
  <c r="J30" i="22"/>
  <c r="L29" i="22"/>
  <c r="M29" i="22"/>
  <c r="L32" i="22"/>
  <c r="M26" i="22"/>
  <c r="M27" i="22"/>
  <c r="M25" i="22"/>
  <c r="L25" i="22"/>
  <c r="K27" i="22"/>
  <c r="J27" i="22"/>
  <c r="L23" i="22"/>
  <c r="M22" i="22"/>
  <c r="M24" i="22" s="1"/>
  <c r="M33" i="22" s="1"/>
  <c r="L22" i="22"/>
  <c r="J24" i="22"/>
  <c r="J33" i="22" s="1"/>
  <c r="K24" i="22"/>
  <c r="L24" i="22"/>
  <c r="H32" i="2"/>
  <c r="I32" i="2"/>
  <c r="E29" i="2"/>
  <c r="D29" i="2"/>
  <c r="C29" i="2"/>
  <c r="G29" i="2"/>
  <c r="K29" i="2" s="1"/>
  <c r="B29" i="2"/>
  <c r="C27" i="2"/>
  <c r="B27" i="2"/>
  <c r="C26" i="2"/>
  <c r="G26" i="2" s="1"/>
  <c r="K26" i="2" s="1"/>
  <c r="B26" i="2"/>
  <c r="B32" i="2"/>
  <c r="C25" i="2"/>
  <c r="B25" i="2"/>
  <c r="C24" i="2"/>
  <c r="B24" i="2"/>
  <c r="E26" i="2"/>
  <c r="E32" i="2"/>
  <c r="D26" i="2"/>
  <c r="D32" i="2" s="1"/>
  <c r="F26" i="2"/>
  <c r="J26" i="2"/>
  <c r="F23" i="2"/>
  <c r="J23" i="2"/>
  <c r="E23" i="2"/>
  <c r="G23" i="2"/>
  <c r="G32" i="2" s="1"/>
  <c r="K23" i="2"/>
  <c r="F29" i="2"/>
  <c r="J29" i="2" s="1"/>
  <c r="K32" i="1"/>
  <c r="K31" i="1"/>
  <c r="K29" i="1"/>
  <c r="K28" i="1"/>
  <c r="K23" i="1"/>
  <c r="K22" i="1"/>
  <c r="K24" i="1"/>
  <c r="J29" i="1"/>
  <c r="J23" i="1"/>
  <c r="J22" i="1"/>
  <c r="J24" i="1" s="1"/>
  <c r="B28" i="1"/>
  <c r="B30" i="1"/>
  <c r="C28" i="1"/>
  <c r="C30" i="1"/>
  <c r="C26" i="1"/>
  <c r="G26" i="1" s="1"/>
  <c r="K26" i="1" s="1"/>
  <c r="B26" i="1"/>
  <c r="C25" i="1"/>
  <c r="G25" i="1" s="1"/>
  <c r="B25" i="1"/>
  <c r="F25" i="1" s="1"/>
  <c r="D30" i="1"/>
  <c r="E30" i="1"/>
  <c r="G30" i="1"/>
  <c r="H30" i="1"/>
  <c r="I30" i="1"/>
  <c r="D27" i="1"/>
  <c r="E27" i="1"/>
  <c r="H27" i="1"/>
  <c r="I27" i="1"/>
  <c r="C24" i="1"/>
  <c r="D24" i="1"/>
  <c r="D33" i="1" s="1"/>
  <c r="E24" i="1"/>
  <c r="F24" i="1"/>
  <c r="G24" i="1"/>
  <c r="H24" i="1"/>
  <c r="I24" i="1"/>
  <c r="I33" i="1" s="1"/>
  <c r="B24" i="1"/>
  <c r="K30" i="1"/>
  <c r="E33" i="1"/>
  <c r="H33" i="1"/>
  <c r="F26" i="1"/>
  <c r="J26" i="1" s="1"/>
  <c r="F28" i="1"/>
  <c r="J28" i="1" s="1"/>
  <c r="J30" i="1" s="1"/>
  <c r="D24" i="5"/>
  <c r="H24" i="5"/>
  <c r="E24" i="5"/>
  <c r="I24" i="5" s="1"/>
  <c r="B25" i="5"/>
  <c r="C25" i="5"/>
  <c r="C29" i="5" s="1"/>
  <c r="D25" i="5"/>
  <c r="H25" i="5" s="1"/>
  <c r="N25" i="5" s="1"/>
  <c r="N29" i="5" s="1"/>
  <c r="E25" i="5"/>
  <c r="I25" i="5" s="1"/>
  <c r="O25" i="5" s="1"/>
  <c r="F25" i="5"/>
  <c r="G25" i="5"/>
  <c r="G29" i="5" s="1"/>
  <c r="B26" i="5"/>
  <c r="H26" i="5" s="1"/>
  <c r="N26" i="5" s="1"/>
  <c r="C26" i="5"/>
  <c r="I26" i="5" s="1"/>
  <c r="O26" i="5" s="1"/>
  <c r="D29" i="5"/>
  <c r="F29" i="5"/>
  <c r="J29" i="5"/>
  <c r="K29" i="5"/>
  <c r="L29" i="5"/>
  <c r="M29" i="5"/>
  <c r="N24" i="5"/>
  <c r="B29" i="5"/>
  <c r="O9" i="8"/>
  <c r="O11" i="8"/>
  <c r="O13" i="8" s="1"/>
  <c r="O12" i="8"/>
  <c r="O7" i="8"/>
  <c r="N13" i="8"/>
  <c r="M13" i="8"/>
  <c r="L13" i="8"/>
  <c r="K13" i="8"/>
  <c r="J13" i="8"/>
  <c r="I13" i="8"/>
  <c r="H13" i="8"/>
  <c r="G13" i="8"/>
  <c r="G14" i="8" s="1"/>
  <c r="F13" i="8"/>
  <c r="B14" i="8" s="1"/>
  <c r="O14" i="8" s="1"/>
  <c r="E13" i="8"/>
  <c r="D13" i="8"/>
  <c r="C13" i="8"/>
  <c r="B13" i="8"/>
  <c r="T48" i="9"/>
  <c r="S48" i="9"/>
  <c r="R48" i="9"/>
  <c r="Q48" i="9"/>
  <c r="P48" i="9"/>
  <c r="O48" i="9"/>
  <c r="N48" i="9"/>
  <c r="M48" i="9"/>
  <c r="L48" i="9"/>
  <c r="K48" i="9"/>
  <c r="G49" i="9" s="1"/>
  <c r="J48" i="9"/>
  <c r="I48" i="9"/>
  <c r="H48" i="9"/>
  <c r="G48" i="9"/>
  <c r="F48" i="9"/>
  <c r="E48" i="9"/>
  <c r="D48" i="9"/>
  <c r="C48" i="9"/>
  <c r="B48" i="9"/>
  <c r="B49" i="9" s="1"/>
  <c r="U47" i="9"/>
  <c r="U46" i="9"/>
  <c r="U48" i="9" s="1"/>
  <c r="U44" i="9"/>
  <c r="T37" i="9"/>
  <c r="S37" i="9"/>
  <c r="R37" i="9"/>
  <c r="Q37" i="9"/>
  <c r="P37" i="9"/>
  <c r="O37" i="9"/>
  <c r="N37" i="9"/>
  <c r="M37" i="9"/>
  <c r="L37" i="9"/>
  <c r="K37" i="9"/>
  <c r="J37" i="9"/>
  <c r="I37" i="9"/>
  <c r="H37" i="9"/>
  <c r="G37" i="9"/>
  <c r="G38" i="9" s="1"/>
  <c r="F37" i="9"/>
  <c r="E37" i="9"/>
  <c r="B38" i="9" s="1"/>
  <c r="D37" i="9"/>
  <c r="C37" i="9"/>
  <c r="B37" i="9"/>
  <c r="U36" i="9"/>
  <c r="U35" i="9"/>
  <c r="U37" i="9"/>
  <c r="U33" i="9"/>
  <c r="T26" i="9"/>
  <c r="S26" i="9"/>
  <c r="R26" i="9"/>
  <c r="Q26" i="9"/>
  <c r="P26" i="9"/>
  <c r="O26" i="9"/>
  <c r="N26" i="9"/>
  <c r="M26" i="9"/>
  <c r="L26" i="9"/>
  <c r="K26" i="9"/>
  <c r="J26" i="9"/>
  <c r="I26" i="9"/>
  <c r="H26" i="9"/>
  <c r="G26" i="9"/>
  <c r="G27" i="9"/>
  <c r="F26" i="9"/>
  <c r="E26" i="9"/>
  <c r="D26" i="9"/>
  <c r="C26" i="9"/>
  <c r="B26" i="9"/>
  <c r="B27" i="9" s="1"/>
  <c r="U27" i="9" s="1"/>
  <c r="U25" i="9"/>
  <c r="U22" i="9"/>
  <c r="U20" i="9"/>
  <c r="U19" i="9"/>
  <c r="U26" i="9" s="1"/>
  <c r="T14" i="9"/>
  <c r="S14" i="9"/>
  <c r="R14" i="9"/>
  <c r="Q14" i="9"/>
  <c r="P14" i="9"/>
  <c r="O14" i="9"/>
  <c r="N14" i="9"/>
  <c r="M14" i="9"/>
  <c r="L14" i="9"/>
  <c r="K14" i="9"/>
  <c r="J14" i="9"/>
  <c r="I14" i="9"/>
  <c r="H14" i="9"/>
  <c r="G15" i="9" s="1"/>
  <c r="G14" i="9"/>
  <c r="F14" i="9"/>
  <c r="E14" i="9"/>
  <c r="D14" i="9"/>
  <c r="C14" i="9"/>
  <c r="B14" i="9"/>
  <c r="B15" i="9"/>
  <c r="B50" i="9" s="1"/>
  <c r="U13" i="9"/>
  <c r="U12" i="9"/>
  <c r="U10" i="9"/>
  <c r="U8" i="9"/>
  <c r="U14" i="9" s="1"/>
  <c r="N13" i="7"/>
  <c r="M13" i="7"/>
  <c r="L13" i="7"/>
  <c r="K13" i="7"/>
  <c r="J13" i="7"/>
  <c r="G14" i="7" s="1"/>
  <c r="I13" i="7"/>
  <c r="H13" i="7"/>
  <c r="G13" i="7"/>
  <c r="F13" i="7"/>
  <c r="E13" i="7"/>
  <c r="D13" i="7"/>
  <c r="C13" i="7"/>
  <c r="B14" i="7" s="1"/>
  <c r="B13" i="7"/>
  <c r="O12" i="7"/>
  <c r="O11" i="7"/>
  <c r="O9" i="7"/>
  <c r="O7" i="7"/>
  <c r="U49" i="9" l="1"/>
  <c r="K32" i="2"/>
  <c r="G50" i="9"/>
  <c r="O14" i="7"/>
  <c r="L27" i="22"/>
  <c r="L33" i="22" s="1"/>
  <c r="J32" i="2"/>
  <c r="C49" i="22"/>
  <c r="G27" i="1"/>
  <c r="K25" i="1"/>
  <c r="K27" i="1" s="1"/>
  <c r="K33" i="1" s="1"/>
  <c r="G33" i="1"/>
  <c r="I29" i="5"/>
  <c r="O24" i="5"/>
  <c r="O29" i="5" s="1"/>
  <c r="U38" i="9"/>
  <c r="H29" i="5"/>
  <c r="F27" i="1"/>
  <c r="F33" i="1" s="1"/>
  <c r="J25" i="1"/>
  <c r="J27" i="1" s="1"/>
  <c r="J33" i="1"/>
  <c r="U15" i="9"/>
  <c r="C32" i="2"/>
  <c r="B27" i="1"/>
  <c r="B33" i="1" s="1"/>
  <c r="E29" i="5"/>
  <c r="F30" i="1"/>
  <c r="F32" i="2"/>
  <c r="C27" i="1"/>
  <c r="C33" i="1" s="1"/>
  <c r="H435" i="57" l="1"/>
  <c r="U50" i="9"/>
  <c r="H437" i="57" l="1"/>
  <c r="H438" i="57" l="1"/>
  <c r="H439" i="57" l="1"/>
  <c r="H440" i="57" l="1"/>
  <c r="H441" i="57" l="1"/>
  <c r="H442" i="57" l="1"/>
  <c r="H443" i="57" l="1"/>
  <c r="H444" i="57" l="1"/>
  <c r="H445" i="57" l="1"/>
  <c r="H446" i="57" l="1"/>
  <c r="H450" i="57" l="1"/>
  <c r="H451" i="57" l="1"/>
  <c r="H452" i="57" l="1"/>
  <c r="H453" i="57" l="1"/>
  <c r="H454" i="57" l="1"/>
  <c r="H457" i="57" l="1"/>
  <c r="H458" i="57" l="1"/>
  <c r="H459" i="57" l="1"/>
  <c r="H460" i="57" l="1"/>
  <c r="H461" i="57" l="1"/>
  <c r="H462" i="57" l="1"/>
  <c r="H463" i="57" l="1"/>
  <c r="H464" i="57" l="1"/>
  <c r="H465" i="57" l="1"/>
  <c r="H466" i="57" l="1"/>
  <c r="H467" i="57" l="1"/>
  <c r="H468" i="57" l="1"/>
  <c r="H469" i="57" l="1"/>
  <c r="H470" i="57" l="1"/>
  <c r="H471" i="57" l="1"/>
  <c r="H472" i="57" l="1"/>
  <c r="H473" i="57" l="1"/>
  <c r="H474" i="57" l="1"/>
  <c r="H475" i="57" l="1"/>
  <c r="H478" i="57" l="1"/>
  <c r="H479" i="57" l="1"/>
  <c r="H480" i="57" l="1"/>
  <c r="H481" i="57" l="1"/>
  <c r="H482" i="57" l="1"/>
  <c r="H483" i="57" l="1"/>
  <c r="H484" i="57" l="1"/>
  <c r="H485" i="57" l="1"/>
  <c r="H486" i="57" l="1"/>
  <c r="H487" i="57" l="1"/>
  <c r="H488" i="57" l="1"/>
  <c r="H489" i="57" l="1"/>
  <c r="H490" i="57" l="1"/>
  <c r="H491" i="57" l="1"/>
  <c r="H492" i="57" l="1"/>
  <c r="H493" i="57" s="1"/>
  <c r="H494" i="57" l="1"/>
  <c r="H495" i="57" l="1"/>
  <c r="H496" i="57" l="1"/>
  <c r="H497" i="57" l="1"/>
  <c r="H499" i="57" l="1"/>
  <c r="H500" i="57" l="1"/>
  <c r="H501" i="57" l="1"/>
  <c r="H502" i="57" l="1"/>
  <c r="H503" i="57" l="1"/>
  <c r="H505" i="57" l="1"/>
  <c r="H506" i="57" l="1"/>
  <c r="H507" i="57" l="1"/>
  <c r="H508" i="57" l="1"/>
  <c r="H509" i="57" l="1"/>
  <c r="H512" i="57" l="1"/>
  <c r="H513" i="57" l="1"/>
  <c r="H514" i="57" l="1"/>
  <c r="H515" i="57" l="1"/>
  <c r="H516" i="57" l="1"/>
  <c r="H517" i="57" l="1"/>
  <c r="H518" i="57" l="1"/>
  <c r="H519" i="57" l="1"/>
  <c r="H520" i="57" l="1"/>
  <c r="H521" i="57" l="1"/>
  <c r="H522" i="57" l="1"/>
  <c r="H523" i="57" l="1"/>
  <c r="H524" i="57" l="1"/>
  <c r="H525" i="57" l="1"/>
  <c r="H526" i="57" l="1"/>
  <c r="H527" i="57" l="1"/>
  <c r="H528" i="57" l="1"/>
  <c r="H532" i="57" l="1"/>
  <c r="H533" i="57" l="1"/>
  <c r="H535" i="57" l="1"/>
  <c r="H536" i="57" l="1"/>
  <c r="H537" i="57" l="1"/>
  <c r="H538" i="57" l="1"/>
  <c r="H539" i="57" l="1"/>
  <c r="H540" i="57" l="1"/>
  <c r="H541" i="57" l="1"/>
  <c r="H542" i="57" l="1"/>
  <c r="H543" i="57" l="1"/>
  <c r="H544" i="57" l="1"/>
  <c r="H545" i="57" l="1"/>
  <c r="H546" i="57" l="1"/>
  <c r="H547" i="57" l="1"/>
  <c r="H548" i="57" l="1"/>
  <c r="H549" i="57" l="1"/>
  <c r="H550" i="57" l="1"/>
  <c r="H551" i="57" l="1"/>
  <c r="H552" i="57" l="1"/>
  <c r="H553" i="57" l="1"/>
  <c r="H554" i="57" l="1"/>
  <c r="H557" i="57" l="1"/>
  <c r="H558" i="57" l="1"/>
  <c r="H562" i="57" l="1"/>
  <c r="H563" i="57" l="1"/>
  <c r="H564" i="57" l="1"/>
  <c r="H565" i="57" l="1"/>
  <c r="H566" i="57" l="1"/>
  <c r="H567" i="57" l="1"/>
  <c r="H568" i="57" l="1"/>
  <c r="H569" i="57" l="1"/>
  <c r="H570" i="57" l="1"/>
  <c r="H571" i="57" l="1"/>
  <c r="H572" i="57" l="1"/>
  <c r="H573" i="57" l="1"/>
  <c r="H574" i="57" l="1"/>
  <c r="H575" i="57" l="1"/>
  <c r="H576" i="57" l="1"/>
  <c r="H577" i="57" l="1"/>
  <c r="H579" i="57" l="1"/>
  <c r="H581" i="57" l="1"/>
  <c r="H582" i="57" l="1"/>
  <c r="H583" i="57" l="1"/>
  <c r="H584" i="57" l="1"/>
  <c r="H615" i="57" l="1"/>
  <c r="H616" i="57" l="1"/>
  <c r="C628" i="57" s="1"/>
  <c r="E628" i="5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Komla Kudawoo, Jean-Jacques</author>
  </authors>
  <commentList>
    <comment ref="F40" authorId="0" shapeId="0" xr:uid="{F2A92169-FA84-49E7-B854-BF480C18F863}">
      <text>
        <r>
          <rPr>
            <sz val="9"/>
            <color indexed="81"/>
            <rFont val="Tahoma"/>
            <family val="2"/>
          </rPr>
          <t xml:space="preserve">
8/21 réalisation partielle</t>
        </r>
      </text>
    </comment>
    <comment ref="F369" authorId="0" shapeId="0" xr:uid="{79344306-48E0-4B91-9906-2640D4121524}">
      <text>
        <r>
          <rPr>
            <b/>
            <sz val="9"/>
            <color indexed="81"/>
            <rFont val="Tahoma"/>
            <family val="2"/>
          </rPr>
          <t>16/21 réalisation partielle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Komla Kudawoo, Jean-Jacques</author>
  </authors>
  <commentList>
    <comment ref="F482" authorId="0" shapeId="0" xr:uid="{C8A7ECCE-FC23-42A9-9426-EA806604F46C}">
      <text>
        <r>
          <rPr>
            <sz val="9"/>
            <color indexed="81"/>
            <rFont val="Tahoma"/>
            <family val="2"/>
          </rPr>
          <t>16 places ont été réalisées sur les 31 places octroyées</t>
        </r>
      </text>
    </comment>
    <comment ref="F733" authorId="0" shapeId="0" xr:uid="{29E94288-1E8B-4DE7-87D5-325A4317B1CD}">
      <text>
        <r>
          <rPr>
            <sz val="9"/>
            <color indexed="81"/>
            <rFont val="Tahoma"/>
            <family val="2"/>
          </rPr>
          <t>2 places ont été réalisées sur les 7 places octroyées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Komla Kudawoo, Jean-Jacques</author>
  </authors>
  <commentList>
    <comment ref="E482" authorId="0" shapeId="0" xr:uid="{9AF50FAB-F159-4AF9-9088-D0E456C8AEE4}">
      <text>
        <r>
          <rPr>
            <sz val="9"/>
            <color indexed="81"/>
            <rFont val="Tahoma"/>
            <family val="2"/>
          </rPr>
          <t>16 places ont été réalisées sur les 31 places octroyées</t>
        </r>
      </text>
    </comment>
    <comment ref="E733" authorId="0" shapeId="0" xr:uid="{89D8BDB3-BBEC-4C04-AAE4-8D242F12541A}">
      <text>
        <r>
          <rPr>
            <sz val="9"/>
            <color indexed="81"/>
            <rFont val="Tahoma"/>
            <family val="2"/>
          </rPr>
          <t>2 places ont été réalisées sur les 7 places octroyées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Mylène Roberge</author>
  </authors>
  <commentList>
    <comment ref="F19" authorId="0" shapeId="0" xr:uid="{00000000-0006-0000-1000-000001000000}">
      <text>
        <r>
          <rPr>
            <b/>
            <sz val="9"/>
            <color indexed="81"/>
            <rFont val="Tahoma"/>
            <family val="2"/>
          </rPr>
          <t>Mylène Roberge:</t>
        </r>
        <r>
          <rPr>
            <sz val="9"/>
            <color indexed="81"/>
            <rFont val="Tahoma"/>
            <family val="2"/>
          </rPr>
          <t xml:space="preserve">
2 projets Step by step considérés en 2008 car 25 pl. proviennent de 2008 et 60 BC sous permis  OK KD</t>
        </r>
      </text>
    </comment>
  </commentList>
</comments>
</file>

<file path=xl/sharedStrings.xml><?xml version="1.0" encoding="utf-8"?>
<sst xmlns="http://schemas.openxmlformats.org/spreadsheetml/2006/main" count="50977" uniqueCount="6704">
  <si>
    <t>Étiquettes de colonnes</t>
  </si>
  <si>
    <t>CPE</t>
  </si>
  <si>
    <t>Nombre de No Installation CPE</t>
  </si>
  <si>
    <t>Somme de Nombre de places CPE</t>
  </si>
  <si>
    <t>GARD</t>
  </si>
  <si>
    <t>Total Nombre de No Installation</t>
  </si>
  <si>
    <t>Total Somme de Nombre de places</t>
  </si>
  <si>
    <t>PFI 50%</t>
  </si>
  <si>
    <t>PFI 100%</t>
  </si>
  <si>
    <t>N/A</t>
  </si>
  <si>
    <t>Étiquettes de lignes</t>
  </si>
  <si>
    <t>Nombre de No Installation</t>
  </si>
  <si>
    <t>Somme de Nombre de places</t>
  </si>
  <si>
    <t>2008 et ant.</t>
  </si>
  <si>
    <t>2008 et ant. - Autochtones</t>
  </si>
  <si>
    <t>Total 2008 - Ant.</t>
  </si>
  <si>
    <t>2011 autochtone</t>
  </si>
  <si>
    <t>Total 2011</t>
  </si>
  <si>
    <t xml:space="preserve"> 2013 autochtone</t>
  </si>
  <si>
    <t>Total 2013</t>
  </si>
  <si>
    <t>Ciblé 2015</t>
  </si>
  <si>
    <t>2015 autochtone</t>
  </si>
  <si>
    <t>Total général</t>
  </si>
  <si>
    <t>Nombre de No
Division CPE</t>
  </si>
  <si>
    <t>Nombre de No
Division GARD</t>
  </si>
  <si>
    <t>Somme de Nombre de places GARD</t>
  </si>
  <si>
    <t>(vide)</t>
  </si>
  <si>
    <t>Nombre de No
Division (vide)</t>
  </si>
  <si>
    <t>Somme de Nombre de places (vide)</t>
  </si>
  <si>
    <t>Total Nombre de No
Division</t>
  </si>
  <si>
    <t>Non</t>
  </si>
  <si>
    <t>Nombre de No
Division</t>
  </si>
  <si>
    <t>Appel de projets 2008 et antérieurs</t>
  </si>
  <si>
    <t>Appel de projets 2011</t>
  </si>
  <si>
    <t>Appel de projets 2013</t>
  </si>
  <si>
    <t>Appel de projets ciblé 2015 - CSDM</t>
  </si>
  <si>
    <t xml:space="preserve"> Autochtones 2015 </t>
  </si>
  <si>
    <t>Nombre de No Installation GARD</t>
  </si>
  <si>
    <t>Nombre de No Installation (vide)</t>
  </si>
  <si>
    <t>n/a</t>
  </si>
  <si>
    <t>Total 2008</t>
  </si>
  <si>
    <t>Total</t>
  </si>
  <si>
    <t>50% incluant les NON (auto financé)</t>
  </si>
  <si>
    <t>ORIGINE</t>
  </si>
  <si>
    <t>Nom de la dernière étape de réalisation franchie associé à la colonne "date la plus récente"</t>
  </si>
  <si>
    <t>Doublons sur date la plus récente (colonne BA)</t>
  </si>
  <si>
    <t>Doublons- Cas à surveiller</t>
  </si>
  <si>
    <t>Date la plus récente des 16 étapes de réalisation</t>
  </si>
  <si>
    <t>2019 / 3006-1019 / 31</t>
  </si>
  <si>
    <t>Aucune étape franchie</t>
  </si>
  <si>
    <t>doublons - À surveiller</t>
  </si>
  <si>
    <t>2019 / 3005-4352 / 8</t>
  </si>
  <si>
    <t>2019 / 1330-1742 / 8</t>
  </si>
  <si>
    <t>2013 / 3005-8806 / 37</t>
  </si>
  <si>
    <t>Avis du MFA embauche pro.</t>
  </si>
  <si>
    <t>OK</t>
  </si>
  <si>
    <t>2011 / 3005-8806 / 13</t>
  </si>
  <si>
    <t>2011 / 3005-6905 / 80</t>
  </si>
  <si>
    <t>Dépôt étude d'opportunité</t>
  </si>
  <si>
    <t>2013 / 3005-9227 / 64</t>
  </si>
  <si>
    <t>2013 / 1352-7619 / 8</t>
  </si>
  <si>
    <t>Admissibilité au PFI</t>
  </si>
  <si>
    <t>2018 / 3006-0706 / 80</t>
  </si>
  <si>
    <t>2013 / 3005-9029 / 39</t>
  </si>
  <si>
    <t>Autorisation poursuite projet</t>
  </si>
  <si>
    <t>2013 / 3005-8958 / 50</t>
  </si>
  <si>
    <t>2013 / 3005-8872 / 79</t>
  </si>
  <si>
    <t>2011 / 3005-7607 / 80</t>
  </si>
  <si>
    <t>Dépôt documents pour permis</t>
  </si>
  <si>
    <t>2013 / 3005-9240 / 80</t>
  </si>
  <si>
    <t>2013 / 1462-5917 / 21</t>
  </si>
  <si>
    <t>2018 / 3006-0704 / 62</t>
  </si>
  <si>
    <t>2018 / 3005-1353 / 32</t>
  </si>
  <si>
    <t>2013 / 3005-9607 / 80</t>
  </si>
  <si>
    <t>2013 / 3005-1483 / 16</t>
  </si>
  <si>
    <t>Dépôt plans+budget pré.</t>
  </si>
  <si>
    <t>2013 / 3005-9472 / 68</t>
  </si>
  <si>
    <t>2013 / 1464-5725 / -</t>
  </si>
  <si>
    <t>2013 / 3005-9055 / 80</t>
  </si>
  <si>
    <t>2013 / 3005-8924 / 78</t>
  </si>
  <si>
    <t>2019 / 3006-1031 / 80</t>
  </si>
  <si>
    <t>2013 / 3005-8960 / 60</t>
  </si>
  <si>
    <t>2013 / 3005-9368 / 80</t>
  </si>
  <si>
    <t>2013 / 3005-9490 / 80</t>
  </si>
  <si>
    <t>2013 / 3005-9265 / 80</t>
  </si>
  <si>
    <t>2013 / 1477-4566 / 5</t>
  </si>
  <si>
    <t>2013 / 3005-9225 / 26</t>
  </si>
  <si>
    <t>2018 / 1506-1112 / 12</t>
  </si>
  <si>
    <t>2011 / 3005-7608 / 80</t>
  </si>
  <si>
    <t>Autorisation début des travaux</t>
  </si>
  <si>
    <t>2011 / 3005-7838 / 60</t>
  </si>
  <si>
    <t>2013 / 3005-9361 / 78</t>
  </si>
  <si>
    <t>2011 / 1625-5390 / 20</t>
  </si>
  <si>
    <t>Dépôt plans+budget révisés</t>
  </si>
  <si>
    <t>2011 / 3005-7437 / 80</t>
  </si>
  <si>
    <t>2013 / 1626-2032 / -</t>
  </si>
  <si>
    <t>2018 / 1627-0043 / 13</t>
  </si>
  <si>
    <t>2013 / 3005-9207 / 44</t>
  </si>
  <si>
    <t>2013 / 3005-8979 / 80</t>
  </si>
  <si>
    <t>2013 / 3005-9564 / 80</t>
  </si>
  <si>
    <t>2013 / 3005-9275 / 60</t>
  </si>
  <si>
    <t>2013 / 3005-8972 / 60</t>
  </si>
  <si>
    <t>2013 / 3005-9664 / -</t>
  </si>
  <si>
    <t>2019 / 3005-9664 / 44</t>
  </si>
  <si>
    <t>2013 / 3005-0873 / 36</t>
  </si>
  <si>
    <t>2013 / 1636-1396 / 20</t>
  </si>
  <si>
    <t>2013 /3005-8857 / 78</t>
  </si>
  <si>
    <t>2013 / 1638-1808 / 19</t>
  </si>
  <si>
    <t>2013 / 3005-2016 / 40</t>
  </si>
  <si>
    <t>2011 / 3005-7453 / 60</t>
  </si>
  <si>
    <t>Approbation plans+budget rév.</t>
  </si>
  <si>
    <t>2013 / 3005-7453 / 20</t>
  </si>
  <si>
    <t>2013 / 3005-1141 / 10</t>
  </si>
  <si>
    <t>2013 / 3005-9279 / 65</t>
  </si>
  <si>
    <t>2011 / 3005-6493 / 42</t>
  </si>
  <si>
    <t>2019 / 3005-8814 / 5</t>
  </si>
  <si>
    <t>2013 / 3005-8814 / 39</t>
  </si>
  <si>
    <t>2011 / 3005-6865 / 80</t>
  </si>
  <si>
    <t>Appels d'offres entrepreneur</t>
  </si>
  <si>
    <t>2013 / 3005-8745 / 39</t>
  </si>
  <si>
    <t>2019 / 1644-3889 / 21</t>
  </si>
  <si>
    <t>2019 / 1644-3889 / 2</t>
  </si>
  <si>
    <t>2013 / 3005-8676 / 39</t>
  </si>
  <si>
    <t>2019 / 3005-1116 / 13</t>
  </si>
  <si>
    <t>2013 / 1645-5024 / 19</t>
  </si>
  <si>
    <t>2013 / 3005-8932 / 78</t>
  </si>
  <si>
    <t>2013 / 3005-8781 / 29</t>
  </si>
  <si>
    <t>Appel d'offres choix des pro.</t>
  </si>
  <si>
    <t>2013 / 3005-9267 / -</t>
  </si>
  <si>
    <t>2013 / 1843-6485 / 5</t>
  </si>
  <si>
    <t>2013 / 3005-4949 / 14</t>
  </si>
  <si>
    <t>2013 / 3005-8733 / 52</t>
  </si>
  <si>
    <t>2013 / 3006-0407 / 62</t>
  </si>
  <si>
    <t>Appel autochtone 2013 / 3005-9747 / 60</t>
  </si>
  <si>
    <t>2011 / 3005-8190 / 65</t>
  </si>
  <si>
    <t>2013 / 3005-8966 / 39</t>
  </si>
  <si>
    <t>2019 / 1864-3197 / 5</t>
  </si>
  <si>
    <t>2011 / 3005-7835 / 70</t>
  </si>
  <si>
    <t>2013 / 2154-5892 / 10</t>
  </si>
  <si>
    <t>2011 / 3005-8058 / 80</t>
  </si>
  <si>
    <t>2011 / 3005-7451 / 80</t>
  </si>
  <si>
    <t>2013 / 3005-9026 / 70</t>
  </si>
  <si>
    <t>2013 / 3005-1009 / 18</t>
  </si>
  <si>
    <t>2011 / 3005-7462 / 80</t>
  </si>
  <si>
    <t>2011 / 2315-3299 / 32</t>
  </si>
  <si>
    <t>2013 / 2315-3430 / 28</t>
  </si>
  <si>
    <t>2013 / 2315-7134 / -</t>
  </si>
  <si>
    <t>2013 / 3006-0511 / 26</t>
  </si>
  <si>
    <t>2013 / 2320-5628 / 15</t>
  </si>
  <si>
    <t>2013 / 3005-8813 / 63</t>
  </si>
  <si>
    <t>2019 / 3005-0408 / 6</t>
  </si>
  <si>
    <t>2019 / 3006-0987 / 60</t>
  </si>
  <si>
    <t>2011 / 3005-7445 / 75</t>
  </si>
  <si>
    <t>2013 / 3005-8717 / 77</t>
  </si>
  <si>
    <t>2019 / 3006-1023 / 65</t>
  </si>
  <si>
    <t>2018 / 3006-0709 / 60</t>
  </si>
  <si>
    <t>2018 / 3005-8929 / 16</t>
  </si>
  <si>
    <t>2019 / 3006-1032 / 62</t>
  </si>
  <si>
    <t>2019 / 3005-0232 / 5</t>
  </si>
  <si>
    <t>2013 / 3005-0943 / 18</t>
  </si>
  <si>
    <t>2013 / 3005-8776 / 60</t>
  </si>
  <si>
    <t>2013 / 3005-0513 / 20</t>
  </si>
  <si>
    <t>2013 / 3005-8695 / -</t>
  </si>
  <si>
    <t>2011 / 3005-6900 / 80</t>
  </si>
  <si>
    <t>2013 / 3005-8766 / 80</t>
  </si>
  <si>
    <t>2018 / 3005-6511 / 21</t>
  </si>
  <si>
    <t>2013 / 3005-9609 / 60</t>
  </si>
  <si>
    <t>2013 / 3005-8887 / 40</t>
  </si>
  <si>
    <t>2013 / 2973-1635 / -</t>
  </si>
  <si>
    <t>2013 / 3005-9479 / 80</t>
  </si>
  <si>
    <t>2013 / 2973-6220 / 15</t>
  </si>
  <si>
    <t>2018 / 3006-0731 / -</t>
  </si>
  <si>
    <t>2018 / 3006-0731 / 37</t>
  </si>
  <si>
    <t>2018 / 3006-0907 / 3</t>
  </si>
  <si>
    <t>2013 / 3005-9040 / 42</t>
  </si>
  <si>
    <t>2019 / 3000-1097 / 10</t>
  </si>
  <si>
    <t>2018 / 3006-0723 / 66</t>
  </si>
  <si>
    <t>2013 / 3005-9624 / 80</t>
  </si>
  <si>
    <t>2013 / 3000-1191 / -</t>
  </si>
  <si>
    <t>2018 / 3006-0676 / 80</t>
  </si>
  <si>
    <t>2013 / 3005-9232 / 70</t>
  </si>
  <si>
    <t>2013 / 3005-0257 / -</t>
  </si>
  <si>
    <t>2013 / 3005-1562 / 31</t>
  </si>
  <si>
    <t>2011 / 3005-8059 / 80</t>
  </si>
  <si>
    <t>2013 / 3005-9285 / 55</t>
  </si>
  <si>
    <t>2013 / 3005-8971 / 21</t>
  </si>
  <si>
    <t>2013 / 3005-1004 / 31</t>
  </si>
  <si>
    <t>2013 / 3000-1346 / 18</t>
  </si>
  <si>
    <t>2019 / 3000-1351 / 8</t>
  </si>
  <si>
    <t>2013 / 3005-0310 / -</t>
  </si>
  <si>
    <t>2013 / 5517-6457 / -</t>
  </si>
  <si>
    <t>2013 / 3005-0935 / -</t>
  </si>
  <si>
    <t>2013 / 3005-1521 / 21</t>
  </si>
  <si>
    <t>2013 / 3005-1079 / 10</t>
  </si>
  <si>
    <t>2013 / 3005-6756 / 10</t>
  </si>
  <si>
    <t>2011 / 3005-6756 / 70</t>
  </si>
  <si>
    <t>Projet antérieur à 2008 - Autochtones / 3005-0065 / -</t>
  </si>
  <si>
    <t>2013 / 3005-8847 / 60</t>
  </si>
  <si>
    <t>2013 / 3005-9597 / 80</t>
  </si>
  <si>
    <t>2013 / 3005-9602 / 80</t>
  </si>
  <si>
    <t>2013 / 3005-9613 / 78</t>
  </si>
  <si>
    <t>Appel autochtone 2011 / 3005-0464 / 29</t>
  </si>
  <si>
    <t>2011 / 3005-6762 / 80</t>
  </si>
  <si>
    <t>2018 / 3006-0649 / 25</t>
  </si>
  <si>
    <t>2019 / 3005-0599 / 21</t>
  </si>
  <si>
    <t>2013 / 3005-0603 / 3</t>
  </si>
  <si>
    <t>2013 / 3005-9221 / 70</t>
  </si>
  <si>
    <t>2013 / 3005-9043 / 60</t>
  </si>
  <si>
    <t>2013 / 3005-9185 / 80</t>
  </si>
  <si>
    <t>2013 / 3005-8742 / 80</t>
  </si>
  <si>
    <t>2013 / 3005-9478 / 67</t>
  </si>
  <si>
    <t>2013 / 3005-9293 / 80</t>
  </si>
  <si>
    <t>2013 / 3005-1254 / 21</t>
  </si>
  <si>
    <t>2013 / 3005-8962 / 37</t>
  </si>
  <si>
    <t>2019 / 3000-1322 / 8</t>
  </si>
  <si>
    <t>2013 / 3005-9591 / 60</t>
  </si>
  <si>
    <t>2013 / 3005-9587 / 60</t>
  </si>
  <si>
    <t>2013 / 3005-4630 / 35</t>
  </si>
  <si>
    <t>2013 / 3005-9559 / 60</t>
  </si>
  <si>
    <t>2019 / 3005-0524 / 5</t>
  </si>
  <si>
    <t>2013 / 3005-9193 / 29</t>
  </si>
  <si>
    <t>2011 / 3005-6630 / 80</t>
  </si>
  <si>
    <t>Appel autochtone 2011 / 3005-8629 / 49</t>
  </si>
  <si>
    <t>2013 / 3005-8980 / 68</t>
  </si>
  <si>
    <t>2018 / 3006-0674 / 80</t>
  </si>
  <si>
    <t>2013 / 3005-9039 / 55</t>
  </si>
  <si>
    <t>2018 / 3005-9039 / 24</t>
  </si>
  <si>
    <t>2013 / 3005-9114 / 45</t>
  </si>
  <si>
    <t>2013 / 3006-0287 / 2</t>
  </si>
  <si>
    <t>2013 / 3005-9229 / 62</t>
  </si>
  <si>
    <t>Appel autochtone 2011 / 3005-1074 / 12</t>
  </si>
  <si>
    <t>2013 / 3005-8812 / 75</t>
  </si>
  <si>
    <t>Appel autochtone 2011 / 3005-1092 / 21</t>
  </si>
  <si>
    <t>2013 / 3005-8833 / 80</t>
  </si>
  <si>
    <t>2019 / 3006-1009 / 70</t>
  </si>
  <si>
    <t>2013 / 3005-7008 / 2</t>
  </si>
  <si>
    <t>2011 / 3005-7008 / 60</t>
  </si>
  <si>
    <t>Appel autochtone 2013 / 3005-9749 / 60</t>
  </si>
  <si>
    <t>2019 / 3005-1244 / 10</t>
  </si>
  <si>
    <t>2013 / 3005-9497 / 39</t>
  </si>
  <si>
    <t>2013 / 3005-9649 / 70</t>
  </si>
  <si>
    <t>2013 / 3005-9623 / 80</t>
  </si>
  <si>
    <t>2011 / 3005-7447 / 80</t>
  </si>
  <si>
    <t>Appel autochtone 2015 / 3006-0082 / 37</t>
  </si>
  <si>
    <t>Approbation plans+budget pré.</t>
  </si>
  <si>
    <t>Appel autochtone 2015 / 3006-0081 / -</t>
  </si>
  <si>
    <t>2013 / 3005-8704 / 66</t>
  </si>
  <si>
    <t>2019 / 3005-1945 / 28</t>
  </si>
  <si>
    <t>2013 / 3005-2825 / 8</t>
  </si>
  <si>
    <t>2018 / 3006-0658 / 80</t>
  </si>
  <si>
    <t>2019 / 3005-2846 / 8</t>
  </si>
  <si>
    <t>2019 / 3005-3226 / 8</t>
  </si>
  <si>
    <t>2018 / 3005-3274 / -</t>
  </si>
  <si>
    <t>2019 / 3005-3323 / 26</t>
  </si>
  <si>
    <t>2018 / 3005-3604 / 30</t>
  </si>
  <si>
    <t>2013 / 3005-3607 / 34</t>
  </si>
  <si>
    <t>2019 / 3005-3699 / 13</t>
  </si>
  <si>
    <t>2013 / 3005-4235 / -</t>
  </si>
  <si>
    <t>2018 / 3006-0677 / 78</t>
  </si>
  <si>
    <t>2019 / 3005-4921 / 8</t>
  </si>
  <si>
    <t>Appel autochtone 2008 / 3005-5452 / 50</t>
  </si>
  <si>
    <t>2013 / 3005-5569 / 27</t>
  </si>
  <si>
    <t>2013 / 3005-9694 / 21</t>
  </si>
  <si>
    <t>2011 / 3005-7435 / 80</t>
  </si>
  <si>
    <t>2019 / 3006-1033 / 44</t>
  </si>
  <si>
    <t>2013 / 3005-8920 / 76</t>
  </si>
  <si>
    <t>2013 / 3005-9027 / 80</t>
  </si>
  <si>
    <t>2013 / 3005-9034 / 39</t>
  </si>
  <si>
    <t>2013 / 3005-9077 / 72</t>
  </si>
  <si>
    <t>2019 / 3005-9571 / 11</t>
  </si>
  <si>
    <t>Appel autochtone 2013 / 3005-9750 / 60</t>
  </si>
  <si>
    <t>2019 / 3005-9945 / 2</t>
  </si>
  <si>
    <t>2019 / 3006-0170 / 8</t>
  </si>
  <si>
    <t>2018 / 3006-0593 / 65</t>
  </si>
  <si>
    <t>2018 / 3006-0606 / 52</t>
  </si>
  <si>
    <t>2018 / 3006-0606 / -</t>
  </si>
  <si>
    <t>2018 / 3006-0610 / 29</t>
  </si>
  <si>
    <t>2018 / 3006-0627 / 75</t>
  </si>
  <si>
    <t>2018 / 3006-0646 / 77</t>
  </si>
  <si>
    <t>2018 / 3006-0672 / 44</t>
  </si>
  <si>
    <t>2018 / 3006-0708 / 60</t>
  </si>
  <si>
    <t>2018 / 3006-0722 / 80</t>
  </si>
  <si>
    <t>2019 / 3006-0960 / 80</t>
  </si>
  <si>
    <t>2019 / 3006-1025 / 15</t>
  </si>
  <si>
    <t>2019 / 3006-1026 / 80</t>
  </si>
  <si>
    <t>2019 / 3006-1027 / 73</t>
  </si>
  <si>
    <t>2013 / 3005-4850 / 24</t>
  </si>
  <si>
    <t>2013 / 3094-6776 / 7</t>
  </si>
  <si>
    <t>2013 / 3005-9601 / 80</t>
  </si>
  <si>
    <t>2013 / 3005-9568 / 80</t>
  </si>
  <si>
    <t>2013 / 3005-0498 / 15</t>
  </si>
  <si>
    <t>2019 / 3005-3075 / 13</t>
  </si>
  <si>
    <t>2019 / 3005-1001 / 5</t>
  </si>
  <si>
    <t>2013 / 3005-8837 / 36</t>
  </si>
  <si>
    <t xml:space="preserve">  - Optimisation 2017 / 4092-8871 / -</t>
  </si>
  <si>
    <t>2018 / 3006-0705 / 80</t>
  </si>
  <si>
    <t>2013 / 3005-9198 / 78</t>
  </si>
  <si>
    <t>2013 / 5417-4354 / 45</t>
  </si>
  <si>
    <t>2018 / 3006-0594 / 50</t>
  </si>
  <si>
    <t>2013 / 3005-1525 / 5</t>
  </si>
  <si>
    <t>2013 / 3005-9290 / 60</t>
  </si>
  <si>
    <t>2013 / 3005-9270 / 80</t>
  </si>
  <si>
    <t>2013 / 3005-9382 / 80</t>
  </si>
  <si>
    <t>2018 / 3005-0843 / 15</t>
  </si>
  <si>
    <t>2013 / 3005-9095 / 78</t>
  </si>
  <si>
    <t>2013 / 3005-9481 / 80</t>
  </si>
  <si>
    <t>2013 / 3005-0957 / 30</t>
  </si>
  <si>
    <t>2013 / 3005-1449 / 20</t>
  </si>
  <si>
    <t>2013 / 3005-9604 / 80</t>
  </si>
  <si>
    <t>2013 / 3005-9675 / 80</t>
  </si>
  <si>
    <t>2013 / 3005-9615 / 78</t>
  </si>
  <si>
    <t>2013 / 7005-3979 / 3</t>
  </si>
  <si>
    <t>2013 / 7005-4106 / 6</t>
  </si>
  <si>
    <t>2013 / 7006-0088 / 3</t>
  </si>
  <si>
    <t>Projets en réalisation (CPE et garderies subventionnées) – Au 31 mars  2023</t>
  </si>
  <si>
    <t>Région</t>
  </si>
  <si>
    <t>No TBC</t>
  </si>
  <si>
    <t>Municipalité</t>
  </si>
  <si>
    <t xml:space="preserve">Date annonce de l’octroi des places </t>
  </si>
  <si>
    <t>Nom de l'entreprise</t>
  </si>
  <si>
    <t>Nombre de places subventionnées octroyées</t>
  </si>
  <si>
    <t>Installation temporaire</t>
  </si>
  <si>
    <t>Solde de places (nombre de places octroyées - pl. en inst. temp)</t>
  </si>
  <si>
    <t>Type de service de garde</t>
  </si>
  <si>
    <t>No compo</t>
  </si>
  <si>
    <t>Adresse</t>
  </si>
  <si>
    <t>Code postal</t>
  </si>
  <si>
    <t>Nature du projet
(voir onglet définitions)</t>
  </si>
  <si>
    <t>Appel de projets</t>
  </si>
  <si>
    <t xml:space="preserve">Date de réalisation prévue à l'octroi des places </t>
  </si>
  <si>
    <t>Date de réalisation prévue au
31 mars 2021</t>
  </si>
  <si>
    <t>Date de réalisation prévue au
30 juin 2021</t>
  </si>
  <si>
    <t>Date de 
réalisation
prévue au
30 sept. 2021</t>
  </si>
  <si>
    <t>Date de réalisation prévue au
31 déc. 2021</t>
  </si>
  <si>
    <t>Date de réalisation prévue au
31 mars 2022</t>
  </si>
  <si>
    <t>Date de réalisation prévue au
30 juin 2022</t>
  </si>
  <si>
    <t>Date de réalisation prévue au
30  septembre 2022</t>
  </si>
  <si>
    <t>Date de réalisation prévue au
31 décembre 2022</t>
  </si>
  <si>
    <t>Date de réalisation prévue au 31 mars 2023</t>
  </si>
  <si>
    <t>Phase
(voir onglet Définitions)</t>
  </si>
  <si>
    <t>1 Bas-Saint-Laurent</t>
  </si>
  <si>
    <t>1-01</t>
  </si>
  <si>
    <t>Matane</t>
  </si>
  <si>
    <t>LE CPE DE MATANE</t>
  </si>
  <si>
    <t>3006-1009</t>
  </si>
  <si>
    <t>611, ave St-Rédempteur</t>
  </si>
  <si>
    <t>G4W 1K7</t>
  </si>
  <si>
    <t>Ajout INS</t>
  </si>
  <si>
    <t>2019 Parent-étudiants</t>
  </si>
  <si>
    <t>2023-07-31</t>
  </si>
  <si>
    <t>Phase de réalisation</t>
  </si>
  <si>
    <t>1-02</t>
  </si>
  <si>
    <t>Amqui</t>
  </si>
  <si>
    <t>CPE LES P'TITS FLOTS</t>
  </si>
  <si>
    <t>3005-8745</t>
  </si>
  <si>
    <t>15, rue Audet</t>
  </si>
  <si>
    <t>G5J 1H3</t>
  </si>
  <si>
    <t>-</t>
  </si>
  <si>
    <t>Phase préliminaire</t>
  </si>
  <si>
    <t>1-03</t>
  </si>
  <si>
    <t>Saint-Anaclet-de-Lessard</t>
  </si>
  <si>
    <t xml:space="preserve">CPE LES PETITS SOLEILS MAGIQUES </t>
  </si>
  <si>
    <t>3005-8781</t>
  </si>
  <si>
    <t>147, rue Lavoie</t>
  </si>
  <si>
    <t>G0K 1H0</t>
  </si>
  <si>
    <t>2022-12-15</t>
  </si>
  <si>
    <t>Rimouski</t>
  </si>
  <si>
    <t>CPE DU VILLAGE DU BIC</t>
  </si>
  <si>
    <t>1860-1336</t>
  </si>
  <si>
    <t>74, rue Sainte-Cécile du Bic</t>
  </si>
  <si>
    <t>G0L 1B0</t>
  </si>
  <si>
    <t>Augment. INS</t>
  </si>
  <si>
    <t>2020 ciblé</t>
  </si>
  <si>
    <t>2023-04-22</t>
  </si>
  <si>
    <t>Phase de conception</t>
  </si>
  <si>
    <t>L'ENFANT DU FLEUVE 2</t>
  </si>
  <si>
    <t>3006-1246</t>
  </si>
  <si>
    <t>NULL</t>
  </si>
  <si>
    <t>G5L 4H4</t>
  </si>
  <si>
    <t>2023-08-23</t>
  </si>
  <si>
    <t>L'ÉVEIL DES CHÉRUBINS</t>
  </si>
  <si>
    <t>3000-1097</t>
  </si>
  <si>
    <t>30, rue Saint-Laurent Ouest</t>
  </si>
  <si>
    <t>G5L 8B4</t>
  </si>
  <si>
    <t>2023-05-30</t>
  </si>
  <si>
    <t xml:space="preserve">Phase de conception </t>
  </si>
  <si>
    <t>L'ÉVEIL DES CHÉRUBINS INSTALLATION NATURE</t>
  </si>
  <si>
    <t>3006-1215</t>
  </si>
  <si>
    <t>300, allée du Rosaire</t>
  </si>
  <si>
    <t>G5L 3E3</t>
  </si>
  <si>
    <t>2023-02-06</t>
  </si>
  <si>
    <t>À CHACUN SON HISTOIRE - RIMOUSKI</t>
  </si>
  <si>
    <t>GARD. subv.</t>
  </si>
  <si>
    <t>3006-1324</t>
  </si>
  <si>
    <t>G5L 3A1</t>
  </si>
  <si>
    <t>Impl. garderie</t>
  </si>
  <si>
    <t>2022-11-30</t>
  </si>
  <si>
    <t>1-05</t>
  </si>
  <si>
    <t>Trois-Pistoles</t>
  </si>
  <si>
    <t>CPE La 
Baleine
Bricoleuse</t>
  </si>
  <si>
    <t>G0L 4K0</t>
  </si>
  <si>
    <t>Augmentation de capacité avec agrandissement</t>
  </si>
  <si>
    <t>ADP en continu</t>
  </si>
  <si>
    <t>1-06</t>
  </si>
  <si>
    <t>Saint-Modeste</t>
  </si>
  <si>
    <t>CPE DES JARDINS JOLIS</t>
  </si>
  <si>
    <t>3006-0649</t>
  </si>
  <si>
    <t>121, Rang 1</t>
  </si>
  <si>
    <t>G0L 3W0</t>
  </si>
  <si>
    <t>2018 ciblé</t>
  </si>
  <si>
    <t>2023-04-17</t>
  </si>
  <si>
    <t>Rivière-du-Loup</t>
  </si>
  <si>
    <t>CENTRE DE LA PETITE ENFANCE DES CANTONS DE RIVIÈRE DU LOUP</t>
  </si>
  <si>
    <t>3006-1924</t>
  </si>
  <si>
    <t>rue Arthur Morin</t>
  </si>
  <si>
    <t>G0L 3L0</t>
  </si>
  <si>
    <t>2024-01-26</t>
  </si>
  <si>
    <t>3005-6473</t>
  </si>
  <si>
    <t>10, rue Verreault</t>
  </si>
  <si>
    <t>G0L 1K0</t>
  </si>
  <si>
    <t>2023-01-26</t>
  </si>
  <si>
    <t>Saint-Arsène</t>
  </si>
  <si>
    <t>CPE DES CANTONS DE RIVIÈRE DU LOUP</t>
  </si>
  <si>
    <t>3005-9694</t>
  </si>
  <si>
    <t>65 B, rue de l'Église</t>
  </si>
  <si>
    <t>G0L 2K0</t>
  </si>
  <si>
    <t>LE JARDIN</t>
  </si>
  <si>
    <t>3005-0200</t>
  </si>
  <si>
    <t>80, rue Frontenac</t>
  </si>
  <si>
    <t>G5R 1R1</t>
  </si>
  <si>
    <t>LA RELÈVE DES MOUSSES</t>
  </si>
  <si>
    <t>3005-1524</t>
  </si>
  <si>
    <t>9, avenue Premier</t>
  </si>
  <si>
    <t>G5R 6C1</t>
  </si>
  <si>
    <t>2023-07-03</t>
  </si>
  <si>
    <t>LA CLÉ DES BOIS</t>
  </si>
  <si>
    <t>3005-0721</t>
  </si>
  <si>
    <t>135, rue Frontenac</t>
  </si>
  <si>
    <t>G5R 6E3</t>
  </si>
  <si>
    <t>Saint-Antonin</t>
  </si>
  <si>
    <t>CPE DE RIVIÈRE-DU-LOUP INC.</t>
  </si>
  <si>
    <t>3006-2194</t>
  </si>
  <si>
    <t>G0L 2J0</t>
  </si>
  <si>
    <t>2023-09-04</t>
  </si>
  <si>
    <t>CPE DES CANTONS (MAISON DES AÎNÉS)</t>
  </si>
  <si>
    <t>3006-1242</t>
  </si>
  <si>
    <t>G5R 1N4</t>
  </si>
  <si>
    <t>1-07</t>
  </si>
  <si>
    <t>Témiscouata-sur-le-Lac</t>
  </si>
  <si>
    <t>CENTRE DE LA PETITE ENFANCE DE RIVIÈRE-DU-LOUP INC.</t>
  </si>
  <si>
    <t>3005-4387</t>
  </si>
  <si>
    <t>33, rue des Pins Est</t>
  </si>
  <si>
    <t>G0L 2B0</t>
  </si>
  <si>
    <t>CPE LES CALINOURS</t>
  </si>
  <si>
    <t>3006-2151</t>
  </si>
  <si>
    <t>2418, rue Commerciale sud</t>
  </si>
  <si>
    <t>G0L 1X0</t>
  </si>
  <si>
    <t>2023-08-20</t>
  </si>
  <si>
    <t>1-08</t>
  </si>
  <si>
    <t>Saint-Pascal</t>
  </si>
  <si>
    <t>CPE Pitatou</t>
  </si>
  <si>
    <t>G0L 3Y0</t>
  </si>
  <si>
    <t>La Pocatière</t>
  </si>
  <si>
    <t>Les Services de Garde La Farandole</t>
  </si>
  <si>
    <t>G0R 1Z0</t>
  </si>
  <si>
    <t>Augmentation de capacité avec réaménagement sans agrandissement</t>
  </si>
  <si>
    <t>Kamouraska</t>
  </si>
  <si>
    <t>CENTRE DE LA PETITE ENFANCE PITATOU</t>
  </si>
  <si>
    <t>3005-4804</t>
  </si>
  <si>
    <t>499, rue des Mélèzes</t>
  </si>
  <si>
    <t>G0L 2G0</t>
  </si>
  <si>
    <t>2023-04-24</t>
  </si>
  <si>
    <t>Total projets RG 1</t>
  </si>
  <si>
    <t>Total RG 1 - Bas-Saint-Laurent</t>
  </si>
  <si>
    <t>2 Saguenay-Lac-Saint-Jean</t>
  </si>
  <si>
    <t>2-01</t>
  </si>
  <si>
    <t>Hébertville</t>
  </si>
  <si>
    <t>CENTRE DE LA PETITE ENFANCE AM STRAM GRAM 2000</t>
  </si>
  <si>
    <t>3005-6479</t>
  </si>
  <si>
    <t>415, rue Turgeon</t>
  </si>
  <si>
    <t>G8N 1T1</t>
  </si>
  <si>
    <t>MRC Lac-Saint-Jean-Est</t>
  </si>
  <si>
    <t>CENTRE DE LA PETITE ENFANCE "AUX PETITS TRESORS"</t>
  </si>
  <si>
    <t>Hébertville-Station</t>
  </si>
  <si>
    <t>CPE Les
Trois Petits
pas</t>
  </si>
  <si>
    <t>G0W 1T0</t>
  </si>
  <si>
    <t>Ajout d'une installation</t>
  </si>
  <si>
    <t>L'Ascension-de-Notre-Seigneur</t>
  </si>
  <si>
    <t>Commission
centrale des
loisirs de
l'ascention
de N.S</t>
  </si>
  <si>
    <t>Alma</t>
  </si>
  <si>
    <t>9469-4916
Québec inc.</t>
  </si>
  <si>
    <t>G0W 1Y0</t>
  </si>
  <si>
    <t>Implantation</t>
  </si>
  <si>
    <t>2-02</t>
  </si>
  <si>
    <t>Municipalité Saint-Prime</t>
  </si>
  <si>
    <t>CPE LES SOURICEAUX</t>
  </si>
  <si>
    <t>3005-0542</t>
  </si>
  <si>
    <t>155, rue Saint-Hilaire</t>
  </si>
  <si>
    <t>G8J 2A8</t>
  </si>
  <si>
    <t>Municipalité Roberval</t>
  </si>
  <si>
    <t>CPE LES AMIS DE LA CULBUTE</t>
  </si>
  <si>
    <t>3005-8836</t>
  </si>
  <si>
    <t>416, rue Brassard</t>
  </si>
  <si>
    <t>G8H 1B9</t>
  </si>
  <si>
    <t>2022-12-20</t>
  </si>
  <si>
    <t>2-05</t>
  </si>
  <si>
    <t>S.O.</t>
  </si>
  <si>
    <t>CPE MINI-MONDE</t>
  </si>
  <si>
    <t>3005-1722</t>
  </si>
  <si>
    <t>157A, Route 170</t>
  </si>
  <si>
    <t>G0V 1J0</t>
  </si>
  <si>
    <t>LE CENTRE DE LA PETITE ENFANCE "LA PLANÈTE À MARS"</t>
  </si>
  <si>
    <t>3006-1725</t>
  </si>
  <si>
    <t>31, rue du Pré</t>
  </si>
  <si>
    <t>G0V 1N0</t>
  </si>
  <si>
    <t>2-08</t>
  </si>
  <si>
    <t>Saguenay - Chicoutimi</t>
  </si>
  <si>
    <t>CPE.BC DES LUTINS - COOP DE SOLIDARITÉ</t>
  </si>
  <si>
    <t>3006-1019</t>
  </si>
  <si>
    <t>100, rue Don-Bosco</t>
  </si>
  <si>
    <t>G7H 2Z7</t>
  </si>
  <si>
    <t>2023-01-22</t>
  </si>
  <si>
    <t>3005-4352</t>
  </si>
  <si>
    <t>1480, rang Saint-Martin</t>
  </si>
  <si>
    <t>G7H 7J5</t>
  </si>
  <si>
    <t>3006-1695</t>
  </si>
  <si>
    <t>555, boulevard de l'Université</t>
  </si>
  <si>
    <t>G7H 2B1</t>
  </si>
  <si>
    <t>2023-12-22</t>
  </si>
  <si>
    <t>CPE AU PAYS DES LUTINS</t>
  </si>
  <si>
    <t>1330-1742</t>
  </si>
  <si>
    <t>2023-05-01</t>
  </si>
  <si>
    <t>CENTRE DE LA PETITE ENFANCE LES PETITS CAILLOUX</t>
  </si>
  <si>
    <t>3006-1696</t>
  </si>
  <si>
    <t>357, 2e Rang</t>
  </si>
  <si>
    <t>G0V 1G0</t>
  </si>
  <si>
    <t>2023-06-05</t>
  </si>
  <si>
    <t>3005-0719</t>
  </si>
  <si>
    <t>380, rue Gagnon</t>
  </si>
  <si>
    <t>G7P 2R1</t>
  </si>
  <si>
    <t>2023-06-12</t>
  </si>
  <si>
    <t>GARDERIE LA MAISON DES ÉTOILES INC</t>
  </si>
  <si>
    <t>3006-1201</t>
  </si>
  <si>
    <t>460, rue Legrand</t>
  </si>
  <si>
    <t>G7J 3L6</t>
  </si>
  <si>
    <t>Phase finale</t>
  </si>
  <si>
    <t>GARDERIE LA MAISON DES ÉTOILES INC.</t>
  </si>
  <si>
    <t>CPE  LA PIROUETTE</t>
  </si>
  <si>
    <t>1468-2231</t>
  </si>
  <si>
    <t>3200, rue Sainte-Émilie</t>
  </si>
  <si>
    <t>G7S 5Y2</t>
  </si>
  <si>
    <t>2022-11-28</t>
  </si>
  <si>
    <t>Jonquière</t>
  </si>
  <si>
    <t>CENTRE DE LA PETITE ENFANCE GARI-GATOU INC.</t>
  </si>
  <si>
    <t>3006-1740</t>
  </si>
  <si>
    <t>207-2303,rue Sir-Wilfrid-Laurier</t>
  </si>
  <si>
    <t>G7X 5Z2</t>
  </si>
  <si>
    <t>CPE La Souris Verte</t>
  </si>
  <si>
    <t>3005-0692</t>
  </si>
  <si>
    <t>3240, rue du Roi-Georges</t>
  </si>
  <si>
    <t>G7S 5M9</t>
  </si>
  <si>
    <t>CENTRE DE LA PETITE ENFANCE LA CAJOLERIE</t>
  </si>
  <si>
    <t>3006-1893</t>
  </si>
  <si>
    <t>580, rue Laprise</t>
  </si>
  <si>
    <t>G0V 1L0</t>
  </si>
  <si>
    <t>9331-4177 QUÉBEC INC.</t>
  </si>
  <si>
    <t>3006-1693</t>
  </si>
  <si>
    <t>G7X 0N8</t>
  </si>
  <si>
    <t>Total projets RG 2</t>
  </si>
  <si>
    <t>Total RG 2 - Saguenay - Lac St-Jean</t>
  </si>
  <si>
    <t>3 Capitale-Nationale</t>
  </si>
  <si>
    <t>3-01</t>
  </si>
  <si>
    <t>Charlevoix</t>
  </si>
  <si>
    <t>LA NAVETTE COUP DE POUCE INC.</t>
  </si>
  <si>
    <t>3006-1999</t>
  </si>
  <si>
    <t>G3Z 1W2</t>
  </si>
  <si>
    <t>3-02</t>
  </si>
  <si>
    <t>Charlevoix-Est</t>
  </si>
  <si>
    <t>CENTRE DE LA PETITE ENFANCE PIGNONS SUR RUE</t>
  </si>
  <si>
    <t>3005-1519</t>
  </si>
  <si>
    <t>5, rue Jean-Talon</t>
  </si>
  <si>
    <t>G4A 1A4</t>
  </si>
  <si>
    <t>3-03</t>
  </si>
  <si>
    <t>Beaupré</t>
  </si>
  <si>
    <t>CPE LA PELUCHE</t>
  </si>
  <si>
    <t>3005-8857</t>
  </si>
  <si>
    <t>70, rue des Érables</t>
  </si>
  <si>
    <t>G0A 1E0</t>
  </si>
  <si>
    <t>Sainte-Anne-de-Beaupré</t>
  </si>
  <si>
    <t>CPE LA PETITE ENFANCE ENCHANTÉE</t>
  </si>
  <si>
    <t>3006-1840</t>
  </si>
  <si>
    <t>32, rue Casgrain</t>
  </si>
  <si>
    <t>G0A 2K0</t>
  </si>
  <si>
    <t>2023-08-30</t>
  </si>
  <si>
    <t>Saint-Férréol-les-Neiges</t>
  </si>
  <si>
    <t>CPE LA PELUCHE-ST-FÉRÉOLE-DES-NEIGES</t>
  </si>
  <si>
    <t>3006-1210</t>
  </si>
  <si>
    <t>G0A 3R0</t>
  </si>
  <si>
    <t>2023-08-31</t>
  </si>
  <si>
    <t>3-04</t>
  </si>
  <si>
    <t>Saint-Basile</t>
  </si>
  <si>
    <t>CPE LE KANGOUROU-INSTALLATION ST-BASILE</t>
  </si>
  <si>
    <t>3006-1221</t>
  </si>
  <si>
    <t>G0A 3G0</t>
  </si>
  <si>
    <t>2023-06-01</t>
  </si>
  <si>
    <t>Saint-Alban</t>
  </si>
  <si>
    <t>CPE LA VEILLEUSE- LES LUMIGNONS</t>
  </si>
  <si>
    <t>3006-1212</t>
  </si>
  <si>
    <t>G0A 3B0</t>
  </si>
  <si>
    <t>Saint-Marc-des-Carrières</t>
  </si>
  <si>
    <t>CPE LA VEILLEUSE</t>
  </si>
  <si>
    <t>3005-0711</t>
  </si>
  <si>
    <t>385, rue Gignac</t>
  </si>
  <si>
    <t>G0A 4B0</t>
  </si>
  <si>
    <t>Pont-Rouge</t>
  </si>
  <si>
    <t>GARDERIE LES MATELOTS INC.</t>
  </si>
  <si>
    <t>3006-2208</t>
  </si>
  <si>
    <t>G3H 3B3</t>
  </si>
  <si>
    <t>Donnacona - Cap-Santé</t>
  </si>
  <si>
    <t>CPE AU BOISÉ DES ABEILLES</t>
  </si>
  <si>
    <t>3005-6541</t>
  </si>
  <si>
    <t>30, rue Déry</t>
  </si>
  <si>
    <t>G0A 1L0</t>
  </si>
  <si>
    <t>Donnacona</t>
  </si>
  <si>
    <t>La 
Cajolynerie</t>
  </si>
  <si>
    <t>G3M 1C1</t>
  </si>
  <si>
    <t>Deschambault-Grondines</t>
  </si>
  <si>
    <t>CPE La
Veilleuse</t>
  </si>
  <si>
    <t>G0A 1W0</t>
  </si>
  <si>
    <t>Garderie les
Matelots 
Pont-Rouge</t>
  </si>
  <si>
    <t>3-05</t>
  </si>
  <si>
    <t>Jacques-Cartier</t>
  </si>
  <si>
    <t>IL ÉTAIT UNE FOIS AU LAC-BEAUPORT INC.</t>
  </si>
  <si>
    <t>3005-2836</t>
  </si>
  <si>
    <t>1016, boulevard du Lac</t>
  </si>
  <si>
    <t>G3B 0W8</t>
  </si>
  <si>
    <t>2023-02-03</t>
  </si>
  <si>
    <t>La petite école filante inc./ GARDERIE LA PETITE ÉCOLE NATURE</t>
  </si>
  <si>
    <t>3006-2099</t>
  </si>
  <si>
    <t>rue Désiré-Juneau</t>
  </si>
  <si>
    <t>G3N 2X3</t>
  </si>
  <si>
    <t>Shannon</t>
  </si>
  <si>
    <t>CPE SENTINELLE DES PETITS- TER.DEF. NAT. #2</t>
  </si>
  <si>
    <t>3006-1214</t>
  </si>
  <si>
    <t>G3S 1P8</t>
  </si>
  <si>
    <t>2023-08-22</t>
  </si>
  <si>
    <t>9452-6746 QUÉBEC INC</t>
  </si>
  <si>
    <t>3006-1653</t>
  </si>
  <si>
    <t>rue des Catherine</t>
  </si>
  <si>
    <t>G3N 1C8</t>
  </si>
  <si>
    <t>Sainte-Brigitte-de-Laval</t>
  </si>
  <si>
    <t>LE CAROUSSEL</t>
  </si>
  <si>
    <t>3006-1223</t>
  </si>
  <si>
    <t>G0A 3K0</t>
  </si>
  <si>
    <t>CPE LA SENTINELLE DES PETITS-INST. DÉFENSE NATIONALE</t>
  </si>
  <si>
    <t>3006-1213</t>
  </si>
  <si>
    <t>TERRAIN DÉFENSE NATIONALE</t>
  </si>
  <si>
    <t>3-06</t>
  </si>
  <si>
    <t>Québec</t>
  </si>
  <si>
    <t>CPE QUÉBEC-CENTRE (INST. QUÉBEC, LIMOILOU-LAIRET)</t>
  </si>
  <si>
    <t>3005-8813</t>
  </si>
  <si>
    <t>325, rue de l'Espinay</t>
  </si>
  <si>
    <t>G1L 2J2</t>
  </si>
  <si>
    <t xml:space="preserve">Québec </t>
  </si>
  <si>
    <t>9283-6790 QUÉBEC INC.</t>
  </si>
  <si>
    <t>3006-1027</t>
  </si>
  <si>
    <t>G1G 5X1</t>
  </si>
  <si>
    <t>CENTRE DE LA PETITE ENFANCE ROC-AMADOUR</t>
  </si>
  <si>
    <t>3000-1324</t>
  </si>
  <si>
    <t>2301, 1re Avenue</t>
  </si>
  <si>
    <t>G1L 3M9</t>
  </si>
  <si>
    <t>3006-1773</t>
  </si>
  <si>
    <t>G1L 3G1</t>
  </si>
  <si>
    <t>2023-01-09</t>
  </si>
  <si>
    <t>CENTRE DE LA PETITE ENFANCE LA CROISÉE INC.</t>
  </si>
  <si>
    <t>2024-01-08</t>
  </si>
  <si>
    <t>s.o.</t>
  </si>
  <si>
    <t>CPE Les p'tits
loups 
limoilou</t>
  </si>
  <si>
    <t>G1J 5L5</t>
  </si>
  <si>
    <t>CPE La
Becquée</t>
  </si>
  <si>
    <t>G1J 3S3</t>
  </si>
  <si>
    <t>3-07</t>
  </si>
  <si>
    <t xml:space="preserve">CPE POMME D'API </t>
  </si>
  <si>
    <t>3006-1292</t>
  </si>
  <si>
    <t>583, rue Père-Grenier</t>
  </si>
  <si>
    <t>G1N 1T9</t>
  </si>
  <si>
    <t>CPE COOPÉRATIVE DU FAUBOURG</t>
  </si>
  <si>
    <t>3006-1323</t>
  </si>
  <si>
    <t>G1A 1A3</t>
  </si>
  <si>
    <t>ROYAUME DES BAMBINS INC.</t>
  </si>
  <si>
    <t>2413-6624</t>
  </si>
  <si>
    <t>1126, avenue de Salaberry</t>
  </si>
  <si>
    <t>G1R 2V8</t>
  </si>
  <si>
    <t>Augment. gard.</t>
  </si>
  <si>
    <t>2023-02-04</t>
  </si>
  <si>
    <t>CPE PASSEPOIL INC.</t>
  </si>
  <si>
    <t>1636-5553</t>
  </si>
  <si>
    <t>265, boulevard René-Lévesque Ouest</t>
  </si>
  <si>
    <t>G1R 2A7</t>
  </si>
  <si>
    <t>Augmentation de capacité sans réaménagement</t>
  </si>
  <si>
    <t>CPE LA BUTTE À MOINEAUX (NOUVELLE INSTALLATION)</t>
  </si>
  <si>
    <t>3006-1294</t>
  </si>
  <si>
    <t>G1K 4W7</t>
  </si>
  <si>
    <t>près de la rue Durocher</t>
  </si>
  <si>
    <t>CENTRE DE LA PETITE ENFANCE COOPÉRATIVE ST-JEAN-BAPTISTE</t>
  </si>
  <si>
    <t>CENTRE DE LA PETITE ENFANCE LA BUTTE À MOINEAUX, INSTALLATION 5</t>
  </si>
  <si>
    <t>3006-1743</t>
  </si>
  <si>
    <t>1195, rue Taillon</t>
  </si>
  <si>
    <t>G1N 3V2</t>
  </si>
  <si>
    <t>3-08</t>
  </si>
  <si>
    <t>CENTRE DE LA PETITE ENFANCE LA BUTTE À MOINEAUX, INSTALLATION 3</t>
  </si>
  <si>
    <t>3005-8972</t>
  </si>
  <si>
    <t>524, rue Bourdages</t>
  </si>
  <si>
    <t>G1M 1A1</t>
  </si>
  <si>
    <t>GARDERIE CROQUE MUSIQUE INC.</t>
  </si>
  <si>
    <t>3005-5598</t>
  </si>
  <si>
    <t>1450, boulevard Père-Lelièvre, porte G</t>
  </si>
  <si>
    <t>G1M 1N9</t>
  </si>
  <si>
    <t>9166-5232 QUÉBEC INC./   GARDERIE ÉDUCATIVE LES RAYONS DE SOLEIL</t>
  </si>
  <si>
    <t>3005-9727</t>
  </si>
  <si>
    <t>1160,boulevard Bastien</t>
  </si>
  <si>
    <t>G2K 1E6</t>
  </si>
  <si>
    <t>CENTRE DE LA PETITE ENFANCE PASSE-PARTOUT INC.</t>
  </si>
  <si>
    <t>3006-2034</t>
  </si>
  <si>
    <t>rue Pierre-Ardouin</t>
  </si>
  <si>
    <t>G1P 0B3</t>
  </si>
  <si>
    <t>2023-03-06</t>
  </si>
  <si>
    <t>9085-2583 QUÉBEC INC./  GARDERIE LES AMIS D'ALEX ET FANNY</t>
  </si>
  <si>
    <t>3005-8499</t>
  </si>
  <si>
    <t>7028, rue des Brumes</t>
  </si>
  <si>
    <t>G2C 1P6</t>
  </si>
  <si>
    <t>2023-09-03</t>
  </si>
  <si>
    <t>CENTRE DE LA PETITE ENFANCE LE PALAIS DES BOUTS DE CHOUX INC/    CENTRE DE LA PETITE ENFANCE FLEUR DE LYS</t>
  </si>
  <si>
    <t>3006-1746</t>
  </si>
  <si>
    <t>G1M 3E5</t>
  </si>
  <si>
    <t>CPE La Butte
à moineaux</t>
  </si>
  <si>
    <t>CPE la 
Découverte</t>
  </si>
  <si>
    <t>3-09</t>
  </si>
  <si>
    <t>GARDERIE GAVROCHE 2</t>
  </si>
  <si>
    <t>3006-1240</t>
  </si>
  <si>
    <t>3851, rue Blain</t>
  </si>
  <si>
    <t>G2B 3X8</t>
  </si>
  <si>
    <t>GARDERIE LES PETITS LUTINS (NOUVEAU ALIBABA INC.)</t>
  </si>
  <si>
    <t>3006-2220</t>
  </si>
  <si>
    <t>378, rue Racine</t>
  </si>
  <si>
    <t>G2B 1E8</t>
  </si>
  <si>
    <t>2023-08-01</t>
  </si>
  <si>
    <t>INSTALLATION ST-ÉMILE- CPE BELLE GRENOUILLE</t>
  </si>
  <si>
    <t>3006-1207</t>
  </si>
  <si>
    <t>G3E 1E4</t>
  </si>
  <si>
    <t>INST.HAUTE ST-CHARLES- CPE MA BELLE GRENOUILLE</t>
  </si>
  <si>
    <t>3006-1209</t>
  </si>
  <si>
    <t>G3E 0G1</t>
  </si>
  <si>
    <t>CENTRE DE LA PETITE ENFANCE LA RIBAMBELLE</t>
  </si>
  <si>
    <t>1467-9518</t>
  </si>
  <si>
    <t>13245, boulevard Valcartier</t>
  </si>
  <si>
    <t>G2A 2N5</t>
  </si>
  <si>
    <t>2023-04-21</t>
  </si>
  <si>
    <t>CENTRE DE LA PETITE ENFANCE LA RIBAMBELLE/    BRIN DE FOLIE</t>
  </si>
  <si>
    <t>3005-1417</t>
  </si>
  <si>
    <t>6089, rue Vénus</t>
  </si>
  <si>
    <t>G3E 1L8</t>
  </si>
  <si>
    <t>3-10</t>
  </si>
  <si>
    <t>CENTRE DE LA PETITE ENFANCE LA BOUGEOTTE</t>
  </si>
  <si>
    <t>1849-3544</t>
  </si>
  <si>
    <t>1040, avenue Belvédère, local 105</t>
  </si>
  <si>
    <t>G1S 3G3</t>
  </si>
  <si>
    <t>2023-03-01</t>
  </si>
  <si>
    <t xml:space="preserve">GARDERIE LE CHÂTEAU DES PETITS ANGES INC./   INSTALLATION LE COLOMBIER\ LE MONDE DE KIWI </t>
  </si>
  <si>
    <t>1467-6415</t>
  </si>
  <si>
    <t>889, avenue du Bon-Air</t>
  </si>
  <si>
    <t>G1V 2P6</t>
  </si>
  <si>
    <t>9432-7285 QUÉBEC INC./GARDERIE ESPRIT DE FAMILLE - SAINTE-FOY</t>
  </si>
  <si>
    <t>3006-2094</t>
  </si>
  <si>
    <t>990, rue de Bourgogne</t>
  </si>
  <si>
    <t>G1W 4V2</t>
  </si>
  <si>
    <t>CPE MARIE GODARD</t>
  </si>
  <si>
    <t>1646-6344</t>
  </si>
  <si>
    <t>3800, rue de Marly, bureau 131</t>
  </si>
  <si>
    <t>G1X 4A5</t>
  </si>
  <si>
    <t>2023-01-31</t>
  </si>
  <si>
    <t>Le monde de
Kiwi pavillon
Lévis inc.</t>
  </si>
  <si>
    <t>G1V 4T3</t>
  </si>
  <si>
    <t>2023-01-01</t>
  </si>
  <si>
    <t>Centre jour
inc.</t>
  </si>
  <si>
    <t>G1V 0A9</t>
  </si>
  <si>
    <t>CPE
Pamplemousse</t>
  </si>
  <si>
    <t>G1T 1V4</t>
  </si>
  <si>
    <t>3-11</t>
  </si>
  <si>
    <t>9451-6143  QUÉBEC INC./ GARDERIE UN JEU D'ENFANT (VAL-BÉLAIR)</t>
  </si>
  <si>
    <t>3006-1319</t>
  </si>
  <si>
    <t>G3K 1B7</t>
  </si>
  <si>
    <t>LA CACHE À COQUINS</t>
  </si>
  <si>
    <t>3006-1224</t>
  </si>
  <si>
    <t>boulevard Pie XI</t>
  </si>
  <si>
    <t>G3K 2P8</t>
  </si>
  <si>
    <t>INST.LES PETITS MARINS DU BALUCHONCPE- Le Petit Baluchon (1981) inc.</t>
  </si>
  <si>
    <t>3006-1222</t>
  </si>
  <si>
    <t>G3K 1G2</t>
  </si>
  <si>
    <t>G. UN JEU D'ENFANT (VAL-BÉLAIR)</t>
  </si>
  <si>
    <t>secteur Est</t>
  </si>
  <si>
    <t>2023-08-21</t>
  </si>
  <si>
    <t>AU COEUR DE LA FORÊT/  INSTALLATION TEMPORAIRE DU CŒUR ENFANTIN</t>
  </si>
  <si>
    <t>3006-1374</t>
  </si>
  <si>
    <t>1370, boulevard Pie-XI Nord</t>
  </si>
  <si>
    <t>G3J 1H2</t>
  </si>
  <si>
    <t>3-12</t>
  </si>
  <si>
    <t>CPE LES P'TITS PAPILLONS</t>
  </si>
  <si>
    <t>3006-0723</t>
  </si>
  <si>
    <t>G1V 1V4</t>
  </si>
  <si>
    <t>2024-08-31</t>
  </si>
  <si>
    <t>Saint-Augustin-de-Desmaures</t>
  </si>
  <si>
    <t>CPE COURI-COURETTE, INSTALLATION ST-AUGUSTIN</t>
  </si>
  <si>
    <t>1643-6990</t>
  </si>
  <si>
    <t>399 ,  rue du Charron</t>
  </si>
  <si>
    <t>G3A 2T6</t>
  </si>
  <si>
    <t>L'Ancienne-Lorette</t>
  </si>
  <si>
    <t>INST. DES BELLES-RIVIÈRES</t>
  </si>
  <si>
    <t>3005-1428</t>
  </si>
  <si>
    <t>1295, rue des Loisirs Est</t>
  </si>
  <si>
    <t>G2E 0A1</t>
  </si>
  <si>
    <t>CPE LES PILOTES DE L'AVENIR</t>
  </si>
  <si>
    <t>3006-1072</t>
  </si>
  <si>
    <t>1380, rue des Pins Ouest</t>
  </si>
  <si>
    <t>G2E 1G8</t>
  </si>
  <si>
    <t>2022-12-01</t>
  </si>
  <si>
    <t>CPE COURI-COURETTE</t>
  </si>
  <si>
    <t>3006-1732</t>
  </si>
  <si>
    <t>G3A 0C5</t>
  </si>
  <si>
    <t>2023-09-01</t>
  </si>
  <si>
    <t>9208-1082 QUÉBEC INC.</t>
  </si>
  <si>
    <t>3000-4357</t>
  </si>
  <si>
    <t>G3A 0E9</t>
  </si>
  <si>
    <t>2024-03-07</t>
  </si>
  <si>
    <t>CPE  LES GRENOUILLES</t>
  </si>
  <si>
    <t>1862-3652</t>
  </si>
  <si>
    <t>5006, rue Clément-Lockquell</t>
  </si>
  <si>
    <t>G3A 1V5</t>
  </si>
  <si>
    <t>3006-1748</t>
  </si>
  <si>
    <t>5006, rue Clément Lockquell</t>
  </si>
  <si>
    <t>9108-8666 QUÉBEC INC.</t>
  </si>
  <si>
    <t>3005-1272</t>
  </si>
  <si>
    <t>G1Y 1R6</t>
  </si>
  <si>
    <t>2023-09-25</t>
  </si>
  <si>
    <t>CPE  COURI-COURETTE</t>
  </si>
  <si>
    <t>399, rue du Charron</t>
  </si>
  <si>
    <t>2023-01-27</t>
  </si>
  <si>
    <t>3-13</t>
  </si>
  <si>
    <t>CPE Hippo Plus 3</t>
  </si>
  <si>
    <t>3006-1752</t>
  </si>
  <si>
    <t>G1E 0A7</t>
  </si>
  <si>
    <t>CPE MONSIEUR GROSSE BEDAINE</t>
  </si>
  <si>
    <t>1507-9502</t>
  </si>
  <si>
    <t>3196, rue Rhéaume</t>
  </si>
  <si>
    <t>G1C 4T8</t>
  </si>
  <si>
    <t>2023-12-12</t>
  </si>
  <si>
    <t>CPE PERCÉE DE SOLEIL II</t>
  </si>
  <si>
    <t>3006-1291</t>
  </si>
  <si>
    <t>G1C 8G7</t>
  </si>
  <si>
    <t>CPE LA P'TITE CHUTE (INSTALLATION 3)</t>
  </si>
  <si>
    <t>3006-1273</t>
  </si>
  <si>
    <t>boulevard des Chutes</t>
  </si>
  <si>
    <t>G1C 1W5</t>
  </si>
  <si>
    <t>2023-02-27</t>
  </si>
  <si>
    <t>G. AUX SECRETS DE LA NATURE</t>
  </si>
  <si>
    <t>3006-0115</t>
  </si>
  <si>
    <t>787, rue Seigneuriale</t>
  </si>
  <si>
    <t>G1B 2T2</t>
  </si>
  <si>
    <t>2023-07-04</t>
  </si>
  <si>
    <t>9338-2455 QUÉBEC INC.</t>
  </si>
  <si>
    <t>CPE la courte
pointe</t>
  </si>
  <si>
    <t>G1E 7G9</t>
  </si>
  <si>
    <t>2966-5023
Québec inc.</t>
  </si>
  <si>
    <t>G1C 1A4</t>
  </si>
  <si>
    <t>9408-7111
Québec inc.</t>
  </si>
  <si>
    <t>G1E 1Y1</t>
  </si>
  <si>
    <t>3-14</t>
  </si>
  <si>
    <t>G. DE CHARLESBOURG INC.</t>
  </si>
  <si>
    <t>3006-1447</t>
  </si>
  <si>
    <t>705, rue Saint-Viateur</t>
  </si>
  <si>
    <t>G2L 2R5</t>
  </si>
  <si>
    <t>2022-10-11</t>
  </si>
  <si>
    <t xml:space="preserve"> CPE, COOPÉRATIVE ST-JEAN-BAPTISTE INSTALLATION CHARLESBOURG</t>
  </si>
  <si>
    <t>3006-1329</t>
  </si>
  <si>
    <t>G1G 1N9</t>
  </si>
  <si>
    <t>CPE LES P'TITS LOUPS (LIMOILOU)</t>
  </si>
  <si>
    <t>3006-1470</t>
  </si>
  <si>
    <t>G1H 7L4</t>
  </si>
  <si>
    <t>2023-09-13</t>
  </si>
  <si>
    <t>G. LES AMIS DE LA FORÊT II</t>
  </si>
  <si>
    <t>3006-1483</t>
  </si>
  <si>
    <t>G2M 0C1</t>
  </si>
  <si>
    <t>Total projets RG 3</t>
  </si>
  <si>
    <t>Total RG 3 - Capitale-Nationale</t>
  </si>
  <si>
    <t>4 Mauricie</t>
  </si>
  <si>
    <t>4-01</t>
  </si>
  <si>
    <t>Trois-Rivières</t>
  </si>
  <si>
    <t>CPE ENTRE DEUX NUAGES</t>
  </si>
  <si>
    <t>1645-5024</t>
  </si>
  <si>
    <t>928, rue Guilbert</t>
  </si>
  <si>
    <t>G8T 5V7</t>
  </si>
  <si>
    <t>2022-10-31</t>
  </si>
  <si>
    <t xml:space="preserve">CPE L'ARBRE ENCHANTÉ </t>
  </si>
  <si>
    <t>3005-9026</t>
  </si>
  <si>
    <t>455, des Vétérans</t>
  </si>
  <si>
    <t>G8T 2W8</t>
  </si>
  <si>
    <t xml:space="preserve">Trois-Rivières </t>
  </si>
  <si>
    <t>Centre de la petite enfance Le Cerf-Volant inc.</t>
  </si>
  <si>
    <t>3005-0227</t>
  </si>
  <si>
    <t>925, rue Tousignant</t>
  </si>
  <si>
    <t>G8V 2R7</t>
  </si>
  <si>
    <t>3006-2064</t>
  </si>
  <si>
    <t>CPE Le Coffre à Jouets</t>
  </si>
  <si>
    <t>1470-2427</t>
  </si>
  <si>
    <t>260, rue Vachon</t>
  </si>
  <si>
    <t>G8T 8Y2</t>
  </si>
  <si>
    <t>CPE LE CERF-VOLANT INC.</t>
  </si>
  <si>
    <t>G9A 0C2</t>
  </si>
  <si>
    <t>CPE FLOCONS DE RÊVE INC.</t>
  </si>
  <si>
    <t>G8V 2B3</t>
  </si>
  <si>
    <t>4-02</t>
  </si>
  <si>
    <t>CPE des employés du Centre Hospitalier Régional de Trois-Rivières</t>
  </si>
  <si>
    <t>3006-1759</t>
  </si>
  <si>
    <t>G8Z 4E3</t>
  </si>
  <si>
    <t>CPE SAUTE-MOUTON INC.</t>
  </si>
  <si>
    <t>3006-0925</t>
  </si>
  <si>
    <t>G8Y 2A5</t>
  </si>
  <si>
    <t xml:space="preserve">CPE LE MOULIN DES BAMBINS </t>
  </si>
  <si>
    <t>3005-8847</t>
  </si>
  <si>
    <t>G9B 6V7</t>
  </si>
  <si>
    <t>CPE LE MOULIN DES BAMBINS</t>
  </si>
  <si>
    <t xml:space="preserve">LES PETITS COLLÉGIENS </t>
  </si>
  <si>
    <t>3005-6849</t>
  </si>
  <si>
    <t>3800, rue Jean-Bourdon</t>
  </si>
  <si>
    <t>CPE PREMIER PAS DE LA TUQUE</t>
  </si>
  <si>
    <t>3006-0979</t>
  </si>
  <si>
    <t>Coin De Courval et Père-Marquette</t>
  </si>
  <si>
    <t>G8Z 1S8</t>
  </si>
  <si>
    <t>CHEVAL SAUTOIR 2</t>
  </si>
  <si>
    <t>3006-1511</t>
  </si>
  <si>
    <t>G9A 4G9</t>
  </si>
  <si>
    <t>GARDERIE PAS A PAS 2</t>
  </si>
  <si>
    <t>3006-1345</t>
  </si>
  <si>
    <t>G9A 1Y1</t>
  </si>
  <si>
    <t xml:space="preserve">CPE LE PETIT NAVIRE INC. </t>
  </si>
  <si>
    <t>1627-3575</t>
  </si>
  <si>
    <t>2770, rue Forest</t>
  </si>
  <si>
    <t>G8Z 4K8</t>
  </si>
  <si>
    <t>CPE LE CHEVAL SAUTOIR</t>
  </si>
  <si>
    <t>G9A 4R8</t>
  </si>
  <si>
    <t>CPE L'UNIVERS DE MAMUSE ET MÉDUQUE INC.</t>
  </si>
  <si>
    <t>G9A 5H5</t>
  </si>
  <si>
    <t>4-03</t>
  </si>
  <si>
    <t>Shawinigan</t>
  </si>
  <si>
    <t>CPE LES RECRUES DU CÉGEP</t>
  </si>
  <si>
    <t>3006-0981</t>
  </si>
  <si>
    <t>G9N 6V8</t>
  </si>
  <si>
    <t>Implant.CPE INS</t>
  </si>
  <si>
    <t>CPE LA BOTTINE SOURIANTE</t>
  </si>
  <si>
    <t>3005-6848</t>
  </si>
  <si>
    <t>G9T 3J9</t>
  </si>
  <si>
    <t>CPE LA BOTTINE SOURIANTE 4</t>
  </si>
  <si>
    <t>3006-1256</t>
  </si>
  <si>
    <t>G9N 1M6</t>
  </si>
  <si>
    <t>CPE LA TOURELLE DE L'ÉNERGIE IV</t>
  </si>
  <si>
    <t>3006-1282</t>
  </si>
  <si>
    <t>515, 3e rue de la Pointe</t>
  </si>
  <si>
    <t>G9N 1H8</t>
  </si>
  <si>
    <t>CPE LE MANÈGE DES TOUT-PETITS</t>
  </si>
  <si>
    <t>3006-1284</t>
  </si>
  <si>
    <t>G9T 1V2</t>
  </si>
  <si>
    <t>CPE Le Pipandor</t>
  </si>
  <si>
    <t>3005-0547</t>
  </si>
  <si>
    <t>85, 118e Rue</t>
  </si>
  <si>
    <t>G9P 4Z2</t>
  </si>
  <si>
    <t>3006-1778</t>
  </si>
  <si>
    <t>avenue de la Montagne</t>
  </si>
  <si>
    <t>G9N 6K7</t>
  </si>
  <si>
    <t>CPE Le Manège des Tout-Petits inc.</t>
  </si>
  <si>
    <t>CPE Le Manège des Touts-Petits inc.</t>
  </si>
  <si>
    <t>3005-9795</t>
  </si>
  <si>
    <t>821, 5e Av</t>
  </si>
  <si>
    <t>G9T 2M9</t>
  </si>
  <si>
    <t>4-05</t>
  </si>
  <si>
    <t>Saint-Maurice</t>
  </si>
  <si>
    <t>CPE FLOCON DE RÊVE INC. - ST-ALEXIS 72</t>
  </si>
  <si>
    <t>3006-1279</t>
  </si>
  <si>
    <t>G0X 2X0</t>
  </si>
  <si>
    <t>Saint-Narcisse</t>
  </si>
  <si>
    <t xml:space="preserve">CPE FLOCON DE RÊVE INC. </t>
  </si>
  <si>
    <t>3005-6846</t>
  </si>
  <si>
    <t>530, rue Massicotte</t>
  </si>
  <si>
    <t>G0X 2Y0</t>
  </si>
  <si>
    <t>Champlain</t>
  </si>
  <si>
    <t>CPE LE PETIT CHAMPLAIN</t>
  </si>
  <si>
    <t>3005-0990</t>
  </si>
  <si>
    <t>15, rue Massicotte</t>
  </si>
  <si>
    <t>G0X 1C0</t>
  </si>
  <si>
    <t>3006-2271</t>
  </si>
  <si>
    <t>G0X 3E0</t>
  </si>
  <si>
    <t>Saint-Stanislas</t>
  </si>
  <si>
    <t>4-06</t>
  </si>
  <si>
    <t>Saint-Tite</t>
  </si>
  <si>
    <t>C.P.E. Les Soleils de Mékinac</t>
  </si>
  <si>
    <t>1645-0389</t>
  </si>
  <si>
    <t>2, rue Saint-Gabriel</t>
  </si>
  <si>
    <t>G0X 3H0</t>
  </si>
  <si>
    <t>3006-1771</t>
  </si>
  <si>
    <t>rue Baillargeon</t>
  </si>
  <si>
    <t>G0X 2G0</t>
  </si>
  <si>
    <t>Saint-Élie-de-Caxton</t>
  </si>
  <si>
    <t>CARMEL LA SAUTERELLE</t>
  </si>
  <si>
    <t>G0X 2N0</t>
  </si>
  <si>
    <t>4-07</t>
  </si>
  <si>
    <t>Saint-Barnabé</t>
  </si>
  <si>
    <t>L'ATELIER DE LA PETITE ENFANCE INC.</t>
  </si>
  <si>
    <t>3006-2101</t>
  </si>
  <si>
    <t>G0X 2K0</t>
  </si>
  <si>
    <t>Louiseville</t>
  </si>
  <si>
    <t>LES SERVICES DE GARDE GRIBOUILLIS</t>
  </si>
  <si>
    <t>3006-2265</t>
  </si>
  <si>
    <t>J5V 1Y8</t>
  </si>
  <si>
    <t>Saint-Alexis-des-Monts</t>
  </si>
  <si>
    <t>LES SERVICES DE GARDE GRIBOUILLIS (ST-ALEXIS DES MONTS)</t>
  </si>
  <si>
    <t>3006-1412</t>
  </si>
  <si>
    <t>J0K 1V0</t>
  </si>
  <si>
    <t>Total projets RG 4</t>
  </si>
  <si>
    <t>Total RG 4 - Mauricie</t>
  </si>
  <si>
    <t>5 Estrie</t>
  </si>
  <si>
    <t>5-01</t>
  </si>
  <si>
    <t>Saint-Sébastien</t>
  </si>
  <si>
    <t>CPE SOUS LES ÉTOILES</t>
  </si>
  <si>
    <t>3006-2163</t>
  </si>
  <si>
    <t>rue Dorval</t>
  </si>
  <si>
    <t>G0Y 1M0</t>
  </si>
  <si>
    <t>5-02</t>
  </si>
  <si>
    <t>Saint-Denis-de-Brompton</t>
  </si>
  <si>
    <t>CPE Magimo</t>
  </si>
  <si>
    <t>3006-2073</t>
  </si>
  <si>
    <t>J0E 1Y0</t>
  </si>
  <si>
    <t>Richmond</t>
  </si>
  <si>
    <t xml:space="preserve">CPE POP SOLEIL </t>
  </si>
  <si>
    <t>3005-8676</t>
  </si>
  <si>
    <t>298, rue Armstrong</t>
  </si>
  <si>
    <t>J0B 2H0</t>
  </si>
  <si>
    <t>Windsor</t>
  </si>
  <si>
    <t>CPE Sel et Poivre</t>
  </si>
  <si>
    <t>3005-0941</t>
  </si>
  <si>
    <t>12, 6e Avenue</t>
  </si>
  <si>
    <t>J1S 2Z8</t>
  </si>
  <si>
    <t>Val St-François</t>
  </si>
  <si>
    <t>3006-1794</t>
  </si>
  <si>
    <t>J0B 2V0</t>
  </si>
  <si>
    <t>2023-12-13</t>
  </si>
  <si>
    <t>5-03</t>
  </si>
  <si>
    <t>Des Sources</t>
  </si>
  <si>
    <t>CPE La Sourcière</t>
  </si>
  <si>
    <t>3006-2063</t>
  </si>
  <si>
    <t>J1T 3M7</t>
  </si>
  <si>
    <t>Waterville</t>
  </si>
  <si>
    <t>CPE L'ENFANTILLAGE INC.</t>
  </si>
  <si>
    <t>J0B 3H0</t>
  </si>
  <si>
    <t>5-04</t>
  </si>
  <si>
    <t>Coaticook</t>
  </si>
  <si>
    <t>3006-2162</t>
  </si>
  <si>
    <t>420, rue  Merrill</t>
  </si>
  <si>
    <t>J1A 1X5</t>
  </si>
  <si>
    <t>Compton</t>
  </si>
  <si>
    <t>CPE LES TROIS POMMES DE COMPTON</t>
  </si>
  <si>
    <t>3000-1084</t>
  </si>
  <si>
    <t>31, chemin Hatley</t>
  </si>
  <si>
    <t>J0B 1L0</t>
  </si>
  <si>
    <t>CPE L'ENFANTILLAGE INC. (INST WATERVILLE)</t>
  </si>
  <si>
    <t>3006-1551</t>
  </si>
  <si>
    <t>660, rue du Couvent</t>
  </si>
  <si>
    <t>East Angus</t>
  </si>
  <si>
    <t>CPE-BC Uni-Vers D'enfants</t>
  </si>
  <si>
    <t>5-05</t>
  </si>
  <si>
    <t>Magog</t>
  </si>
  <si>
    <t>CPE  L'Enfant-Do de Memphrémagog</t>
  </si>
  <si>
    <t>3006-1775</t>
  </si>
  <si>
    <t>79, rue Pie XII Sud</t>
  </si>
  <si>
    <t>J1X 6A5</t>
  </si>
  <si>
    <t>Eastman</t>
  </si>
  <si>
    <t>CPE LA PLEINE LUNE</t>
  </si>
  <si>
    <t>3005-0873</t>
  </si>
  <si>
    <t>491, rue Principale</t>
  </si>
  <si>
    <t>J0E 1P0</t>
  </si>
  <si>
    <t>3005-4336</t>
  </si>
  <si>
    <t>432, rue Merry Nord, bureau 2</t>
  </si>
  <si>
    <t>J1X 2G5</t>
  </si>
  <si>
    <t>5-06</t>
  </si>
  <si>
    <t>CPE FAFOUIN</t>
  </si>
  <si>
    <t>3006-0907</t>
  </si>
  <si>
    <t>115, rue Lafontaine</t>
  </si>
  <si>
    <t>J0B 1R0</t>
  </si>
  <si>
    <t xml:space="preserve">CPE-BC UNI-VERS D'ENFANTS </t>
  </si>
  <si>
    <t>Sainte-Catherine-de-Hatley</t>
  </si>
  <si>
    <t>LES PETITS HËTRES</t>
  </si>
  <si>
    <t>3006-2102</t>
  </si>
  <si>
    <t>J0B 1W0</t>
  </si>
  <si>
    <t xml:space="preserve"> Ascot Corner</t>
  </si>
  <si>
    <t>CPE-BC UNI-VERS D'ENFANTS (4E INST)</t>
  </si>
  <si>
    <t>3006-1458</t>
  </si>
  <si>
    <t>72, rue du Québec</t>
  </si>
  <si>
    <t>J0B 1A0</t>
  </si>
  <si>
    <t>Cookshire-Eaton</t>
  </si>
  <si>
    <t>CPE IL ÉTAIT UNE FOIS</t>
  </si>
  <si>
    <t>3006-1464</t>
  </si>
  <si>
    <t>J0B 2A0</t>
  </si>
  <si>
    <t>Ascot Corner</t>
  </si>
  <si>
    <t>CPE-BC UNI-VERS D'ENFANTS</t>
  </si>
  <si>
    <t>5-07</t>
  </si>
  <si>
    <t>Sherbrooke</t>
  </si>
  <si>
    <t>CPE LA JARDINIÈRE INC.</t>
  </si>
  <si>
    <t>3005-8872</t>
  </si>
  <si>
    <t>3001, 12e Avenue Nord</t>
  </si>
  <si>
    <t>J1H 5N4</t>
  </si>
  <si>
    <t>CPE Les Amis de la Maison Blanche</t>
  </si>
  <si>
    <t>3006-1762</t>
  </si>
  <si>
    <t>J1G 2E3</t>
  </si>
  <si>
    <t>2023-02-28</t>
  </si>
  <si>
    <t>CPE MANCHE DE PELLE</t>
  </si>
  <si>
    <t>3006-1466</t>
  </si>
  <si>
    <t>J1E 4K1</t>
  </si>
  <si>
    <t>3006-1776</t>
  </si>
  <si>
    <t>145, rue Pemet</t>
  </si>
  <si>
    <t>J1G 2Y6</t>
  </si>
  <si>
    <t>1470-0462</t>
  </si>
  <si>
    <t>340, rue Kennedy Nord</t>
  </si>
  <si>
    <t>J1E 2E7</t>
  </si>
  <si>
    <t>9455-3716 Québec inc.</t>
  </si>
  <si>
    <t>3006-2046</t>
  </si>
  <si>
    <t>2747M, King Est (voisin)</t>
  </si>
  <si>
    <t>J1G 5G9</t>
  </si>
  <si>
    <t>MIMI-COCO</t>
  </si>
  <si>
    <t>3005-9801</t>
  </si>
  <si>
    <t>605, rue des Jonquilles</t>
  </si>
  <si>
    <t>J1E 3V2</t>
  </si>
  <si>
    <t>5-08</t>
  </si>
  <si>
    <t>COOP. DU CPE JARDIN D.A.M.I.S DE ROCK-FOREST</t>
  </si>
  <si>
    <t>3005-9039</t>
  </si>
  <si>
    <t>Coin Claude-Léveillé et Léandre-Proulx (secteur Rock Forest)</t>
  </si>
  <si>
    <t>J1N 1E8</t>
  </si>
  <si>
    <t>G. LA CACHE AUX TRÉSORS</t>
  </si>
  <si>
    <t>3006-1449</t>
  </si>
  <si>
    <t>J1R 0K5</t>
  </si>
  <si>
    <t>GARD LES PETITES ETOILES</t>
  </si>
  <si>
    <t>3006-1493</t>
  </si>
  <si>
    <t>boulevard René-Lévesque, lot #6031810, zone P1884E</t>
  </si>
  <si>
    <t>J1N 1W7</t>
  </si>
  <si>
    <t>COOP DE SOLIDARITÉ JARDIN D'A.M.I.S. DE ROCK FOREST</t>
  </si>
  <si>
    <t>GARD. LES MINIS EN FORÊT</t>
  </si>
  <si>
    <t>3006-1442</t>
  </si>
  <si>
    <t>J1N 3V4</t>
  </si>
  <si>
    <t>5-09</t>
  </si>
  <si>
    <t>AU COEUR DES MÉSANGES</t>
  </si>
  <si>
    <t>3005-0163</t>
  </si>
  <si>
    <t>3694, rue Napoléon-Poulin</t>
  </si>
  <si>
    <t>J1N 2W3</t>
  </si>
  <si>
    <t>3005-0300</t>
  </si>
  <si>
    <t>3915, boulevard de l'Université</t>
  </si>
  <si>
    <t>3006-0977</t>
  </si>
  <si>
    <t>Campus principal Université de Sherbrooke</t>
  </si>
  <si>
    <t>J1K 2R1</t>
  </si>
  <si>
    <t>CPE CHEZ LES AMIS INC.</t>
  </si>
  <si>
    <t>1624-4741</t>
  </si>
  <si>
    <t>838, rue de l'Ontario</t>
  </si>
  <si>
    <t>J1J 3S2</t>
  </si>
  <si>
    <t>CPE LE P'TIT GADU INST. AUTOUR DU MONDE</t>
  </si>
  <si>
    <t>3005-8543</t>
  </si>
  <si>
    <t>645, rue Sara</t>
  </si>
  <si>
    <t>J1H 0K4</t>
  </si>
  <si>
    <t>CPE CARROSSE-CITROUILLE INC.</t>
  </si>
  <si>
    <t>5384-8339</t>
  </si>
  <si>
    <t>1680, rue Garant</t>
  </si>
  <si>
    <t>J1J 1J2</t>
  </si>
  <si>
    <t>CPE L'ESPIÈGLERIE - INST. MONT-BELLEVUE</t>
  </si>
  <si>
    <t>3006-1452</t>
  </si>
  <si>
    <t>1010, rue Fairmount</t>
  </si>
  <si>
    <t>J1H 3N3</t>
  </si>
  <si>
    <t>GARD MA LICORNE BLEUE</t>
  </si>
  <si>
    <t>3006-1491</t>
  </si>
  <si>
    <t>J1J 3B1</t>
  </si>
  <si>
    <t>CPE LES STROUMPS</t>
  </si>
  <si>
    <t>J1C 0R1</t>
  </si>
  <si>
    <t>5-10</t>
  </si>
  <si>
    <t>Cowansville</t>
  </si>
  <si>
    <t>9453-6745 Québec inc.</t>
  </si>
  <si>
    <t>3006-1841</t>
  </si>
  <si>
    <t>104-110, rue Church</t>
  </si>
  <si>
    <t>J2K 1T8</t>
  </si>
  <si>
    <t>Farnham</t>
  </si>
  <si>
    <t>CPE LE CHÂTEAU DES FRIMOUSSES (INST. DUNHAM)</t>
  </si>
  <si>
    <t>3005-9293</t>
  </si>
  <si>
    <t>rue Jacques-Cartier Sud</t>
  </si>
  <si>
    <t>J2N 1Y7</t>
  </si>
  <si>
    <t>Centre de la petite enfance Les Tisserands</t>
  </si>
  <si>
    <t>3006-2062</t>
  </si>
  <si>
    <t>J2K 3W6</t>
  </si>
  <si>
    <t>Lac Brome</t>
  </si>
  <si>
    <t>CENTRE DE LA PETITE ENFANCE LA PASSERELLE DES MOUSSES</t>
  </si>
  <si>
    <t>3005-0414</t>
  </si>
  <si>
    <t>238, rue Victoria</t>
  </si>
  <si>
    <t>J0E 1V0</t>
  </si>
  <si>
    <t>5-11</t>
  </si>
  <si>
    <t>Granby</t>
  </si>
  <si>
    <t>9400-9628 QUÉBEC INC.</t>
  </si>
  <si>
    <t>3006-0988</t>
  </si>
  <si>
    <t>J2G 2W9</t>
  </si>
  <si>
    <t>Centre de la petite enfance Le Soleil de Jeannot</t>
  </si>
  <si>
    <t>3006-1729</t>
  </si>
  <si>
    <t>635, rue Cowie</t>
  </si>
  <si>
    <t>J2G 8J2</t>
  </si>
  <si>
    <t>2023-12-20</t>
  </si>
  <si>
    <t>Shefford</t>
  </si>
  <si>
    <t>CPE Chez Nous</t>
  </si>
  <si>
    <t>3005-1461</t>
  </si>
  <si>
    <t>184, chemin Jolley</t>
  </si>
  <si>
    <t>J2M 1N4</t>
  </si>
  <si>
    <t>Saint-Alphonse-de-Granby</t>
  </si>
  <si>
    <t>CPE L'AMUS'AILES</t>
  </si>
  <si>
    <t>3006-1769</t>
  </si>
  <si>
    <t>rue du Domaine</t>
  </si>
  <si>
    <t>J0E 2A0</t>
  </si>
  <si>
    <t>Total projets RG 5</t>
  </si>
  <si>
    <t>Total RG 5 - Estrie</t>
  </si>
  <si>
    <t>6 Montréal</t>
  </si>
  <si>
    <t>6-01</t>
  </si>
  <si>
    <t>Lac Saint-Louis</t>
  </si>
  <si>
    <t xml:space="preserve">CPE WHITESIDE TAYLOR </t>
  </si>
  <si>
    <t>1469-0309</t>
  </si>
  <si>
    <t>20551, rue Lakeshore</t>
  </si>
  <si>
    <t>H9X 1R3</t>
  </si>
  <si>
    <t>6-03</t>
  </si>
  <si>
    <t>Lachine</t>
  </si>
  <si>
    <t>CPE À PETITS PAS</t>
  </si>
  <si>
    <t>3005-6630</t>
  </si>
  <si>
    <t>800, rue Provost</t>
  </si>
  <si>
    <t>H8S 1M7</t>
  </si>
  <si>
    <t>Lasalle</t>
  </si>
  <si>
    <t>CPE FAMILIGARDE DE LASALLE</t>
  </si>
  <si>
    <t>3005-9095</t>
  </si>
  <si>
    <t>21, rue Centrale</t>
  </si>
  <si>
    <t>H8R 4E2</t>
  </si>
  <si>
    <t>6-04</t>
  </si>
  <si>
    <t>Verdun</t>
  </si>
  <si>
    <t>CENTRE DE LA PETITE ENFANCE RIVERVIEW</t>
  </si>
  <si>
    <t>2166-7910</t>
  </si>
  <si>
    <t>1040, rue Godin</t>
  </si>
  <si>
    <t>H4H 2B7</t>
  </si>
  <si>
    <t>CENTRE PAUSE PARENTS-ENFANTS (3E INST)</t>
  </si>
  <si>
    <t>3006-0658</t>
  </si>
  <si>
    <t>800, rue Willibrord</t>
  </si>
  <si>
    <t>H4G 2T9</t>
  </si>
  <si>
    <t>2023-10-01</t>
  </si>
  <si>
    <t>CENTRE DE LA PETITE ENFANCE LES ENFANTS DE L'AVENIR INC.</t>
  </si>
  <si>
    <t>3005-9240</t>
  </si>
  <si>
    <t>1836-1880, rue Le Ber</t>
  </si>
  <si>
    <t>H3K 2A4</t>
  </si>
  <si>
    <t>CENTRE ÉDUCATIF DE LA PETITE ENFANCE ANDRÉ-LAURENDEAU</t>
  </si>
  <si>
    <t>1627-7212</t>
  </si>
  <si>
    <t>1351, rue Lapierre</t>
  </si>
  <si>
    <t>H8N 2J4</t>
  </si>
  <si>
    <t>Pointe-Saint-Charles</t>
  </si>
  <si>
    <t>CPE LES ENFANTS DE L'AVENIR</t>
  </si>
  <si>
    <t>Saint-Paul</t>
  </si>
  <si>
    <t>CPE LES PETITS LUTINS DE CÔTE ST-PAUL INC.</t>
  </si>
  <si>
    <t>3005-1353</t>
  </si>
  <si>
    <t>6025, rue Beaulieu</t>
  </si>
  <si>
    <t>H4E 3E7</t>
  </si>
  <si>
    <t>2023-06-30</t>
  </si>
  <si>
    <t>CPE ENFANTS SOLEIL INC.</t>
  </si>
  <si>
    <t>3006-0709</t>
  </si>
  <si>
    <t>5704, rue Laurendeau</t>
  </si>
  <si>
    <t>H4E 3W4</t>
  </si>
  <si>
    <t>2023-10-09</t>
  </si>
  <si>
    <t>CENTRE PAUSE PARENTS-ENFANTS</t>
  </si>
  <si>
    <t>GARDERIE LES PETITS AVENTURIERS</t>
  </si>
  <si>
    <t>3006-0646</t>
  </si>
  <si>
    <t>6020, Boul. Monk, local 6012</t>
  </si>
  <si>
    <t>H4E 3H6</t>
  </si>
  <si>
    <t>Saint-Henri</t>
  </si>
  <si>
    <t>GARDERIE RIBAMBELLE MONTRÉAL</t>
  </si>
  <si>
    <t>3006-0708</t>
  </si>
  <si>
    <t>2455, avenue Lionel-Groulx</t>
  </si>
  <si>
    <t>H3J 1J6</t>
  </si>
  <si>
    <t>CENTRE DE LA PETITE ENFANCE BISCUIT</t>
  </si>
  <si>
    <t>3006-0705</t>
  </si>
  <si>
    <t>4700, rue Saint-Ambroise</t>
  </si>
  <si>
    <t>H4C 2C7</t>
  </si>
  <si>
    <t>2023-03-31</t>
  </si>
  <si>
    <t>6-06</t>
  </si>
  <si>
    <t>Snowdon</t>
  </si>
  <si>
    <t>CENTRE DE LA PETITE ENFANCE DE LA CÔTE INC.</t>
  </si>
  <si>
    <t>3006-1698</t>
  </si>
  <si>
    <t>6830, Chemin de la Côte-des-neiges</t>
  </si>
  <si>
    <t>H3S 2A8</t>
  </si>
  <si>
    <t>CENTRE DE LA PETITE ENFANCE JARDIN DE FRUITS INC.</t>
  </si>
  <si>
    <t>2315-3430</t>
  </si>
  <si>
    <t>5075, rue Jean-Talon Ouest, bureau 3</t>
  </si>
  <si>
    <t>H4P 1W7</t>
  </si>
  <si>
    <t>6-07</t>
  </si>
  <si>
    <t>Côte-des-Neiges</t>
  </si>
  <si>
    <t>CENTRE DE PETITE ENFANCE LES PETITS GÉNIES INC.</t>
  </si>
  <si>
    <t>3006-0969</t>
  </si>
  <si>
    <t>5290, avenue Louis-Colin</t>
  </si>
  <si>
    <t>H3T 1T3</t>
  </si>
  <si>
    <t>2023-04-30</t>
  </si>
  <si>
    <t>Parc-Extension</t>
  </si>
  <si>
    <t>GARDERIE LE PETIT MONDE DE SOPHIA 4 INC.</t>
  </si>
  <si>
    <t>3006-0672</t>
  </si>
  <si>
    <t>H3N 1Y9</t>
  </si>
  <si>
    <t>6-09</t>
  </si>
  <si>
    <t>Bordeaux-Cartierville</t>
  </si>
  <si>
    <t>CENTRE DE LA PETITE ENFANCE TROIS P'TITS TOURS</t>
  </si>
  <si>
    <t>3006-0949</t>
  </si>
  <si>
    <t>5880, boulevard Gouin Ouest</t>
  </si>
  <si>
    <t>H4J 1E4</t>
  </si>
  <si>
    <t>6-10</t>
  </si>
  <si>
    <t>Saint-Laurent</t>
  </si>
  <si>
    <t>CENTRE DE LA PETITE ENFANCE VANIER</t>
  </si>
  <si>
    <t>3006-0930</t>
  </si>
  <si>
    <t>821, avenue Sainte-Croix</t>
  </si>
  <si>
    <t>H4L 3X9</t>
  </si>
  <si>
    <t>2022-12-23</t>
  </si>
  <si>
    <t>6-12</t>
  </si>
  <si>
    <t>Montréal-Nord</t>
  </si>
  <si>
    <t xml:space="preserve">CPE MINI-FÉE INC. </t>
  </si>
  <si>
    <t>3005-8924</t>
  </si>
  <si>
    <t>boulevard Henri-Bourassa</t>
  </si>
  <si>
    <t>H1G 4J9</t>
  </si>
  <si>
    <t>2024-01-09</t>
  </si>
  <si>
    <t>CPE MON UNIVERS FLEURY</t>
  </si>
  <si>
    <t>3005-8980</t>
  </si>
  <si>
    <t>3955, rue Fleury Est</t>
  </si>
  <si>
    <t>H1H 2V1</t>
  </si>
  <si>
    <t>6-14</t>
  </si>
  <si>
    <t>Plateau-Mont-Royal</t>
  </si>
  <si>
    <t>CPE ST-LOUIS</t>
  </si>
  <si>
    <t>3006-0706</t>
  </si>
  <si>
    <t>H2H 2B4</t>
  </si>
  <si>
    <t>2022-12-22</t>
  </si>
  <si>
    <t>Montréal - Centre-Ville</t>
  </si>
  <si>
    <t>CENTRE DE LA PETITE ENFANCE LA VOUTE ENCHANTEE</t>
  </si>
  <si>
    <t>3005-0249</t>
  </si>
  <si>
    <t>775, rue Bonsecours      2e étage</t>
  </si>
  <si>
    <t>H2Y 3C8</t>
  </si>
  <si>
    <t>3005-0798</t>
  </si>
  <si>
    <t>775, rue Bonsecours      3e étage</t>
  </si>
  <si>
    <t>6-16</t>
  </si>
  <si>
    <t>Saint-Michel</t>
  </si>
  <si>
    <t>CPE AU GALOP INC.</t>
  </si>
  <si>
    <t>3005-9275</t>
  </si>
  <si>
    <t>4250, rue Jean-Rivard</t>
  </si>
  <si>
    <t>H1Z 2A8</t>
  </si>
  <si>
    <t>2023-08-28</t>
  </si>
  <si>
    <t>6-17</t>
  </si>
  <si>
    <t>Hochelaga-Maisonneuve</t>
  </si>
  <si>
    <t>CENTRE DE LA PETITE ENFANCE LE JARDIN CHARMANT INC. (INST.  RUE ADAM) - anciennement Gros Bec</t>
  </si>
  <si>
    <t>3005-9368</t>
  </si>
  <si>
    <t>4901, rue Adam</t>
  </si>
  <si>
    <t>H1V 1W2</t>
  </si>
  <si>
    <t>6-18</t>
  </si>
  <si>
    <t>CENTRE DE LA PETITE ENFANCE CARDIO-PUCES</t>
  </si>
  <si>
    <t>2731-7734</t>
  </si>
  <si>
    <t>6825, rue Viau</t>
  </si>
  <si>
    <t>H1T 2Y9</t>
  </si>
  <si>
    <t>SERVICE DE GARDE ÉDUCATIF È L'ENFANCE LES MÔMES INC</t>
  </si>
  <si>
    <t>3006-2040</t>
  </si>
  <si>
    <t>8131, boulevard Cousineau commercial bâtiment 2</t>
  </si>
  <si>
    <t>J4L 3R8</t>
  </si>
  <si>
    <t>6-19</t>
  </si>
  <si>
    <t xml:space="preserve"> Anjou</t>
  </si>
  <si>
    <t>LES "CHAT"OUILLEUX INC.</t>
  </si>
  <si>
    <t>3000-1203</t>
  </si>
  <si>
    <t>6546, avenue Baldwin</t>
  </si>
  <si>
    <t>H1K 3C5</t>
  </si>
  <si>
    <t>LIEU DES PETITS</t>
  </si>
  <si>
    <t>2327-1836</t>
  </si>
  <si>
    <t>9081, boulevard Saint-Michel</t>
  </si>
  <si>
    <t>H1Z 3G6</t>
  </si>
  <si>
    <t>ACADÉMIE PRÉSCOLAIRE ANJOU INC</t>
  </si>
  <si>
    <t>3005-2952</t>
  </si>
  <si>
    <t>6540, avenue Baldwin</t>
  </si>
  <si>
    <t>Rivière-des-Prairies</t>
  </si>
  <si>
    <t>CENTRE DE LA PETITE ENFANCE "LA GRENOUILLE ROSE"</t>
  </si>
  <si>
    <t>H1C 1B3</t>
  </si>
  <si>
    <t>6-20</t>
  </si>
  <si>
    <t>Mercier-Est</t>
  </si>
  <si>
    <t>CENTRE DE LA PETITE ENFANCE LES P'TITS AMIS DE SAVIO</t>
  </si>
  <si>
    <t>5295-6711</t>
  </si>
  <si>
    <t>9181, rue Sainte-Claire</t>
  </si>
  <si>
    <t>H1L 6N4</t>
  </si>
  <si>
    <t>CENTRE DE LA PETITE ENFANCE LES MAISONS ENJOUÉES</t>
  </si>
  <si>
    <t>3005-1955</t>
  </si>
  <si>
    <t>3405, rue St-Donat</t>
  </si>
  <si>
    <t>H1K 3N5</t>
  </si>
  <si>
    <t>2023-04-01</t>
  </si>
  <si>
    <t>Total projets RG 6</t>
  </si>
  <si>
    <t>Total RG 6 - Montréal</t>
  </si>
  <si>
    <t>7 Outaouais</t>
  </si>
  <si>
    <t>7-01</t>
  </si>
  <si>
    <t>Saint-André-Avellin</t>
  </si>
  <si>
    <t>CPE AUX MILLE COULEURS</t>
  </si>
  <si>
    <t>3006-1231</t>
  </si>
  <si>
    <t>J0V 1W0</t>
  </si>
  <si>
    <t>2023-12-16</t>
  </si>
  <si>
    <t>Ripon</t>
  </si>
  <si>
    <t>3006-1830</t>
  </si>
  <si>
    <t>31, rue Coursol</t>
  </si>
  <si>
    <t>J0V 1V0</t>
  </si>
  <si>
    <t>Thurso</t>
  </si>
  <si>
    <t>LES COLIBRIS</t>
  </si>
  <si>
    <t>3005-1543</t>
  </si>
  <si>
    <t>70, rue Galipeau</t>
  </si>
  <si>
    <t>J0X 3B0</t>
  </si>
  <si>
    <t>Papineauville</t>
  </si>
  <si>
    <t>LES GEAIS BLEUS</t>
  </si>
  <si>
    <t>1642-5233</t>
  </si>
  <si>
    <t>381, rue Papineau</t>
  </si>
  <si>
    <t>J0V 1R0</t>
  </si>
  <si>
    <t>CENTRE DE LA PETITE ENFANCE AUX MILLE COULEURS INC.</t>
  </si>
  <si>
    <t>3006-2356</t>
  </si>
  <si>
    <t>7-02</t>
  </si>
  <si>
    <t>Chelsea</t>
  </si>
  <si>
    <t>CENTRE ÉDUCATIF LA PASSERELLE INC.</t>
  </si>
  <si>
    <t>3005-9034</t>
  </si>
  <si>
    <t>147, chemin Vanier</t>
  </si>
  <si>
    <t>J9H 1Z2</t>
  </si>
  <si>
    <t>CENTRE EDUCATIF LA PASSERELLE INC.</t>
  </si>
  <si>
    <t>Cantley</t>
  </si>
  <si>
    <t>CPE AUX PETITS CAMPAGNARDS INC.</t>
  </si>
  <si>
    <t>3005-0276</t>
  </si>
  <si>
    <t>90, rue du Commandeur</t>
  </si>
  <si>
    <t>J8V 3T5</t>
  </si>
  <si>
    <t>L'Ange-Gardien</t>
  </si>
  <si>
    <t>CPE DES BOULEAUX 2</t>
  </si>
  <si>
    <t>3006-1235</t>
  </si>
  <si>
    <t>42B, chemin des Bouleaux</t>
  </si>
  <si>
    <t>J8L 0G3</t>
  </si>
  <si>
    <t>Val-des-Monts</t>
  </si>
  <si>
    <t>PROJET G. DE LA FORÊT ENCHANTÉE 2</t>
  </si>
  <si>
    <t>3006-1243</t>
  </si>
  <si>
    <t>26, chemin de l'École</t>
  </si>
  <si>
    <t>J8N 7E9</t>
  </si>
  <si>
    <t>GARDERIE LES PETITS HÉROS INC.</t>
  </si>
  <si>
    <t>3006-1521</t>
  </si>
  <si>
    <t>16, chemin Douglas</t>
  </si>
  <si>
    <t>J9B 1K4</t>
  </si>
  <si>
    <t>PROJET CENTRE ÉDUCATIF LE PETIT CAMPUS</t>
  </si>
  <si>
    <t>3006-1515</t>
  </si>
  <si>
    <t>rue du Mont-Joël</t>
  </si>
  <si>
    <t>J8V 4B9</t>
  </si>
  <si>
    <t>Maniwaki</t>
  </si>
  <si>
    <t>RÉSEAU PETITS PAS</t>
  </si>
  <si>
    <t>J0X 1X0</t>
  </si>
  <si>
    <t>7-03</t>
  </si>
  <si>
    <t>Kazabazua</t>
  </si>
  <si>
    <t>CENTRE DE LA PETITE ENFANCE VALLÉE SOURIRE</t>
  </si>
  <si>
    <t>3005-1450</t>
  </si>
  <si>
    <t>7-04</t>
  </si>
  <si>
    <t>Campbell's Bay</t>
  </si>
  <si>
    <t>CPE 1-2-3 PICABOU</t>
  </si>
  <si>
    <t>2962-5381</t>
  </si>
  <si>
    <t>166, rue Front</t>
  </si>
  <si>
    <t>J0X 1K0</t>
  </si>
  <si>
    <t>Mansfield et Pontefract</t>
  </si>
  <si>
    <t>3005-1223</t>
  </si>
  <si>
    <t>242, rue Lévesque</t>
  </si>
  <si>
    <t>J0X 1R0</t>
  </si>
  <si>
    <t>Shawville</t>
  </si>
  <si>
    <t>3006-1579</t>
  </si>
  <si>
    <t>7-05</t>
  </si>
  <si>
    <t>GARDERIE IMAGINE 2 INC.</t>
  </si>
  <si>
    <t>3005-5144</t>
  </si>
  <si>
    <t>104, rue Bédard</t>
  </si>
  <si>
    <t>J8Y 6A5</t>
  </si>
  <si>
    <t>Gatineau</t>
  </si>
  <si>
    <t>CENTRE ÉDUCATIF JUMONVILLE</t>
  </si>
  <si>
    <t>3006-2153</t>
  </si>
  <si>
    <t>38, rue Jumonville</t>
  </si>
  <si>
    <t>J8Z 1B7</t>
  </si>
  <si>
    <t>CENTRE DE LA PETITE ENFANCE LES TERRASSES</t>
  </si>
  <si>
    <t>3006-1997</t>
  </si>
  <si>
    <t>60, rue Laval suite 107</t>
  </si>
  <si>
    <t>J8X 3G9</t>
  </si>
  <si>
    <t>GARDERIE ÉDUCATIVE ENFANT CITÉ INC.</t>
  </si>
  <si>
    <t>J8X 2C4</t>
  </si>
  <si>
    <t>9454-5563 Quebec INC</t>
  </si>
  <si>
    <t>J8Z 1Y9</t>
  </si>
  <si>
    <t>7-06</t>
  </si>
  <si>
    <t>9432-3011 QUÉBEC INC.</t>
  </si>
  <si>
    <t>3006-1781</t>
  </si>
  <si>
    <t>1625, rue Lionel-Boulet</t>
  </si>
  <si>
    <t>J3X 1P7</t>
  </si>
  <si>
    <t>G. DE LAVERENDRYE</t>
  </si>
  <si>
    <t>3000-1351</t>
  </si>
  <si>
    <t>1050, boulevard Gréber</t>
  </si>
  <si>
    <t>J8V 3Z9</t>
  </si>
  <si>
    <t>PROJET GARDERIE ÉDUCATIVES LES TRÉSORS DE MYMI II</t>
  </si>
  <si>
    <t>3006-1317</t>
  </si>
  <si>
    <t>992, boulevard Lorrain</t>
  </si>
  <si>
    <t>J8R 3E5</t>
  </si>
  <si>
    <t>PROJET GARDERIE ÉDUCATIVE LES AMIS DE LA VALLÉE</t>
  </si>
  <si>
    <t>3006-1318</t>
  </si>
  <si>
    <t>530, chemin Industriel</t>
  </si>
  <si>
    <t>J8R 0J9</t>
  </si>
  <si>
    <t>2022-12-31</t>
  </si>
  <si>
    <t>CENTRE D'ÉDUCATION PRÉSCOLAIRE LA CITÉ</t>
  </si>
  <si>
    <t>3006-1519</t>
  </si>
  <si>
    <t>144, rue De Morency</t>
  </si>
  <si>
    <t>J8V 3P9</t>
  </si>
  <si>
    <t>3961532 CANADA INC.</t>
  </si>
  <si>
    <t>J8V 3Y8</t>
  </si>
  <si>
    <t>GARDERIE AMI CALIN GATINEAU INC.</t>
  </si>
  <si>
    <t>J8R 3J7</t>
  </si>
  <si>
    <t>7-07</t>
  </si>
  <si>
    <t>PROJET GARD. ÉDUC. LES POUSSINS FORMIDABLES</t>
  </si>
  <si>
    <t>3006-1436</t>
  </si>
  <si>
    <t>540A, chemin Vanier</t>
  </si>
  <si>
    <t>J9J 3J1</t>
  </si>
  <si>
    <t>PROJET GARDERIE DES JARDINS 2</t>
  </si>
  <si>
    <t>3006-1518</t>
  </si>
  <si>
    <t>431, rue Main</t>
  </si>
  <si>
    <t>J8P 5K8</t>
  </si>
  <si>
    <t>CPE AUX TROIS POMMES</t>
  </si>
  <si>
    <t>3006-2149</t>
  </si>
  <si>
    <t>253, rue Bellehumeur</t>
  </si>
  <si>
    <t>J8T 8N8</t>
  </si>
  <si>
    <t>2024-03-01</t>
  </si>
  <si>
    <t>PROJET GARDERIE 9399-5686 QUÉBEC INC.</t>
  </si>
  <si>
    <t>3006-1514</t>
  </si>
  <si>
    <t>5, rue Saint-Arthur</t>
  </si>
  <si>
    <t>J8T 3C2</t>
  </si>
  <si>
    <t>PROJET G. PETITS CRÉATIFS 3 INC.</t>
  </si>
  <si>
    <t>3006-1330</t>
  </si>
  <si>
    <t>507, boul. Maloney Est</t>
  </si>
  <si>
    <t>J8P 1E8</t>
  </si>
  <si>
    <t>7-08</t>
  </si>
  <si>
    <t>CENTRE DE LA PETITE ENFANCE TROIS PETITS POINTS ...</t>
  </si>
  <si>
    <t>3006-1849</t>
  </si>
  <si>
    <t>112, rue Masson-Angers</t>
  </si>
  <si>
    <t>J8M 1A2</t>
  </si>
  <si>
    <t>CPE L'OISEAU BLEU</t>
  </si>
  <si>
    <t>3006-2156</t>
  </si>
  <si>
    <t>J8L 1G6</t>
  </si>
  <si>
    <t>L'OISEAU BLEU</t>
  </si>
  <si>
    <t xml:space="preserve"> 3006-1991</t>
  </si>
  <si>
    <t>426, rue Haspect</t>
  </si>
  <si>
    <t>J8L 3W7</t>
  </si>
  <si>
    <t>2024-01-19</t>
  </si>
  <si>
    <t>CPE LA GRANDE ENVOLÉE</t>
  </si>
  <si>
    <t>3005-0599</t>
  </si>
  <si>
    <t>154, rue MacLaren Est</t>
  </si>
  <si>
    <t>J8L 1K4</t>
  </si>
  <si>
    <t>7-09</t>
  </si>
  <si>
    <t>CENTRE ÉDUCATIF AU ROYAUME DES ENFANTS</t>
  </si>
  <si>
    <t>3005-3607</t>
  </si>
  <si>
    <t>86, rue du Tropique</t>
  </si>
  <si>
    <t>J9J 3V2</t>
  </si>
  <si>
    <t>CPE AU PAYS DE CORNEMUSE</t>
  </si>
  <si>
    <t>3006-0677</t>
  </si>
  <si>
    <t>chemin Vanier</t>
  </si>
  <si>
    <t>J9H 1X4</t>
  </si>
  <si>
    <t>2023-02-15</t>
  </si>
  <si>
    <t>CPE LE CHÂTELET (MANOIR DES PETITS)</t>
  </si>
  <si>
    <t>3006-2216</t>
  </si>
  <si>
    <t>boulevard de Lucerne</t>
  </si>
  <si>
    <t>J9H 3S2</t>
  </si>
  <si>
    <t>3006-2212</t>
  </si>
  <si>
    <t>boul. de Lucerne</t>
  </si>
  <si>
    <t>CENTRE DE LA PETITE ENFANCE AU PAYS DE CORNEMUSE</t>
  </si>
  <si>
    <t>3006-1995</t>
  </si>
  <si>
    <t>61, rue Principale</t>
  </si>
  <si>
    <t>J9H 3L4</t>
  </si>
  <si>
    <t>Total projets RG 7</t>
  </si>
  <si>
    <t xml:space="preserve">Total RG 7 - Outaouais </t>
  </si>
  <si>
    <t>8 Abitibi-Témiscamingue</t>
  </si>
  <si>
    <t>8-01</t>
  </si>
  <si>
    <t>Ville-Marie</t>
  </si>
  <si>
    <t>CPE CHEZ CALIMÉRO</t>
  </si>
  <si>
    <t>3006-1012</t>
  </si>
  <si>
    <t>J9X 3C5</t>
  </si>
  <si>
    <t>Ville Marie</t>
  </si>
  <si>
    <t>CENTRE DE LA PETITE ENFANCE CHEZ CALIMÉRO</t>
  </si>
  <si>
    <t>J9V 1Y5</t>
  </si>
  <si>
    <t>8-02</t>
  </si>
  <si>
    <t>Rouyn-Noranda</t>
  </si>
  <si>
    <t>CPE AU JARDIN DE PIERROT INC.</t>
  </si>
  <si>
    <t>CPE LA RIBANBELLE 2</t>
  </si>
  <si>
    <t>3006-1239</t>
  </si>
  <si>
    <t>J9X 5H5</t>
  </si>
  <si>
    <t>PROJET LE PHÉNIX, COOPÉRATIVE DE SOLIDARITÉ</t>
  </si>
  <si>
    <t>3006-1380</t>
  </si>
  <si>
    <t>561, avenue Murdoch</t>
  </si>
  <si>
    <t>J9X 1H4</t>
  </si>
  <si>
    <t>PROJET GARDERIE 1</t>
  </si>
  <si>
    <t>3006-1247</t>
  </si>
  <si>
    <t>190, rue Perreault Est</t>
  </si>
  <si>
    <t>J9X 3C6</t>
  </si>
  <si>
    <t>CPE BONNAVENTURE</t>
  </si>
  <si>
    <t>3005-4864</t>
  </si>
  <si>
    <t>381, rue Notre-Dame Ouest</t>
  </si>
  <si>
    <t>J9X 6Z6</t>
  </si>
  <si>
    <t>2022-12-16</t>
  </si>
  <si>
    <t>LE PHÉNIX, COOPÉRATIVE DE SOLIDARITÉ</t>
  </si>
  <si>
    <t>3006-2275</t>
  </si>
  <si>
    <t>561C, avenue Murdoch</t>
  </si>
  <si>
    <t>CPE "AU JARDIN DE PIERROT" INC</t>
  </si>
  <si>
    <t>J0Z 1K0</t>
  </si>
  <si>
    <t>CENTRE DE LA PETITE ENFANCE LE CEPT INC.</t>
  </si>
  <si>
    <t>J9X 4M1</t>
  </si>
  <si>
    <t>8-03</t>
  </si>
  <si>
    <t>Macamic</t>
  </si>
  <si>
    <t>CENTRE DE LA PETITE ENFANCE BOUT D'CHOU</t>
  </si>
  <si>
    <t>3005-1711</t>
  </si>
  <si>
    <t>57, 4e Avenue Ouest</t>
  </si>
  <si>
    <t>J0Z 2S0</t>
  </si>
  <si>
    <t>2023-02-25</t>
  </si>
  <si>
    <t>8-04</t>
  </si>
  <si>
    <t>Abitibi</t>
  </si>
  <si>
    <t>CENTRE DE LA PETITE ENFANCE ARLEQUIN ET COLOMBINE</t>
  </si>
  <si>
    <t>3005-6495</t>
  </si>
  <si>
    <t>22, rue du Carrefour</t>
  </si>
  <si>
    <t>J9T 4H6</t>
  </si>
  <si>
    <t>2023-01-19</t>
  </si>
  <si>
    <t>Amos</t>
  </si>
  <si>
    <t>CPE DES PETITS ÉLANS</t>
  </si>
  <si>
    <t>3006-2176</t>
  </si>
  <si>
    <t>J9T 3S3</t>
  </si>
  <si>
    <t>Malartic</t>
  </si>
  <si>
    <t>CENTRE DE LA PETITE ENFANCE BAMBIN ET CÂLIN</t>
  </si>
  <si>
    <t>J0Y 1Z0</t>
  </si>
  <si>
    <t>8-05</t>
  </si>
  <si>
    <t>Val-d'Or</t>
  </si>
  <si>
    <t>CPE LA MAGIE DU RÊVE 2</t>
  </si>
  <si>
    <t>3006-1204</t>
  </si>
  <si>
    <t>1277, boulevard Forest</t>
  </si>
  <si>
    <t>J9P 5H3</t>
  </si>
  <si>
    <t>CPE LA MAGIE DU RÊVE INSTALLATION DE DUBUISSON</t>
  </si>
  <si>
    <t>3006-1206</t>
  </si>
  <si>
    <t>rue Curé- Brien</t>
  </si>
  <si>
    <t>J9P 0C1</t>
  </si>
  <si>
    <t>CPE LA MAGIE DU RÊVE INSTALLATION FORÊT RÉCRÉATIVE</t>
  </si>
  <si>
    <t>3006-1205</t>
  </si>
  <si>
    <t>Rue Bombardier</t>
  </si>
  <si>
    <t>PROJET GARDERIE 2</t>
  </si>
  <si>
    <t>3006-1250</t>
  </si>
  <si>
    <t>1171, 1ère Rue</t>
  </si>
  <si>
    <t>J9P 4E7</t>
  </si>
  <si>
    <t>Total projets RG 8</t>
  </si>
  <si>
    <t>Total RG 8 - Abitibi-Témiscamingue</t>
  </si>
  <si>
    <t>9 Côte-Nord</t>
  </si>
  <si>
    <t>9-05</t>
  </si>
  <si>
    <t>Baie-Comeau</t>
  </si>
  <si>
    <t>LES P'TITS BÉCOTS- INST. VOISINE</t>
  </si>
  <si>
    <t>3006-1219</t>
  </si>
  <si>
    <t>525, boulevard Blanche</t>
  </si>
  <si>
    <t>G5C 2B2</t>
  </si>
  <si>
    <t>CPE AU BOISÉ</t>
  </si>
  <si>
    <t>3005-1321</t>
  </si>
  <si>
    <t>25, avenue Chapleau</t>
  </si>
  <si>
    <t>G4Z 2M1</t>
  </si>
  <si>
    <t>2023-04-07</t>
  </si>
  <si>
    <t>CPE Les P'tits Bécots</t>
  </si>
  <si>
    <t>9-06</t>
  </si>
  <si>
    <t>Sept-Îles</t>
  </si>
  <si>
    <t>CPE METUETAU</t>
  </si>
  <si>
    <t>3006-1030</t>
  </si>
  <si>
    <t>253, rue Holliday</t>
  </si>
  <si>
    <t>G4R 1E2</t>
  </si>
  <si>
    <t>CPE NID D'HIRONDELLE</t>
  </si>
  <si>
    <t>1841-1520</t>
  </si>
  <si>
    <t>392, rue Comeau</t>
  </si>
  <si>
    <t>G4R 5K8</t>
  </si>
  <si>
    <t>Sept-Rivières</t>
  </si>
  <si>
    <t>CENTRE DE LA PETITE ENFANCE TOUCHATOUILLE INC.</t>
  </si>
  <si>
    <t>3006-1928</t>
  </si>
  <si>
    <t>boulevard des Îles</t>
  </si>
  <si>
    <t>G5B 2N4</t>
  </si>
  <si>
    <t>CPE NID D'HIRONDELLE 2</t>
  </si>
  <si>
    <t>3006-1217</t>
  </si>
  <si>
    <t>rue Comeau</t>
  </si>
  <si>
    <t>Total projets RG 9</t>
  </si>
  <si>
    <t>Total RG 9 - Côte-Nord</t>
  </si>
  <si>
    <t>10 Nord-du-Québec</t>
  </si>
  <si>
    <t>10-02</t>
  </si>
  <si>
    <t>Lebel-sur-Quévillon</t>
  </si>
  <si>
    <t>CPE SUCRE D'ORGE</t>
  </si>
  <si>
    <t>1843-6485</t>
  </si>
  <si>
    <t>53, rue des Trembles</t>
  </si>
  <si>
    <t>J0Y 1X0</t>
  </si>
  <si>
    <t>Total projets RG 10</t>
  </si>
  <si>
    <t>Total RG 10 - Nord-du-Québec</t>
  </si>
  <si>
    <t>11-Gaspésie - Îles-de-la-Madeleine</t>
  </si>
  <si>
    <t>11-01</t>
  </si>
  <si>
    <t>Pointe-à-la-Croix</t>
  </si>
  <si>
    <t>AUX JOYEUX MARMOTS</t>
  </si>
  <si>
    <t>3006-1854</t>
  </si>
  <si>
    <t>G0C 1L0</t>
  </si>
  <si>
    <t>2023-07-12</t>
  </si>
  <si>
    <t>11-02</t>
  </si>
  <si>
    <t>Bonaventure</t>
  </si>
  <si>
    <t>CPE DE LA BAIE</t>
  </si>
  <si>
    <t>5517-6457</t>
  </si>
  <si>
    <t>101, avenue de Grand-Pré</t>
  </si>
  <si>
    <t>G0C 1E0</t>
  </si>
  <si>
    <t>Cascapédia-Saint-Jules</t>
  </si>
  <si>
    <t>3006-1859</t>
  </si>
  <si>
    <t>G0C 1T0</t>
  </si>
  <si>
    <t>2023-03-22</t>
  </si>
  <si>
    <t>Saint-Alphonse</t>
  </si>
  <si>
    <t>3006-1860</t>
  </si>
  <si>
    <t>G0C 2V0</t>
  </si>
  <si>
    <t>2022-10-01</t>
  </si>
  <si>
    <t>3005-1146</t>
  </si>
  <si>
    <t>164, route de l'Église</t>
  </si>
  <si>
    <t>G0C 2W0</t>
  </si>
  <si>
    <t>11-03</t>
  </si>
  <si>
    <t>Gaspé</t>
  </si>
  <si>
    <t>LA NACELLE DES MERVEILLES</t>
  </si>
  <si>
    <t>3005-1729</t>
  </si>
  <si>
    <t>68, rue Bolduc</t>
  </si>
  <si>
    <t>G4X 1G2</t>
  </si>
  <si>
    <t>LES VIRE-VENTS</t>
  </si>
  <si>
    <t>3006-1216</t>
  </si>
  <si>
    <t>61, rue Jacques-Cartier</t>
  </si>
  <si>
    <t>G4X 1M1</t>
  </si>
  <si>
    <t>Grande-Vallée</t>
  </si>
  <si>
    <t>CPE de 
l'Estran</t>
  </si>
  <si>
    <t>G0E 1K0</t>
  </si>
  <si>
    <t>Implantation d'une première installation</t>
  </si>
  <si>
    <t>Sainte-Anne-des-Monts</t>
  </si>
  <si>
    <t>CPE La Marée Montante</t>
  </si>
  <si>
    <t>G4V 1W6</t>
  </si>
  <si>
    <t>11-05</t>
  </si>
  <si>
    <t>Chandler</t>
  </si>
  <si>
    <t>CPE LA BELLE JOURNÉE INC.</t>
  </si>
  <si>
    <t>3006-2187</t>
  </si>
  <si>
    <t>G0C 1K0</t>
  </si>
  <si>
    <t>2024-03-24</t>
  </si>
  <si>
    <t>11-06</t>
  </si>
  <si>
    <t>Les Îles-de-la-Madeleine</t>
  </si>
  <si>
    <t>CPE "CHEZ MA TANTE"</t>
  </si>
  <si>
    <t>3006-1903</t>
  </si>
  <si>
    <t>596, chemin Principal</t>
  </si>
  <si>
    <t>G4T 1G1</t>
  </si>
  <si>
    <t>2022-11-21</t>
  </si>
  <si>
    <t>CPE "CHEZ MA TANTE" - Les Élymes</t>
  </si>
  <si>
    <t>3006-1897</t>
  </si>
  <si>
    <t>395, chemin de l'Hôpital</t>
  </si>
  <si>
    <t>G4T 2K8</t>
  </si>
  <si>
    <t>2022-11-22</t>
  </si>
  <si>
    <t>ENTREPRISE SOCIALE DES ILES</t>
  </si>
  <si>
    <t>3006-1899</t>
  </si>
  <si>
    <t>1-006, chemin Jerry</t>
  </si>
  <si>
    <t>G4T 6B9</t>
  </si>
  <si>
    <t>Total projets RG 11</t>
  </si>
  <si>
    <t>Total RG 11 -  Gaspésie--Îles-de-la-Madeleine</t>
  </si>
  <si>
    <t>12 Chaudière-Appalaches</t>
  </si>
  <si>
    <t>12-01</t>
  </si>
  <si>
    <t>La Guadeloupe</t>
  </si>
  <si>
    <t>CPE CALOU</t>
  </si>
  <si>
    <t>3005-8604</t>
  </si>
  <si>
    <t>424, 15e Rue Ouest</t>
  </si>
  <si>
    <t>G0M 1G0</t>
  </si>
  <si>
    <t>2022-12-02</t>
  </si>
  <si>
    <t>Saint-Honoré-de-Shenley</t>
  </si>
  <si>
    <t>CPE BOUTONS D'OR</t>
  </si>
  <si>
    <t>3006-1679</t>
  </si>
  <si>
    <t>463, rue Principale</t>
  </si>
  <si>
    <t>G0M 1V0</t>
  </si>
  <si>
    <t>Notre-Dame-des-Pins</t>
  </si>
  <si>
    <t>3006-1680</t>
  </si>
  <si>
    <t>2770, 1è Avenue</t>
  </si>
  <si>
    <t>G0M 1K0</t>
  </si>
  <si>
    <t>2023-12-30</t>
  </si>
  <si>
    <t>12-02</t>
  </si>
  <si>
    <t>Saint-Prosper</t>
  </si>
  <si>
    <t>CENTRE DE LA PETITE ENFANCE PASSE-LACETS</t>
  </si>
  <si>
    <t>3006-1889</t>
  </si>
  <si>
    <t>G0M 1Y0</t>
  </si>
  <si>
    <t>12-03</t>
  </si>
  <si>
    <t>Saint-Damien-de-Buckland</t>
  </si>
  <si>
    <t>CENTRE DE LA PETITE ENFANCE L'AQUARELLE</t>
  </si>
  <si>
    <t>3006-1886</t>
  </si>
  <si>
    <t>G0R 2Y0</t>
  </si>
  <si>
    <t>Honfleur</t>
  </si>
  <si>
    <t>CPE  CHATONS D'OR</t>
  </si>
  <si>
    <t>3006-1709</t>
  </si>
  <si>
    <t>320, rue St-Jean</t>
  </si>
  <si>
    <t>G0R 1N0</t>
  </si>
  <si>
    <t>Saint-Vallier</t>
  </si>
  <si>
    <t>CPE BELLE ENFANCE (SAINT-VALLIER)</t>
  </si>
  <si>
    <t>3006-1413</t>
  </si>
  <si>
    <t>361, rue Principale (ancienne caisse populaire</t>
  </si>
  <si>
    <t>G0R 4J0</t>
  </si>
  <si>
    <t>Saint-Anselme</t>
  </si>
  <si>
    <t>MINI-GRIFFE</t>
  </si>
  <si>
    <t>3006-0731</t>
  </si>
  <si>
    <t>G0R 2N0</t>
  </si>
  <si>
    <t>Saint-Malachie</t>
  </si>
  <si>
    <t>ST-MALACHIE 35</t>
  </si>
  <si>
    <t>3006-1408</t>
  </si>
  <si>
    <t>1161, rue Principale</t>
  </si>
  <si>
    <t>G0R 3N0</t>
  </si>
  <si>
    <t>Beaumont</t>
  </si>
  <si>
    <t>INSTALLATION JARDIN D'OSEILLE</t>
  </si>
  <si>
    <t>3006-1109</t>
  </si>
  <si>
    <t>10, boulevard Mercier</t>
  </si>
  <si>
    <t>G0R 1C0</t>
  </si>
  <si>
    <t>ESPACE NATURE</t>
  </si>
  <si>
    <t>3006-1437</t>
  </si>
  <si>
    <t>G0R 3S0</t>
  </si>
  <si>
    <t>INST. LA NICHÉE DES PETITS</t>
  </si>
  <si>
    <t>3006-1416</t>
  </si>
  <si>
    <t>rue de la Gare</t>
  </si>
  <si>
    <t>G0R 3E0</t>
  </si>
  <si>
    <t>Bellechasse</t>
  </si>
  <si>
    <t>CPE L'ESCALE</t>
  </si>
  <si>
    <t>3005-8139</t>
  </si>
  <si>
    <t>34, rue de la Fabrique Est</t>
  </si>
  <si>
    <t>G0R 3C0</t>
  </si>
  <si>
    <t>GARDERIE LES PETITS GLOBE-TROTTEUR</t>
  </si>
  <si>
    <t>3006-1441</t>
  </si>
  <si>
    <t>14, chemin St-Jacques</t>
  </si>
  <si>
    <t>12-04</t>
  </si>
  <si>
    <t>Lévis</t>
  </si>
  <si>
    <t>CPE LE PETIT TRAIN INC</t>
  </si>
  <si>
    <t>3006-1031</t>
  </si>
  <si>
    <t>G6V 4V6</t>
  </si>
  <si>
    <t>3006-1884</t>
  </si>
  <si>
    <t>G6V 6E2</t>
  </si>
  <si>
    <t>Le Monde de Kiwi Pavillon Lévis inc.</t>
  </si>
  <si>
    <t>3005-4499</t>
  </si>
  <si>
    <t>6800, boulevard  Guillaume-Couture</t>
  </si>
  <si>
    <t>G6V 9H4</t>
  </si>
  <si>
    <t>2023-04-03</t>
  </si>
  <si>
    <t>12-05</t>
  </si>
  <si>
    <t>CPE DU BOIS JOLI</t>
  </si>
  <si>
    <t>3006-1405</t>
  </si>
  <si>
    <t>2091, Route Marie-Victorin</t>
  </si>
  <si>
    <t>G7A 4H4</t>
  </si>
  <si>
    <t>CPE LA SALOPETTE INC.</t>
  </si>
  <si>
    <t>3005-0555</t>
  </si>
  <si>
    <t>705, avenue Albert-Rousseau</t>
  </si>
  <si>
    <t>G6J 1Z6</t>
  </si>
  <si>
    <t>2023-06-23</t>
  </si>
  <si>
    <t>3005-4606</t>
  </si>
  <si>
    <t>714, avenue Albert-Rousseau</t>
  </si>
  <si>
    <t>G6J 1A1</t>
  </si>
  <si>
    <t>9427-3158 Québec inc</t>
  </si>
  <si>
    <t>3006-1934</t>
  </si>
  <si>
    <t>G6J 0J5</t>
  </si>
  <si>
    <t>12-06</t>
  </si>
  <si>
    <t>CPE PETIT TAMBOUR</t>
  </si>
  <si>
    <t>3006-1023</t>
  </si>
  <si>
    <t>1300, boulevard Guillaume-Couture</t>
  </si>
  <si>
    <t>G6W 5M6</t>
  </si>
  <si>
    <t>CPE LE PETIT TAMBOUR</t>
  </si>
  <si>
    <t>3006-2085</t>
  </si>
  <si>
    <t>2195, boul. Guillaume-Couture</t>
  </si>
  <si>
    <t>G6W 2S5</t>
  </si>
  <si>
    <t>12-07</t>
  </si>
  <si>
    <t>Saint-Appollinaire</t>
  </si>
  <si>
    <t>SENTIER D'ÉTOILES</t>
  </si>
  <si>
    <t>3006-1431</t>
  </si>
  <si>
    <t>G0S 2E0</t>
  </si>
  <si>
    <t>Saint-Flavien</t>
  </si>
  <si>
    <t>GARDERIE AUTOUR DU MONDE (9431-7500 QUÉBEC INC.)</t>
  </si>
  <si>
    <t>3006-2210</t>
  </si>
  <si>
    <t>G0S 2M0</t>
  </si>
  <si>
    <t>Sainte-Agathe-de-Lotbinière</t>
  </si>
  <si>
    <t>NUIT D'ÉTOILES</t>
  </si>
  <si>
    <t>3006-1435</t>
  </si>
  <si>
    <t>2540, rue Saint-Pierre</t>
  </si>
  <si>
    <t>G0S 2A0</t>
  </si>
  <si>
    <t>Val-Alain</t>
  </si>
  <si>
    <t>CPE ALLEE D'ETOILES</t>
  </si>
  <si>
    <t>3006-1406</t>
  </si>
  <si>
    <t>648, rue Principale</t>
  </si>
  <si>
    <t>G0S 3H0</t>
  </si>
  <si>
    <t>12-08</t>
  </si>
  <si>
    <t>Saint-Jean-Port-Joli</t>
  </si>
  <si>
    <t>CPE LES PETITS SOULIERS</t>
  </si>
  <si>
    <t>5422-3011</t>
  </si>
  <si>
    <t>355, rue Verreault</t>
  </si>
  <si>
    <t>G0R 3G0</t>
  </si>
  <si>
    <t>2023-03-03</t>
  </si>
  <si>
    <t>L'Islet</t>
  </si>
  <si>
    <t>CPE les
coquins</t>
  </si>
  <si>
    <t>G0R 2C0</t>
  </si>
  <si>
    <t>12-09</t>
  </si>
  <si>
    <t>Saint-François-de-la-Rivière-du-Sud</t>
  </si>
  <si>
    <t xml:space="preserve">CPE ENFANT-BONHEUR </t>
  </si>
  <si>
    <t>3006-1796</t>
  </si>
  <si>
    <t>G0R 3A0</t>
  </si>
  <si>
    <t>12-10</t>
  </si>
  <si>
    <t>Sainte-Hénédine</t>
  </si>
  <si>
    <t>CPE  "LA BECQUÉE"</t>
  </si>
  <si>
    <t>3006-1802</t>
  </si>
  <si>
    <t>111, rue Principale</t>
  </si>
  <si>
    <t>G0S 2R0</t>
  </si>
  <si>
    <t>Sainte-Marie</t>
  </si>
  <si>
    <t>LACET DE BOTTINE</t>
  </si>
  <si>
    <t>3006-1800</t>
  </si>
  <si>
    <t>G6E 3R1</t>
  </si>
  <si>
    <t>3005-0519</t>
  </si>
  <si>
    <t>709, rue Etienne-Raymond</t>
  </si>
  <si>
    <t>Scott</t>
  </si>
  <si>
    <t>CPE des petits pommiers</t>
  </si>
  <si>
    <t>3006-1803</t>
  </si>
  <si>
    <t>1030, route du Président-Kennedy</t>
  </si>
  <si>
    <t>G0S 3G0</t>
  </si>
  <si>
    <t>Frampton</t>
  </si>
  <si>
    <t>CPE La 
Becquée</t>
  </si>
  <si>
    <t>G0R 1M0</t>
  </si>
  <si>
    <t>12-11</t>
  </si>
  <si>
    <t>Robert-Cliche</t>
  </si>
  <si>
    <t>3006-1852</t>
  </si>
  <si>
    <t>G0N 1R0</t>
  </si>
  <si>
    <t>Beauceville</t>
  </si>
  <si>
    <t>CPE AU JARDIN DE DOMINIQUE INC. - ÉcoExplo-Jardin</t>
  </si>
  <si>
    <t>3006-1814</t>
  </si>
  <si>
    <t>116, 125e rue</t>
  </si>
  <si>
    <t>G5X 2R3</t>
  </si>
  <si>
    <t>12-12</t>
  </si>
  <si>
    <t>Kinnear's Mills</t>
  </si>
  <si>
    <t>CPE LA TOURNIQUETTE</t>
  </si>
  <si>
    <t>3006-2207</t>
  </si>
  <si>
    <t>G0N 1K0</t>
  </si>
  <si>
    <t xml:space="preserve"> Appalaches</t>
  </si>
  <si>
    <t>AU PETIT MANOIR D'ADSTOCK</t>
  </si>
  <si>
    <t>3005-4728</t>
  </si>
  <si>
    <t>28, rue des Érables</t>
  </si>
  <si>
    <t>G0N 1S0</t>
  </si>
  <si>
    <t>Thetford Mines</t>
  </si>
  <si>
    <t>3006-1032</t>
  </si>
  <si>
    <t>G6G 2V2</t>
  </si>
  <si>
    <t>Total projets RG 12</t>
  </si>
  <si>
    <t>Total RG 12 - Chaudière-Appalaches</t>
  </si>
  <si>
    <t>13 Laval</t>
  </si>
  <si>
    <t>13-02</t>
  </si>
  <si>
    <t>Laval</t>
  </si>
  <si>
    <t>CHAPEAUX RONDS ET BOTTILLONS, CPE</t>
  </si>
  <si>
    <t>3005-8059</t>
  </si>
  <si>
    <t>664, rue St-André</t>
  </si>
  <si>
    <t>H7G 3A5</t>
  </si>
  <si>
    <t>2022-10-30</t>
  </si>
  <si>
    <t>13-04</t>
  </si>
  <si>
    <t>CPE PIROUETTE DE FABREVILLE INC.</t>
  </si>
  <si>
    <t>3005-0915</t>
  </si>
  <si>
    <t>3985, boulevard Dagenais Ouest</t>
  </si>
  <si>
    <t>H7R 1L1</t>
  </si>
  <si>
    <t>3005-0915 </t>
  </si>
  <si>
    <t>13-05</t>
  </si>
  <si>
    <t>3006-0934</t>
  </si>
  <si>
    <t>1503-2154</t>
  </si>
  <si>
    <t>707, montée Montrougeau</t>
  </si>
  <si>
    <t>H7P 3M1</t>
  </si>
  <si>
    <t>3005-4312</t>
  </si>
  <si>
    <t>655, avenue Marc-Aurèle Fortin</t>
  </si>
  <si>
    <t>H7L 5M6</t>
  </si>
  <si>
    <t>13-06</t>
  </si>
  <si>
    <t>CENTRE DE LA PETITE ENFANCE LOGIS-CIEL</t>
  </si>
  <si>
    <t>3006-1942</t>
  </si>
  <si>
    <t>152, boulevard Sainte-Rose Est</t>
  </si>
  <si>
    <t>H7H 1P1</t>
  </si>
  <si>
    <t>Total projets RG 13</t>
  </si>
  <si>
    <t>Total RG 13 - Laval</t>
  </si>
  <si>
    <t>14 Lanaudière</t>
  </si>
  <si>
    <t>14-01</t>
  </si>
  <si>
    <t>Lavaltrie</t>
  </si>
  <si>
    <t>CPE CLIN D'ŒIL INC.</t>
  </si>
  <si>
    <t>3006-2076</t>
  </si>
  <si>
    <t>rang St-Jean Sud</t>
  </si>
  <si>
    <t>J5T 2W3</t>
  </si>
  <si>
    <t>14-03</t>
  </si>
  <si>
    <t>L'Assomption</t>
  </si>
  <si>
    <t>CPE BRIN DE NATURE</t>
  </si>
  <si>
    <t>3006-1232</t>
  </si>
  <si>
    <t>J5W 2H1</t>
  </si>
  <si>
    <t>2023-05-31</t>
  </si>
  <si>
    <t>CHÂTEAU DES PETITS TRÉSORS DE REPENTIGNY INC.</t>
  </si>
  <si>
    <t>3006-1979</t>
  </si>
  <si>
    <t>52, Montée de St Sulpice</t>
  </si>
  <si>
    <t>J5W 4L4</t>
  </si>
  <si>
    <t>L'Épiphanie</t>
  </si>
  <si>
    <t>CHÂTEAU DES PETITS TRÉSORS</t>
  </si>
  <si>
    <t>3006-1739</t>
  </si>
  <si>
    <t>761-763, route 341</t>
  </si>
  <si>
    <t>J5X 4B5</t>
  </si>
  <si>
    <t>14-04</t>
  </si>
  <si>
    <t>Notre-Dame-des-Prairies</t>
  </si>
  <si>
    <t>CPE DES AMIS DES PRAIRIES III</t>
  </si>
  <si>
    <t>3006-1227</t>
  </si>
  <si>
    <t>130, Boul. Antonio-Barrette</t>
  </si>
  <si>
    <t>J6E 1E5</t>
  </si>
  <si>
    <t>Joliette</t>
  </si>
  <si>
    <t>CPE LA CABOTINE</t>
  </si>
  <si>
    <t>1643-8632</t>
  </si>
  <si>
    <t>20, rue Saint-Charles-Borromée Sud</t>
  </si>
  <si>
    <t>J6E 4T1</t>
  </si>
  <si>
    <t>CPE LE VENT DANS LES VOILES</t>
  </si>
  <si>
    <t>3006-1236</t>
  </si>
  <si>
    <t>576, rue Saint-Viateur</t>
  </si>
  <si>
    <t>J6E 3B6</t>
  </si>
  <si>
    <t>Saint-Charles-Borromée</t>
  </si>
  <si>
    <t>CPE WIKWAS TCIMAN (LE CANOT D'ÉCORCE)</t>
  </si>
  <si>
    <t>3006-1257</t>
  </si>
  <si>
    <t>rue Marie-Curie</t>
  </si>
  <si>
    <t>J6E 0W9</t>
  </si>
  <si>
    <t>2022-10-28</t>
  </si>
  <si>
    <t>Saint-Ambroise-de-Kildare</t>
  </si>
  <si>
    <t>L'UNIVERS DES TOUT-PETITS</t>
  </si>
  <si>
    <t>3005-3272</t>
  </si>
  <si>
    <t>80, 19e Avenue Sud</t>
  </si>
  <si>
    <t>J0K 1C0</t>
  </si>
  <si>
    <t>Sainte-Mélanie</t>
  </si>
  <si>
    <t>PROJET SERVICE DE GARDE ÉDUC. MAXI-MOUSSE</t>
  </si>
  <si>
    <t>3006-1313</t>
  </si>
  <si>
    <t>J0K 3A0</t>
  </si>
  <si>
    <t>CPE LES PETITS FOUINEURS</t>
  </si>
  <si>
    <t>3006-2031</t>
  </si>
  <si>
    <t>J6E 5B5</t>
  </si>
  <si>
    <t>2024-02-03</t>
  </si>
  <si>
    <t>14-05</t>
  </si>
  <si>
    <t>Saint-Jean-de-Matha</t>
  </si>
  <si>
    <t>CENTRE DE LA PETITE ENFANCE PAIN DE SUCRE</t>
  </si>
  <si>
    <t>1508-8222</t>
  </si>
  <si>
    <t>180, rue Lessard</t>
  </si>
  <si>
    <t>J0K 2S0</t>
  </si>
  <si>
    <t>Matawanie</t>
  </si>
  <si>
    <t>CENTRE DE LA PETITE ENFANCE LA CHENILLE INC</t>
  </si>
  <si>
    <t>Saint-Donat</t>
  </si>
  <si>
    <t>CENTRE DE LA PETITE ENFANCE LA CHENILLE INC.</t>
  </si>
  <si>
    <t>1844-7268</t>
  </si>
  <si>
    <t>398, rue Giguère</t>
  </si>
  <si>
    <t>J0T 2C0</t>
  </si>
  <si>
    <t>14-06</t>
  </si>
  <si>
    <t xml:space="preserve"> Saint-Lin-Laurentides</t>
  </si>
  <si>
    <t>CPE "AU ROYAUME DES BOUTS DE CHOUX"</t>
  </si>
  <si>
    <t>3006-1667</t>
  </si>
  <si>
    <t>J5M 2W2</t>
  </si>
  <si>
    <t>2023-11-30</t>
  </si>
  <si>
    <t>Saint-Liguori</t>
  </si>
  <si>
    <t>CPE TIRELOU</t>
  </si>
  <si>
    <t>3005-0908</t>
  </si>
  <si>
    <t>740, rue Jetté</t>
  </si>
  <si>
    <t>J0K 2X0</t>
  </si>
  <si>
    <t>Sainte-Julienne</t>
  </si>
  <si>
    <t>PROJET GARDERIE LES PETITES POMMETTES</t>
  </si>
  <si>
    <t>3006-1288</t>
  </si>
  <si>
    <t>J0K 2T0</t>
  </si>
  <si>
    <t>Saint-Alexis</t>
  </si>
  <si>
    <t>Garderie Educative St-Alexis Inc.</t>
  </si>
  <si>
    <t>3006-2276</t>
  </si>
  <si>
    <t>232, rue Principale</t>
  </si>
  <si>
    <t>J0K 1T0</t>
  </si>
  <si>
    <t>Saint-Jacques</t>
  </si>
  <si>
    <t>Garderie Éducative St-Jacques Inc.</t>
  </si>
  <si>
    <t>3006-2277</t>
  </si>
  <si>
    <t>83, rue St-Jacques</t>
  </si>
  <si>
    <t>J0K 2R0</t>
  </si>
  <si>
    <t>14-07</t>
  </si>
  <si>
    <t>CPE FLEUR DE PAPIER</t>
  </si>
  <si>
    <t>3006-1872</t>
  </si>
  <si>
    <t>1055, boul. de la Pinière</t>
  </si>
  <si>
    <t>J6Y 0J5</t>
  </si>
  <si>
    <t>Terrebonne</t>
  </si>
  <si>
    <t>LES SERVICES DE GARDE DES MOULINS</t>
  </si>
  <si>
    <t>3005-9675</t>
  </si>
  <si>
    <t>J6Y 1L8</t>
  </si>
  <si>
    <t>Garderie les Poussins Moqueurs</t>
  </si>
  <si>
    <t>3006-1669</t>
  </si>
  <si>
    <t>boulevard Laurier</t>
  </si>
  <si>
    <t>J7M 2K8</t>
  </si>
  <si>
    <t>14-08</t>
  </si>
  <si>
    <t xml:space="preserve">CPE LES BOURGEONS-SOLEIL </t>
  </si>
  <si>
    <t>3005-9591</t>
  </si>
  <si>
    <t>J7M 1T6</t>
  </si>
  <si>
    <t xml:space="preserve">CPE LA PIROULINE INC. </t>
  </si>
  <si>
    <t>3005-9624</t>
  </si>
  <si>
    <t>J6W 5S3</t>
  </si>
  <si>
    <t>CPE LES JOLIS MINOIS</t>
  </si>
  <si>
    <t>3005-9649</t>
  </si>
  <si>
    <t>boul. Saint-Charles</t>
  </si>
  <si>
    <t>J6V 1A3</t>
  </si>
  <si>
    <t>GARDERIE EDUCATIVE LES TRÉSORS DE TERREBONNE INC.</t>
  </si>
  <si>
    <t>3006-0965</t>
  </si>
  <si>
    <t>4555-4585, rue Angora</t>
  </si>
  <si>
    <t>J6X 1Y6</t>
  </si>
  <si>
    <t>G. EDUCATIVE L'ÉCUREUIL</t>
  </si>
  <si>
    <t>5417-4354</t>
  </si>
  <si>
    <t>721, montée Masson</t>
  </si>
  <si>
    <t>J6W 3A3</t>
  </si>
  <si>
    <t>GARDERIE ÉDUCATIVE LES TRÉSORS DU COIN INC</t>
  </si>
  <si>
    <t>3005-7947</t>
  </si>
  <si>
    <t>1103, rue Belcourt</t>
  </si>
  <si>
    <t>J6W 2G5</t>
  </si>
  <si>
    <t>CENTRE ÉDUCATIF ET D'ÉVEIL LA PETITE ÉCOLE INC.</t>
  </si>
  <si>
    <t>J7K 0T5</t>
  </si>
  <si>
    <t>14-09</t>
  </si>
  <si>
    <t>Mascouche</t>
  </si>
  <si>
    <t>CPE CHATON</t>
  </si>
  <si>
    <t>3005-9607</t>
  </si>
  <si>
    <t>J7K 1M8</t>
  </si>
  <si>
    <t>Total projets RG 14</t>
  </si>
  <si>
    <t>Total RG 14 - Lanaudière</t>
  </si>
  <si>
    <t>15 Laurentides</t>
  </si>
  <si>
    <t>15-01</t>
  </si>
  <si>
    <t>Sainte-Marthe-sur-le-Lac</t>
  </si>
  <si>
    <t>CPE LES EXPLORATEURS</t>
  </si>
  <si>
    <t>3006-1688</t>
  </si>
  <si>
    <t>247, rue Robinson</t>
  </si>
  <si>
    <t>J7R 5S5</t>
  </si>
  <si>
    <t>3005-1715</t>
  </si>
  <si>
    <t>103, 25e Avenue</t>
  </si>
  <si>
    <t>J0N 1P0</t>
  </si>
  <si>
    <t>Deux-Montagnes</t>
  </si>
  <si>
    <t>CENTRE DE LA PETITE ENFANCE FLEUR DE POMMIER</t>
  </si>
  <si>
    <t>1643-1595</t>
  </si>
  <si>
    <t>1915, chemin d'Oka</t>
  </si>
  <si>
    <t>J0N 1E0</t>
  </si>
  <si>
    <t>9454-0697 Québec Inc (Garderie La Petite École de Pointe-Calumet)</t>
  </si>
  <si>
    <t>3006-1957</t>
  </si>
  <si>
    <t>218-220,  montée de la Baie</t>
  </si>
  <si>
    <t>J0N 1G2</t>
  </si>
  <si>
    <t>15-02</t>
  </si>
  <si>
    <t xml:space="preserve"> Blainville</t>
  </si>
  <si>
    <t>GARDERIE LE ROYAUME DES ENFANTS (6358055 CANADA INC)</t>
  </si>
  <si>
    <t>3005-4192</t>
  </si>
  <si>
    <t>23, rue de Rochefort</t>
  </si>
  <si>
    <t>J7B 6B6</t>
  </si>
  <si>
    <t>GARDERIE ÉDUCATIVE LES PETITS VOYAGEURS DU NORD III INC.</t>
  </si>
  <si>
    <t>3006-2154</t>
  </si>
  <si>
    <t>1106, boul. Curé-Labelle</t>
  </si>
  <si>
    <t>J7C 2M9</t>
  </si>
  <si>
    <t>2023-10-02</t>
  </si>
  <si>
    <t>Blainville</t>
  </si>
  <si>
    <t>CENTRE DE LA PETITE ENFANCE DE BLAINVILLE</t>
  </si>
  <si>
    <t>3005-5002</t>
  </si>
  <si>
    <t>541, boulevard Curé Labelle</t>
  </si>
  <si>
    <t>J7C 2H7</t>
  </si>
  <si>
    <t>Sainte-Thérèse</t>
  </si>
  <si>
    <t>CPE FANFAN SOLEIL INST.  DUQUET</t>
  </si>
  <si>
    <t>3005-6900</t>
  </si>
  <si>
    <t>64, rue Saint-Louis</t>
  </si>
  <si>
    <t>J7E 3G8</t>
  </si>
  <si>
    <t>9130-1903 QUÉBEC INC.</t>
  </si>
  <si>
    <t>J7C 2H8</t>
  </si>
  <si>
    <t>9314-6975 QUÉBEC INC.</t>
  </si>
  <si>
    <t>J7C 2K9</t>
  </si>
  <si>
    <t>9454-3329 Québec Inc.</t>
  </si>
  <si>
    <t>J7C 2H5</t>
  </si>
  <si>
    <t>15-03</t>
  </si>
  <si>
    <t>Rosemère</t>
  </si>
  <si>
    <t>LA PETITE ARDOISE DE ROSEMÈRE</t>
  </si>
  <si>
    <t>1509-7512</t>
  </si>
  <si>
    <t>300, rue de Langloiserie</t>
  </si>
  <si>
    <t>J7A 0A5</t>
  </si>
  <si>
    <t>Lorraine</t>
  </si>
  <si>
    <t>ACADEMIE DE L'ENFANCE II</t>
  </si>
  <si>
    <t>3006-2010</t>
  </si>
  <si>
    <t>99, boul. de Gaulle</t>
  </si>
  <si>
    <t>J6Z 3Z9</t>
  </si>
  <si>
    <t>3005-0859</t>
  </si>
  <si>
    <t>10, rue des Bernaches</t>
  </si>
  <si>
    <t>J7A 4Z3</t>
  </si>
  <si>
    <t>9009-7429 QUÉBEC INC.</t>
  </si>
  <si>
    <t>3000-1076</t>
  </si>
  <si>
    <t>441A, chemin de la Grande-Côte</t>
  </si>
  <si>
    <t>J7A 1L3</t>
  </si>
  <si>
    <t>Sainte-Anne-des-Plaines</t>
  </si>
  <si>
    <t>9334-8043 QUÉBEC INC</t>
  </si>
  <si>
    <t>3006-1683</t>
  </si>
  <si>
    <t>170, boulevard Sainte-Anne</t>
  </si>
  <si>
    <t>J0N 1H0</t>
  </si>
  <si>
    <t>LES PETITS AMIS DE LORRAINE INC.</t>
  </si>
  <si>
    <t>J6Z 2T5</t>
  </si>
  <si>
    <t>Boisbriand</t>
  </si>
  <si>
    <t>9453-4179 QUÉNEC INC.</t>
  </si>
  <si>
    <t>J7G 1A9</t>
  </si>
  <si>
    <t>15-04</t>
  </si>
  <si>
    <t>Saint-Jérôme</t>
  </si>
  <si>
    <t>CPE TOURNESOL INC.</t>
  </si>
  <si>
    <t>3005-6905</t>
  </si>
  <si>
    <t>455, rue Fournier</t>
  </si>
  <si>
    <t>J7Z 4V2</t>
  </si>
  <si>
    <t>CPE LES GLOBULES</t>
  </si>
  <si>
    <t>3006-2198</t>
  </si>
  <si>
    <t>J5L 2L2</t>
  </si>
  <si>
    <t>CENTRE ÉDUCATIF DE LA PARENT-THÈSE II</t>
  </si>
  <si>
    <t>3006-2089</t>
  </si>
  <si>
    <t>rue Adélaide</t>
  </si>
  <si>
    <t>J7Y 2X2</t>
  </si>
  <si>
    <t>CPE LA PETITE ACADÉMIE (INST. SAINT-JÉRÔME)</t>
  </si>
  <si>
    <t>3005-9479</t>
  </si>
  <si>
    <t>2171, boulevard Maurice</t>
  </si>
  <si>
    <t>J7Y 4M7</t>
  </si>
  <si>
    <t>CENTRE ÉDUCATIF DE LA PARENT-THÈSE</t>
  </si>
  <si>
    <t>3006-0978</t>
  </si>
  <si>
    <t>J7Y 2J1</t>
  </si>
  <si>
    <t>CENTRE DE LA PETITE ENFANCE TOURNESOL INC.</t>
  </si>
  <si>
    <t>1336-4252</t>
  </si>
  <si>
    <t>488, rue Loranger</t>
  </si>
  <si>
    <t>J7Z 6G3</t>
  </si>
  <si>
    <t>PROJET CENTRE ÉDUCATIF DE LA PARENT-THÈSE</t>
  </si>
  <si>
    <t>2957-7202 QUÉBEC INC.</t>
  </si>
  <si>
    <t>5508-0469</t>
  </si>
  <si>
    <t>930 rue du Ruisseau</t>
  </si>
  <si>
    <t>J7Z 6R7</t>
  </si>
  <si>
    <t>C.P.E. LES GLOBULES</t>
  </si>
  <si>
    <t>3005-1282</t>
  </si>
  <si>
    <t>1585, montée Sainte-Thérèse</t>
  </si>
  <si>
    <t>15-05</t>
  </si>
  <si>
    <t>Sainte-Sophie</t>
  </si>
  <si>
    <t>CPE LES BONHEURS DE SOPHIE (INST. SAINTE-SOPHIE)</t>
  </si>
  <si>
    <t>3005-9609</t>
  </si>
  <si>
    <t>J5J 2P6</t>
  </si>
  <si>
    <t>Saint-Colomban</t>
  </si>
  <si>
    <t>9430-9911 QUÉBEC INC.</t>
  </si>
  <si>
    <t>3006-1905</t>
  </si>
  <si>
    <t>1505, rue du Lac Rinfret</t>
  </si>
  <si>
    <t>J5K 0H2</t>
  </si>
  <si>
    <t>St-Hyppolyte</t>
  </si>
  <si>
    <t>Garderie Au coeur des bois inc.</t>
  </si>
  <si>
    <t>3006-1675</t>
  </si>
  <si>
    <t>3231, rue Godard</t>
  </si>
  <si>
    <t>J5J 2T5</t>
  </si>
  <si>
    <t>CENTRE DE LA PETITE ENFANCE L'ARCHE DE PIERROT INC.</t>
  </si>
  <si>
    <t>3006-1717</t>
  </si>
  <si>
    <t>800, chemin des Hauteurs</t>
  </si>
  <si>
    <t>J8A 1H1</t>
  </si>
  <si>
    <t>GARDERIE AU CŒUR DES BOIS 2</t>
  </si>
  <si>
    <t>3006-2092</t>
  </si>
  <si>
    <t>Prévost</t>
  </si>
  <si>
    <t>CENTRE DE LA PETITE ENFANCE LES BONHEURS DE SOPHIE</t>
  </si>
  <si>
    <t>15-06</t>
  </si>
  <si>
    <t>Mirabel</t>
  </si>
  <si>
    <t>LA ROSE DES VENTS (INST. MIRABEL)</t>
  </si>
  <si>
    <t>3005-9602</t>
  </si>
  <si>
    <t>J7J 1G9</t>
  </si>
  <si>
    <t>CPE LES LUTINS ENCHANTEURS (INST. MIRABEL-EN-HAUT)</t>
  </si>
  <si>
    <t>3005-9568</t>
  </si>
  <si>
    <t>993, côte St-Paul</t>
  </si>
  <si>
    <t>J7N 0K4</t>
  </si>
  <si>
    <t>CPE "LES PETITS BALUCHONS" (INST. MIRABEL)</t>
  </si>
  <si>
    <t>3005-9601</t>
  </si>
  <si>
    <t>J7N 2A3</t>
  </si>
  <si>
    <t>GARDERIE LES PETITS COEURS DE NEMO INC.</t>
  </si>
  <si>
    <t>3006-1618</t>
  </si>
  <si>
    <t>85, rue Saint-Georges</t>
  </si>
  <si>
    <t>J7Z 4Z4</t>
  </si>
  <si>
    <t>GARDERIE ÉDUCATIVE LA PETITE ÉCOLE DE MIRABEL</t>
  </si>
  <si>
    <t>J7J 1H8</t>
  </si>
  <si>
    <t>CENTRE DE LA PETITE ENFANCE PIROUETTE DE FABREVILLE INC.</t>
  </si>
  <si>
    <t>J7N 1L6</t>
  </si>
  <si>
    <t>15-07</t>
  </si>
  <si>
    <t>Argenteuil</t>
  </si>
  <si>
    <t>9455-8566 Quebec Inc </t>
  </si>
  <si>
    <t>3006-1958</t>
  </si>
  <si>
    <t>35, rue Principale</t>
  </si>
  <si>
    <t>J8H 1Y3</t>
  </si>
  <si>
    <t>9430-4235 Quebec Inc.</t>
  </si>
  <si>
    <t>3006-1936</t>
  </si>
  <si>
    <t>180, avenue Hamford</t>
  </si>
  <si>
    <t>J8H 3N6</t>
  </si>
  <si>
    <t>15-08</t>
  </si>
  <si>
    <t>Piedmont</t>
  </si>
  <si>
    <t>CPE DE LA VALLÉE 2</t>
  </si>
  <si>
    <t>3006-1229</t>
  </si>
  <si>
    <t>755 A, rue Principale</t>
  </si>
  <si>
    <t>J0R 1K0</t>
  </si>
  <si>
    <t>Sainte-Adèle</t>
  </si>
  <si>
    <t>CENTRE DE LA PETITE ENFANCE LA BARBOUILLE INC.- Barbouille II</t>
  </si>
  <si>
    <t>3006-1817</t>
  </si>
  <si>
    <t>1381, boul. Sainte-Anne</t>
  </si>
  <si>
    <t>J8B 1A3</t>
  </si>
  <si>
    <t>Saint-Adolphe-d'Howard</t>
  </si>
  <si>
    <t>CENTRE DE LA PETITE ENFANCE MAIN DANS LA MAIN INC</t>
  </si>
  <si>
    <t>3005-0403</t>
  </si>
  <si>
    <t>1808, chemin du Village</t>
  </si>
  <si>
    <t>J0T 2B0</t>
  </si>
  <si>
    <t>15-09</t>
  </si>
  <si>
    <t>Mont-Tremblant</t>
  </si>
  <si>
    <t>CPE L'ANTRE-TEMPS</t>
  </si>
  <si>
    <t>3005-0184</t>
  </si>
  <si>
    <t>700, rue de Saint-Jovite</t>
  </si>
  <si>
    <t>J8E 3J8</t>
  </si>
  <si>
    <t>Sainte-Agathe-des-Monts</t>
  </si>
  <si>
    <t>CPE L'ANTRE-TEMPS INSTALLATION STE-AGATHE 2</t>
  </si>
  <si>
    <t>3006-1203</t>
  </si>
  <si>
    <t>90, rue Demontigny</t>
  </si>
  <si>
    <t>J8C 2Y5</t>
  </si>
  <si>
    <t>CPE BAMBOULI INC.</t>
  </si>
  <si>
    <t>1842-9787</t>
  </si>
  <si>
    <t>19, rue Liboiron</t>
  </si>
  <si>
    <t>J8C 2X5</t>
  </si>
  <si>
    <t>3005-2017</t>
  </si>
  <si>
    <t>234, rue St-Vincent</t>
  </si>
  <si>
    <t>J8C 2B8</t>
  </si>
  <si>
    <t>CPE LES MANITOUS 2</t>
  </si>
  <si>
    <t>3006-1237</t>
  </si>
  <si>
    <t>Domaine St-Bernard</t>
  </si>
  <si>
    <t>J8E 1T4</t>
  </si>
  <si>
    <t>PROJET GARD. DES PETITS APPRENTIS-SAGES INC.</t>
  </si>
  <si>
    <t>3006-1310</t>
  </si>
  <si>
    <t>J8C 1M9</t>
  </si>
  <si>
    <t>Laurentides</t>
  </si>
  <si>
    <t>CENTRE DE LA PETITE ENFANCE L'ANTRE-TEMPS</t>
  </si>
  <si>
    <t>3006-1998</t>
  </si>
  <si>
    <t>2121, Chemin des hauteurs</t>
  </si>
  <si>
    <t>J0T 2J0</t>
  </si>
  <si>
    <t>PROJET GARD. COUCOU HIBOU</t>
  </si>
  <si>
    <t>3006-1315</t>
  </si>
  <si>
    <t>rue Estelle</t>
  </si>
  <si>
    <t>J8E 1V1</t>
  </si>
  <si>
    <t>15-10</t>
  </si>
  <si>
    <t>Ferme-Neuve</t>
  </si>
  <si>
    <t>CENTRE DE LA PETITE ENFANCE LA FOURMILLIÈRE</t>
  </si>
  <si>
    <t>3006-1820</t>
  </si>
  <si>
    <t>125, 12e rue</t>
  </si>
  <si>
    <t>J0W 1C0</t>
  </si>
  <si>
    <t>Notre-Dame-du-Laus</t>
  </si>
  <si>
    <t>SERVICE COLLECTIF AUX FAMILLES DE NOTRE-DAME-DU-LAUS</t>
  </si>
  <si>
    <t>170, Principale</t>
  </si>
  <si>
    <t>J0X 2M0</t>
  </si>
  <si>
    <t>Total projets RG 15</t>
  </si>
  <si>
    <t>Total RG 15 - Laurentides</t>
  </si>
  <si>
    <t>16 Montérégie</t>
  </si>
  <si>
    <t>16-01</t>
  </si>
  <si>
    <t>Acton</t>
  </si>
  <si>
    <t>CENTRE DE LA PETITE ENFANCE "LA DOUCE COUVÉE"</t>
  </si>
  <si>
    <t>3006-2068</t>
  </si>
  <si>
    <t>J0H 2E0</t>
  </si>
  <si>
    <t>'CENTRE À LA PETITE ENFANCE LES P''TITES FRIMOUSSES'</t>
  </si>
  <si>
    <t>3006-2058</t>
  </si>
  <si>
    <t>J0H 1Z0</t>
  </si>
  <si>
    <t>16-02</t>
  </si>
  <si>
    <t>Saint-Hyacinthe</t>
  </si>
  <si>
    <t>LE JARDINET</t>
  </si>
  <si>
    <t>3006-1443</t>
  </si>
  <si>
    <t>J2S 7G4</t>
  </si>
  <si>
    <t>CPE LES PETITS GALOPINS</t>
  </si>
  <si>
    <t>3006-1469</t>
  </si>
  <si>
    <t>3050, rue Boullé</t>
  </si>
  <si>
    <t>J2S 1H9</t>
  </si>
  <si>
    <t>9246-6887 Québec inc.</t>
  </si>
  <si>
    <t>3005-6258</t>
  </si>
  <si>
    <t>5925, rue Lafleur</t>
  </si>
  <si>
    <t>J2S 3Y8</t>
  </si>
  <si>
    <t>CPE MA FAMIGARDE</t>
  </si>
  <si>
    <t>3006-2273</t>
  </si>
  <si>
    <t>J2S 0H4</t>
  </si>
  <si>
    <t>3005-9292</t>
  </si>
  <si>
    <t>485, avenue Brodeur</t>
  </si>
  <si>
    <t>J2S 4J4</t>
  </si>
  <si>
    <t>Garderie Le Zirafo en Nature inc.</t>
  </si>
  <si>
    <t>3006-1974</t>
  </si>
  <si>
    <t>17000A, Ave des Golfeurs</t>
  </si>
  <si>
    <t>J2T 0C6</t>
  </si>
  <si>
    <t>16-03</t>
  </si>
  <si>
    <t>CENTRE DE LA PETITE ENFANCE PLUS GRAND QUE NATURE</t>
  </si>
  <si>
    <t>3006-2059</t>
  </si>
  <si>
    <t>J0H 1M0</t>
  </si>
  <si>
    <t>Saint-Pie</t>
  </si>
  <si>
    <t>Centre de la petite enfance Les P'tites Pies</t>
  </si>
  <si>
    <t>3005-1068</t>
  </si>
  <si>
    <t>137, rue Nichols</t>
  </si>
  <si>
    <t>J0H 1W0</t>
  </si>
  <si>
    <t>CPE DE SAINT-LUC</t>
  </si>
  <si>
    <t>J2W 1G1</t>
  </si>
  <si>
    <t>16-04</t>
  </si>
  <si>
    <t>Centre de la petite enfance de Saint-Luc</t>
  </si>
  <si>
    <t>3005-1283</t>
  </si>
  <si>
    <t>1459, rue Bernier</t>
  </si>
  <si>
    <t>2023-03-27</t>
  </si>
  <si>
    <t>16-05</t>
  </si>
  <si>
    <t>9250-2947 Québec inc.</t>
  </si>
  <si>
    <t>3006-2020</t>
  </si>
  <si>
    <t>225, 14ème Avenue Ouest</t>
  </si>
  <si>
    <t>J0J 2K0</t>
  </si>
  <si>
    <t>CENTRE DE LA PETITE ENFANCE DU HAUT-RICHELIEU</t>
  </si>
  <si>
    <t>3006-2066</t>
  </si>
  <si>
    <t>J3B 4K5</t>
  </si>
  <si>
    <t>9454-8773 Québec inc.</t>
  </si>
  <si>
    <t>3006-1917</t>
  </si>
  <si>
    <t>J2X 2B7</t>
  </si>
  <si>
    <t>C.P.E. Le Petit Monde de Caliméro inc.</t>
  </si>
  <si>
    <t>3005-7296</t>
  </si>
  <si>
    <t>8, rue Landry</t>
  </si>
  <si>
    <t>J0J 1J0</t>
  </si>
  <si>
    <t>CPE LE PETIT MONDE DE CALIMÉRO INC.</t>
  </si>
  <si>
    <t>J3B 1Z8</t>
  </si>
  <si>
    <t>Saint-Jean-sur-Richelieu</t>
  </si>
  <si>
    <t>9456-1982 QUÉBEC INC.</t>
  </si>
  <si>
    <t>J3B 7Z8</t>
  </si>
  <si>
    <t>16-06</t>
  </si>
  <si>
    <t>C.P.E. Du Jardin Fleuri</t>
  </si>
  <si>
    <t>3005-0865</t>
  </si>
  <si>
    <t>690, chemin Rhéaume</t>
  </si>
  <si>
    <t>J0L 2J0</t>
  </si>
  <si>
    <t>Saint-Édouard</t>
  </si>
  <si>
    <t>3005-5061</t>
  </si>
  <si>
    <t>3, rue Derome</t>
  </si>
  <si>
    <t>J0L 1Y0</t>
  </si>
  <si>
    <t>Saint-Jacques-le-Mineur</t>
  </si>
  <si>
    <t>LES JEUNES POUSSES DES JARDINS DU QUÉBEC</t>
  </si>
  <si>
    <t>3005-8717</t>
  </si>
  <si>
    <t>montée St-Jacques</t>
  </si>
  <si>
    <t>J0J 1Z0</t>
  </si>
  <si>
    <t>16-07</t>
  </si>
  <si>
    <t>Châteauguay</t>
  </si>
  <si>
    <t>CPE LES LUTINS, COOP DE CHÂTEAUGUAY</t>
  </si>
  <si>
    <t>1352-7619</t>
  </si>
  <si>
    <t>105, rue Saint-Eugène</t>
  </si>
  <si>
    <t>J6K 1Y9</t>
  </si>
  <si>
    <t>CPE LES LUTINS (INST.CHÂTEAUGUAY)</t>
  </si>
  <si>
    <t>3005-9227</t>
  </si>
  <si>
    <t>CPE CACHALOT (INST. CHÂTEAUGUAY)</t>
  </si>
  <si>
    <t>3005-8695</t>
  </si>
  <si>
    <t>202, boulevard Brisebois</t>
  </si>
  <si>
    <t>J6K 5G7</t>
  </si>
  <si>
    <t>Mercier</t>
  </si>
  <si>
    <t>9379-8155 QUÉBEC INC.</t>
  </si>
  <si>
    <t>3006-1761</t>
  </si>
  <si>
    <t>Léry</t>
  </si>
  <si>
    <t>Centre de la petite enfance Les Lutins, COOP de Châteauguay</t>
  </si>
  <si>
    <t>3006-1792</t>
  </si>
  <si>
    <t>J0L 2A0</t>
  </si>
  <si>
    <t>Saint-Isidore</t>
  </si>
  <si>
    <t>3006-1793</t>
  </si>
  <si>
    <t>J6N 1A1</t>
  </si>
  <si>
    <t>16-08</t>
  </si>
  <si>
    <t>Saint-Constant</t>
  </si>
  <si>
    <t>CPE SOLEIL SOURIANT (INST. ST-CONSTANT)</t>
  </si>
  <si>
    <t>3005-8742</t>
  </si>
  <si>
    <t>26, montée Lasaline</t>
  </si>
  <si>
    <t>J5A 2A8</t>
  </si>
  <si>
    <t>CPE Soleil Souriant</t>
  </si>
  <si>
    <t>3006-1777</t>
  </si>
  <si>
    <t>J5C 1G5</t>
  </si>
  <si>
    <t>Saint-Mathieu</t>
  </si>
  <si>
    <t>CPE SAINT-PHILIPPE (INST. SAINT-MATHIEU)</t>
  </si>
  <si>
    <t>3005-9229</t>
  </si>
  <si>
    <t>chemin Saint-Édouard</t>
  </si>
  <si>
    <t>J0L 2H0</t>
  </si>
  <si>
    <t>3005-1534</t>
  </si>
  <si>
    <t>9454-1836 Québec inc.</t>
  </si>
  <si>
    <t>3006-1842</t>
  </si>
  <si>
    <t>« À déterminer »</t>
  </si>
  <si>
    <t>J5A 1W2</t>
  </si>
  <si>
    <t>16-09</t>
  </si>
  <si>
    <t>CENTRE DE LA PETITE ENFANCE CADET-ROUSSELLE</t>
  </si>
  <si>
    <t>3006-2071</t>
  </si>
  <si>
    <t>J0S 1P0</t>
  </si>
  <si>
    <t xml:space="preserve">Garderie préscolaire Des Petits Pieds Inc. </t>
  </si>
  <si>
    <t>3006-1607</t>
  </si>
  <si>
    <t>J0S 1H0</t>
  </si>
  <si>
    <t>Impl. Garderie</t>
  </si>
  <si>
    <t>16-10</t>
  </si>
  <si>
    <t>Vaudreuil</t>
  </si>
  <si>
    <t>GARDERIE LES FLOTS BLEUS INC.</t>
  </si>
  <si>
    <t>3006-2039</t>
  </si>
  <si>
    <t>Boulevard Olympique</t>
  </si>
  <si>
    <t>J7W 4B5</t>
  </si>
  <si>
    <t>Vaudreuil-Dorion</t>
  </si>
  <si>
    <t>9392-2623 QUÉBEC INC.</t>
  </si>
  <si>
    <t>J7V 9H5</t>
  </si>
  <si>
    <t>SERVICES À LA PETITE ENFANCE DE SAINT-LAZARE</t>
  </si>
  <si>
    <t>J7V 8P2</t>
  </si>
  <si>
    <t>J7V 2N5</t>
  </si>
  <si>
    <t>16-11</t>
  </si>
  <si>
    <t>Saint-Lazare</t>
  </si>
  <si>
    <t>Petite École Montessori inc.</t>
  </si>
  <si>
    <t>3006-1815</t>
  </si>
  <si>
    <t>1549, Sainte-Angélique</t>
  </si>
  <si>
    <t>J7T 1Y6</t>
  </si>
  <si>
    <t>Garderie Éducative Enfant Cité inc.</t>
  </si>
  <si>
    <t>3006-1813</t>
  </si>
  <si>
    <t>2190, Chemin Sainte-Angélique, bureau 2</t>
  </si>
  <si>
    <t>J7T 2H4</t>
  </si>
  <si>
    <t>Très-Saint-Rédempteur</t>
  </si>
  <si>
    <t>CPE LES TOURTERELLES INC.</t>
  </si>
  <si>
    <t>J0P 1P1</t>
  </si>
  <si>
    <t>16-12</t>
  </si>
  <si>
    <t>Sainte-Martine</t>
  </si>
  <si>
    <t>Centre de la petite enfance Abracadabra</t>
  </si>
  <si>
    <t>3005-5587</t>
  </si>
  <si>
    <t>301, rue Saint-Joseph</t>
  </si>
  <si>
    <t>J0S 1V0</t>
  </si>
  <si>
    <t>Beauharnois</t>
  </si>
  <si>
    <t>CPE BOBINO INC. (INST. BEAUHARNOIS)</t>
  </si>
  <si>
    <t>3005-9472</t>
  </si>
  <si>
    <t>149, St-Laurent</t>
  </si>
  <si>
    <t>J6N 1K2</t>
  </si>
  <si>
    <t>Salaberry-de-Valleyfield</t>
  </si>
  <si>
    <t>9232-4938 QUÉBEC INC.</t>
  </si>
  <si>
    <t>3006-0982</t>
  </si>
  <si>
    <t>avenue de Grande-Île</t>
  </si>
  <si>
    <t>J6S 3N8</t>
  </si>
  <si>
    <t>CPE LA CAMPINOISE (INST. POINTE-DES-CASCADES)</t>
  </si>
  <si>
    <t>3005-9270</t>
  </si>
  <si>
    <t>angle des rues Ellice et Victor-Léger</t>
  </si>
  <si>
    <t>J6T 3Y1</t>
  </si>
  <si>
    <t>16-15</t>
  </si>
  <si>
    <t>Rougemont</t>
  </si>
  <si>
    <t>CPE MAMIE-POM</t>
  </si>
  <si>
    <t>3005-9789</t>
  </si>
  <si>
    <t>160, Amédée-Côté</t>
  </si>
  <si>
    <t>J0L 1M0</t>
  </si>
  <si>
    <t>Saint-Césaire</t>
  </si>
  <si>
    <t>9453-6950 Québec Inc. / dem 976</t>
  </si>
  <si>
    <t>3006-1828</t>
  </si>
  <si>
    <t>J0L 1T0</t>
  </si>
  <si>
    <t>Marieville</t>
  </si>
  <si>
    <t>9453-6901 Québec Inc.</t>
  </si>
  <si>
    <t>3006-1825</t>
  </si>
  <si>
    <t>775 rue Saint-Joseph</t>
  </si>
  <si>
    <t>J3M 1G7</t>
  </si>
  <si>
    <t>16-16</t>
  </si>
  <si>
    <t>Sorel-Tracy</t>
  </si>
  <si>
    <t>CPE La Marelle inc.</t>
  </si>
  <si>
    <t>3005-9267</t>
  </si>
  <si>
    <t>5400, rue des Soleils</t>
  </si>
  <si>
    <t>J3R 5G2</t>
  </si>
  <si>
    <t>3005-4863</t>
  </si>
  <si>
    <t>146, rue Guillemette</t>
  </si>
  <si>
    <t>J0G 1W0</t>
  </si>
  <si>
    <t>La Goélette</t>
  </si>
  <si>
    <t>2160-1505</t>
  </si>
  <si>
    <t>334, boulevard Fiset</t>
  </si>
  <si>
    <t>J3P 3R2</t>
  </si>
  <si>
    <t>Saint-Ours</t>
  </si>
  <si>
    <t>Centre de la petite enfance Les Copains D'abord</t>
  </si>
  <si>
    <t>3006-1783</t>
  </si>
  <si>
    <t>96, rue Curé-Beauregard</t>
  </si>
  <si>
    <t>J0G 1P0</t>
  </si>
  <si>
    <t>16-17</t>
  </si>
  <si>
    <t>Carignan</t>
  </si>
  <si>
    <t>CPE MON MONDE À MOI (INST. CARIGNAN)</t>
  </si>
  <si>
    <t>3005-9265</t>
  </si>
  <si>
    <t>Rue Marie-Anne Ouest</t>
  </si>
  <si>
    <t>J3L 4G3</t>
  </si>
  <si>
    <t>Chambly</t>
  </si>
  <si>
    <t>CPE LA BOÎTE À SOLEIL # 2</t>
  </si>
  <si>
    <t>3006-1461</t>
  </si>
  <si>
    <t>boul. Lebel</t>
  </si>
  <si>
    <t>J3L 4X1</t>
  </si>
  <si>
    <t>CPE FRANQUETTE LA GRENOUILLE (INST. DU SAULE)</t>
  </si>
  <si>
    <t>3006-1468</t>
  </si>
  <si>
    <t>boul. Lebel, #cadastre 2 345 516, secteur Antoine-L</t>
  </si>
  <si>
    <t>GARD SYNERGIE D'ENFANCE</t>
  </si>
  <si>
    <t>3006-1488</t>
  </si>
  <si>
    <t>chemin Chambly</t>
  </si>
  <si>
    <t>J3L 4N4</t>
  </si>
  <si>
    <t>Chambly ou Carignan</t>
  </si>
  <si>
    <t>GARD LES PETITES ÉTOILES</t>
  </si>
  <si>
    <t>3006-1486</t>
  </si>
  <si>
    <t>sect Riviera (Carignan) / inter Lebel et Fréchette (Chambly)</t>
  </si>
  <si>
    <t>J3L 2L9</t>
  </si>
  <si>
    <t>16-18</t>
  </si>
  <si>
    <t>Saint-Mathieu-de-Beloeil</t>
  </si>
  <si>
    <t>CPE LES COPAINS D'ABORD (INST. ST-MATHIEU-DE-BELOEIL)</t>
  </si>
  <si>
    <t>3005-9232</t>
  </si>
  <si>
    <t>5000, rue des Loisirs</t>
  </si>
  <si>
    <t>J3G 2C9</t>
  </si>
  <si>
    <t>McMasterville</t>
  </si>
  <si>
    <t>LES FRIMOUSSES DE LA VALLÉE</t>
  </si>
  <si>
    <t>3005-0957</t>
  </si>
  <si>
    <t>300, rue des Camélias</t>
  </si>
  <si>
    <t>J3G 5B1</t>
  </si>
  <si>
    <t>Mont-Saint-Hilaire</t>
  </si>
  <si>
    <t>L'Imaginette inc. / dem. 953</t>
  </si>
  <si>
    <t>3006-1862</t>
  </si>
  <si>
    <t>J0H 1S0</t>
  </si>
  <si>
    <t>16-19</t>
  </si>
  <si>
    <t>LE P'TIT MONDE DE PEGGY INC.'</t>
  </si>
  <si>
    <t>3006-2042</t>
  </si>
  <si>
    <t>Rue Principale</t>
  </si>
  <si>
    <t>J0L 1N0</t>
  </si>
  <si>
    <t>Sainte-Julie</t>
  </si>
  <si>
    <t>CPE MIEL ET MELON</t>
  </si>
  <si>
    <t>J3E 2L5</t>
  </si>
  <si>
    <t>CPE JULIE SOLEIL</t>
  </si>
  <si>
    <t>J3E 2N9</t>
  </si>
  <si>
    <t>16-20</t>
  </si>
  <si>
    <t>Varennes</t>
  </si>
  <si>
    <t>CPE MATIN SOLEIL INC.</t>
  </si>
  <si>
    <t>LE P'TIT MONDE DE PEGGY INC.</t>
  </si>
  <si>
    <t>3006-2118</t>
  </si>
  <si>
    <t>1629, Route 132</t>
  </si>
  <si>
    <t>Contrecoeur</t>
  </si>
  <si>
    <t>FONDATION DE LA MAISON D'ÉDUCATION ALTERNATIVE LE BOISÉ INC.</t>
  </si>
  <si>
    <t>J0L 1C0</t>
  </si>
  <si>
    <t>9043-3087 QUÉBEC INC.</t>
  </si>
  <si>
    <t>J3X 1Z3</t>
  </si>
  <si>
    <t>Verchères</t>
  </si>
  <si>
    <t>9039-0105 QUÉBEC INC.</t>
  </si>
  <si>
    <t>J0L 2R0</t>
  </si>
  <si>
    <t>16-21</t>
  </si>
  <si>
    <t>Le Parcours du Faon (1997) inc. / dem 1286</t>
  </si>
  <si>
    <t>3006-1881</t>
  </si>
  <si>
    <t>1955, chemin du Tremblay</t>
  </si>
  <si>
    <t>J4N 1A6</t>
  </si>
  <si>
    <t>Centre de la petite enfance Pomme Soleil</t>
  </si>
  <si>
    <t>3005-1114</t>
  </si>
  <si>
    <t>525, rue Adoncour</t>
  </si>
  <si>
    <t>J4G 2M6</t>
  </si>
  <si>
    <t>Centre de la petite enfance de Longueuil-Est</t>
  </si>
  <si>
    <t>1477-4566</t>
  </si>
  <si>
    <t>1465, terrasse Des Ormeaux</t>
  </si>
  <si>
    <t>J4M 2B4</t>
  </si>
  <si>
    <t>Longueuil-Est</t>
  </si>
  <si>
    <t>'CENTRE DE LA PETITE ENFANCE L''ATTRAIT MIGNON'</t>
  </si>
  <si>
    <t>3006-2074</t>
  </si>
  <si>
    <t>J4H 3Y9</t>
  </si>
  <si>
    <t>Le Parcours du Faon (1997) inc.</t>
  </si>
  <si>
    <t>3000-1311</t>
  </si>
  <si>
    <t>1935, chemin du Tremblay</t>
  </si>
  <si>
    <t>J4N 1A5</t>
  </si>
  <si>
    <t>16-22</t>
  </si>
  <si>
    <t>Longueuil</t>
  </si>
  <si>
    <t>CPE  L'ATTRAIT MIGNON (3E INST.)</t>
  </si>
  <si>
    <t>3006-1460</t>
  </si>
  <si>
    <t>quartier Saint-Jude</t>
  </si>
  <si>
    <t>J4J 2G4</t>
  </si>
  <si>
    <t>16-23</t>
  </si>
  <si>
    <t>Centre de la petite enfance Les Joyeux Calinours</t>
  </si>
  <si>
    <t>3006-1768</t>
  </si>
  <si>
    <t>3505, Grand Boulevard</t>
  </si>
  <si>
    <t>J4T 2K7</t>
  </si>
  <si>
    <t>Saint-Hubert</t>
  </si>
  <si>
    <t>9375-4265 Québec inc./ GARDERIE LE JARDIN DES COPAINS ST-HUBERT</t>
  </si>
  <si>
    <t>3006-1923</t>
  </si>
  <si>
    <t>6450, Grande-Allée</t>
  </si>
  <si>
    <t>J3Y 2S3</t>
  </si>
  <si>
    <t>9132-2578 Québec inc./  GARDERIE PRÉMATERNELLE LES PETITS SPORTIFS DE ST-HUBERT INC.</t>
  </si>
  <si>
    <t>3006-1617</t>
  </si>
  <si>
    <t>6990, boul. Moise-Vincent</t>
  </si>
  <si>
    <t>J3Y 8Z2</t>
  </si>
  <si>
    <t>16-24</t>
  </si>
  <si>
    <t>Saint-Bruno-de-Montarville</t>
  </si>
  <si>
    <t>Garderie Montarville inc.</t>
  </si>
  <si>
    <t>3006-1858</t>
  </si>
  <si>
    <t xml:space="preserve">15A, </t>
  </si>
  <si>
    <t>J3V 2E9</t>
  </si>
  <si>
    <t>2333-0558</t>
  </si>
  <si>
    <t>15, rue Saint-Jacques</t>
  </si>
  <si>
    <t>Garderie Les Petites Étoiles de Saint-Bruno</t>
  </si>
  <si>
    <t>3006-1742</t>
  </si>
  <si>
    <t>630, boulevard Clairevue Est</t>
  </si>
  <si>
    <t>J3V 1T3</t>
  </si>
  <si>
    <t>CPE Les contes de Fées</t>
  </si>
  <si>
    <t>3006-1788</t>
  </si>
  <si>
    <t>J3V 0B4</t>
  </si>
  <si>
    <t>16-25</t>
  </si>
  <si>
    <t>Saint-Lambert</t>
  </si>
  <si>
    <t>Centre de la petite enfance de Saint-Lambert</t>
  </si>
  <si>
    <t>2620-2218</t>
  </si>
  <si>
    <t>201, rue Cartier</t>
  </si>
  <si>
    <t>J4P 3P8</t>
  </si>
  <si>
    <t>Le Centre de la petite enfance de Saint-Lambert</t>
  </si>
  <si>
    <t>3006-1763</t>
  </si>
  <si>
    <t>J4R 2S9</t>
  </si>
  <si>
    <t>9258-3855 QUÉBEC INC.</t>
  </si>
  <si>
    <t>3006-2168</t>
  </si>
  <si>
    <t>374, rue Victoria</t>
  </si>
  <si>
    <t>J4P 2H8</t>
  </si>
  <si>
    <t>Brossard</t>
  </si>
  <si>
    <t>CPE "PLAISIR D'ENFANT"</t>
  </si>
  <si>
    <t xml:space="preserve">CPE </t>
  </si>
  <si>
    <t>3006-0975</t>
  </si>
  <si>
    <t>J4P 2H9</t>
  </si>
  <si>
    <t>Centre de la petite enfance Du Mouillepied inc.</t>
  </si>
  <si>
    <t>1331-9918</t>
  </si>
  <si>
    <t>510, avenue Mercille</t>
  </si>
  <si>
    <t>J4P 2L7</t>
  </si>
  <si>
    <t>3005-0645</t>
  </si>
  <si>
    <t>266, avenue Saint-Denis</t>
  </si>
  <si>
    <t>J4P 2G3</t>
  </si>
  <si>
    <t>LeMoyne</t>
  </si>
  <si>
    <t>CPE DE BLOC EN BLOC (INST. LE MOYNE)</t>
  </si>
  <si>
    <t>3005-9285</t>
  </si>
  <si>
    <t>rue Saint-Georges</t>
  </si>
  <si>
    <t>J4P 2E4</t>
  </si>
  <si>
    <t>Total projets RG 16</t>
  </si>
  <si>
    <t>Total RG 16 - Montérégie</t>
  </si>
  <si>
    <t>17 Centre-du-Québec</t>
  </si>
  <si>
    <t>17-01</t>
  </si>
  <si>
    <t>Drummondville</t>
  </si>
  <si>
    <t>CPE PLUMEAU-SOLEIL</t>
  </si>
  <si>
    <t>3006-0974</t>
  </si>
  <si>
    <t>secteur St-Charles de Drummond</t>
  </si>
  <si>
    <t>J2C 0R5</t>
  </si>
  <si>
    <t>POMME AVENTURE INC.</t>
  </si>
  <si>
    <t>3006-1878</t>
  </si>
  <si>
    <t>1689, rue Jean Berchmans Michaud</t>
  </si>
  <si>
    <t>J2C 8E9</t>
  </si>
  <si>
    <t>Wickham</t>
  </si>
  <si>
    <t>CPE MINI-CAMPUS INC.</t>
  </si>
  <si>
    <t>3006-2267</t>
  </si>
  <si>
    <t>893, rue Moreau</t>
  </si>
  <si>
    <t>J0C 1S0</t>
  </si>
  <si>
    <t>CPE LA MAISON DE BÉCASSINE</t>
  </si>
  <si>
    <t>3006-1767</t>
  </si>
  <si>
    <t>1835, boulevard Lemire</t>
  </si>
  <si>
    <t>J2C 5A6</t>
  </si>
  <si>
    <t>Le Centre de la petite enfance Grand-Mère Douceur</t>
  </si>
  <si>
    <t>3005-4947</t>
  </si>
  <si>
    <t>1600, avenue du Marais-Ombragé</t>
  </si>
  <si>
    <t>J2C 0A6</t>
  </si>
  <si>
    <t>5424-3613</t>
  </si>
  <si>
    <t>20, rue Dunkin</t>
  </si>
  <si>
    <t>J2B 8E2</t>
  </si>
  <si>
    <t>CPE Les Petits Lutins de Drummondville inc.</t>
  </si>
  <si>
    <t>3006-1790</t>
  </si>
  <si>
    <t>J2B 6W3</t>
  </si>
  <si>
    <t>Saint-Cyrille-de-Wendover</t>
  </si>
  <si>
    <t>CPE AU COEUR DES DÉCOUVERTES</t>
  </si>
  <si>
    <t>3005-9027</t>
  </si>
  <si>
    <t>J1Z 1E7</t>
  </si>
  <si>
    <t>Bécancour</t>
  </si>
  <si>
    <t>CPE CHEZ-MOI CHEZ TOI ET BC DE LA GARDE EN MILIEU FAMILIAL</t>
  </si>
  <si>
    <t>G9H 1A1</t>
  </si>
  <si>
    <t>G9H 3K9</t>
  </si>
  <si>
    <t>17-03</t>
  </si>
  <si>
    <t>Sainte-Eulalie</t>
  </si>
  <si>
    <t>KARINE LABARRE</t>
  </si>
  <si>
    <t>3006-2202</t>
  </si>
  <si>
    <t>347, rue des Bouleaux</t>
  </si>
  <si>
    <t>G0Z 1E0</t>
  </si>
  <si>
    <t>Nicolet</t>
  </si>
  <si>
    <t>CENTRE DE LA PETITE ENFANCE MON AUTRE MAISON ET BUREAU COORDONNATEUR DE LA GARDE EN MILIEU FAMILIAL</t>
  </si>
  <si>
    <t>3005-6525</t>
  </si>
  <si>
    <t>1065, rue Richard</t>
  </si>
  <si>
    <t>G0Z 1J0</t>
  </si>
  <si>
    <t>Centre de la petite enfance Gripette</t>
  </si>
  <si>
    <t>3006-2069</t>
  </si>
  <si>
    <t>J0C 1G0</t>
  </si>
  <si>
    <t>17-04</t>
  </si>
  <si>
    <t>Victoriaville</t>
  </si>
  <si>
    <t>CPE RAYON DE SOLEIL INC.</t>
  </si>
  <si>
    <t>3005-1386</t>
  </si>
  <si>
    <t>790, boul. des Bois-Francs Sud</t>
  </si>
  <si>
    <t>G6P 5W5</t>
  </si>
  <si>
    <t>Warwick</t>
  </si>
  <si>
    <t>CPE LA FORÊT ENCHANTÉE (Warwick)</t>
  </si>
  <si>
    <t>3006-1249</t>
  </si>
  <si>
    <t>21, rue du Parc</t>
  </si>
  <si>
    <t>J0A 1M0</t>
  </si>
  <si>
    <t>CPE HOPLAVIE</t>
  </si>
  <si>
    <t>3005-1257</t>
  </si>
  <si>
    <t>6, rang Mathieu</t>
  </si>
  <si>
    <t>G6R 0X3</t>
  </si>
  <si>
    <t>G. L'ÎLE DES PETITS MIGNONS</t>
  </si>
  <si>
    <t>3006-1376</t>
  </si>
  <si>
    <t>905, boulevard des Bois-Francs-Sud, Aile F</t>
  </si>
  <si>
    <t>G6P 5W1</t>
  </si>
  <si>
    <t>Saint-Albert</t>
  </si>
  <si>
    <t>G. LA GRANGE DES PETITS INC.</t>
  </si>
  <si>
    <t>3006-1419</t>
  </si>
  <si>
    <t>J0A 1E0</t>
  </si>
  <si>
    <t>2023-06-26</t>
  </si>
  <si>
    <t>Sainte-Séraphine</t>
  </si>
  <si>
    <t>G. LA GRANGE DES PETITS INC. (INSTALLATION-2)</t>
  </si>
  <si>
    <t>3006-1420</t>
  </si>
  <si>
    <t>2660, rue du Centre Communautaire</t>
  </si>
  <si>
    <t>2023-05-22</t>
  </si>
  <si>
    <t>Arthabaska</t>
  </si>
  <si>
    <t>Garderie Éducative Schtroumfpetits inc.</t>
  </si>
  <si>
    <t>2654-3967</t>
  </si>
  <si>
    <t>66, rue Tardif</t>
  </si>
  <si>
    <t>J0A 1B0</t>
  </si>
  <si>
    <t>G. AUX PETITS PIEDS</t>
  </si>
  <si>
    <t>3006-1339</t>
  </si>
  <si>
    <t>G6S 1G2</t>
  </si>
  <si>
    <t>CENTRE COOPÉRATIF LA MAISON DES AMIS RÉGION 17</t>
  </si>
  <si>
    <t>G6P 9V1</t>
  </si>
  <si>
    <t>G6P 2X6</t>
  </si>
  <si>
    <t>Saint-Rosaire</t>
  </si>
  <si>
    <t>LES SDG LA PETITE ÉCOLE INC.</t>
  </si>
  <si>
    <t>G0Z 1K0</t>
  </si>
  <si>
    <t>L'ÎLE DES PETITS MIGNONS 2 INC.</t>
  </si>
  <si>
    <t>9432-0876 QUÉBEC INC.</t>
  </si>
  <si>
    <t>17-05</t>
  </si>
  <si>
    <t>Princeville</t>
  </si>
  <si>
    <t xml:space="preserve">CPE LA PETITE BANDE </t>
  </si>
  <si>
    <t>2156-9892</t>
  </si>
  <si>
    <t>24, rue Monseigneur-Poirier</t>
  </si>
  <si>
    <t>G6L 4S3</t>
  </si>
  <si>
    <t>CPE LA PETITE BANDE</t>
  </si>
  <si>
    <t>Plessisville (centre)</t>
  </si>
  <si>
    <t>INDUSTRIES MACHINEX INC.</t>
  </si>
  <si>
    <t>3006-2239</t>
  </si>
  <si>
    <t>Rue chanoine Boulet</t>
  </si>
  <si>
    <t>G6L 3G9</t>
  </si>
  <si>
    <t>L'Érable</t>
  </si>
  <si>
    <t>Centre de la petite enfance La Girouette inc.</t>
  </si>
  <si>
    <t>3006-2061</t>
  </si>
  <si>
    <t>140, rue Grenier</t>
  </si>
  <si>
    <t>G0S 1P0</t>
  </si>
  <si>
    <t>Total projets RG 17</t>
  </si>
  <si>
    <t>Total RG 17 - Centre-du-Québec</t>
  </si>
  <si>
    <t xml:space="preserve">Nombre de projets : </t>
  </si>
  <si>
    <t>TOTAL PROVINCIAL*</t>
  </si>
  <si>
    <t>Projets dont les places sont offertes partiellement ou totalement en installations temporaires</t>
  </si>
  <si>
    <t>- PLACES RÉSERVÉES POUR L'APPEL DE PROJETS CIBLÉ 2020
 (places subventionnées)</t>
  </si>
  <si>
    <t>(réaffectation des places retournées et récupérées)</t>
  </si>
  <si>
    <t>Retours volontaires ou récupérations par le Ministère après le 31 oct. 2020</t>
  </si>
  <si>
    <t>Tableau récapitulatif des projets et places en réalisation</t>
  </si>
  <si>
    <t>CPE/ Gard.Subv.</t>
  </si>
  <si>
    <t>Autochtones</t>
  </si>
  <si>
    <t>Nombre de projets en réalisation</t>
  </si>
  <si>
    <t>Nombre de places en réalisation</t>
  </si>
  <si>
    <t>Projets en réalisation (CPE et garderies subventionnées) – Au 31 mars 2022</t>
  </si>
  <si>
    <t>Lot recommandé</t>
  </si>
  <si>
    <t>Date de réalisation prévue au 31 décembre 2021 (incluant les places octroyées en janvier, en février et en mars 2022)</t>
  </si>
  <si>
    <t xml:space="preserve">FARFADETS DE LA POINTE INC </t>
  </si>
  <si>
    <t>Saint-Valérien</t>
  </si>
  <si>
    <t>CENTRE DE LA PETITE ENFANCE L'AURORE BORÉALE</t>
  </si>
  <si>
    <t>1-04</t>
  </si>
  <si>
    <t>Mont-Joli</t>
  </si>
  <si>
    <t xml:space="preserve">LES P'TITS MONTOIS </t>
  </si>
  <si>
    <t>MI-LOUP</t>
  </si>
  <si>
    <t>CENTRE DE LA PETITE ENFANCE DES CANTONS DE RIVIÈRE-DU-LOUP</t>
  </si>
  <si>
    <t>2-04</t>
  </si>
  <si>
    <t>Dolbeau-Mistassini</t>
  </si>
  <si>
    <t xml:space="preserve">CPE CROQUE LA VIE </t>
  </si>
  <si>
    <t>9062-0915 QUÉBEC INC.</t>
  </si>
  <si>
    <t>La Baie</t>
  </si>
  <si>
    <t>GARDERIE L'UNIVERS DES TOUT P'TITS INC.</t>
  </si>
  <si>
    <t>Saguenay - Jonquière</t>
  </si>
  <si>
    <t xml:space="preserve">CPE LE TRÈFLE À 4 FEUILLES </t>
  </si>
  <si>
    <t xml:space="preserve">CENTRE DE LA PETITE ENFANCE LES PETITS CAILLOUX </t>
  </si>
  <si>
    <t>Saguenay</t>
  </si>
  <si>
    <t>GARDERIE LES MINIS AMOURS INC.</t>
  </si>
  <si>
    <t>9147-0724 QUÉBEC INC.</t>
  </si>
  <si>
    <t>Château-Richer</t>
  </si>
  <si>
    <t>GARDERIE DE LA CÔTE</t>
  </si>
  <si>
    <t>Saint-Raymond</t>
  </si>
  <si>
    <t>CPE NID DES PETITS ST-RAYMOND INC.</t>
  </si>
  <si>
    <t>AU PAYS DES CAJOLEUX</t>
  </si>
  <si>
    <t>Sainte-Catherine-de-la-Jacques-Cartier</t>
  </si>
  <si>
    <t>GARDERIE UN JEU D'ENFANT</t>
  </si>
  <si>
    <t>9432-4266 QUÉBEC INC.</t>
  </si>
  <si>
    <t>La petite école filante inc.</t>
  </si>
  <si>
    <t>GARDERIE DES SAULES INC.</t>
  </si>
  <si>
    <t>Québec - Limoilou</t>
  </si>
  <si>
    <t>CPE LA FRIMOUSSE</t>
  </si>
  <si>
    <t>CENTRE DE LA PETITE ENFANCE FEU VERT</t>
  </si>
  <si>
    <t xml:space="preserve">CPE LA BUTTE À MOINEAUX </t>
  </si>
  <si>
    <t>9166-5232 QUÉBEC INC.</t>
  </si>
  <si>
    <t>CENTRE DE LA PETITE ENFANCE LE PALAIS DES BOUTS DE CHOUX INC</t>
  </si>
  <si>
    <t>9085-2583 QUÉBEC INC.</t>
  </si>
  <si>
    <t>G. GAVROCHE 2</t>
  </si>
  <si>
    <t>GARDERIE POUPONNIÈRE AU ROYAUME DE FANFAN</t>
  </si>
  <si>
    <t>GARDERIE GAVROCHE INC.</t>
  </si>
  <si>
    <t>LA PETITE ÉCOLE VISION SILLERY INC.</t>
  </si>
  <si>
    <t>CENTRE ÉDUCATIF MULTICULTUREL L'ARCHE DE NOÉ'</t>
  </si>
  <si>
    <t>CPE  LA PETITE COUR DE MISTIGRI</t>
  </si>
  <si>
    <t>CENTRE JOUR INC</t>
  </si>
  <si>
    <t>GARDERIE LE CHÂTEAU DES PETITS ANGES INC.</t>
  </si>
  <si>
    <t>9432-7285 QUÉBEC INC.</t>
  </si>
  <si>
    <t>9451-6143  QUÉBEC INC.</t>
  </si>
  <si>
    <t>INST.LES PETITS MARINS DU BALUCHON</t>
  </si>
  <si>
    <t>AU COEUR DE LA FORÊT</t>
  </si>
  <si>
    <t>SERVICE DE GARDE MYLAINE INC</t>
  </si>
  <si>
    <t>GARDERIE DEMI-LUNE</t>
  </si>
  <si>
    <t>G. RÊVES D'ENFANT (CHARLESBOURG)</t>
  </si>
  <si>
    <t>LE MONDE DE SIMONE</t>
  </si>
  <si>
    <t>Saint-Paulin</t>
  </si>
  <si>
    <t xml:space="preserve">LES SERVICES DE GARDE GRIBOUILLIS </t>
  </si>
  <si>
    <t>LES SERVICES DE GARDE GRIBOUILLIS (ST-ÉLIE DE CAXTON)</t>
  </si>
  <si>
    <t>Charette</t>
  </si>
  <si>
    <t>CPE L'ARBRE ENCHANTÉ-INSTALLATION CHARETTE</t>
  </si>
  <si>
    <t>Wotton</t>
  </si>
  <si>
    <t>CPE ENTRE AMIS INC.</t>
  </si>
  <si>
    <t>9453-9608 Québec inc.</t>
  </si>
  <si>
    <t>Canton d'Orford</t>
  </si>
  <si>
    <t>CPE JARDIN DE FANFAN (MUN. DU CANTON D'ORFORD)</t>
  </si>
  <si>
    <t xml:space="preserve">COOP CPE LE BILBOQUET </t>
  </si>
  <si>
    <t>CPE LES AMIS DU GLOBE</t>
  </si>
  <si>
    <t>GARD. LES PETITS GÉNIES</t>
  </si>
  <si>
    <t>Saint-Joachim-de-Shefford</t>
  </si>
  <si>
    <t>CPE RAYONS DE SOLEIL DE ROXTON POND (INST. ST-JOACHIM)</t>
  </si>
  <si>
    <t>Saint-Adolphe-de-Granby</t>
  </si>
  <si>
    <t>9067-4128 Québec inc.</t>
  </si>
  <si>
    <t>Centre de la petie enfance Nez-À-Nez</t>
  </si>
  <si>
    <t>Centre de la petite enfance Familigarde (C.P.E.)</t>
  </si>
  <si>
    <t>GARDERIE ÉDUCATIVE PETIT À PETIT VERDUN INC.</t>
  </si>
  <si>
    <t>Métro</t>
  </si>
  <si>
    <t>CENTRE DE LA PETITE ENFANCE L'ENFANFRELUCHE</t>
  </si>
  <si>
    <t>Montréal - Centre-Sud</t>
  </si>
  <si>
    <t>LA SOURITHÈQUE</t>
  </si>
  <si>
    <t>CENTRE DE LA PETITE ENFANCE TORTUE TÊTUE</t>
  </si>
  <si>
    <t>CENTRE DE LA PETITE ENFANCE LES PETITS EXPLORATEURS</t>
  </si>
  <si>
    <t>Mercier-Ouest</t>
  </si>
  <si>
    <t>CENTRE DE LA PETITE ENFANCE LES LUTINS DU BOULEVARD</t>
  </si>
  <si>
    <t>Anjou</t>
  </si>
  <si>
    <t>Pointe-aux-Trembles</t>
  </si>
  <si>
    <t xml:space="preserve">CPE PALOU LA COCCINELLE </t>
  </si>
  <si>
    <t>CHELSEA</t>
  </si>
  <si>
    <t>Wakefield</t>
  </si>
  <si>
    <t>CPE LE BALUCHON INC.</t>
  </si>
  <si>
    <t>La Vallée-de-la-Gatineau</t>
  </si>
  <si>
    <t>GARDERIE IMAGINE INC.</t>
  </si>
  <si>
    <t>9452-8445 Québec Inc.</t>
  </si>
  <si>
    <t>3132030 CANADA INC.</t>
  </si>
  <si>
    <t>PROJET LE ROYAUME DES KOALAS</t>
  </si>
  <si>
    <t>9428-9592 QUÉBEC INC</t>
  </si>
  <si>
    <t>CENTRE DE LA PETITE ENFANCE LES PETITS FRIPONS</t>
  </si>
  <si>
    <t xml:space="preserve">CENTRE ÉDUCATIF LA PASSERELLE INC. AYLMER </t>
  </si>
  <si>
    <t>PROJET GARDERIE EXPLORATEURS DU MONDE</t>
  </si>
  <si>
    <t>CPE VALLÉE DES LOUPIOTS</t>
  </si>
  <si>
    <t>9-03</t>
  </si>
  <si>
    <t>Longue-Rive</t>
  </si>
  <si>
    <t>CENTRE DE LA PETITE ENFANCE LA GIROFLÉE INC</t>
  </si>
  <si>
    <t>CPE MAGIMUSE (INST. BAIE-COMEAU)</t>
  </si>
  <si>
    <t>CPE SOUS LE BON TOÎT- INST. MGR BLANCHE</t>
  </si>
  <si>
    <t>10-01</t>
  </si>
  <si>
    <t>Chibougamau</t>
  </si>
  <si>
    <t>CPE PLANÈTE SOLEIL</t>
  </si>
  <si>
    <t>11 Gaspésie--Îles-de-la-Madeleine</t>
  </si>
  <si>
    <t>Carleton-sur-Mer</t>
  </si>
  <si>
    <t>Grande-Rivière</t>
  </si>
  <si>
    <t>CPE "LA BELLE JOURNÉE" INC.</t>
  </si>
  <si>
    <t>Port-Daniel-Gascons</t>
  </si>
  <si>
    <t>CPE P'TITS COQUILLAGES</t>
  </si>
  <si>
    <t>L'Étang-du-Nord</t>
  </si>
  <si>
    <t xml:space="preserve">CPE LA RAMEE </t>
  </si>
  <si>
    <t>2019 Réaffectation-insularité</t>
  </si>
  <si>
    <t>GARDERIE LES PETITS RIVERAINS INC.</t>
  </si>
  <si>
    <t>9126-0455 QUÉBEC INC</t>
  </si>
  <si>
    <t>CPE DU BOIS JOLI (ST-NICOLAS)</t>
  </si>
  <si>
    <t>G. DANDINOSAURE INC.</t>
  </si>
  <si>
    <t>GARDERIE LA PETITE ÉCOLE D'ÉVEIL (9253-8099 QUÉBEC INC.)</t>
  </si>
  <si>
    <t>Montmagny</t>
  </si>
  <si>
    <t>CPE "LA BECQUÉE"</t>
  </si>
  <si>
    <t>13-01</t>
  </si>
  <si>
    <t>"FORCE VIVE" CENTRE DE LA PETITE ENFANCE</t>
  </si>
  <si>
    <t>GARDERIE ÉDUCATIVE LA FORÊT ENCHANTÉE INC.</t>
  </si>
  <si>
    <t>LES P''TITS DE ST-VINCENT INC.'</t>
  </si>
  <si>
    <t>CPE LE HÊTRE INC. (INST. LAVAL-DES-RAPIDES)</t>
  </si>
  <si>
    <t>CENTRE DE LA PETITE ENFANCE FLEURS DE LUNE</t>
  </si>
  <si>
    <t>CENTRE DE LA PETITE ENFANCE DU BOISÉ VIMONT</t>
  </si>
  <si>
    <t>GARDERIE ÉDUCATIVE PLAÇOJEU INC.</t>
  </si>
  <si>
    <t>Berthierville</t>
  </si>
  <si>
    <t>CPE BOUTON DE ROSE (INST. BERTHIERVILLE)</t>
  </si>
  <si>
    <t>14-02</t>
  </si>
  <si>
    <t>Repentigny</t>
  </si>
  <si>
    <t xml:space="preserve">CPE LES PETITS DOIGTS </t>
  </si>
  <si>
    <t xml:space="preserve">CPE  DES AMIS DES PRAIRIES </t>
  </si>
  <si>
    <t>PROJET GARD. AU COEUR DES PERSEIDES</t>
  </si>
  <si>
    <t>Saint-Félix-de-Valois</t>
  </si>
  <si>
    <t>LA GARDERIE DES PETITS NAVIGATEURS 2 INC.</t>
  </si>
  <si>
    <t>Saint-Alphonse-Rodriguez</t>
  </si>
  <si>
    <t>DIVISION POUSSIÈRE DE LUNE</t>
  </si>
  <si>
    <t>Saint-Lin-Laurentides</t>
  </si>
  <si>
    <t>Saint-Calixte</t>
  </si>
  <si>
    <t>CPE LA MONTAGNE ENCHANTÉE</t>
  </si>
  <si>
    <t>Sainte-Marie-Salomé</t>
  </si>
  <si>
    <t>LES AMIS DE MANDOLINE INC.</t>
  </si>
  <si>
    <t>Saint-Roch-de-l'Achigan</t>
  </si>
  <si>
    <t>PROJET GARDERIE TRÉSORS DE L'ARC-EN-CIEL</t>
  </si>
  <si>
    <t>GARDERIE AU PIED DE L'ARC-EN-CIEL </t>
  </si>
  <si>
    <t>GARDERIE LES POUSSINS DE LUNE INC.</t>
  </si>
  <si>
    <t>GARDERIE ÉDUCATIVE LES TRÉSORS DU COIN INC.</t>
  </si>
  <si>
    <t>GARDERIE LES PETITS PAS</t>
  </si>
  <si>
    <t>GARDERIE ÉDUCATIVE LE ROYAUME MAGIQUE INC.</t>
  </si>
  <si>
    <t>CPE CLAIR-SOLEIL DE MASCOUCHE INC.</t>
  </si>
  <si>
    <t>Saint-Joseph-du-Lac</t>
  </si>
  <si>
    <t>CPE LES EXPLORATEURS (INST. ST-JOSEPH-DU-LAC)</t>
  </si>
  <si>
    <t xml:space="preserve"> Sainte-Marthe-sur-le-Lac</t>
  </si>
  <si>
    <t>GARDERIE ÉDUCATIVE CAJOLINE INC.</t>
  </si>
  <si>
    <t>GARDERIE POM'CANNELLE INC. -</t>
  </si>
  <si>
    <t>GARDERIE ÉDUCATIVE TAM-TAM INC.</t>
  </si>
  <si>
    <t>GARDERIE COEUR D'ENFANT INC.</t>
  </si>
  <si>
    <t>Saint-Eustache</t>
  </si>
  <si>
    <t>CPE LES PETITS PATRIOTES INC.</t>
  </si>
  <si>
    <t>ACADÉMIE DES PETITS</t>
  </si>
  <si>
    <t>4260562 CANADA INC.</t>
  </si>
  <si>
    <t>GARDERIE LE PETIT MONDE DE SAINTE-MARTHE INC.</t>
  </si>
  <si>
    <t>GARDERIE GRIBOUILLE INC</t>
  </si>
  <si>
    <t>GARDERIE ÉDUCATIVE LES BABIOLES INC.</t>
  </si>
  <si>
    <t>GARDERIE LES PETITS DIAMANTS</t>
  </si>
  <si>
    <t>CPE LE FUNAMBULE</t>
  </si>
  <si>
    <t>GARDERIE ÉDUCATIVE LES RAYONS DU BONHEUR INC</t>
  </si>
  <si>
    <t>9446-1506 Québec Inc.</t>
  </si>
  <si>
    <t>GARDERIE LES ANGES DE NEMO INC</t>
  </si>
  <si>
    <t>GARDERIE ÉDUCATIVE LA TROTTINETTE INC.</t>
  </si>
  <si>
    <t>Saint-Sauveur</t>
  </si>
  <si>
    <t>PROJET GARDERIE LES BRICOLEURS DES LAURETIDES</t>
  </si>
  <si>
    <t>Mont-Laurier</t>
  </si>
  <si>
    <t>CPE LES VERS À CHOUX</t>
  </si>
  <si>
    <t>CPE MAFAMIGARDE</t>
  </si>
  <si>
    <t>GARDERIE CRAYON PASTEL</t>
  </si>
  <si>
    <t>Centre de la petite enfance Le Temps d'un Rêve</t>
  </si>
  <si>
    <t>CPE LE TEMPS D'UN RÊVE</t>
  </si>
  <si>
    <t>Saint-Simon</t>
  </si>
  <si>
    <t xml:space="preserve"> Saint-Liboire</t>
  </si>
  <si>
    <t>Centre de la petite enfance Le Doux Réveil</t>
  </si>
  <si>
    <t>Saint-Damase</t>
  </si>
  <si>
    <t>Sainte-Pie</t>
  </si>
  <si>
    <t>Garderie Les petits vilageois</t>
  </si>
  <si>
    <t>CPE LA P'TITE CABOCHE</t>
  </si>
  <si>
    <t>Garderie du Terminus</t>
  </si>
  <si>
    <t xml:space="preserve">Augmentation de capacité sans réaménagement </t>
  </si>
  <si>
    <t>Service de garde Belles Aventures inc.</t>
  </si>
  <si>
    <t>Napierville</t>
  </si>
  <si>
    <t>Les Jeunes Pousses des Jardins-du-Québec</t>
  </si>
  <si>
    <t>Saint-Rémi</t>
  </si>
  <si>
    <t>CPE TAM-TAM (INST. CHÂTEAUGUAY)</t>
  </si>
  <si>
    <t>9257-8657 Québec inc.</t>
  </si>
  <si>
    <t>9187-0402 Québec inc.</t>
  </si>
  <si>
    <t>La Prairie</t>
  </si>
  <si>
    <t>CPE MON MONDE À MOI (INST. LA PRAIRIE)</t>
  </si>
  <si>
    <t>Candiac</t>
  </si>
  <si>
    <t>CPE LA MÈRE SCHTROUMPH (INST. CANDIAC)</t>
  </si>
  <si>
    <t>Saint-Antoine-Abbé</t>
  </si>
  <si>
    <t>CPE ABRACADABRA (LES PETITES POMMES)</t>
  </si>
  <si>
    <t>Hudson</t>
  </si>
  <si>
    <t>9257-2718 Québec inc.</t>
  </si>
  <si>
    <t>Soulanges</t>
  </si>
  <si>
    <t>Coin des Lutins, St-Zotique inc.</t>
  </si>
  <si>
    <t>Coin des Lutins, Coteau du Lac II inc.</t>
  </si>
  <si>
    <t>Garderie éducative Enfant Cité Inc (4)</t>
  </si>
  <si>
    <t>Saint-Clet</t>
  </si>
  <si>
    <t>9082-7197 Québec inc.</t>
  </si>
  <si>
    <t>Garderie Enfantastix inc.</t>
  </si>
  <si>
    <t>Saint-Louis-de-Gonzague</t>
  </si>
  <si>
    <t>CPE LA CAMPINOISE (INST. SAINT-LOUIS-DE-GONZAGUE)</t>
  </si>
  <si>
    <t>CPE LA MARELLE (INST. SOREL-TRACY)</t>
  </si>
  <si>
    <t>GARD COUCOU CARIBOU INC.</t>
  </si>
  <si>
    <t>Mont Saint-Hilaire</t>
  </si>
  <si>
    <t>9257-9101 Québec inc.</t>
  </si>
  <si>
    <t>CPE LA GRANDE OURSE</t>
  </si>
  <si>
    <t>9039-0105 Québec inc.</t>
  </si>
  <si>
    <t>Au Royaume des Chérubins</t>
  </si>
  <si>
    <t>CENTRE DE LA PETITE ENFANCE PIERRE-BOUCHER</t>
  </si>
  <si>
    <t>9451-9907 Québec inc.</t>
  </si>
  <si>
    <t>GARD LES P'TITS MONTESSORI</t>
  </si>
  <si>
    <t>Longueuil-Ouest</t>
  </si>
  <si>
    <t>CPE Vos Tout-Petits</t>
  </si>
  <si>
    <t>GARDERIE TOM POUCE INC.</t>
  </si>
  <si>
    <t>Enfants Fleur Soleil inc.</t>
  </si>
  <si>
    <t>Le Groupe Sheng Hao inc.</t>
  </si>
  <si>
    <t>9375-4265 Québec inc.</t>
  </si>
  <si>
    <t>9132-2578 Québec inc.</t>
  </si>
  <si>
    <t>LE GROUPE SHENG HAO INC.</t>
  </si>
  <si>
    <t>CPE La Voie Lactée</t>
  </si>
  <si>
    <t>CPE PLAISIR D'ENFANT</t>
  </si>
  <si>
    <t>CPE LE PAPILLON ENCHANTÉ</t>
  </si>
  <si>
    <t>9203-8009 Québec inc.</t>
  </si>
  <si>
    <t>COLLÈGE DES TOUT-PETITS INC.</t>
  </si>
  <si>
    <t>17-02</t>
  </si>
  <si>
    <t>CPE CHEZ-MOI CHEZ-TOI-BC DE LA GARDE EN MF (BÉCANCOUR)</t>
  </si>
  <si>
    <t>Saint-Léonard-d'Aston</t>
  </si>
  <si>
    <t>LES SERVICES DE GARDE LA PETITE ÉCOLE INC.</t>
  </si>
  <si>
    <t>CPE GRIPETTE (INST. NICOLET)</t>
  </si>
  <si>
    <t>Les Ateliers Éducatifs Préface</t>
  </si>
  <si>
    <t>Pierreville</t>
  </si>
  <si>
    <t>Centre de la petite enfance Mon Autre Maison et Bureau Coordonnateur de  La Garde en Milieu Familial</t>
  </si>
  <si>
    <t>LES FRIMOUSSES</t>
  </si>
  <si>
    <t>GARDERIE MON MONDE À MOI INC.</t>
  </si>
  <si>
    <t>Sainte-Clotilde-de-Horton</t>
  </si>
  <si>
    <t>G. ÉDUCATIVE MADEMOISELLE COCO</t>
  </si>
  <si>
    <t>9426-2458 QUÉBEC INC.</t>
  </si>
  <si>
    <t>CPE LA PETITE BANDE (INST. PRINCEVILLE)</t>
  </si>
  <si>
    <t>Saint-Ferdinand</t>
  </si>
  <si>
    <t>CPE LA GIROUETTE VOLET INST LA MARMAILLERIE</t>
  </si>
  <si>
    <t>résumé TBP</t>
  </si>
  <si>
    <t>régions</t>
  </si>
  <si>
    <t>nombre de projet</t>
  </si>
  <si>
    <t>nombre de places</t>
  </si>
  <si>
    <t>Projets autochtones en réalisation (CPE et garderies subventionnées) – Au 31 mars  2023</t>
  </si>
  <si>
    <t>Nature du projet
(voir onglet Définitions)</t>
  </si>
  <si>
    <t>Date de réalisation prévue au 31 mars 2021</t>
  </si>
  <si>
    <t>Date de réalisation prévue au 30 juin 2021</t>
  </si>
  <si>
    <t>Date de réalisation prévue au 30 septembre 2021</t>
  </si>
  <si>
    <t xml:space="preserve">Date de réalisation prévue au 31 décembre 2021 </t>
  </si>
  <si>
    <t>Date de réalisation prévue au 31 mars 2022</t>
  </si>
  <si>
    <t>Date de réalisation prévue au 30 juin 2022</t>
  </si>
  <si>
    <t>Date de réalisation prévue au 30 novembre 2022</t>
  </si>
  <si>
    <t>Phase -
(voir onglet Définitions)</t>
  </si>
  <si>
    <t>2 Saguenay - Lac-Saint-Jean</t>
  </si>
  <si>
    <t>Centre Mamik</t>
  </si>
  <si>
    <t xml:space="preserve"> 3006-2432</t>
  </si>
  <si>
    <t>G8B 1M4</t>
  </si>
  <si>
    <t>2021 autochtone</t>
  </si>
  <si>
    <t>2-03</t>
  </si>
  <si>
    <t>MRC Le Domaine-du-Roi</t>
  </si>
  <si>
    <t>CPE Auetissatsh</t>
  </si>
  <si>
    <t xml:space="preserve"> 2740-3955</t>
  </si>
  <si>
    <t>G0W 2H0</t>
  </si>
  <si>
    <t>Total RG 2 Saguenay - Lac-Saint-Jean</t>
  </si>
  <si>
    <t>Ville de Québec</t>
  </si>
  <si>
    <t>CPE Orak</t>
  </si>
  <si>
    <t xml:space="preserve"> 3005-1012</t>
  </si>
  <si>
    <t>G0A 4V0</t>
  </si>
  <si>
    <t>CPE Orak, 2e installation</t>
  </si>
  <si>
    <t xml:space="preserve"> 3006-2471</t>
  </si>
  <si>
    <t>CPE MISSINAKUSS</t>
  </si>
  <si>
    <t>3006-1332</t>
  </si>
  <si>
    <t>G1G 4B8</t>
  </si>
  <si>
    <t>Total RG 3 Capitale-Nationale</t>
  </si>
  <si>
    <t xml:space="preserve">4 Mauricie </t>
  </si>
  <si>
    <t>4-04</t>
  </si>
  <si>
    <t>Wemotaci</t>
  </si>
  <si>
    <t>le Centre de la petite enfance SIX SAISONS</t>
  </si>
  <si>
    <t xml:space="preserve"> 3005-0324 </t>
  </si>
  <si>
    <t>G0X 3R0</t>
  </si>
  <si>
    <t>Obedjiwan</t>
  </si>
  <si>
    <t>Centre de la petite enfance Sakihitokiwam</t>
  </si>
  <si>
    <t>3006-2504</t>
  </si>
  <si>
    <t>G0W 3B0</t>
  </si>
  <si>
    <t>Ville de la Tuque</t>
  </si>
  <si>
    <t>CPE Premier pas</t>
  </si>
  <si>
    <t xml:space="preserve"> 3000-1186</t>
  </si>
  <si>
    <t>J5Y 1C9</t>
  </si>
  <si>
    <t>Total RG 4 Mauricie</t>
  </si>
  <si>
    <t>8 - Abitibi-Témiscamingue</t>
  </si>
  <si>
    <t>MRC Témiscamingue</t>
  </si>
  <si>
    <t>CPE Pidaban</t>
  </si>
  <si>
    <t xml:space="preserve"> 3005-0946</t>
  </si>
  <si>
    <t>J0Z 3B0</t>
  </si>
  <si>
    <t>CPE AMOSESAG</t>
  </si>
  <si>
    <t>3005-1092</t>
  </si>
  <si>
    <t>J0Z 2J0</t>
  </si>
  <si>
    <t>CPE MOKAAM</t>
  </si>
  <si>
    <t>3005-1074</t>
  </si>
  <si>
    <t>J9T 3A3</t>
  </si>
  <si>
    <t>9-02</t>
  </si>
  <si>
    <t>Kawawachikamach</t>
  </si>
  <si>
    <t>CPE SACHIDUN</t>
  </si>
  <si>
    <t>3005-0065</t>
  </si>
  <si>
    <t>G0G 2Z0</t>
  </si>
  <si>
    <t>9-04</t>
  </si>
  <si>
    <t>Minganie</t>
  </si>
  <si>
    <t>CPE UAPUKUN</t>
  </si>
  <si>
    <t>G0G 2E0</t>
  </si>
  <si>
    <t>MRC Manicouagan</t>
  </si>
  <si>
    <t>CPE Nuitsheuakan</t>
  </si>
  <si>
    <t xml:space="preserve"> 3005-0023</t>
  </si>
  <si>
    <t>G0H 1B0</t>
  </si>
  <si>
    <t xml:space="preserve"> 3006-2472</t>
  </si>
  <si>
    <t>Total RG 9 Côte-Nord</t>
  </si>
  <si>
    <t>10-05</t>
  </si>
  <si>
    <t>Kuujjuaq</t>
  </si>
  <si>
    <t>CPE IQITAUVIK CHILD CARE CENTRE - ARK</t>
  </si>
  <si>
    <t>3005-9747</t>
  </si>
  <si>
    <t>J0M 1C0</t>
  </si>
  <si>
    <t>2013 autochtone</t>
  </si>
  <si>
    <t>CPE Iqitauvik-TUMIAPIIT</t>
  </si>
  <si>
    <t xml:space="preserve"> 3005-1277</t>
  </si>
  <si>
    <t>Total RG 10 Nord-du-Québec</t>
  </si>
  <si>
    <t>MRC Avignon</t>
  </si>
  <si>
    <t xml:space="preserve">CPE des Butineurs </t>
  </si>
  <si>
    <t xml:space="preserve"> 3005-4755</t>
  </si>
  <si>
    <t>G4X 2S8</t>
  </si>
  <si>
    <t>MRC La Côte-de-Gaspé</t>
  </si>
  <si>
    <t>CPE Mawo'Ltijiig Mijjuaji'g</t>
  </si>
  <si>
    <t xml:space="preserve"> 3005-1104</t>
  </si>
  <si>
    <t>G0C 2R0</t>
  </si>
  <si>
    <t>Total RG 11 Gaspésie - Îles-de-la-Madeleine</t>
  </si>
  <si>
    <t>16-26</t>
  </si>
  <si>
    <t>Kahnawake</t>
  </si>
  <si>
    <t>STEP BY STEP CHILD AND FAMILY CENTER</t>
  </si>
  <si>
    <t>3006-0081</t>
  </si>
  <si>
    <t>J0L 1B0</t>
  </si>
  <si>
    <t>3006-0082</t>
  </si>
  <si>
    <t>Total RG 16 Montérégie</t>
  </si>
  <si>
    <t>Nombre de projets :</t>
  </si>
  <si>
    <t>TOTAL PROVINCIAL (projets autochtones) :</t>
  </si>
  <si>
    <t>Projets en réalisation -garderies non subventionnées – Au 31 mars 2023</t>
  </si>
  <si>
    <t>RG</t>
  </si>
  <si>
    <r>
      <t>N</t>
    </r>
    <r>
      <rPr>
        <b/>
        <vertAlign val="superscript"/>
        <sz val="7.5"/>
        <color theme="1"/>
        <rFont val="Calibri"/>
        <family val="2"/>
        <scheme val="minor"/>
      </rPr>
      <t>o</t>
    </r>
    <r>
      <rPr>
        <b/>
        <sz val="7.5"/>
        <color theme="1"/>
        <rFont val="Calibri"/>
        <family val="2"/>
        <scheme val="minor"/>
      </rPr>
      <t xml:space="preserve"> BC</t>
    </r>
  </si>
  <si>
    <t>Nom abrégé division</t>
  </si>
  <si>
    <r>
      <t>N</t>
    </r>
    <r>
      <rPr>
        <b/>
        <vertAlign val="superscript"/>
        <sz val="7.5"/>
        <rFont val="Calibri"/>
        <family val="2"/>
        <scheme val="minor"/>
      </rPr>
      <t xml:space="preserve">o
</t>
    </r>
    <r>
      <rPr>
        <b/>
        <sz val="7.5"/>
        <rFont val="Calibri"/>
        <family val="2"/>
        <scheme val="minor"/>
      </rPr>
      <t>Division</t>
    </r>
  </si>
  <si>
    <r>
      <t>N</t>
    </r>
    <r>
      <rPr>
        <b/>
        <vertAlign val="superscript"/>
        <sz val="7.5"/>
        <rFont val="Calibri"/>
        <family val="2"/>
        <scheme val="minor"/>
      </rPr>
      <t xml:space="preserve">o </t>
    </r>
    <r>
      <rPr>
        <b/>
        <sz val="7.5"/>
        <rFont val="Calibri"/>
        <family val="2"/>
        <scheme val="minor"/>
      </rPr>
      <t>Installation</t>
    </r>
  </si>
  <si>
    <t>Nombre de places</t>
  </si>
  <si>
    <t>Nature du projet</t>
  </si>
  <si>
    <t>St-Fabien</t>
  </si>
  <si>
    <t>GARDERIE AUX POMMETTES ROUGES</t>
  </si>
  <si>
    <t>3001-8965</t>
  </si>
  <si>
    <t xml:space="preserve"> 3006-1562</t>
  </si>
  <si>
    <t>G0L 2Z0</t>
  </si>
  <si>
    <t>GARDERIE SUR LE CHEMIN DE L'ÉCOLE</t>
  </si>
  <si>
    <t>3000-7357</t>
  </si>
  <si>
    <t>3005-4251</t>
  </si>
  <si>
    <t>H4B 1G4</t>
  </si>
  <si>
    <t>Chicoutimi</t>
  </si>
  <si>
    <t>ÉNERGIE DES TOUT-PETITS</t>
  </si>
  <si>
    <t>3002-0130</t>
  </si>
  <si>
    <t>3006-2464</t>
  </si>
  <si>
    <t>Demande de permis</t>
  </si>
  <si>
    <t>G7H 8B7</t>
  </si>
  <si>
    <t>3001-3227</t>
  </si>
  <si>
    <t>3005-8591</t>
  </si>
  <si>
    <t>Augmentation du nombre d'enfants indiqué au permis</t>
  </si>
  <si>
    <t>G0A 4N0</t>
  </si>
  <si>
    <t>G. LES AMIS DE JOANIE</t>
  </si>
  <si>
    <t>3001-5679</t>
  </si>
  <si>
    <t>3006-0189</t>
  </si>
  <si>
    <t>G1J 4G5</t>
  </si>
  <si>
    <t>MINIBRAVES INC.</t>
  </si>
  <si>
    <t xml:space="preserve"> 3000-9025</t>
  </si>
  <si>
    <t xml:space="preserve"> 3005-5741</t>
  </si>
  <si>
    <t>G1K 3A1</t>
  </si>
  <si>
    <t>3001-3388</t>
  </si>
  <si>
    <t>3005-8621</t>
  </si>
  <si>
    <t>G1S 0B3</t>
  </si>
  <si>
    <t>LES PETITS SAMOURAÏS INC</t>
  </si>
  <si>
    <t>3001-9117</t>
  </si>
  <si>
    <t>3006-1638</t>
  </si>
  <si>
    <t>G3E 1V5</t>
  </si>
  <si>
    <t>GARDERIE LES MÉDUSES INC.</t>
  </si>
  <si>
    <t>3001-2778</t>
  </si>
  <si>
    <t>3005-8504</t>
  </si>
  <si>
    <t>G2B 1G3</t>
  </si>
  <si>
    <t>ESPRIT DE FAMILLE - STE-FOY</t>
  </si>
  <si>
    <t>3001-8791</t>
  </si>
  <si>
    <t>3006-1532</t>
  </si>
  <si>
    <t>G1W 4S6</t>
  </si>
  <si>
    <t>Ste-Foy</t>
  </si>
  <si>
    <t>G. ÉDUCATIVE LE PARADIS DE MARIE</t>
  </si>
  <si>
    <t>3000-9331</t>
  </si>
  <si>
    <t xml:space="preserve"> 3005-5906</t>
  </si>
  <si>
    <t>G2G 1C3</t>
  </si>
  <si>
    <t>GARDERIE LES PETITS PINSONS</t>
  </si>
  <si>
    <t>3001-5995</t>
  </si>
  <si>
    <t>3006-0338</t>
  </si>
  <si>
    <t>G1Y 1R7</t>
  </si>
  <si>
    <t>ÉCOLE MONTESSORI DE BEAUPORT</t>
  </si>
  <si>
    <t>3001-6261</t>
  </si>
  <si>
    <t>3006-0470</t>
  </si>
  <si>
    <t>G1E 2J7</t>
  </si>
  <si>
    <t>GARDERIE L'OISEAU BLEU INC./ GARDERIE L'OISEAU BLEU INC.</t>
  </si>
  <si>
    <t>3001-2417</t>
  </si>
  <si>
    <t>3005-8401</t>
  </si>
  <si>
    <t>G8T 7B2</t>
  </si>
  <si>
    <t>Notre-Dame-du-Mont-Carmel</t>
  </si>
  <si>
    <t>3001-6955</t>
  </si>
  <si>
    <t>3006-0798</t>
  </si>
  <si>
    <t>G0X 3J0</t>
  </si>
  <si>
    <t>PROJET GARDERIE LA P'TITE LAITERIE</t>
  </si>
  <si>
    <t>3001-6765</t>
  </si>
  <si>
    <t>3006-0766</t>
  </si>
  <si>
    <t>J1A 2S5</t>
  </si>
  <si>
    <t>PROJET ÉCOLE PRIMAIRE LA SOURCE</t>
  </si>
  <si>
    <t>3001-5746</t>
  </si>
  <si>
    <t>3006-0227</t>
  </si>
  <si>
    <t>J1M 0C1</t>
  </si>
  <si>
    <t>Rock-Forest</t>
  </si>
  <si>
    <t>VISION SHERBROOKE INC.</t>
  </si>
  <si>
    <t>3000-6646</t>
  </si>
  <si>
    <t>3005-3639</t>
  </si>
  <si>
    <t>J1N 1J1</t>
  </si>
  <si>
    <t>ACADÉMIE DES FUTURS GÉANTS</t>
  </si>
  <si>
    <t xml:space="preserve"> 3006-0154</t>
  </si>
  <si>
    <t xml:space="preserve"> 3001-5609</t>
  </si>
  <si>
    <t>J1K 1Y9</t>
  </si>
  <si>
    <t>Pointe-Claire</t>
  </si>
  <si>
    <t>LA PETITE ACADÉMIE DE POINTE-CLAIRE INC.</t>
  </si>
  <si>
    <t>3001-6366</t>
  </si>
  <si>
    <t>3006-0517</t>
  </si>
  <si>
    <t>H9R 4A5</t>
  </si>
  <si>
    <t>Montréal</t>
  </si>
  <si>
    <t>G. LES PETITS SCOUTS INC.</t>
  </si>
  <si>
    <t>3001-2838</t>
  </si>
  <si>
    <t>3005-8523</t>
  </si>
  <si>
    <t>H4E 2Z6</t>
  </si>
  <si>
    <t>G. LASALLE DES PETITS</t>
  </si>
  <si>
    <t>3000-8959</t>
  </si>
  <si>
    <t>3005-5704</t>
  </si>
  <si>
    <t>H3H 1M7</t>
  </si>
  <si>
    <t>G. PAPRIKA</t>
  </si>
  <si>
    <t>3001-7977</t>
  </si>
  <si>
    <t>3006-1103</t>
  </si>
  <si>
    <t>H3T 1B1</t>
  </si>
  <si>
    <t>G. LES TI-ZAMIS</t>
  </si>
  <si>
    <t>3001-6185</t>
  </si>
  <si>
    <t>3006-0425</t>
  </si>
  <si>
    <t>H1H 2A5</t>
  </si>
  <si>
    <t>G. ÉDUCATIVE LA CAMARADERIE INC.</t>
  </si>
  <si>
    <t xml:space="preserve"> 3000-8990</t>
  </si>
  <si>
    <t>3005-5718</t>
  </si>
  <si>
    <t>H1G 1K9</t>
  </si>
  <si>
    <t>G. LE ROYAUME DU BONHEUR</t>
  </si>
  <si>
    <t>3001-6263</t>
  </si>
  <si>
    <t>3006-0471</t>
  </si>
  <si>
    <t>H1H 2T8</t>
  </si>
  <si>
    <t>CARREFOUR DES LUCIOLES</t>
  </si>
  <si>
    <t>3001-6098</t>
  </si>
  <si>
    <t>3006-0389</t>
  </si>
  <si>
    <t>H1G 2S4</t>
  </si>
  <si>
    <t>6-13</t>
  </si>
  <si>
    <t>G. LES TRÉSORS</t>
  </si>
  <si>
    <t>3001-6452</t>
  </si>
  <si>
    <t>3006-0581</t>
  </si>
  <si>
    <t>H2G 2X7</t>
  </si>
  <si>
    <t>CRÈCHE &amp; MAISON</t>
  </si>
  <si>
    <t>3001-0175</t>
  </si>
  <si>
    <t>3005-6286</t>
  </si>
  <si>
    <t>H2T 2R7</t>
  </si>
  <si>
    <t>GROUPE D'ENFANTS INC.</t>
  </si>
  <si>
    <t>3001-6412</t>
  </si>
  <si>
    <t>3006-0549</t>
  </si>
  <si>
    <t>H2V 4K9</t>
  </si>
  <si>
    <t>G. MON PETIT UNIVERS D.V.</t>
  </si>
  <si>
    <t>3001-5566</t>
  </si>
  <si>
    <t>3006-0137</t>
  </si>
  <si>
    <t>H2A 2C5</t>
  </si>
  <si>
    <t>Rosemont</t>
  </si>
  <si>
    <t>GARDERIE LES PETITS KOALAS DE MONTRÉAL INC.</t>
  </si>
  <si>
    <t>3001-7986</t>
  </si>
  <si>
    <t>3006-1110</t>
  </si>
  <si>
    <t>H1X 2C1</t>
  </si>
  <si>
    <t>G. ÉDUC. LILIBELLULES INC.</t>
  </si>
  <si>
    <t>3001-5495</t>
  </si>
  <si>
    <t>3006-0108</t>
  </si>
  <si>
    <t>J8V 0J2</t>
  </si>
  <si>
    <t>PROJET LES HIBOUX DE MONT-BLEU</t>
  </si>
  <si>
    <t>3001-7068</t>
  </si>
  <si>
    <t>3006-0851</t>
  </si>
  <si>
    <t>J8X 1E1</t>
  </si>
  <si>
    <t>PROJET GARDERIE AMI CALIN PLATEAU INC.</t>
  </si>
  <si>
    <t>3001-6532</t>
  </si>
  <si>
    <t>3006-0608</t>
  </si>
  <si>
    <t>J9J 3M6</t>
  </si>
  <si>
    <t>PROJET GARDERIE AMI CALIN AYLMER INC.</t>
  </si>
  <si>
    <t>3001-7078</t>
  </si>
  <si>
    <t>3006-0857</t>
  </si>
  <si>
    <t>Saint-Éphrem-de-Beauce</t>
  </si>
  <si>
    <t>GARDERIE DES AMOURS DE KALINOURS INC.</t>
  </si>
  <si>
    <t xml:space="preserve"> 3001-9214</t>
  </si>
  <si>
    <t xml:space="preserve"> 3006-1676</t>
  </si>
  <si>
    <t>G0M 1R0</t>
  </si>
  <si>
    <t>AU PETIT MONDE D'ÉVA</t>
  </si>
  <si>
    <t>3000-8976</t>
  </si>
  <si>
    <t>3005-5711</t>
  </si>
  <si>
    <t>G6Z 2C3</t>
  </si>
  <si>
    <t>Laval  (secteur Laval-des-Rapides)</t>
  </si>
  <si>
    <t>GARDERIE PLACE INNOVATION INC.</t>
  </si>
  <si>
    <t>3001-9778</t>
  </si>
  <si>
    <t>3006-2298</t>
  </si>
  <si>
    <t>H7N 0A7</t>
  </si>
  <si>
    <t>GARDERIE ÉDUCATIVE ST-LIN</t>
  </si>
  <si>
    <t>3000-9986</t>
  </si>
  <si>
    <t>3005-6202</t>
  </si>
  <si>
    <t>J5M 2P6</t>
  </si>
  <si>
    <t>GARDERIE DES MINIS AVENTURIERS INC.</t>
  </si>
  <si>
    <t>3001-8016</t>
  </si>
  <si>
    <t>3006-1132</t>
  </si>
  <si>
    <t>J5M 1M2</t>
  </si>
  <si>
    <t>LA PETITE ACADÉMIE</t>
  </si>
  <si>
    <t xml:space="preserve"> 3001-4681</t>
  </si>
  <si>
    <t xml:space="preserve"> 3005-9775</t>
  </si>
  <si>
    <t>J6V 0C6</t>
  </si>
  <si>
    <t>GARDERIE ACADÉMIE SAINT-EUSTACHE INC.</t>
  </si>
  <si>
    <t>3001-5437</t>
  </si>
  <si>
    <t xml:space="preserve"> 3006-0068</t>
  </si>
  <si>
    <t>J7P 5H7</t>
  </si>
  <si>
    <t>GARDERIE ÉDUCATIVE SOUVENIRS D'ENFANCE</t>
  </si>
  <si>
    <t>3001-5665</t>
  </si>
  <si>
    <t>3006-0185</t>
  </si>
  <si>
    <t>J0N 1M0</t>
  </si>
  <si>
    <t>À CHACUN SON HISTOIRE - ROSEMÈRE</t>
  </si>
  <si>
    <t>3001-8000</t>
  </si>
  <si>
    <t>3006-1125</t>
  </si>
  <si>
    <t>J7A 4B4</t>
  </si>
  <si>
    <t>GARDERIE LES PETITS SAGES DE BOISBRIAND INC.</t>
  </si>
  <si>
    <t xml:space="preserve"> 3000-9972</t>
  </si>
  <si>
    <t xml:space="preserve"> 3005-6197</t>
  </si>
  <si>
    <t>J7H 0E8</t>
  </si>
  <si>
    <t>Saint-Hippolyte</t>
  </si>
  <si>
    <t>PROJET G. LA BULLE</t>
  </si>
  <si>
    <t>3001-6702</t>
  </si>
  <si>
    <t>3006-0754</t>
  </si>
  <si>
    <t>J8A 1J2</t>
  </si>
  <si>
    <t>PROJET GARDERIE ÉDUCATIVE LA FORCE DE NOS RÊVES</t>
  </si>
  <si>
    <t>3001-7041</t>
  </si>
  <si>
    <t>3006-0828</t>
  </si>
  <si>
    <t>J5K 1A1</t>
  </si>
  <si>
    <t>GARDERIE LES FOURMIS ATOMIQUE</t>
  </si>
  <si>
    <t>3001-9060</t>
  </si>
  <si>
    <t xml:space="preserve"> 3006-1604</t>
  </si>
  <si>
    <t>J0R 1T0</t>
  </si>
  <si>
    <t>GARDERIE ÉDUCATIVE ST-COLOMBAN</t>
  </si>
  <si>
    <t>3001-9059</t>
  </si>
  <si>
    <t>3006-1603</t>
  </si>
  <si>
    <t>J5K 2H9</t>
  </si>
  <si>
    <t>CENTRE PRÉSCOLAIRE NATURE ET LOISIRS</t>
  </si>
  <si>
    <t>3001-7995</t>
  </si>
  <si>
    <t>3006-1119</t>
  </si>
  <si>
    <t>J7J 1S6</t>
  </si>
  <si>
    <t>GARDERIE ÉDUCATIVE LA FÉE DES ÉTOILES INC.</t>
  </si>
  <si>
    <t>3001-5743</t>
  </si>
  <si>
    <t>3006-0226</t>
  </si>
  <si>
    <t>J7N 1K6</t>
  </si>
  <si>
    <t>Ateliers éducatifs Caroline et ses amis inc</t>
  </si>
  <si>
    <t>3001-5989</t>
  </si>
  <si>
    <t>3006-0335</t>
  </si>
  <si>
    <t>Sainte-Marguerite-du-Lac-Masson</t>
  </si>
  <si>
    <t>GARDERIE LA FORÊT ENCHANTÉE SAINTE-MARGUERITE-DU-LAC-MASSON INC.</t>
  </si>
  <si>
    <t>3001-6155</t>
  </si>
  <si>
    <t>3006-0411</t>
  </si>
  <si>
    <t>J0T 1L0</t>
  </si>
  <si>
    <t>G. LES MINI POUSSES VERTS INC.</t>
  </si>
  <si>
    <t>3001-9715</t>
  </si>
  <si>
    <t>3006-2282</t>
  </si>
  <si>
    <t>J2W 0B3</t>
  </si>
  <si>
    <t>ÉCOLE TRILINGUE VISION ST-JEAN</t>
  </si>
  <si>
    <t>3001-5651</t>
  </si>
  <si>
    <t>3006-0176</t>
  </si>
  <si>
    <t>GARDERIE DES PETITS MARCHEURS</t>
  </si>
  <si>
    <t>3001-8641</t>
  </si>
  <si>
    <t>3006-1558</t>
  </si>
  <si>
    <t>J6T 6J5</t>
  </si>
  <si>
    <t>CENTRE D'APPRENTISSAGE ÊTRES VIVANTS</t>
  </si>
  <si>
    <t>3001-8137</t>
  </si>
  <si>
    <t>3006-1182</t>
  </si>
  <si>
    <t>J3R 1S7</t>
  </si>
  <si>
    <t>PROJET M.S. DIV. AUX P'TITS RAYONS</t>
  </si>
  <si>
    <t>3001-8033</t>
  </si>
  <si>
    <t>3006-1144</t>
  </si>
  <si>
    <t>J3L 1G7</t>
  </si>
  <si>
    <t>Beloeil</t>
  </si>
  <si>
    <t>ACADÉMIE PRÉSCOLAIRE ET SPORTIVE LES CAPUCINES</t>
  </si>
  <si>
    <t>3000-7530</t>
  </si>
  <si>
    <t>3005-4390</t>
  </si>
  <si>
    <t>J3G 5S8</t>
  </si>
  <si>
    <t>GARDERIE LES PETITS CŒURS D'AMOUR</t>
  </si>
  <si>
    <t>3001-5682</t>
  </si>
  <si>
    <t>3006-0191</t>
  </si>
  <si>
    <t>J4K 1Z9</t>
  </si>
  <si>
    <t>GARDERIE LES OISEAUX DE LONGUEUIL 2</t>
  </si>
  <si>
    <t>3002-0300</t>
  </si>
  <si>
    <t>3006-2479</t>
  </si>
  <si>
    <t>J4J 1X3</t>
  </si>
  <si>
    <t>CENTRE DU DEVELOPPEMENT DE L'ENFANT MES PREMIERS PAS INC.</t>
  </si>
  <si>
    <t>3000-5878</t>
  </si>
  <si>
    <t>3005-2987</t>
  </si>
  <si>
    <t>J3Y 2T1</t>
  </si>
  <si>
    <t>PROJET OLLI SAINT-BRUNO</t>
  </si>
  <si>
    <t>3001-6733</t>
  </si>
  <si>
    <t>3006-0764</t>
  </si>
  <si>
    <t>J3V 3P7</t>
  </si>
  <si>
    <t>Boucherville</t>
  </si>
  <si>
    <t>G. LE VERTENDRE DE AMPÈRE</t>
  </si>
  <si>
    <t>3001-8076</t>
  </si>
  <si>
    <t>3006-1172</t>
  </si>
  <si>
    <t>J4B 0G6</t>
  </si>
  <si>
    <t>AU ROYAUME DE JUJU</t>
  </si>
  <si>
    <t>3001-9753</t>
  </si>
  <si>
    <t>3006-2291</t>
  </si>
  <si>
    <t>J3V 5Y6</t>
  </si>
  <si>
    <t>PROJET LES PETITS ÉLANS</t>
  </si>
  <si>
    <t>3001-7987</t>
  </si>
  <si>
    <t>3006-1111</t>
  </si>
  <si>
    <t>J4Y 0K9</t>
  </si>
  <si>
    <t>PROJET À CHACUN SON HISTOIRE - BROSSARD</t>
  </si>
  <si>
    <t>3001-8079</t>
  </si>
  <si>
    <t>3006-1175</t>
  </si>
  <si>
    <t>J4Z 0K8</t>
  </si>
  <si>
    <t>Greenfield Park</t>
  </si>
  <si>
    <t>GARDERIE ÉDUCATIVE LA MAISON DES ENFANTS</t>
  </si>
  <si>
    <t>3001-5908</t>
  </si>
  <si>
    <t>3006-0306</t>
  </si>
  <si>
    <t>J4V 2M8</t>
  </si>
  <si>
    <t>PROJET L'ÎLE DES PETITS MIGNONS INC.</t>
  </si>
  <si>
    <t>3001-7999</t>
  </si>
  <si>
    <t>3006-1124</t>
  </si>
  <si>
    <t>St-Cyrille-de-Wendover</t>
  </si>
  <si>
    <t>PIROUETTE ET RIBAMBELLE. (Phase 2)</t>
  </si>
  <si>
    <t>3001-8023</t>
  </si>
  <si>
    <t>3006-1136</t>
  </si>
  <si>
    <t>J1Z 1E8</t>
  </si>
  <si>
    <t>GARDERIE ÉDUCATIVE DU FAUBOURG INC.</t>
  </si>
  <si>
    <t>3001-5797</t>
  </si>
  <si>
    <t>3006-0253</t>
  </si>
  <si>
    <t>J3T 0C7</t>
  </si>
  <si>
    <t>Plessisville</t>
  </si>
  <si>
    <t>GARDERIE LE MOUTON ROSE</t>
  </si>
  <si>
    <t>3002-0253</t>
  </si>
  <si>
    <t>3006-2477</t>
  </si>
  <si>
    <t>G6L 1X2</t>
  </si>
  <si>
    <t xml:space="preserve">Total de places : </t>
  </si>
  <si>
    <t>Définitions</t>
  </si>
  <si>
    <t>Terme abrégé</t>
  </si>
  <si>
    <t>Définition</t>
  </si>
  <si>
    <t>Ajout d'une installation de CPE</t>
  </si>
  <si>
    <t>Augmentation de la capacité d'une installation de garderie</t>
  </si>
  <si>
    <t>Augmentation de la capacité d'une installation de CPE</t>
  </si>
  <si>
    <t>Centre de la petite enfance</t>
  </si>
  <si>
    <t>GARD.subv. ou GS</t>
  </si>
  <si>
    <t>Garderie subventionnée</t>
  </si>
  <si>
    <t>GNS</t>
  </si>
  <si>
    <t>Garderie non subventionnée</t>
  </si>
  <si>
    <t>Implantation d'une garderie</t>
  </si>
  <si>
    <t>Implant. CPE INS</t>
  </si>
  <si>
    <t>Implantation d'un CPE</t>
  </si>
  <si>
    <t>TBC</t>
  </si>
  <si>
    <t>Territoire de bureau coordonnateur de la garde en milieu familial</t>
  </si>
  <si>
    <t>Phases du processus de développement des places en services de garde éducatifs à l'enfance :</t>
  </si>
  <si>
    <t xml:space="preserve">Les quatre phases du processus de développement des places sont illustrées et définies dans un document disponible dans le site Web du ministère de la Famille qui se trouve à l'adresse suivante : </t>
  </si>
  <si>
    <t>https://www.mfa.gouv.qc.ca/fr/publication/Documents/napperon-processus-developpement-places-CPE.pdf</t>
  </si>
  <si>
    <t>Projets marqués en orange :</t>
  </si>
  <si>
    <t>Projets dont les places sont offertes partiellement ou totalement en installations temporaires.</t>
  </si>
  <si>
    <t>16 étapes de réalisation</t>
  </si>
  <si>
    <t>Nom de la DR</t>
  </si>
  <si>
    <t>Appel de projet</t>
  </si>
  <si>
    <t>Cons fam</t>
  </si>
  <si>
    <t>Nom technicien</t>
  </si>
  <si>
    <t>Rég compo</t>
  </si>
  <si>
    <t>CLSC_Mun</t>
  </si>
  <si>
    <t>No terr BC inst.</t>
  </si>
  <si>
    <t>Numéro unique</t>
  </si>
  <si>
    <t>No Étab</t>
  </si>
  <si>
    <t>Nom abrégé étab</t>
  </si>
  <si>
    <t>Nom abrégé compo</t>
  </si>
  <si>
    <t>Statut</t>
  </si>
  <si>
    <t>Type Interv</t>
  </si>
  <si>
    <t>Places proposées au Ministre</t>
  </si>
  <si>
    <t>Places interv</t>
  </si>
  <si>
    <t>Type SDG</t>
  </si>
  <si>
    <t>Engagement réal reçu</t>
  </si>
  <si>
    <t>Engagement réal. non analysé</t>
  </si>
  <si>
    <t>Engagement de réalisation conforme</t>
  </si>
  <si>
    <t>Engagement réal. non conforme</t>
  </si>
  <si>
    <t>Réalisation prévue initiale</t>
  </si>
  <si>
    <t>Réalisation prévue révisée</t>
  </si>
  <si>
    <t>Réalisation</t>
  </si>
  <si>
    <t>Écart date réalisation prévue</t>
  </si>
  <si>
    <t>Réalisation des travaux</t>
  </si>
  <si>
    <t>Approbation des locaux</t>
  </si>
  <si>
    <t>Approbation pour la délivrance</t>
  </si>
  <si>
    <t>Délivrance du permis</t>
  </si>
  <si>
    <t>Cote</t>
  </si>
  <si>
    <t>Commentaire réalisation</t>
  </si>
  <si>
    <t>Autorisation développement place</t>
  </si>
  <si>
    <t>Récep Dem</t>
  </si>
  <si>
    <t>Plan autor</t>
  </si>
  <si>
    <t>Plan réal prévu</t>
  </si>
  <si>
    <t>No compo et Places</t>
  </si>
  <si>
    <t>Projets retenus</t>
  </si>
  <si>
    <t>No Interv</t>
  </si>
  <si>
    <t>No entité jur</t>
  </si>
  <si>
    <t>Nom entité jur</t>
  </si>
  <si>
    <t>DRCNEQ</t>
  </si>
  <si>
    <t>Appel de projet 2011</t>
  </si>
  <si>
    <t>Forest, Véronique</t>
  </si>
  <si>
    <t>Chaillot, Valérie</t>
  </si>
  <si>
    <t>3005-3038 / 13</t>
  </si>
  <si>
    <t>1334-4049</t>
  </si>
  <si>
    <t>CPE LES P'TITS MONTOIS</t>
  </si>
  <si>
    <t>3005-3038</t>
  </si>
  <si>
    <t>LA PAS-R-AILES</t>
  </si>
  <si>
    <t>REAL</t>
  </si>
  <si>
    <t>Étant donné l'impossibilité de concrétiser les places dans le local prévu étant donné l'infrastructure existante qui entraîne des coûts d'aménagement trop élevés et après avoir regardé toutes les autres possibilités, le promoteur analyse la possibilité de demander une dérogation au Ministère afin d'ajouter ces 13 places aux 37 obtenues dans le cadre du Plan de développement 2013 ce qui permettrait de maintenir l'offre de services aux parents de Mont-Joli, par le biais d'une nouvelle installation de 50 places.
2015-09-15 rapport bimestriel reçu. Étant donné que l'enveloppe exceptionnelle n'a pas été acceptée, il devient impossible de concrétiser le projet tel que défini. Le promoteur va demander au cours des prochains jours au Ministère l'autorisation de jumeler les 13 places obtenues en 2011 avec les 37 places obtenues en 2013 afin de faire un seul projet de 50 places.
2015-07-15 rapport bimestriel reçu. Aucun retard dans l'échéancier.
2015-05-15 rapport bimestriel reçu. Deux mois de retard dans l'échéancier.2015-03-15 rapport bimestriel reçu. Un mois de retard dans l'échéancier. Appel d'offres pour les entrepreneurs en cours.
2015-01-15 rapport bimestriel reçu. Légère prolongation de l'échancier en raison du montage financier (partenaires à trouver). Plans acceptés.
2014-11-12 rapport bimestriel reçu. Aucun retard à l'échéancier.
2014-09-15 rapport bimestriel reçu. 2 mois de retard à l'échéancier.
2014-05-11 rapport bimestriel reçu. Aucun changement dans l'échéancier.
2014-05-15 rapport bimestriel reçu. Aucun changement dans l'échéancier.
2014-03-13 RB reçu. L'échéancier est respecté.
2014-01-15 RB reçu.L'échéance est repoussé de 4 mois pour la même raison.
2013-11-14 RB reçu. L'échéance est repoussé de 1 1/2 mois pour la même raison.
2013-09-:13 RB reçu. L'échéance est repoussé de 1 mois pour la même raison.
2013-07-11: RB reçu. L'échéance est repoussé de 3 mois pour des problèmes de montage financier. La DG travaille de concert avec un architecte pour trouver des solutions.
2013-05-15: RB reçu. Même échéancier.
Cote 10 (Faible) modifiée le 2014-01-21
Cote 20 (Moyen) modifiée le 2014-03-20</t>
  </si>
  <si>
    <t>2014-2015</t>
  </si>
  <si>
    <t>2013-2014</t>
  </si>
  <si>
    <t>3005-3038 13</t>
  </si>
  <si>
    <t>Oui</t>
  </si>
  <si>
    <t>Allard, Lyne</t>
  </si>
  <si>
    <t>Saint-Mathieu-de-Rioux</t>
  </si>
  <si>
    <t>3005-6470 / 21</t>
  </si>
  <si>
    <t>3001-0747</t>
  </si>
  <si>
    <t>CPE ÉRABLE ET NOIX</t>
  </si>
  <si>
    <t>3005-6470</t>
  </si>
  <si>
    <t>DESIS</t>
  </si>
  <si>
    <t>Retour de 21 places - Résolution du CA au dossier.
2015-11-25: rapport bimestriel reçu. Deux mois de retard dans l'échéancier.
2015-09-15 rapport bimestriel reçu. Un mois de retard dans l'échéancier.
2015-07-27: rapport bimestriel reçu. Report de 3 mois de la date prévue de délivrance de permis dans l'attente d'une décision du CSSS de Trois-Pistoles en septembre.
2015-05-28: rapport bimestriel reçu. Léger report de 2 semaines de la date prévue de délivrance de permis.
2015-03-15 rapport bimestriel reçu. 2 mois de retard causé par le report d'une visite de l'architecte.
2015-01-15: rapport bimestriel reçu. Projet repoussé au 15 avril 2016.
2014-11-15 rapport bimestriel reçu. Aucun changement dans l'échéancier.
2014-09-15 rapport bimestriel reçu. Aucun changement dans l'échéancier.
2014-08-08: rapport bimestriel reçu. Aucun changement dans l'échéancier.
2014-05-21: rapport bimestriel reçu. Aucun changement dans l'échéancier.
Seconde perte d'opportunité. Les promoteurs ont trouvé un nouvel emplacement. Discussions en cours avec les propriétaires.
2014-03-14: rapport bimestriel reçu. Aucun changement dans l'échéancier.
2014-01-15: rapport bimestriel reçu. Aucun changement dans l'échéancier.
2013-11-13: rapport bimestriel reçu. Aucun changement dans l'échéancier.
2013-09-13: rapport bimestriel reçu. Aucun changement dans l'échéancier.
2013-07-17: rapport bimestriel reçu. Aucun changement dans l'échéancier.
Cote 10 (Faible) modifiée le 2015-01-19
Cote 30 (Élevé) modifiée le 2015-03-20</t>
  </si>
  <si>
    <t>Plans multiples</t>
  </si>
  <si>
    <t>3005-6470 21</t>
  </si>
  <si>
    <t>COOP DE SOLIDARITÉ FAMILIALE DE ST-MATHIEU</t>
  </si>
  <si>
    <t>Désistement</t>
  </si>
  <si>
    <t>Vézina, Julie</t>
  </si>
  <si>
    <t>Gauthier, Julie</t>
  </si>
  <si>
    <t>Saint-Gabriel-de-Valcartier</t>
  </si>
  <si>
    <t>3005-6545 / 80</t>
  </si>
  <si>
    <t>3000-1334</t>
  </si>
  <si>
    <t>CPE LA SENTINELLE DES PETITS</t>
  </si>
  <si>
    <t>3005-6545</t>
  </si>
  <si>
    <t>DESDEM</t>
  </si>
  <si>
    <t xml:space="preserve">En fait ce projet n’est pas un désistement du promoteur, puisqu’ il y a eu un changement d’opportunité pour le projet et  que celui-ci a été refusé par le ministère. Il s’agit plutôt d’une annulation de projet. Effectivement, la sous-ministre Madame Bérubé a fait parvenir au promoteur le 4 novembre 2013
 une lettre signifiant que le ministère annulait l’autorisation d’offrir 80 places subventionnées à Courcelette puisqu’elle était conditionnelle au respect des engagements pris dans la demande.
</t>
  </si>
  <si>
    <t>3005-6545 80</t>
  </si>
  <si>
    <t>Brown, Nancy</t>
  </si>
  <si>
    <t>Rajaoharimanana, Nadia</t>
  </si>
  <si>
    <t>3005-6554 / 43</t>
  </si>
  <si>
    <t>1463-9058</t>
  </si>
  <si>
    <t>CPE SOPHIE INC.</t>
  </si>
  <si>
    <t>3005-6554</t>
  </si>
  <si>
    <t>INSTA. SOPHIE</t>
  </si>
  <si>
    <t>Cote 20 (Moyen) modifiée le 2017-10-04</t>
  </si>
  <si>
    <t>2015-2016</t>
  </si>
  <si>
    <t>3005-6554 43</t>
  </si>
  <si>
    <t>DRCSQ</t>
  </si>
  <si>
    <t>Hougni, Patrick</t>
  </si>
  <si>
    <t>Tourangeau, Daniel</t>
  </si>
  <si>
    <t>3005-6858 / 39</t>
  </si>
  <si>
    <t>1624-6456</t>
  </si>
  <si>
    <t>CPE LE MANÈGE DES TOUT-PETITS INC.</t>
  </si>
  <si>
    <t>3005-6858</t>
  </si>
  <si>
    <t>Cote 10 (Faible) modifiée le 2013-08-05
130915 cote 20
Cote 20 (Moyen) modifiée le 2015-04-23</t>
  </si>
  <si>
    <t>2012-2013</t>
  </si>
  <si>
    <t>3005-6858 39</t>
  </si>
  <si>
    <t>Cassoli, William</t>
  </si>
  <si>
    <t>Benjamin, Johanne</t>
  </si>
  <si>
    <t>1462-9307 / 5</t>
  </si>
  <si>
    <t>1462-9307</t>
  </si>
  <si>
    <t>1462-9307 5</t>
  </si>
  <si>
    <t>1462-9307 / 1</t>
  </si>
  <si>
    <t>1462-9307 1</t>
  </si>
  <si>
    <t>3005-0409 / 8</t>
  </si>
  <si>
    <t>2174-0998</t>
  </si>
  <si>
    <t>3005-0409</t>
  </si>
  <si>
    <t>MARGUERITES ET LUTINS</t>
  </si>
  <si>
    <t>3005-0409 8</t>
  </si>
  <si>
    <t>2172-7102 / 11</t>
  </si>
  <si>
    <t>2172-7102</t>
  </si>
  <si>
    <t>CPE FAFOUIN INC.</t>
  </si>
  <si>
    <t>Cote 20 (Moyen) modifiée le 2016-11-11</t>
  </si>
  <si>
    <t>2011-2012</t>
  </si>
  <si>
    <t>2172-7102 11</t>
  </si>
  <si>
    <t>3005-6865 / 80</t>
  </si>
  <si>
    <t>1643-6107</t>
  </si>
  <si>
    <t>CPE TOUT-PETIT, TOUTE-PETITE</t>
  </si>
  <si>
    <t>3005-6865</t>
  </si>
  <si>
    <t>INST.CPE TOUT-PETIT, TOUTE-PETITE</t>
  </si>
  <si>
    <t xml:space="preserve">
Cote 10 (Faible) modifiée le 2014-04-02</t>
  </si>
  <si>
    <t>3005-6865 80</t>
  </si>
  <si>
    <t>3005-1274 / 8</t>
  </si>
  <si>
    <t>3000-2116</t>
  </si>
  <si>
    <t>3005-1274</t>
  </si>
  <si>
    <t>Reçu le 14 novembre 2014 - Résolution de désistement des 8 places par le CPE
Cote 10 (Faible) modifiée le 2014-11-20</t>
  </si>
  <si>
    <t>3005-1274 8</t>
  </si>
  <si>
    <t>DRM</t>
  </si>
  <si>
    <t>Lestage-Bourgogne, Lucie</t>
  </si>
  <si>
    <t>Anctil, Emmanuelle</t>
  </si>
  <si>
    <t>Dollard-des-Ormeaux</t>
  </si>
  <si>
    <t>1508-3454 / 20</t>
  </si>
  <si>
    <t>1508-3454</t>
  </si>
  <si>
    <t>CPE LES BOIS VERTS INC.</t>
  </si>
  <si>
    <t>2015-08-05: Ministère accuse réception du retour des 20 pl.  2015-07-09: résolution autorisant la dissolution du projet.   2015-05-25:   courriel - lettre  du 20 mai 2015, le CPE indique qu'il ne réalisera pas les 20 places. 2015-01-16: L'équipe multi (CSF-CGF-ARCH) rencontre les membres du c.a.  concernant les modifications aux règles du financement.  Leur intention est de voir avec la ville de DDO jusqu'ou ils sont prêt à investir pour la création des nouvelles places. 2014-12-26:  # 9 suivi du projet et nouveau document présenté pour analyse2014-11-04: projet clé en main-- rencontre multi (CSF-CGF-Arch), envoi d'un email au CPE pour demander un complément dinformation-----2014-10-15: #8  DDO présente un projet de bail 40 ans. et les autres documents reliés au financement du projet. Le ministère procèdera  à l'analyse des documents, plans et budget ---2014-09-30: tél. tout semble attaché avec la ville de DDO, le CPE prévoit soumettre tous les documents avant le 15 octobre----2014-08-21: #7  échéance reporté à septembre 2015 --------2017-07-03: Rencontre au Ministère. Changement de statut avec bail emphytéotique 40 ans, projet clé en main et autorisation d'un emprunt pour travaux sur la bâtisse------2014-06-25: #6  l'échéance n'est pas réaliste.-------------2014-06-16: CPE demande un délai . Il est nous sera transmis d'ici le 26 juin.----------2014-05-04:  #5 échance octobre 2014-----------2014-04-16: Discussion avec Mme Mariano.  Elle demande jusqu'à la fin avril.  Une rencontre avec l'urbanisme est prévue le 28 avril prochain. ------------2014-03-21:   Les plans présentés à la ville ont été refusés.  Une  rencontre CPE / DDO est prévu le 26 mars 2014----------2014-02-10: #4  Les plans de l'agrandissement de la bâtisse approuvés par la Ville.  A ce jour, les budgets préliminaires ne peuvent être acceptés.  L'architecte présente une admissibilité au PFI. Un rappel a été fait au CPE pour souligner le fait que la mise de fonds calculée était supérieur au financement possible en tant que locataire.  Aucun changement dans la date de réalisation du projet.  Ce qui semble peu réaliste.
-------------2013-12-20: #3 ... nouveaux plans préliminaires ainsi qu'un budget préliminaire d'agrandissement.  Échéance décembre 2014.______2013-12-19:  couriel envoyé pour signaler le retard du rapport
________2013-11-15: #2   Le CPE prévoit soumettre des plans en janvier 2014.  L'échéancier prévu décembre 2014._________2013-11-07;  Un email pour le retard, tout en précisant les dates à laquelle les rapport sont attendues________2013-11-05:  rencontre à la Ville de DDO avec le CPE et Mme Pollito pour expliquer la position du ministère relié au maintien de l'opportunité d'agrandissement, sans toutefois accepté le projet présenté en octobre dernier.  (20 places = 1 200 000$).  Une revision des plans sera faite pour assurer une cohérence avec le projet déposé et accepté en 2012 ( 20 places = 300 000$)________2013-10-15: le CPE fait parvenir une estimation des coûts de  l'agrandissement et aménagement pour la réalisation des 20 nouvelles place.  Une rencontre multi est prévue à la ville de DDO le 5 novembre 2013__________2013-10-08: un appel téléphonique, le CPE souhaite une rencontre multi.   Ville DDO, le ministère et CPE.________2013-08-30:  #1  Le CPE maintient l'opportunité d'agrandissement de la bâtisse existante.  De plus, il est en attente des rapports d'inspection des ingénieurs pour l'agrandissement.   Une rencontre entre le CPE et  la ville est prévue d'ici la fin septembre 2013- échéancier maintenu (décembre 2014)_____2013-08-21:  e mail pour le retard de rapport_____2013-06-06:  rencontre Ministère,  nous refusons le changement le localisation pour les 60 places existantes______ 2013-03-27:  Lettre d'engagement et annexes  avec opportunité initiale.   Le CPE présente une résolution pour le changement d'opportunité_______2013-02-13: rencontre  Ministère.  Le CPE propose un nouvelle construction de 80 places   ( 60 pl + 20 places autorisées)</t>
  </si>
  <si>
    <t>1508-3454 20</t>
  </si>
  <si>
    <t>CPE  LES BOIS VERTS INC.</t>
  </si>
  <si>
    <t>Noseworthy, William</t>
  </si>
  <si>
    <t>3005-6630 / 80</t>
  </si>
  <si>
    <t>3000-2198</t>
  </si>
  <si>
    <t>CPE À PETITS PAS INST. PROVOST</t>
  </si>
  <si>
    <t>2017-04-11: en discussion avec le diocèse 01/11: reporté 03/2018--2016-09-01: intentions maintenus  2016-06-29:  Le propriétaire de la Banque procède actuellement à la décontamination de l'immeuble et effectue des estimations de coûts des travaux pour l'aménagement.  Il évaluera les frais en fonction de la capacité financière du CPE pour le loyer.   2015-03-13:  Communication avec Mme Prévost.  Le diocèse présente une nouvelle ouverture de location pour le projet.  Le C.A. décide de maintenir les deux opportunités et d'évaluer la viabilité de chacune, en attente d'une réponse de l'institution financière pour l'obtention d'un prêt. 2015-02-12:  Rencontre avec Mme Prévost.  Scénario possible à présenter au  propriétaire. Celui-ci effectue tous les travaux majeurs et remet le BASE BUILDIND au CPE en location au coût de 90 000$ annuellement avec un BAIL minimum de 25 ans, le CPE effectue les travaux de finition en amélioration locative.  2015-01-19: #10  Rencontre multi avec Mme Prévost concernant les modifications au règle du PFI.  Par la suite Mme Prévost a rencontré le propriétaire pour lui faire part qu'elle n'est plus en mesure d'en faire l'acquisition.  Celui-ci va évaluer la situation et proposée deux alternatives pour la location.  Préparer la coquille et le CPE effectue les améliorations locatives ou un projet clé en main. 2014-11-14: #9  suivi du dossier, une rencontre multi ( CSF-CGF- Arch. et CPE) Des expertises et évaluation des coûts sont requis avant d'autoriser l'achat.  En attente de l'appel d'offre pour l'architecte. Des ingénieurs vont émettre leurs rapport d'ici 3 semaines.  Une visite de l'immeuble est prévue la semaine prochaine.2014-09-23 #8  analyse d'une autre opportunité (994-998 Notre-Dame) vérification auprès de la ville, offre d'achat conditionnelle déposée -----2014-09-23 rappel de retard ------2014-08-26 : tél...  perte de l'opportunité ciblée...  valide une nouvelle opportunité.  ----  2014-07-16:  #7 Vérification auprès de la ville afin de s'assurer que la nouvelle opportunité ciblée ( 685, 9ième Avenue, Lachine)  .   échéance : sept 2016--------2014-05-16:  #6 L'Acheteur de Église St-Andrews propose  au CPE d'acheter une partie de l'immeuble.  Le CPE a présenté ses exigences, réponse prévue fin mai.  le CPE procède à l'analyse de 3 autres opportunités à Lachine.  Le CPE a procédé à l'embauche d'un chargé de projet. échéance: janvier 2016. un délai de 6 mois ultérieure à la date prévue--------2014-05-16: rappel -----2014-03-14: #5. opportunité de l'Église St-Andrews et 3 autres opportunités sont en processus d'analyse par le CPE.  Appel d'offre pour le chargé de projet en cours de réalisation. nouvelle date d'échéance décembre 2015 .2014-01-28: un courriel à l'effet qu'un site sur laquelle il y a deux bâtisses pourraient être une nouvelle opportunité.  Je suis en attente d'un appel à cet effet.2014-01-15: rapport bimestriel #4.
L'offre d'achat déposée le 20 décembre a été refusée au profit d'une congrégation religieuse conditionnelle à l'obtention de financement.  Le CPE serait prêt à reposer une seconde offre si l'Église St-Andrew revient sur le marché.  Novembre 2015 demeure la date de réalisation.  2013-11-22: rapport bimestriel #3Le CPE a décidé d'éliminer l'opportunité présentée lors de l'appel de projet, soit celle avec le DIOCÈSE.  Une nouvelle opportunité est actuellement en cours.  L'acquisition d'un terrain sur lequel un bâtiment serait à démolir.2013-09-16: Rapport bimestriel #2
Le CPE n'a pas retenu les nouvelles opportunités.  La rencontre tenue le 3 septembre avec la Diocèse démontre l'ouverture aux échanges afin de clarifier les objectifs du CPE et la préoccupation du diocèse.  Le CPE maintient cette opportunité pour la réalisation du projet.2013-06-28.  Rapport bimestriel #1Le CPE étudie d'autres possibilités, advenant un désistement du Diocèse.
__________________________
2013-05-23.  Le CPE est  en attente de la confirmation officielle du Diocèse.</t>
  </si>
  <si>
    <t>3005-6630 80</t>
  </si>
  <si>
    <t>Aucune étape</t>
  </si>
  <si>
    <t>Correction manuelle</t>
  </si>
  <si>
    <t>Vézina, Yolande</t>
  </si>
  <si>
    <t>Ochoa, David</t>
  </si>
  <si>
    <t>3005-4794 / 8</t>
  </si>
  <si>
    <t>1627-8335</t>
  </si>
  <si>
    <t>CPE CHEZ PICOTINE</t>
  </si>
  <si>
    <t>3005-4794</t>
  </si>
  <si>
    <t>CPE CHEZ PICOTINE - INSTALLATION POILDEPLUCH</t>
  </si>
  <si>
    <t>Résolution du CPE confirmant la remise des 8 places autorisées le 2012-11-28 - vu la complexit des travaux et le coût relié au projet. MR 2013-03-05
Cote 10 (Faible) modifiée le 2013-03-14</t>
  </si>
  <si>
    <t>3005-4794 8</t>
  </si>
  <si>
    <t>3005-7299 / 80</t>
  </si>
  <si>
    <t>1851-0107</t>
  </si>
  <si>
    <t>CPE PARMINOU INC.</t>
  </si>
  <si>
    <t>3005-7299</t>
  </si>
  <si>
    <t>CPE PARMINOU INC. - INST.  CÔTE ST-PAUL</t>
  </si>
  <si>
    <t xml:space="preserve">2015-09-03 Communication téléphonique. Le CPE m'informe qu'il souhaite remettre leurs 80 places.  Les pertes multiples d'opportunités et les nouvelles règles de financement ont découragé le CPE. 
2015-06-17 13e rapport bimestriel.  Opportunité du club vidéotron perdue. Le propriétaire a loué à un autre locataire. CPE en recherche d'opportunité. 
2015-05-28 Changement année réalisation. 
2015-04-15 12e rapport bimestriel. Montage financier transmis au propriétaire pour location dans ancien vidéotron. Engagement financier du propriétaire à confirmer. CPE se questionne pour poursuivre le projet en assumant 50% des coûts. C.A prendra désicion de poursuivre ou non. 
2015-02-17 11e rapport bimestriel. Possibilité d'aménagé CPE dans vidéotron confirmé par architecte. Montage financier en cours pour dépôt étude d'opportunité.
2014-12-15 10e rapport bimestriel. CPE étudie opportunité  rue de l'église, dans un ancien Videotron. Un architecte confirmera possibilité d'aménager un CPE dans ces locaux et produire un budget. Désistement chargé de projet suite modifications du PFI.
2014-10-15 9e rapport bimestriel. CPE poursuit recherche d'opportunité.  Quelques sites à l'étude. CPE prévoit transmettre les informations sur ces sites en novembre 2014. Date de réalisation au 20 novembre 2015.
2014-09-19 Communication avec le CPE. Élection nouveaux membres sur le c.a. Nouveau c.a pas certain poursuivre projet. Le directeur en maladie jusqu'au 14 oct 2014. Formation au c.a offerte ainsi qu'une séance d'info sur projet de développement.
2014-08-15 8e rapport bimestriel. 10 juillet 2014, confirmation opportunité rue Strathmore n'est pas disponible puisque située dans autre territoire CLSC et coût trop important. CPE poursuit sa recherche d'opportunité . CPE étudie 4 sites. Sous peu, CPE demandera de valider la localisation, si le potentiel pour aménager une installation est vérifié. Dépôt d'étude d'opportunité prévu le 30 septembre 2014.    
2014-06-16 7e rapport bimestriel. Modification échéancier plus réaliste pour opportunité du projet CSSS. Le ministère rencontrera le CPE pour étudier opportunité le 3 juillet 2014. CPE dit être en mesure de réaliser son projet le 31 août 2015.
2014-04-15 6e rapport. Opportunité Wellington perdu. Étude d'une autre opportunité dans un CSSS en construction. Échéancier mis à jour, mais non réaliste. Le promoteur doit  fournir les informations pour approbation. 
2014-02-13 5e rapport bimestriel. CPE a perdu l'opportunité 3322 rue Allard.  Autre opportunité à l'étude rue Wellington. Le CPE veux faire une offre d'achat. Chargé de projet embauché. Échéancier mis à jour. Date de réalisation 1er mars 2015. CPE prévoit remettre les documents pour le changement d’opportunité sous peu. Plusieurs confirmations restent à venir et échéancier sous-estimé. Côte n’a pas été changée. 
Cote 20 (Moyen) modifiée le 2014-01-07 Projet retardé plus de 7 mois. Embauche chargé de projet prévue mai 2013 et n'a toujours pas été réalisée. Cote modifiée à élevé.
2013-12-18 4e rapport bimestriel.  C.A étudie opportunité au 3322 rue Allard en location. Le propriétaire évalue les coûts d'aménagement des locaux.  Les documents pour changement d'opportunité et mise à jour  échéancier prévus en janvier 2014.
2013-10-15 3e rapport bimestriel. Perte d'opportunité confirmée au 1690 ave de l'église.  Le c.a se prononcera sur une autre oportunité,le 21 octobre 2013. 
Cote 10 (Faible) modifiée le 2013-09-16
2013-09-16  Retard de 3 mois au 15 août pour embauche chargé de projet. Au 15 septembre, projet en suspens. 2 rapports bimestriels non signés.
2013-08-15 2e rapport bimestriel. L'achat du terrain de l'église catholique en suspens. L'église aurait changer d'orientation. CPE en attente réponse de l'église. Recherche d'opportunité amorcée.  
2013-06-15 1er rapport bimestriel. CPE en attende des orientations officiels du proprio du terrain à acquérir. Opportunité possiblement perdue.
</t>
  </si>
  <si>
    <t>3005-7299 80</t>
  </si>
  <si>
    <t>Vézina, Claude</t>
  </si>
  <si>
    <t>Risterucci, Florent</t>
  </si>
  <si>
    <t>6-05</t>
  </si>
  <si>
    <t>3005-7435 / 80</t>
  </si>
  <si>
    <t>3001-1520</t>
  </si>
  <si>
    <t>CPE CENTRE DE RÉADAPTATION MAB-MACKAY</t>
  </si>
  <si>
    <t>3005-7435</t>
  </si>
  <si>
    <t>2018/10-30: Le changement d'opportunité à l'Hopital Juif a été autorié par le Ministère. Le Cpe doit modifier ses statuts afin de permettre la signature de la nouvelle lettre d'engagement. 
2017-11-07 Chagement année de réalisation. Changement d'opportunité toujours à l'analyse par le Ministère. 
2017-08-09 Promoteur demande au Ministère un changement d'opportunité. Il souhaite réaliser les places sur le territoire Côte-des-neiges dans des locaux de l'hôpital général juif de Montréal. Locaux déjà aménager pour un service de garde de 80 places. Promoteur avisé, du projet soumis pour avis du comité consultatif sur la répartition des places demandés. Par la suite, le ministère devra se prononcer. 
2017-02-24 Récupération des places possible. Promoteur souhaite changer d'opportunité et voudrait possiblement transférer le projet à un autre promoteur. 
2016-03-31 Le promoteur indique vouloir poursuivre la création des 80 places. Une nouvelle opportunité aurait été trouvée au pavillon E du Centre Mackay. Cette opportunité serait moins couteuse et plus facilement réalisable. Montage financier prévu 30 juin 2016.
2016-01-21: À la suite de la recommandation défavorable émise par le Ministère concenrnant le transfert de la rélisation des places vers l'Hôpital Juif, Daniel Martinet et moi avons eu une rencontre téléphonique avec M. Hardie. Il nous a fait part que le CR Mackay ne veut pas perdre les places. Selon M. Hardie, le CR juge toujours utile le développement d'un CPE dans ses installations. M. Hardie nous a informé que le projet pourra être réalisé dans le pavillon E du site MacKay. La fondation du CR est toujours impliquée.  M. Hardie s'est engagé à réaliser le projet en considérants les modalités auxquelles le CPE s'était engagé envers le MFA.  J'ai expliqué à M. Hardie que le Ministère lui fera parvenir sous peu une communication dans laquelle il sera invité à nous faire part de la nouvelle opportunité proposée, d'un nouvel échéancier de réalisation et d'un budget.        
2015-09-23: R/B de septembre 2015 reçu. 
2015-09-22: Rencontre avec M.Hardie. Ils nous explique que le CIUSSS du Centre Ouest de l'ile dans lequel a été intégré le CR Mackay souhaite maintenir le projet. Toutefois, le CPE Mackay devrait opter pour une autre opportunité (Hôpital Juif de Mtl). Le Ministère doit prendre une position sur la faisabilité de cette proposition.   
2015-09-17 Rencontre fixée 22 septembre 2015. Le CPE souhaite faire le point sur le dossier. 
2015-09-17 R/B non reçu. Rappel envoyé au CPE. 
2015-08-23: À la suite d'une communication par courriel, réception r/b.  Le</t>
  </si>
  <si>
    <t>3005-7435 80</t>
  </si>
  <si>
    <t>CENTRE DE RÉADAPTATION MAB-MACKAY</t>
  </si>
  <si>
    <t>3005-7608 / 80</t>
  </si>
  <si>
    <t>1506-4959</t>
  </si>
  <si>
    <t>CPE STE-JUSTINE</t>
  </si>
  <si>
    <t>3005-7608</t>
  </si>
  <si>
    <t>C PE STE-JUSTINE INST.  CÔTE-DES-NEIGES</t>
  </si>
  <si>
    <t xml:space="preserve">2018-10-30: Pas de changement
2018-09-15: Récetion du r/b. Suite à l'ouverture des soumissions, l'appel d'offres pour les travaux a été annulé, les soumissions étaient trop élevées par rapport au financement accordée par le PFI. Après discussions, le CPE a été autorisé à retourner en appel d'offres. Celui-ci devrait se tenir à l'automne  2018.
2018-07-15: RB. réalisation reportée en aout 2019.
2018-04-03 : appel d'offres reporté en mai 2018
2018-03-19 R.B. Appel d'offres prévue en avril 2018.
2018-02-08 R.B Jan 2018. Plans et budgets approuvés par MFA 6 FÉV 2018. En attente docs appel offres (Fév ou mars). Réalisation repoussée 1 jan 2019.
2017-11-22 R.B Plans et budgets prél. déposés au MFA. Autorisation appel d'offres sous le point d'être accordée par MFA. Appel d'offres en jan 2018. 
2017-09-19. R.B. En attente estimé ing pour budget et plan révisés pour oct 2017. 
2017-07-15 R.B. Permis ville accordé. En attente budgets et plans modifiés, prévu en août 2017.Réalisation repoussée septembre 2018.
2017-05-19 R.B 15 Mai. Approbation ville mai 2017. Nouveaux budgets et plans prévus pour MFA fin mai-début juin 2017. Appel d'offres été 2017. Date réalisation repoussée avril 2018. 
2017-04-06 CPE écrit au maire pour rectifier certains faits sur la suspension du projet suite aux représentations du voisinage. 
2017-03-15 R.B  En attente approbation conseil d'arrondissement.
2017-02-24 Projet approuvé au CCU, mais voisinage critique le projet auprès d’élus. En attente, décision du conseil arrondissement, prévue le 6 mars 2017.
2016-01-26 R.B Jan. Projet présenté au CCU en déc 2016. En attente approbation conseil d'arrondissement. Début travaux prévu mai 2017 et date réalisation repoussée jan 2018.
2016-11-17 R.B Nov. Projet devant le CCU le 14 décembre. Approbation de la ville prévue au retour des fêtes.  Appel d'offres prévu pour jan 2017.  Date réalisation repoussée oct 2017. 
2016-10-05 R.B. Suite au refu de la ville, CPE prévoit déposer plans et budgets nov 2016. Réalisation pour sept 2017.
2016-07-14 Échéancier repoussé septembre 2017. Plans n'ont pas été approuvés par l'arrondissement et devront être retravaillés. L'architecte du CPE dit avoir reçu une mauvaise information de la ville.
2016-05-16 Plans approuvés MFA mai 2016. En attente documents finaux appel d'offres public pour juin 2016.réalisation repoussée janvier 2017.  
2016-03-16 Réalisation repoussée oct 2016. en attente approbation par le CCU. plans présentés fév 2016 n'ont pas été acceptés par le CCU.
2016-01-13 En attente analyse plan modifié, prévu pour février. Appel d'offres repoussé mars 2016. 
2015-11-17 Plan modifié remis au ministère 11 nov 2015, en analyse.  Budget approuvé. Appel d'offres prévu janvier 2016.
2015-09-16 Rationalisation reçue. Budget ok, architecte doit modifier plans pour approbation. appel d’offres, dès appro des plans.  
2015-07-15 excercice de rationnalisation.  Les résultats pour août 2015.
2015-05-14 Dépot budgets + plan 8 mai 2015. Dépassement constaté. Devra effectuer un exercice de rationalisation. Rationalisation présentées juin 2015. appel d'offres repoussé nov 2015, pour construction mars 2016. Réalisation sept 2016.  
2015-03-15 Plans et budgets pour mars ou avril 2015. En attente confirmations ingénieurs + démarches pour renouveler une dérogation concernant le zonage. 
2015-01-15 CPE prévoit plans et budgets fév 2015. Réalisation jan 2016.
2014-11-17 Toujours étape plans et budget. Dépôt prévu nov ou déc 2014.
2014-09-15 Contrat nouvel architecte signé 15 sep 2014.Plans et budgets nov 2014.
2014-08-25 Ouverture soumissions architectes 21 août 2014.
2014-07-14 Doit refaire appel offres public pour architecte. Architecte s'est désisté. Soumissions prévue 21 août 2014. Plan et budget oct 2014. Date de réalisation août 2015.
2014-05-15 Plan et budget prévue juin 2014. Date de réalisation fin mars 2015.
2014-03-11 Appel d'offres ingénieur fait. Plan et budget pour mars 2014.
</t>
  </si>
  <si>
    <t>3005-7608 80</t>
  </si>
  <si>
    <t>*</t>
  </si>
  <si>
    <t>Ninia, Zineb</t>
  </si>
  <si>
    <t>Mai, Duo Duo</t>
  </si>
  <si>
    <t>3005-6642 / 2</t>
  </si>
  <si>
    <t>3001-0836</t>
  </si>
  <si>
    <t>G. UNE VIE D'ENFANCE</t>
  </si>
  <si>
    <t>3005-6642</t>
  </si>
  <si>
    <t>2014-01-30 Résolution du CA concernant le retour de deux places sur les 77 demandées (voir l'intervention 1). SH
Cote 10 (Faible) modifiée le 2014-02-07</t>
  </si>
  <si>
    <t>3005-6642 2</t>
  </si>
  <si>
    <t>9257-6347 QUÉBEC INC.</t>
  </si>
  <si>
    <t>Saint-Léonard</t>
  </si>
  <si>
    <t>6-15</t>
  </si>
  <si>
    <t>2315-3299 / 32</t>
  </si>
  <si>
    <t>2315-3299</t>
  </si>
  <si>
    <t>CPE L'ESCARGOT INC.</t>
  </si>
  <si>
    <t xml:space="preserve">2018/09/20: r/b reçu. le CPE va procéder à l'appel d'offres pour l'architecte.
2018/09/20: r/b reçu. La lettre du Ministre confirmant le financement  a été expédiée et l'entente de financement préliminaire a été acheminée au CPE pour signature. 
2018/04/03: Les données financières transmises par le CPE sont à l'étude.
2018/01/29: Le CA du CPE a décidé de poursuivre le développement des 32 places. Sommes dans l'attente de la part du CPE des preuves d'obtention des fonds pour assumer sa contribution financière (50%) et de la résolution du CA pour établir l'enveloppe préliminaire de financement.  
2017/12/15: réception du r/b. pas de changement
2017/11/30: Pas de changement
2017/10/19: rception du r/b. Réalisation reportée à 2020-06-01. Dans l'attente  de nouvelles du CPE quant à la réévalutaion de leur projet. 
2017/08/21: Réception du R/B. La transaction d'achat du terrain est complétée.  Le Cpe va réévaluer son projet d'augmentation de capacité à l'automne dans le contexte où il doit assumer 50% des coûts de réalisation. Réalisation reportée au 2019/09/15
2017/06/01: Le CPE est en attente de le la part du notaire d'un r/v pour la signature du contrat d'achat.  
2017/04/25: r/b reçu. CPE a fourni le projet d'acte d'achat. Il est dans l'attente, de la part de Desjardins, des documents confirmant l'octroi du prêt hypothécaire négocié pour couvrir sa contibution de 50% du coût d'achat.  Réalisation reportée au 2019/08/19
2017/03/01: Le CPE nous a informé que le conseil de ville de Montréal a finalement adopté une résolution autorisant la transaction. Le contrat de vente devrait être signé par les parties d'ici quelques semaines. 
2017/02/15: réception du r/b. pas de changement. 
2017/01/31: La présentation du dossier au conseil municipal a été reportée dans la semaine du 20 février 2017. Réalisation reportée au 2019/05/06.
2106/11/28: La ville de Mtl a informé le CPE que le dossier devrait être soumis au conseil municipal le 22 décembre 2016.
2016/10/21: réception du r/b: CPE doit réviser le projet de contrat de vente reçu de la ville. 
2016/09/27: pas de changement.
2016/08/04: Réception du r/b de août. Réalisation reportée au 2019/03/20. Dossier est tjrs à l'étude par le contentieux de la Ville de Mtl aux fins de sa présentation au Conseil de Ville. 
2016/06/10. Réception du r/b. pas de changement.
2016/05/26: pas de changement
2016/04/15: Réception du r/b. Présentation du dossier au conseil de ville poss. en 07/16.
2016/03/30: Réception résolution confirmant intention de poursuivre le développement. Montage financier à venir une fois l'achat du terrain avec la Ville complété.
2016/02/15: Réception rapp. bim. Promesse d'achat signée. En attente de la présentation du dossier par la VIlle au conseil municipal. Réalisation reportée au 2018/01/15.
2016/01/26: Entente de financement avec Desjardins complétée. Prochaines étapes: Signature par le CPE de la promesse d'achat; présentation du dossier par la Ville au conseil municipal , rédaction contrat d'achat et conclusion de la vente.  Délai estimé par la ville de Mtl pour compléter la transaction: 6  à 8 mois. 
2015/12/15L réception r/b. Réalisation reportée au 2017/02/18
2015/11/30: Emprunt du CPE pour le 50% est autorisé par le Ministère. Entente de financement en préparation.¨
</t>
  </si>
  <si>
    <t>2315-3299 32</t>
  </si>
  <si>
    <t>3005-7018 / 80</t>
  </si>
  <si>
    <t>3000-2275</t>
  </si>
  <si>
    <t>CPE CLARA</t>
  </si>
  <si>
    <t>3005-7018</t>
  </si>
  <si>
    <t>CPE CLARA - INST. SAINT-LÉONARD</t>
  </si>
  <si>
    <t xml:space="preserve">Retour de 80 places subventionnées – Résolution du CA au dossier
2016/08/24: La directrice m'a informé que le CA avait décidé de remettre les 80 places. Une résolution à cet effet nous sera transmise d'ici le 31 août.
2016/06/27: r/b manquant. Demande de production expédié par courriel
2016/05/26: pas de changement
2016/04/26: r/b reçu. Le CPE a fourni résolution et désire poursuivre le développement. Il est toutefois tributaire de l'avancement (à petits pas) et de la concrétisation du projet RIU. Parallèlement, il cherche tjrs partenaires investisseurs. R/b reçu, réalisation reportée au 2018/08/27.
2016/03/30: Le CPE a jusqu'au 31/03/2016 pour fournir résolution du CA précisant son intention de poursuivre le projet et son plan d'action. 
2016/02/23: récept. du r/b. Pas de changement. 
2016/01/27: réception du r/b. de déc. 2015.Pas de changement. 
2016/01/26: non/réception du r/b. Relance effectuée.
2015/11/30: Réception du r/b. réalisation reportée au 2018/03/26. Recherche toujours des partenaires financiers.
2015/10/26: Pas de changement. CPE cherche des partenaires financiers désireux d'investir dans le projet RUI.
2015/08/24: recep du r/b. Relance de l'opportunité initiale avec la RUI. Date réalisation inchangée.
2015/06/30: réception du r/b. Date de réalisation est inchangée 
2015/05/27: CPE poursuit sa recherche d'opportunités et de partenaires pour du financement.
2015/04/28: Réception du rapport bimestriel. La coordonnatrice du projet RUI a référé le CPE au partenaire "Bâtir son quartier" pour évaluer s'il y a des opportunités de financement. Réalisation reportée à 2017/08/28.
2015/04/20: Rapport bimestriel du 2015/04/15 non reçu. Un courriel demandant la production d'ici 30 avril 2105 a été expédié au CPE.
2015/03/02: Réception du rapport bimestriel. Une rencontre avec la coordonnatrice du projet de revitalisation urbaine Viau-Robert est prévue  en mars 2015 (fin du mois)  afin d'évaluer les opportunités de partenariat.La date de réalisation est maintenue au 2016/11/30.
2015/02/25: NOus n'avons pas reçu le rapport bimestriel du 2105/02/15. Un courriel de rappel a été expédié au CPE.
2015/01/21: Compte tenu de l'obligation pour le CPE de contribuer au financement à raison de 50%  du coût du projet, ce dernier poursuit sa recherche d'une opportunité en partenariat.
2015/01/05: Réception du rapport bimestriel de décembre 2014  le 2015/12/18. La date de réalisation est maintenue. Le CPE a identifié une opportunité en location dans le secteur ciblé et prévoit  rencontrer le propriétare pour discuter de celle-ci.  
2014/11/26: L'analyse du ministère révèle que les 2 emplacements soumis par le CPE ne sont pas dans un secteur de défavorisation ciblé. Le CPE continue à chercher d'autres opportunités et il doit vérifier la possibilité de développer son installation à l'endroit initialement soumis si la relance du projet de revitalisation urbaine est confirmée.
2014/10/20: Réception du rapport bimestriel. Le CPE, en collaboration avec deux agents immobiliers, ont repéré  2 locaux  potentiels pour le développement de l'installation en location et le ministère doit d'abord évaluer si les emplacements de ceux-ci sont dans des secteurs de défavorisation ciblés. La date de réalisation est maintenue au 30 novembre 2016.
2014/10/17: Vu la non-réception du rapport bimestriel du 2014/10/15, expédition d'un courriel au CPE demandant la production de celui-ci d'ici le 2014/10/24.
2014/09/26: Message laissé au CPE. RE: état des recherches d'opportunités.
2014/08/20: Réception du 7ième rapport bimestriel. Le CPE est la recherche d'une autre opportunité dans son secteur. Date de réalisation est maintenue au 30 novembre 2016.
2014/06/25: Réception du 6ième rapport bimestriel. Le CPE a perdu son opportunité: le projet de revitalisation urbaine a été abandonné. Le CPE évalue la possibilité de chercher une autre opportunité dans le même secteur. 
</t>
  </si>
  <si>
    <t>3005-7018 80</t>
  </si>
  <si>
    <t>3005-7008 / 60</t>
  </si>
  <si>
    <t>3000-4691</t>
  </si>
  <si>
    <t>CPE LES CRAYONS MAGIQUES</t>
  </si>
  <si>
    <t>3005-7008</t>
  </si>
  <si>
    <t>CPE LES CRAYONS MAGIQUES - INST. RUE JARRY</t>
  </si>
  <si>
    <t>POUR LE SUIVI DEPUIS SEPT. 2015 VOIR COMMENTAIRES  DE L'APPEL DE PROJET 2013
2015/08/26: aucun chgment
2015/07/15: Reception du rapport bimestriel. CPE est à la recherche d'une autre opportunité. Date deréalisation maintenue.
2015/06/22: Perte d'opportunité. Le promoteur se retire du projet, vu la controverse avec les proprios de condos résidentiels quant à l'implantation d'un service de garde dans ses locaux et la modification du zonage. Date de réalisation d'une nouvelle opportunité: 2017/01/15.
2015/05/21:Réception du rapport bimestriel. L'arrrondissement reporte sa réponse en 2015/07. Réalisation reportée à 2016/01/15. 
2015/04/24: La réponse de l'arrondissement est toujours attendue.
2015/03/30: Réception du rapport bimestriel. La réponse de l'arrondissement devrait être connue sous peu. La date de réalisation est reportée au 2015/09/25.
2015/02/25: Les parties sont toujours dans l'attente de la décision de l'arrondissement sur la demande de dérogation. La date de réalisation est maintenue au 2015/08/31.
2015/01/30: L'arrondissement a mentionné au CPE que la réponse à la demande de dérogation présentée serait connue le 2015/02/03.
2015/01/15: Réception du 11ième rapport bimestriel. La date de réalisation est reportée 2015/08/31.  Le CPE est toujours dans l'attente de la réponse à la demande de dérogation présentée à l'arrondissement par le propriétaire.
2015/01/05: Les documents d'appel d'offres pour le choix de l'entrepreneur ont été approuvés par le Ministère. Une fois l'obtention de la réponse favorable de l'arrondissement à la demande de dérogation, le Ministère pourra autoriser le CPE à lancer  l'appel d'offres.
2014/11/26: réception du 9ième rapport bimestriel.  La date de réalisation du projet est repoussée au 8 juin 2015. Suite à un changement de zonage, 1er octobre 2014, du secteur où sera situé l'installation du CPE locataire,  le propriétaire  a, le 18 novembre 2014, présenté une demande de dérogation au règlement à l'arrondissement et selon lui,  elle devrait être favorable. 
2014/10/04: réception du 8ième rapport bimestriel. Le projet de bail a été soumis et approuvé. Le CPE doit soumettre les documents pour lancer l'appel d'offres pour le choix de l'entrepreneur. La date de réalisation est maintenue au 16 mars 2015.
2014/09/26: Le 8ième rapport bimestriel (pour le 2014/09/15) est manquant. Avons toutefois obtenu une confirmation à l'effet que la date de réalisation est maintenue au 2015/03/15. Le rapport sera fourni d'ici le 2014/10/04.
2014/08/13: La date de réalisation du projet est au16 mars 2015. 
2014/07/15: Réception du 7ième rapport bimestriel.  La date de réalisation est repoussée de 2 mois au 2015/05/19. Les plans préliminaires ont été approuvés par le ministère.  Le CPE est dans l'attente de la version finale du projet de bail de la part du locateur.
2014/05/15: Réception du 6ième rapport bimestriel. La date de réalisation est repoussée de  2 mois au 2015/03/16. Des plans préliminaires ont été déposés et sont en analyse. Le projet de bail soumis par le locateur au CPE est en analyse par ce dernier.
2014/03/17: Réception du 5ième rapport bimestriel. Le CPE  a embauché un nouveau chargé de projet. L'appel d'offres pour l'ingénieur est complété. Des plans modifiés seront déposés. 
2014/01/15: Réception du 4ième rapport bimestriel. La date de réalisation est repoussée d"un mois au 2014/12/18. Le chargé de projet a mis fin à son contrat. Le CPE doit sélectionner et embaucher un autre chargé de projet. Les négociations concernant le  projet de bail se poursuivent.
2013/11/15: Réception du 3ième rapport bimestriel.  Projet de contrat avec architecte déposé. Appel d'offres pour le choix des ingénieurs est en cours. Négociations entourant le projet de bail également en cours.
2013/09/13: Réception du 2ième rapport bimestriel: Etape de l'appel d'offres pour le choix de l'architecte est complété. Projet de contrat à être déposé au ministère pour approbation.  
2013/07/11: Réception du 1er rapport bimestriel.</t>
  </si>
  <si>
    <t>3005-7008 60</t>
  </si>
  <si>
    <t>Potvin, Jean-François</t>
  </si>
  <si>
    <t>3005-7607 / 80</t>
  </si>
  <si>
    <t>1364-2186</t>
  </si>
  <si>
    <t>CPE LA RUCHE</t>
  </si>
  <si>
    <t>3005-7607</t>
  </si>
  <si>
    <t>CPE LA RUCHE -INST. HOCHELAGA</t>
  </si>
  <si>
    <t xml:space="preserve">2018-10-18: Réception rapport. Rationalisation budget/plans en cours. Réalisation projet reportée à sept. 2019
2018-08-13: Réception rapport. A.O. publiée le 9 août 2018. Ouverture soumissions prévue 5 sept 2018.
2018-06-12:Réception rapport. Autorisation de A.O. par Ministère le 10 mai 2018. CPE prévoit lancer son A.O. en août 2018.
2018-04-12: Réception rapport bimestriel. Acquisition du terrain le 28 fév 2018. Nouveaux plans et budgets reçus en mars 2018. Budget refusé car dépassement de 80 000$. Rationalisation en cours. Report prévue A.O. à sept. 2018.
2018-02-23: Réception rapport bimestriel. Acquisition terrain reportée à février 2018.
2017-12-13: Réception rapport bimestriel. Acquisition terrain reportée à janvier 2018 et délivrance permis reportée à fév 2019.
2017-10-23: Réception rapport bimestriel. Acquisition terrain reportée à déc 2017 car officialisation de lots (CPE/CSDM) en cours au cadastre et prochain Conseil commissaires 22 nov 2017. Délivrance permis reportée  janvier 2019.
2017-08-08: Réception du rapport bimestriel. Acquisition terrain reportée à oct 2017 après prochain CCU du 27 sept 2017 donc délivrance permis prévu nov 2018 (au lieu de juillet 2018).
2016-4-20 Le conseil des commissaires de la CSDM a accepté la contre-offre et l'a transmis au ministère de l'Éducation.
2016-03-03 Le CPE a transmis une contre-offre à la CSDM.
2016-01-07 L'offre d'achat a été prolongé jusqu'au 31 mars 2016
2015-10-30 Des test de sol seront effectués pour négocier le prix d'achat du terrain.
2015-09-25 La date d'ouverture est reportée au 30 janvier 2017.
2015-09-15 Réception du rapport bimestriel.
2015-07-20 Réception du rapport bimestriel. La date d'ouverture a été reportée au 1 er avril 2015
2015-05-14 La date d'ouverture prévue a été reportée au 15 février 2016.
2015-04-13 Le MELS a refusé la vente du terrain au montant initial. La CSDM a fait parvenir une nouvelle offre au CPE.
2015-03-20 Réception du rapport bimestriel.
2015-02-19 LE CPE est toujours en attente de l'autorisation du MELS
2015-01-16 - Réception du rapport bimestriel. La date de réalisation prévue reste inchangée. Le CPE est toujours en attente de l'autorisation du MELS pour l'achat du terrain.
2014-11-19 Réception du rapport bimestriel.  La date de réalisation prévue (01-01-16) a été reporté au 01-02-16.
2014-09-18 Réception du rapport bimestriel. La date de réalisation prévue (01-12-15) a été reporté au 01-01-16. En attente de l'autorisation du MELS pour l'achat du terrain.
2014-07-22 Réception du rapport bimestriel. La date de réalisation prévue (24-08-15) a été reporté au 01-12-2015. La signature du contrat avec l'architecte devrait se faire à la mi-août.
2014-05-15  Réception du rapport bimestriel du 15 mai. L'appel d'offre pour le choix de l'architecte est fait, suite à l'annonce du gel, le CPE a remis les entrevues qu'il prévoyait passer le 13 mai pour ne pas risquer de s'engager financièrement avant de connaître officiellement la date de réalisation autorisée par le ministère.  La deuxième phase pour l'évaluation de la contamination a été effectuée. La poursuite des projets 2012 annoncée, le CPE ira de l'avant pour le choix de son architecte.
2014-03-06  Réception du rapport bimestriel du 15 mars. Suite à une rencontre avec le conseil d'administration (CSF et CGF) les échéanciers ont été révisés de façon réaliste sans pour autant affecter la date de réalisation.  Cependant des analyses pour connaître les coûts de la décontamination (décontamination qui n'était pas prévue)  seront faits.Ce projet devrait être bien suivi désormais par le CA. Réception du contrat signé du chargé de projet "Bâtir son quartier" Le projet sera surement reporté au 30 septembre 2015.
2014-01-31  Réception du rapport bimestriel du 15 janvier dernier   Des corrections ont été apportés. Toujours pas reçu le contrat du chargé de projet.
</t>
  </si>
  <si>
    <t>3005-7607 80</t>
  </si>
  <si>
    <t>3005-7656 / 4</t>
  </si>
  <si>
    <t>3001-1701</t>
  </si>
  <si>
    <t>G.  CAFALAGA</t>
  </si>
  <si>
    <t>3005-7656</t>
  </si>
  <si>
    <t>G. CAFALAGA</t>
  </si>
  <si>
    <t>2013-10-03 : Résolution confirmant le retour de 4 places - Problème de ratio pour les groupes plus âgés - avec la maternelle  à 4 ans, c'est plus difficile.
Cote 10 (Faible) modifiée le 2013-10-03</t>
  </si>
  <si>
    <t>3005-7656 4</t>
  </si>
  <si>
    <t>DRONQ</t>
  </si>
  <si>
    <t>Alexis, Marie-Frederika</t>
  </si>
  <si>
    <t>Brin, Pierrette</t>
  </si>
  <si>
    <t>3005-8029 / 50</t>
  </si>
  <si>
    <t>3001-2049</t>
  </si>
  <si>
    <t>GARDERIE EDUCATIVE ENFANTASTIQUE</t>
  </si>
  <si>
    <t>3005-8029</t>
  </si>
  <si>
    <t>GARDERIE EDUCATIVE ENFANTASTIQUE- INST. II</t>
  </si>
  <si>
    <t>Lettre en date du 28 août 13 signée par madame Line Bérubé, pour l'annulation de l'autorisation d'offrir des places à contribution réduite. Aucun documents transmis de la part de la garderie.
Cote 10 (Faible) modifiée le 2013-09-04</t>
  </si>
  <si>
    <t>3005-8029 50</t>
  </si>
  <si>
    <t>7861303 CANADA INC.</t>
  </si>
  <si>
    <t>Hogan, Nancie</t>
  </si>
  <si>
    <t>3005-8023 / 61</t>
  </si>
  <si>
    <t>2965-5826</t>
  </si>
  <si>
    <t>CPE TROIS PETITS POINTS ...</t>
  </si>
  <si>
    <t>3005-8023</t>
  </si>
  <si>
    <t>CPE TROIS PETITS POINTS...</t>
  </si>
  <si>
    <t>Cote 10 (Faible) modifiée le 2018-06-28
Cote 70 (Pl. retournées) modifiée le 2018-06-28</t>
  </si>
  <si>
    <t>3005-8023 61</t>
  </si>
  <si>
    <t>Bouraouda, Abdel-Kabir</t>
  </si>
  <si>
    <t>Hallouly, Yasmine</t>
  </si>
  <si>
    <t>3005-6493 / 42</t>
  </si>
  <si>
    <t>1642-3683</t>
  </si>
  <si>
    <t>CPE FLEUR ET MIEL</t>
  </si>
  <si>
    <t>3005-6493</t>
  </si>
  <si>
    <t>INSTA. 425 BLVD. DU COLLÈGE</t>
  </si>
  <si>
    <t>3005-6493 42</t>
  </si>
  <si>
    <t>Durocher-Guay, Malie</t>
  </si>
  <si>
    <t>3005-6505 / 60</t>
  </si>
  <si>
    <t>2736-3233</t>
  </si>
  <si>
    <t>LES P'TITS BÉCOTS</t>
  </si>
  <si>
    <t>3005-6505</t>
  </si>
  <si>
    <t>INSTA</t>
  </si>
  <si>
    <t>Raport bimestriel reçu le 15 mai 2013 (aucune modification)
Rapport bimestriel reçu le 9 juillet (aucune modification)
Rapport bimestriel reçu 12 septembre (aucune modification)
Rapport bimestriel reçu 14 novembre (aucune modification)
Rapport bimestriel reçu 20 janvier 2014 (aucune modification)
Rapport bimestriel reçu 19 mars 2014 (aucun report)
Raport bimestriel reçu 20 mai 2014 (report
Rapport bimestriel reçu 24 juillet (aucun report)
Rapport bimestriel reçu 25 septembre (aucun report)
Rapport Bi reçu pour le 12 décembre 2015. Aucun changement de date.
Cote 10 (Faible) modifiée le 2014-06-12
rapport 11-2014 reporte projet de 11 mois. déci du CA en raison du contexte dispo éducatrice formée et concertation régionale.
rapport 01-2015 idem
Février 2016 : Nouvelle DG en place et révision du rapport Bi. Nouvelle date d'ouverture du CPE en janvier 2019. Toujours en recherche du financement - aucune entente PFI signée dans le moment.</t>
  </si>
  <si>
    <t>3005-6505 60</t>
  </si>
  <si>
    <t>3005-8190 / 65</t>
  </si>
  <si>
    <t>1859-8367</t>
  </si>
  <si>
    <t>3005-8190</t>
  </si>
  <si>
    <t>3005-8190 65</t>
  </si>
  <si>
    <t>11-04</t>
  </si>
  <si>
    <t>3005-6510 / 26</t>
  </si>
  <si>
    <t>3000-2003</t>
  </si>
  <si>
    <t>CPE LA MARÉE MONTANTE</t>
  </si>
  <si>
    <t>3005-6510</t>
  </si>
  <si>
    <t>INSTAL. LA MARÉE MONTANTE</t>
  </si>
  <si>
    <t>2015-09-15 rapport bimestriel reçu. 2 mois de retard dans l'échéancier.
2015-07-15 rapport bimestriel reçu. Aucun retard dans l'échéancier.
2015-05-15 rapport bimestriel reçu. Aucun retard dans l'échéancier.
2015-03-15 rapport bimestriel reçu. Aucun retard dans l'échéancier.
2015-01-15 rapport bimestriel reçu. Le promoteur, assujetti au 50%, a décidé de prendre le temps qu'il lui est octroyé pour trouver le financement nécessaire à la porsuite du projet. Celui-ci ne débutera donc qu'en septembre 2015, repoussant ainsi la date de délivrance de permis au 12 mai 2017.
Perte d'opportunité. Le projet sera décalé de 7 mois à la demande du promoteur.
2014-09-15: rapport bimestriel reçu. Délivrance de permis repoussée au 29 août 2016.
2014-09-15: rapport bimestriel reçu. Aucun retard dans l'échéancier.
2014-07-22: rapport bimestriel reçu. Aucun retard dans l'échéancier.
2014-05-15 rapport bimestriel reçu. 3 mois de retard dans l'échéancierprévu.
2014-03-13: rapport bimestriel reçu. Aucun changement dans l'échéancier.
2014-01-17: rapport bimestriel reçu. Aucun changement dans l'échéancier.
2013-11-13: rapport bimestriel reçu. Aucun changement dans l'échéancier.
2013-09-16: rapport bimestriel reçu. Aucun changement dans l'échéancier.
2013-07-05: rapport bimestriel reçu. Aucun changement dans l'échéancier.
2013-05-16: rapport bimestriel reçu. Aucun changement dans l'échéancier.
Cote 10 (Faible) modifiée le 2014-10-21
Cote 30 (Élevé) modifiée le 2014-11-20</t>
  </si>
  <si>
    <t>3005-6510 26</t>
  </si>
  <si>
    <t>3005-6508 / 29</t>
  </si>
  <si>
    <t>3000-2009</t>
  </si>
  <si>
    <t>3005-6508</t>
  </si>
  <si>
    <t>CPE LA BELLE JOURNÉE</t>
  </si>
  <si>
    <t>2016-03-31 rapport bimestriel reçu. Aucun retard dans l'échéancier.
2016-01-15 rapport bimestriel reçu. Deux mois de retard dans l'échéancier en raison des délais d'approbation du CSSS.
2015-11-13 rapport bimestriel reçu. Aucun retard dans l'échéancier.
2015-09-15 rapport bimestriel reçu. 6 mois de retard dans l'échéancier en attendant que la construction du CSSS se termine.
2015-07-15 rapport bimestriel reçu. Le promoteur est en attente d'une réponse du CSSS (locateur). Le projet pourra débuter dès la réponse obtenue. Celle-ci était attendue en juin selon un courriel du CSSS mais n'est toujours pas arrivée.
2015-05-15 rapport bimestriel reçu. Aucun retard dans l'échéancier mais corrections demandées. Rapport corrigé jamais reçu malgré deux relances auprès du promoteur.
2015-03-15 rapport bimestriel reçu. Aucun retard dans l'échéancier.
2015-01-14 rapport bimestriel reçu. Report de 5 mois du projet.
Le projet est retardé afin de laisser le temps au promoteur de trouver du financement, son projt étant soumis au 50%.
2014-11-18 rapport bimestriel reçu. Aucun changement dans l'échéancier.
2014-09-15 rapport bimestriel reçu. Délivrance de permis remise au 31 mars 2016.
2014-07-18 rapport bimestriel reçu. Aucun changement dans l'échéancier.
2014-05-14 rapport bimestriel reçu. Aucun changement dans l'échéancier.
2014-03-11: rapport bimestriel reçu. Aucun changement dans l'échéancier.
2014-01-14: rapport bimestriel reçu. Aucun changement dans l'échéancier.
2013-11-13: rapport bimestriel reçu. Aucun changement dans l'échéancier.
2013-09-13: rapport bimestriel reçu. Aucun changement dans l'échéancier.
2013-07-09: rapport bimestriel reçu. Aucun changement dans l'échéancier.
2013-05-15: rapport bimestriel reçu. Aucun changement dans l'échéancier.
Cote 10 (Faible) modifiée le 2015-01-19
Cote 20 (Moyen) modifiée le 2015-01-20
Cote 30 (Élevé) modifiée le 2015-01-20
Cote 20 (Moyen) modifiée le 2015-03-20
Cote 10 (Faible) modifiée le 2015-06-09
Cote 21 (Moyen 1 RBM) modifiée le 2015-07-31
Cote 10 (Faible) modifiée le 2016-05-30</t>
  </si>
  <si>
    <t>3005-6508 29</t>
  </si>
  <si>
    <t>Saint-Bernard</t>
  </si>
  <si>
    <t>3005-8138 / 60</t>
  </si>
  <si>
    <t>2843-4884</t>
  </si>
  <si>
    <t>LES COUCHES...TÔT</t>
  </si>
  <si>
    <t>3005-8138</t>
  </si>
  <si>
    <t>CPE LES COUCHES... TÔT</t>
  </si>
  <si>
    <t>2013-07-17 Rap.bi.reçu conforme (Aucun report)2013-10-02 Rap.bi.reçu conforme (Aucun report)2013-12-05 Rap.bi.reçu conforme (Aucun report)2014-02-11 Rap.bi.reçu conforme (Aucun report)2014-04-10 Rap.bi.reçu conforme (Aucun report)2014-06-02 Rap.bi.reçu conforme (Aucun report)2014-08-05 Rapp-bi reçu et conforme
2014-10-15 Rap.bi.reçu (début projet conforme à l'échéancier)
2014-12-15 Rap.bi reçu
2015-02-15 Rap.bi reçu (préfère retourner leurs places en raison des nouvelles règles budgétaires: Une résolution retournant les places sera envoyée sous peu).
Nous avons reçu la résolution pour la remise des places, datée du 19 janvier 2015. R.G
Cote 10 (Faible) modifiée le 2015-03-20</t>
  </si>
  <si>
    <t>3005-8138 60</t>
  </si>
  <si>
    <t>Sriskandarajah, Sinthuja</t>
  </si>
  <si>
    <t>Bélisle, Marie-France</t>
  </si>
  <si>
    <t>3005-8058 / 80</t>
  </si>
  <si>
    <t>2156-3739</t>
  </si>
  <si>
    <t>CPE CHEZ NOUS C'EST CHEZ VOUS</t>
  </si>
  <si>
    <t>3005-8058</t>
  </si>
  <si>
    <t>3005-8058 80</t>
  </si>
  <si>
    <t>Amkak, Marouane</t>
  </si>
  <si>
    <t>3005-8059 / 80</t>
  </si>
  <si>
    <t>3000-1319</t>
  </si>
  <si>
    <t>3005-8059 80</t>
  </si>
  <si>
    <t>3005-8055 / 70</t>
  </si>
  <si>
    <t>3000-1156</t>
  </si>
  <si>
    <t>CPE LES P'TITS SOLEILS DE STE-DOROTHÉE</t>
  </si>
  <si>
    <t>3005-8055</t>
  </si>
  <si>
    <t>3005-8055 70</t>
  </si>
  <si>
    <t>Legris, Karine</t>
  </si>
  <si>
    <t>Kang, Sinat</t>
  </si>
  <si>
    <t>3005-7838 / 60</t>
  </si>
  <si>
    <t>1510-3625</t>
  </si>
  <si>
    <t>CPE LES TOUCHE-À-TOUT</t>
  </si>
  <si>
    <t>3005-7838</t>
  </si>
  <si>
    <t>CPE TOUCHE-À-TOUT- INST. 240 RUE JACQUES-PLANTE</t>
  </si>
  <si>
    <t>3005-7838 60</t>
  </si>
  <si>
    <t>Sabourin, Patrick</t>
  </si>
  <si>
    <t>3005-7835 / 70</t>
  </si>
  <si>
    <t>2152-5290</t>
  </si>
  <si>
    <t>CPE DES AMIS DES PRAIRIES</t>
  </si>
  <si>
    <t>3005-7835</t>
  </si>
  <si>
    <t>CPE  DES AMIS DES PRAIRIES INST. RUE ENTREPRISES</t>
  </si>
  <si>
    <t>3005-7835 70</t>
  </si>
  <si>
    <t>3005-7973 / 79</t>
  </si>
  <si>
    <t>3001-1995</t>
  </si>
  <si>
    <t>CPE LES ÉTOILES FILANTES</t>
  </si>
  <si>
    <t>3005-7973</t>
  </si>
  <si>
    <t>3005-7973 79</t>
  </si>
  <si>
    <t>3005-7850 / 30</t>
  </si>
  <si>
    <t>2168-7892</t>
  </si>
  <si>
    <t>CPE LA CIGOGNE</t>
  </si>
  <si>
    <t>3005-7850</t>
  </si>
  <si>
    <t>2017-2018</t>
  </si>
  <si>
    <t>3005-7850 30</t>
  </si>
  <si>
    <t>Julien, Myrna Yardly</t>
  </si>
  <si>
    <t>Truong, Thuy-Trang</t>
  </si>
  <si>
    <t>3005-6900 / 80</t>
  </si>
  <si>
    <t>2843-0536</t>
  </si>
  <si>
    <t>CPE FANFAN SOLEIL</t>
  </si>
  <si>
    <t>3005-6900 80</t>
  </si>
  <si>
    <t>Landreville, Matthieu</t>
  </si>
  <si>
    <t>3005-6905 / 80</t>
  </si>
  <si>
    <t>INST.CPE TOURNESOL INC.</t>
  </si>
  <si>
    <t>3005-6905 80</t>
  </si>
  <si>
    <t>3005-1032 / 2</t>
  </si>
  <si>
    <t>2959-3399</t>
  </si>
  <si>
    <t>CPE LES BONHEURS DE SOPHIE</t>
  </si>
  <si>
    <t>3005-1032</t>
  </si>
  <si>
    <t>CPE LES BONHEURS DE SOPHIE INSTALLATION JOUVENCE</t>
  </si>
  <si>
    <t>Retour de places 
Résolution 20140626-1
Cote 10 (Faible) modifiée le 2014-09-02</t>
  </si>
  <si>
    <t>3005-1032 2</t>
  </si>
  <si>
    <t>Follet, Marlène</t>
  </si>
  <si>
    <t>3005-5001 / 2</t>
  </si>
  <si>
    <t>2731-9227</t>
  </si>
  <si>
    <t>CPE LA FOURMILIÈRE</t>
  </si>
  <si>
    <t>3005-5001</t>
  </si>
  <si>
    <t>Cote 10 (Faible) modifiée le 2013-12-09
Retour de 2 places du CA 2013-12-05</t>
  </si>
  <si>
    <t>3005-5001 2</t>
  </si>
  <si>
    <t>Boutet, Josée</t>
  </si>
  <si>
    <t>3005-0684 / 9</t>
  </si>
  <si>
    <t>3000-2094</t>
  </si>
  <si>
    <t>CPE LES AMIS GATORS</t>
  </si>
  <si>
    <t>3005-0684</t>
  </si>
  <si>
    <t>3005-0684 9</t>
  </si>
  <si>
    <t>Lessard, Daniel</t>
  </si>
  <si>
    <t>3005-7318 / 80</t>
  </si>
  <si>
    <t>5378-9087</t>
  </si>
  <si>
    <t>CPE O MILLE BALLONS</t>
  </si>
  <si>
    <t>3005-7318</t>
  </si>
  <si>
    <t>CPE O MILLE BALLONS-INST. ST-JEAN-SUR-RICHELIEU</t>
  </si>
  <si>
    <t>Cote 10 (Faible) modifiée le 2014-12-15</t>
  </si>
  <si>
    <t>3005-7318 80</t>
  </si>
  <si>
    <t>Nguyen, Ngoc-Anh</t>
  </si>
  <si>
    <t>Saint-Cyprien-de-Napierville</t>
  </si>
  <si>
    <t>3005-7445 / 75</t>
  </si>
  <si>
    <t>2323-8967</t>
  </si>
  <si>
    <t>LES JEUNES POUSSES DES JARDINS-DU-QUÉBEC</t>
  </si>
  <si>
    <t>3005-7445</t>
  </si>
  <si>
    <t>LES JEUNES POUSSES DES JARDINS-DU-QC - INST.M.DOUGLAS</t>
  </si>
  <si>
    <t>Cote 10 (Faible) modifiée le 2013-11-11
Cote 20 (Moyen) modifiée le 2014-09-19
2015-08-04 en attente nouvelle étude d'opportunité</t>
  </si>
  <si>
    <t>3005-7445 75</t>
  </si>
  <si>
    <t>1625-5390 / 20</t>
  </si>
  <si>
    <t>1625-5390</t>
  </si>
  <si>
    <t>CPE TAM-TAM</t>
  </si>
  <si>
    <t xml:space="preserve">
Cote 10 (Faible) modifiée le 2013-11-11
</t>
  </si>
  <si>
    <t>1625-5390 20</t>
  </si>
  <si>
    <t>3005-7437 / 80</t>
  </si>
  <si>
    <t>3005-7437</t>
  </si>
  <si>
    <t>CPE TAM-TAM -INST. CHÂTEAUGUAY</t>
  </si>
  <si>
    <t>Cote 10 (Faible) modifiée le 2013-11-11
2015-08-04: en attente du budget terrain pour en autoriser l'achat.</t>
  </si>
  <si>
    <t>3005-7437 80</t>
  </si>
  <si>
    <t>3005-0452 / 4</t>
  </si>
  <si>
    <t>1507-9494</t>
  </si>
  <si>
    <t>CPE KATERI INC.</t>
  </si>
  <si>
    <t>3005-0452</t>
  </si>
  <si>
    <t xml:space="preserve">Cote 31 (Élevé 2 RBM) modifiée le 2014-02-12
</t>
  </si>
  <si>
    <t>3005-0452 4</t>
  </si>
  <si>
    <t>3005-7451 / 80</t>
  </si>
  <si>
    <t>2156-5916</t>
  </si>
  <si>
    <t>CPE LA MÈRE SCHTROUMPH</t>
  </si>
  <si>
    <t>3005-7451</t>
  </si>
  <si>
    <t>CPE LA MÈRE SCHTROUMPH - INST. CANDIAC</t>
  </si>
  <si>
    <t>Projet toujours en développement. Étude d'opportunité à revoir.</t>
  </si>
  <si>
    <t>3005-7451 80</t>
  </si>
  <si>
    <t>Saint-Chrysostome</t>
  </si>
  <si>
    <t>3005-7453 / 60</t>
  </si>
  <si>
    <t>1639-1526</t>
  </si>
  <si>
    <t>CPE KALÉIDOSCOPE CHILD CARE CENTER</t>
  </si>
  <si>
    <t>3005-7453</t>
  </si>
  <si>
    <t>3005-7453 60</t>
  </si>
  <si>
    <t>Les Coteaux</t>
  </si>
  <si>
    <t>3005-7447 / 80</t>
  </si>
  <si>
    <t>3000-4925</t>
  </si>
  <si>
    <t>CPE SOULANGES</t>
  </si>
  <si>
    <t>3005-7447</t>
  </si>
  <si>
    <t>CPE LES SOULANGES -INST. LES COTEAUX</t>
  </si>
  <si>
    <t>Cote 10 (Faible) modifiée le 2014-09-19
2015-08-04 En attente budget révisé.</t>
  </si>
  <si>
    <t>3005-7447 80</t>
  </si>
  <si>
    <t>3005-7462 / 80</t>
  </si>
  <si>
    <t>2311-1214</t>
  </si>
  <si>
    <t>CPE CITRONNELLE</t>
  </si>
  <si>
    <t>3005-7462</t>
  </si>
  <si>
    <t>CPE CITRONNELLE-INST VALLEYFIELD</t>
  </si>
  <si>
    <t>3005-7462 80</t>
  </si>
  <si>
    <t>Saint-Roch-de-Richelieu</t>
  </si>
  <si>
    <t>3005-7298 / 52</t>
  </si>
  <si>
    <t>CPE LA PETITE MARINE INC.</t>
  </si>
  <si>
    <t>3005-7298</t>
  </si>
  <si>
    <t>CENTRE DE LA PETITE ENFANCE LA PETITE MARINE INC.</t>
  </si>
  <si>
    <t>Reçu le 30 septembre 2015 - Résolution pour désistement des 52 places pour l'installation 3005-7298
Cote 10 (Faible) modifiée le 2016-01-05</t>
  </si>
  <si>
    <t>3005-7298 52</t>
  </si>
  <si>
    <t>Saint-Marc-sur-Richelieu</t>
  </si>
  <si>
    <t>1860-5642 / 2</t>
  </si>
  <si>
    <t>1860-5642</t>
  </si>
  <si>
    <t>C.P.E. LE HIBOU</t>
  </si>
  <si>
    <t>désistement du CPE - résolution reçue à cet effet JL 2013-05-10</t>
  </si>
  <si>
    <t>1860-5642 2</t>
  </si>
  <si>
    <t>3005-7303 / 62</t>
  </si>
  <si>
    <t>1859-4374</t>
  </si>
  <si>
    <t>C.P.E.  PETIT À PETIT</t>
  </si>
  <si>
    <t>3005-7303</t>
  </si>
  <si>
    <t>C.P.E. PETIT À PETIT-INST. CONTRECOEUR</t>
  </si>
  <si>
    <t>3005-7303 62</t>
  </si>
  <si>
    <t>C.P.E. PETIT À PETIT</t>
  </si>
  <si>
    <t>Delmelle, Marc</t>
  </si>
  <si>
    <t>3005-0211 / 36</t>
  </si>
  <si>
    <t>1646-6328</t>
  </si>
  <si>
    <t>CPE LE PETIT PAIN D'ÉPICE INC.</t>
  </si>
  <si>
    <t>3005-0211</t>
  </si>
  <si>
    <t>3005-0211 36</t>
  </si>
  <si>
    <t>3005-6756 / 70</t>
  </si>
  <si>
    <t>3000-2040</t>
  </si>
  <si>
    <t>CPE L'ATTRAIT MIGNON</t>
  </si>
  <si>
    <t>3005-6756</t>
  </si>
  <si>
    <t>INSTALLATION COIN PERIGNY ET PASTEUR</t>
  </si>
  <si>
    <t>Cote 10 (Faible) modifiée le 2013-09-16
Cote 20 (Moyen) modifiée le 2014-09-16
2015-08-04: Autorisation donnée pour développer 10 places de 2013 en chevanchement.</t>
  </si>
  <si>
    <t>3005-6756 70</t>
  </si>
  <si>
    <t>1501-8849 / 30</t>
  </si>
  <si>
    <t>1501-8849</t>
  </si>
  <si>
    <t>C.P.E. DU QUARTIER</t>
  </si>
  <si>
    <t>Cote 10 (Faible) modifiée le 2014-04-17</t>
  </si>
  <si>
    <t>1501-8849 30</t>
  </si>
  <si>
    <t>3005-6762 / 80</t>
  </si>
  <si>
    <t>3000-2100</t>
  </si>
  <si>
    <t>CPE DE BOUCHERVILLE</t>
  </si>
  <si>
    <t>3005-6762</t>
  </si>
  <si>
    <t>Cote 10 (Faible) modifiée le 2013-11-19
Cote 20 (Moyen) modifiée le 2014-01-14
Cote 30 (Élevé) modifiée le 2015-07-15</t>
  </si>
  <si>
    <t>3005-6762 80</t>
  </si>
  <si>
    <t xml:space="preserve">Si Places proposéesau Ministre &gt; 0  alors Projet retenu </t>
  </si>
  <si>
    <t>Viewer : requête du 1er novembre 2018 - 7h46</t>
  </si>
  <si>
    <t>DONNÉES POUR LE MOIS D'OCTOBRE 2018</t>
  </si>
  <si>
    <t>No division</t>
  </si>
  <si>
    <t>Nom abrégé de la division</t>
  </si>
  <si>
    <t>No installation</t>
  </si>
  <si>
    <t>Nom abrégé inst.</t>
  </si>
  <si>
    <t>Type SG</t>
  </si>
  <si>
    <t>Engagement réalisation reçu</t>
  </si>
  <si>
    <t>Engagement réalisation non analysé</t>
  </si>
  <si>
    <t>Engagement réalisation conforme</t>
  </si>
  <si>
    <t>Engagement réalisation non conforme</t>
  </si>
  <si>
    <t>Appel autochtone 2013</t>
  </si>
  <si>
    <t>Wendake</t>
  </si>
  <si>
    <t>3005-9750 / 60</t>
  </si>
  <si>
    <t>3001-4630</t>
  </si>
  <si>
    <t>CPE YONNONHWE'</t>
  </si>
  <si>
    <t>3005-9750</t>
  </si>
  <si>
    <t xml:space="preserve">60 places dont 10 poupons
RB Mai 2017, reçu 16 mai. Pas de changement d'échéance.
RB Juillet reçu le 11 juillet. Pas de changement.
Cote 10 (Faible) modifiée le 2017-09-28
RB 092017 reçu après plusieurs commentaires 28-09-2017. Chargé de projet est parti. échéancier démontre reports de 4 mois. Bail retardé et par le fait même dépot plan
10-2017 : suivi Aucun changement
RB 11-2017 retard dépot plan en raison prob communication avec architecte. date d'ouverture reporté au 5-09-2018 tjrs pas de chargé de projet. demandde de déro ?
Cote 20 (Moyen) modifiée le 2017-11-24
12-2017 : suivi rencontre comptable cette semaine pour budget
01-2018 : RB conforme retard de 2 mois et demi en raison délai présentation budget
02-2018 : Ont engagé un comptable qui  a remis des chiffres. À la lumière de ceux-ci, ils travaillent  avec un partenaire qui pourrait prendre en charge la gestion du CPE…. Dans un mois, il déposera les chiffres et les chefs seront en mesure de se prononcer sur la suite du projet.
13-03-2018 en araison analyse financière projet tel quel est remis en question. rencontr avec aute CPE pour voir possibilités
23-03-2018: RB conforme. Report de 9 mois en raison montage financier impossible et veulent fusionner avec ORAK. Cote à 40
Cote 10 (Faible) modifiée le 2018-03-23
20-04-2018: suivi. les dates demeurent les mêmes. Ont rencontré la directrice du CPE ORAK la semaine dernière, avec leurs chefs, afin de discuter de la fusion. Sont en attente de leur réponse.
</t>
  </si>
  <si>
    <t>2020-2021</t>
  </si>
  <si>
    <t>3005-9750 60</t>
  </si>
  <si>
    <t>OUI</t>
  </si>
  <si>
    <t>CONSEIL DE LA NATION HURONNE-WENDAT</t>
  </si>
  <si>
    <t>Goupil, Sylvie</t>
  </si>
  <si>
    <t>Pikogan</t>
  </si>
  <si>
    <t>3005-9746 / NULL</t>
  </si>
  <si>
    <t>3000-2288</t>
  </si>
  <si>
    <t>3005-9746</t>
  </si>
  <si>
    <t>DEVEL</t>
  </si>
  <si>
    <t>2016-2017</t>
  </si>
  <si>
    <t>3005-9746 80</t>
  </si>
  <si>
    <t>NON</t>
  </si>
  <si>
    <t>3005-0065 / NULL</t>
  </si>
  <si>
    <t>3000-2043</t>
  </si>
  <si>
    <t>3005-0065 15</t>
  </si>
  <si>
    <t>Administration régionale Kativik</t>
  </si>
  <si>
    <t>3005-9747 / 60</t>
  </si>
  <si>
    <t>1853-0931</t>
  </si>
  <si>
    <t>CPE IQITAUVIK CHILD CARE CENTRE</t>
  </si>
  <si>
    <t>CPE IQITAUVIK</t>
  </si>
  <si>
    <t>3005-9747 80</t>
  </si>
  <si>
    <t>CPE  IQITAUVIK/IQITAUVIK CHILD CARE CENTRE</t>
  </si>
  <si>
    <t>Umiujaq</t>
  </si>
  <si>
    <t>10-07</t>
  </si>
  <si>
    <t>3005-9748 / NULL</t>
  </si>
  <si>
    <t>3000-2251</t>
  </si>
  <si>
    <t>CPE AMAUTIK</t>
  </si>
  <si>
    <t>3005-9748</t>
  </si>
  <si>
    <t>3005-9748 30</t>
  </si>
  <si>
    <t>Manawan</t>
  </si>
  <si>
    <t>3005-9749 / 60</t>
  </si>
  <si>
    <t>3000-4756</t>
  </si>
  <si>
    <t>CPE "KOKOM TCITCATCI"</t>
  </si>
  <si>
    <t>3005-9749</t>
  </si>
  <si>
    <t>CPE KOKOM TCITCATCI</t>
  </si>
  <si>
    <t>3005-9749 60</t>
  </si>
  <si>
    <t>Appel ciblé 2013</t>
  </si>
  <si>
    <t>1637-8846 / 1</t>
  </si>
  <si>
    <t>1637-8846</t>
  </si>
  <si>
    <t>CPE LE PANDORE</t>
  </si>
  <si>
    <t>Cote  : 70 – retour volontaire – demandé par le Pilot CAFE le 2014-09-30</t>
  </si>
  <si>
    <t>1637-8846 1</t>
  </si>
  <si>
    <t>5498-0941 / 4</t>
  </si>
  <si>
    <t>5498-0941</t>
  </si>
  <si>
    <t>LA GARDERIE LES SAISONS MAGIQUES</t>
  </si>
  <si>
    <t>4 places 18 mois et +
Cote 10 (Faible) modifiée le 2014-10-06</t>
  </si>
  <si>
    <t>5498-0941 4</t>
  </si>
  <si>
    <t>2948-7980 QUÉBEC INC.</t>
  </si>
  <si>
    <t>Gourde, Éric</t>
  </si>
  <si>
    <t>Caterev, Eduard</t>
  </si>
  <si>
    <t>2731-8872 / 1</t>
  </si>
  <si>
    <t>2731-8872</t>
  </si>
  <si>
    <t>CPE LES BÉCASSEAUX INC.</t>
  </si>
  <si>
    <t>2013-11-26 : réception d'une résolution du CA confirmant le retour de la place autorisée lors de l'appel de projet ciblé 2013, MR.
Cote 10 (Faible) modifiée le 2013-11-29</t>
  </si>
  <si>
    <t>2731-8872 1</t>
  </si>
  <si>
    <t>Altéma, Josie</t>
  </si>
  <si>
    <t>3005-3235 / NULL</t>
  </si>
  <si>
    <t>3000-6116</t>
  </si>
  <si>
    <t>GARDERIE PETITS TRÉSORS</t>
  </si>
  <si>
    <t>3005-3235</t>
  </si>
  <si>
    <t>Cote 10 (Faible) modifiée le 2014-10-20</t>
  </si>
  <si>
    <t>3005-3235 1</t>
  </si>
  <si>
    <t>MUKANDOLI, JEANNE</t>
  </si>
  <si>
    <t>2868-0783 / 2</t>
  </si>
  <si>
    <t>2868-0783</t>
  </si>
  <si>
    <t>4 places avaient été autorisées, mais retour de 2 places par le CPE
Cote 10 (Faible) modifiée le 2014-10-20</t>
  </si>
  <si>
    <t>2868-0783 2</t>
  </si>
  <si>
    <t>Delisle, Mathieu</t>
  </si>
  <si>
    <t>3000-1136 / 2</t>
  </si>
  <si>
    <t>3000-2297</t>
  </si>
  <si>
    <t>G. LE PETIT MONDE ENCHANTÉ INC.</t>
  </si>
  <si>
    <t>3000-1136</t>
  </si>
  <si>
    <t>Cote 10 (Faible) modifiée le 2014-10-06</t>
  </si>
  <si>
    <t>3000-1136 2</t>
  </si>
  <si>
    <t>3005-1302 / 2</t>
  </si>
  <si>
    <t>3000-4775</t>
  </si>
  <si>
    <t>GARDERIE COPAINS COPINES INC.</t>
  </si>
  <si>
    <t>3005-1302</t>
  </si>
  <si>
    <t>Cote 10 (Faible) modifiée le 2013-10-22</t>
  </si>
  <si>
    <t>3005-1302 2</t>
  </si>
  <si>
    <t>1637-6899 / 1</t>
  </si>
  <si>
    <t>1637-6899</t>
  </si>
  <si>
    <t>CPE LA PETITE SEMENCE</t>
  </si>
  <si>
    <t>lettre finale de reprise de la place 2014-04-02 signée par madame Bérubé
Cote 10 (Faible) modifiée le 2014-09-29</t>
  </si>
  <si>
    <t>1637-6899 1</t>
  </si>
  <si>
    <t>1353-6859 / 2</t>
  </si>
  <si>
    <t>1353-6859</t>
  </si>
  <si>
    <t>CPE CAILLOU LAPIERRE</t>
  </si>
  <si>
    <t>Cote 10 (Faible) modifiée le 2014-01-13</t>
  </si>
  <si>
    <t>1353-6859 2</t>
  </si>
  <si>
    <t>1643-5331 / 3</t>
  </si>
  <si>
    <t>1643-5331</t>
  </si>
  <si>
    <t>CPE LA BAGUETTE MAGIQUE</t>
  </si>
  <si>
    <t>lettre de reprise des 3 places signée par madame Bérubé le 2014-04-04</t>
  </si>
  <si>
    <t>1643-5331 3</t>
  </si>
  <si>
    <t>Appel de projet 2013</t>
  </si>
  <si>
    <t>3005-8833 / 80</t>
  </si>
  <si>
    <t>3000-2313</t>
  </si>
  <si>
    <t>3005-8833</t>
  </si>
  <si>
    <t>CPE MATANE (INST.MATANE)</t>
  </si>
  <si>
    <t>3005-8833 80</t>
  </si>
  <si>
    <t>3005-8745 / 39</t>
  </si>
  <si>
    <t>1644-3889</t>
  </si>
  <si>
    <t>CPE "LES P'TITS FLOTS" INC.</t>
  </si>
  <si>
    <t>CPE LES P'TITS FLOTS (INST. AMQUI)</t>
  </si>
  <si>
    <t>3005-8745 39</t>
  </si>
  <si>
    <t>3005-1141 / 10</t>
  </si>
  <si>
    <t>1642-2438</t>
  </si>
  <si>
    <t>CPE "LES TROIS COINS"</t>
  </si>
  <si>
    <t>3005-1141</t>
  </si>
  <si>
    <t>2018-09-28: Rapport bimestriel reçu. Prêt à la banque signée.Prochaine étape: embauche des professionnels.
2018-05-18: Rapport bimestriel reçu. Le projet est remis sur les rails, la demande du PFI est en cours.
2018-01-31: Rapport bimestriel reçu. Le promoteur attend les recommandations du comité consultatif avant de poursuivre ses démarches. L'échéancier a donc été repoussé de 3 mois.
2017-11-13: Rapport bimestriel reçu. Le promoteur attend les recommandations du comité consultatif avant de poursuivre ses démarches. L'échéancier a donc été repoussé de 3 mois.
2017-09-01: Rapport bimestriel du mois de septembre reçu. Aucun retard dans l'échéancier.
2017-08-30: La date de réalisation est maintenue.
2017-06-20: Rapport bimestriel reçu. 2 mois de retard en raison du traitement administratif du PFI au Ministère.
2017-04-10: Rapport bimestriel reçu. Échéancier respecté.
Lettre d'engagement signée le 14 mars 2017.</t>
  </si>
  <si>
    <t>3005-1141 10</t>
  </si>
  <si>
    <t>3005-8781 / 34</t>
  </si>
  <si>
    <t>1645-9273</t>
  </si>
  <si>
    <t>CPE LES PETITS SOLEILS MAGIQUES</t>
  </si>
  <si>
    <t>CPE LES PETITS SOLEILS MAGIQUES (INST. ST-ANACLET)</t>
  </si>
  <si>
    <t>3005-8781 34</t>
  </si>
  <si>
    <t>3005-8776 / 60</t>
  </si>
  <si>
    <t>2543-9043</t>
  </si>
  <si>
    <t>LES FARFADETS DE LA POINTE INC.</t>
  </si>
  <si>
    <t>3005-8776</t>
  </si>
  <si>
    <t>FARFADETS DE LA POINTE INC (INST. RIMOUSKI)</t>
  </si>
  <si>
    <t>3005-8776 60</t>
  </si>
  <si>
    <t>3005-8806 / 37</t>
  </si>
  <si>
    <t>3005-8806</t>
  </si>
  <si>
    <t>LES P'TITS MONTOIS (INST. MONT-JOLI)</t>
  </si>
  <si>
    <t>3005-8806 37</t>
  </si>
  <si>
    <t>Sainte-Luce-Luceville</t>
  </si>
  <si>
    <t>3005-1522 / 21</t>
  </si>
  <si>
    <t>1853-3604</t>
  </si>
  <si>
    <t>CPE LES PINSONS INC.</t>
  </si>
  <si>
    <t>3005-1522</t>
  </si>
  <si>
    <t>Cote 10 (Faible) modifiée le 2018-09-18
Retour de 21 places</t>
  </si>
  <si>
    <t>2018-2019</t>
  </si>
  <si>
    <t>3005-1522 21</t>
  </si>
  <si>
    <t>3005-0200 / 14</t>
  </si>
  <si>
    <t>3000-2015</t>
  </si>
  <si>
    <t>Retour de 14 places - Résolution du CA au dossier.</t>
  </si>
  <si>
    <t>3005-0200 14</t>
  </si>
  <si>
    <t>3005-9694 / 13</t>
  </si>
  <si>
    <t>3001-0750</t>
  </si>
  <si>
    <t>3005-9694 13</t>
  </si>
  <si>
    <t>3005-9694 / 21</t>
  </si>
  <si>
    <t>3005-9694 21</t>
  </si>
  <si>
    <t>7005-3860 / 1</t>
  </si>
  <si>
    <t>7000-6915</t>
  </si>
  <si>
    <t>BC CPE DE RIVIÈRE-DU-LOUP INC.</t>
  </si>
  <si>
    <t>7005-3860</t>
  </si>
  <si>
    <t>Augment. MF</t>
  </si>
  <si>
    <t>BC</t>
  </si>
  <si>
    <t>7005-3860 1</t>
  </si>
  <si>
    <t>Dégelis</t>
  </si>
  <si>
    <t>3005-1525 / 13</t>
  </si>
  <si>
    <t>5426-2654</t>
  </si>
  <si>
    <t>CPE "LES CALINOURS"</t>
  </si>
  <si>
    <t>3005-1525</t>
  </si>
  <si>
    <t>CPE "LES CALINOURS" INSTALLATION DÉGELIS</t>
  </si>
  <si>
    <t>3005-1525 13</t>
  </si>
  <si>
    <t>Pohénégamook</t>
  </si>
  <si>
    <t>3005-8883 / 21</t>
  </si>
  <si>
    <t>3005-8883</t>
  </si>
  <si>
    <t>CPE LES CALINOURS (INST. POHÉNÉGAMOOK)</t>
  </si>
  <si>
    <t>Retour de 21 places - Résolution du CA au dossier reçu le 2017-02-13.</t>
  </si>
  <si>
    <t>3005-8883 21</t>
  </si>
  <si>
    <t>1473-3182 / 5</t>
  </si>
  <si>
    <t>3000-2010</t>
  </si>
  <si>
    <t>LES SERVICES DE GARDE LA FARANDOLE</t>
  </si>
  <si>
    <t>1473-3182</t>
  </si>
  <si>
    <t>Appel de projet 2013. 31 places autorisées. 21 places retournées et chang. d'opportunité accepté (2018-07-12) pour ajouter 10 places poupons dans chacune des installations.</t>
  </si>
  <si>
    <t>1473-3182 5</t>
  </si>
  <si>
    <t>3005-1079 / 5</t>
  </si>
  <si>
    <t>3005-1079</t>
  </si>
  <si>
    <t>3005-1079 5</t>
  </si>
  <si>
    <t>3005-8785 / 21</t>
  </si>
  <si>
    <t>3005-8785</t>
  </si>
  <si>
    <t>LES SERVICES DE GARDE LA FARANDOLE (INST. LA POCATIÈRE)</t>
  </si>
  <si>
    <t>Retour de 21 places avec demande de d'allocation compensatoire.
changement d'opportunité acceptée pour #1473-3182 et #3005-1079.
Ajout de 5 places poupons dans chacune des installations.</t>
  </si>
  <si>
    <t>2019-2020</t>
  </si>
  <si>
    <t>3005-8785 21</t>
  </si>
  <si>
    <t>Dubois, Sylvie</t>
  </si>
  <si>
    <t>3005-8975 / 44</t>
  </si>
  <si>
    <t>2166-7746</t>
  </si>
  <si>
    <t>CPE LA BAMBINERIE</t>
  </si>
  <si>
    <t>3005-8975</t>
  </si>
  <si>
    <t>CPE LA BAMBINERIE (INST. ALMA)</t>
  </si>
  <si>
    <t>3005-8975 44</t>
  </si>
  <si>
    <t>Saint-Nazaire</t>
  </si>
  <si>
    <t>3005-8837 / 36</t>
  </si>
  <si>
    <t>4086-2005</t>
  </si>
  <si>
    <t>CPE LES PICASSOS DE L'ÎLE</t>
  </si>
  <si>
    <t>3005-8837</t>
  </si>
  <si>
    <t>CPE LES PICASSOS DE L'ÎLE (INST. ST-NAZAIRE)</t>
  </si>
  <si>
    <t>3005-8837 36</t>
  </si>
  <si>
    <t>Roberval</t>
  </si>
  <si>
    <t>7005-3730 / 1</t>
  </si>
  <si>
    <t>7000-6780</t>
  </si>
  <si>
    <t>BC CPE LES AMIS DE LA CULBUTE</t>
  </si>
  <si>
    <t>7005-3730</t>
  </si>
  <si>
    <t>7005-3730 1</t>
  </si>
  <si>
    <t>3005-8971 / 21</t>
  </si>
  <si>
    <t>3000-1327</t>
  </si>
  <si>
    <t>CPE CROQUE LA VIE</t>
  </si>
  <si>
    <t>3005-8971</t>
  </si>
  <si>
    <t>CPE CROQUE LA VIE (INST. DOLBEAU-MISTASSINI)</t>
  </si>
  <si>
    <t>3005-8971 21</t>
  </si>
  <si>
    <t>1638-1808 / 19</t>
  </si>
  <si>
    <t>1638-1808</t>
  </si>
  <si>
    <t>1638-1808 19</t>
  </si>
  <si>
    <t>CPE-BC MINI-MONDE</t>
  </si>
  <si>
    <t>3005-0498 / 15</t>
  </si>
  <si>
    <t>4028-5694</t>
  </si>
  <si>
    <t>CPE LES PETITS CAILLOUX</t>
  </si>
  <si>
    <t>3005-0498</t>
  </si>
  <si>
    <t>CPE LES PETITS CAILLOUX CHICOUTIMI</t>
  </si>
  <si>
    <t>3005-0498 15</t>
  </si>
  <si>
    <t>Baie-Saint-Paul</t>
  </si>
  <si>
    <t>3005-8976 / 60</t>
  </si>
  <si>
    <t>1631-1318</t>
  </si>
  <si>
    <t>CPE LA GOELETTE ENCHANTÉE INC.</t>
  </si>
  <si>
    <t>3005-8976</t>
  </si>
  <si>
    <t>CPE LA GOELETTE ENCHANTÉE INC. (INST. BAIE-SAINT-PAUL)</t>
  </si>
  <si>
    <t xml:space="preserve">
Demande du CPE renoncant au projet de 60 places. Résolution au dossier datée du 2017-03-23.</t>
  </si>
  <si>
    <t>3005-8976 60</t>
  </si>
  <si>
    <t>CPE  LA GOELETTE ENCHANTÉE INC.</t>
  </si>
  <si>
    <t>Clermont</t>
  </si>
  <si>
    <t>3005-1519 / 13</t>
  </si>
  <si>
    <t>2856-3948</t>
  </si>
  <si>
    <t>CPE PIGNONS SUR RUE</t>
  </si>
  <si>
    <t>3005-1519 13</t>
  </si>
  <si>
    <t>3005-8857 / 80</t>
  </si>
  <si>
    <t>1637-5974</t>
  </si>
  <si>
    <t>CPE LA PELUCHE (INST. SAINTE-ANNE-DE-BEAUPRÉ)</t>
  </si>
  <si>
    <t>3005-8857 80</t>
  </si>
  <si>
    <t>Boischatel</t>
  </si>
  <si>
    <t>3005-0335 / 26</t>
  </si>
  <si>
    <t>2843-8273</t>
  </si>
  <si>
    <t>CPE L'ENCHANTÉ</t>
  </si>
  <si>
    <t>3005-0335</t>
  </si>
  <si>
    <t>3005-0335 26</t>
  </si>
  <si>
    <t>3005-8766 / 80</t>
  </si>
  <si>
    <t>3005-8766</t>
  </si>
  <si>
    <t>CPE L'ENCHANTÉ (INST. BOISCHATEL)</t>
  </si>
  <si>
    <t>3005-8766 80</t>
  </si>
  <si>
    <t>3005-8965 / 78</t>
  </si>
  <si>
    <t>3000-2097</t>
  </si>
  <si>
    <t>CPE LA RITOURNELLE</t>
  </si>
  <si>
    <t>3005-8965</t>
  </si>
  <si>
    <t>CPE LA RITOURNELLE (INST. CHÂTEAU-RICHER)</t>
  </si>
  <si>
    <t>2015-07-09: réception du premier rapport bi. Pas de changement pour date de réalisation.
2015-08-13: rapport bi reçu. Pas de changement de date de réalisation.
2015-10-15: rapport bi reçu. Pas de changement de date de réalisation.
2016-01-12: rapport bi décembre reçu. Pas de changement de date de réalisation.
2016-03-03: rapport bi de février reçu. Pas de changement.
2016-05-04: rapport bi avril reçu. Report du permis de 4 mois soit au 5 septembre 2017.
2016-07-05: rapport bi juin reçu. Pas de changement.
2016-08-25: rapport bi d'août reçu. Pas de changement.
2016-10-25: rapport bi d'octobre reçu. Pas de changement.
2017-01-05: rapport bi de décembre reçu. Pas de changement.
2017-05-04: rapport bi d'avril reçu. Report de 9 mois.
2017-07-25: rapport bi juin reçu. Pas de changement.
2017-11-29: rapport bi reçu. Report d'un an suite à perte d'opportunité.
2018-02-22: rapport bi reçu. Report de 4 mois.
2018-04-26: rapport bi reçu. Pas de changement.
Cote 10 (Faible) modifiée le 2018-09-13
Cote 70 (Pl. retournées) modifiée le 2018-09-13
Cote 10 (Faible) modifiée le 2018-09-13</t>
  </si>
  <si>
    <t>3005-8965 78</t>
  </si>
  <si>
    <t>3005-8814 / 39</t>
  </si>
  <si>
    <t>1643-4078</t>
  </si>
  <si>
    <t>3005-8814</t>
  </si>
  <si>
    <t>CPE NID DES PETITS ST-RAYMOND INC. (INST. ST-RAYMOND)</t>
  </si>
  <si>
    <t>3005-8814 39</t>
  </si>
  <si>
    <t>3005-8807 / 16</t>
  </si>
  <si>
    <t>2162-8235</t>
  </si>
  <si>
    <t>3005-8807</t>
  </si>
  <si>
    <t>CPE LA VEILLEUSE (INST. SAINT-ALBAN)</t>
  </si>
  <si>
    <t>3005-8807 16</t>
  </si>
  <si>
    <t>3005-8812 / 75</t>
  </si>
  <si>
    <t>3000-2292</t>
  </si>
  <si>
    <t>CPE MA BELLE GRENOUILLE</t>
  </si>
  <si>
    <t>3005-8812</t>
  </si>
  <si>
    <t>CPE MA BELLE GRENOUILLE (INST. STE-CATHERINE)</t>
  </si>
  <si>
    <t>3005-8812 75</t>
  </si>
  <si>
    <t>3005-8796 / 75</t>
  </si>
  <si>
    <t>3001-3631</t>
  </si>
  <si>
    <t>G. ART' EN CIEL INC.</t>
  </si>
  <si>
    <t>3005-8796</t>
  </si>
  <si>
    <t>Cote 10 (Faible) modifiée le 2018-08-16</t>
  </si>
  <si>
    <t>3005-8796 75</t>
  </si>
  <si>
    <t>3005-8768 / 3</t>
  </si>
  <si>
    <t>1463-0263</t>
  </si>
  <si>
    <t>CPE JARDIN BLEU, QUÉBEC</t>
  </si>
  <si>
    <t>3005-8768</t>
  </si>
  <si>
    <t>CPE JARDIN BLEU, MAISON DES ENFANTS</t>
  </si>
  <si>
    <t>Cote 10 (Faible) modifiée le 2017-06-21</t>
  </si>
  <si>
    <t>3005-8768 3</t>
  </si>
  <si>
    <t>1636-1396 / 20</t>
  </si>
  <si>
    <t>1636-1396</t>
  </si>
  <si>
    <t>CPE POMME CANNELLE</t>
  </si>
  <si>
    <t>2018-06-14: premier rapport bi reçu et conforme. Report d'un mois par rapport à l'échéancier de la lettre d'engagement.
2018-08-23: rapport bi reçu et conforme. Pas de changement.
2018-10-12: rapport bi reçu et conforme. Pas de changement.</t>
  </si>
  <si>
    <t>1636-1396 20</t>
  </si>
  <si>
    <t>3005-8813 / 63</t>
  </si>
  <si>
    <t>2322-2177</t>
  </si>
  <si>
    <t>CPE LA CROISÉE INC.</t>
  </si>
  <si>
    <t>CPE QUÉBEC-CENTRE (INST QUÉBEC, LIMOILOU-LAIRET)</t>
  </si>
  <si>
    <t>2017-07-15: premier rapport bi reçu.
2017-09-15: réception rapport bi de septembre. Pas de changement.
2017-11-15: réception rapport bi de novembre. Report d'un mois.
2018-01-15: réception rapport bi de janvier. Pas de changement.
2018-03-19: réception rapport bi de mars. report de 5 mois.
2018-05-11: réception rapport bi mai. Pas de changement.</t>
  </si>
  <si>
    <t>3005-8813 63</t>
  </si>
  <si>
    <t>1364-6039 / 5</t>
  </si>
  <si>
    <t>1364-6039</t>
  </si>
  <si>
    <t>CPE POMME D'API INC.</t>
  </si>
  <si>
    <t>Rapport bimestriel reçu le 17 oct et confirmé conforme le jour même.
RB de décembre soumis le 15 déc. Confirmé conforme le 19 déc. Pas de changement.
RB de février soumis. Prévoit un report de 3 mois de la réalisation en raison de vérifications additionnelles de la capacité de la structure.
RB d'avril soumis. Confirmé conforme. Suggestion de resserrer la fin de calendrier pour que l'ouverture soit plus près de l'approbation des locaux.</t>
  </si>
  <si>
    <t>1364-6039 5</t>
  </si>
  <si>
    <t>1462-5917 / 21</t>
  </si>
  <si>
    <t>1462-5917</t>
  </si>
  <si>
    <t>1462-5917 21</t>
  </si>
  <si>
    <t>3005-8972 / 60</t>
  </si>
  <si>
    <t>1635-6578</t>
  </si>
  <si>
    <t>CPE LA BUTTE À MOINEAUX</t>
  </si>
  <si>
    <t>CPE LA BUTTE À MOINEAUX (INST. HAUTE-VILLE)</t>
  </si>
  <si>
    <t>3005-8972 60</t>
  </si>
  <si>
    <t>1636-5553 / 10</t>
  </si>
  <si>
    <t>1636-5553 10</t>
  </si>
  <si>
    <t>1856-3353 / NULL</t>
  </si>
  <si>
    <t>1856-3353</t>
  </si>
  <si>
    <t>CPE LA PETITE COUR DE MISTIGRI</t>
  </si>
  <si>
    <t>INST. MISTIGRI 1</t>
  </si>
  <si>
    <t>La place demandée a été accordée dans l'appel ciblée. Le présent projet a été retiré.</t>
  </si>
  <si>
    <t>1856-3353 1</t>
  </si>
  <si>
    <t>CENTRE DE LA PETITE ENFANCE LA PETITE COUR DE MISTIGRI</t>
  </si>
  <si>
    <t>3005-9082 / 75</t>
  </si>
  <si>
    <t>3005-9082</t>
  </si>
  <si>
    <t>CPE CLÉ DE SOL (INST. BEAUPORT)</t>
  </si>
  <si>
    <t>2015-08-24: réception premier rapport bi. Aucun changement dans les dates.
2015-11-12: réception du rapport bi d'octobre. Pas de changement dans la date de réalisation.
2016-01-29: rapport bi décembre corrigé reçu report de 4 mois soit au 2017-08-01
2016-02-22: rapport bi de février reçu. Pas de changements.
2016-04-26: réception rapport bi avril. Report du permis d'un mois et demi.
2016-06-23: réception rapport bi de juin. Report du permis de 5 mois car perte de son opportunité.
2016-08-22: réception rapport bi d'août. Pas de changements.
2016-10-15: réception rapport bi d'octobre. Report de 2 mois.
2016-12-15: réception rapport bi décembre. Report de 2 mois.
2017-02-15: réception rapport bi février. report de 2 mois.
2017-04-15: réception rapport bi avril. report de 2 mois.
2017-06-15: réception rapport bi juin. report de 2 mois.
2017-08-15: réception rapport bi août. report de 2 mois.
2017-10-15: rapport bi octobre refusé car pas représentatif. Nouveau rapport demandé. Nouvelle date du 2019-09-03 qui représente un report de 6 mois est plus réaliste.
rapport bi décembre reçu. Date de réalisation déterminée avec le C.A. est mars 2019. pour l'instant semble réaliste
2018-02-15: rapport bi de février reçu. Date mars 2019 toujours valide et réaliste.
2018-04-15: rapport bi avril reçu. Report de 2 mois.
2018-06-13: rapport bi juin reçu. Pas de changement.
2018-08-23: rapport bi août reçu. report d'un mois.
2018-10-12: rapport bi otobre reçu. Pas de changement.</t>
  </si>
  <si>
    <t>3005-9082 75</t>
  </si>
  <si>
    <t>3005-0534 / NULL</t>
  </si>
  <si>
    <t>3000-2013</t>
  </si>
  <si>
    <t>CPE LES PETITS MULOTS</t>
  </si>
  <si>
    <t>3005-0534</t>
  </si>
  <si>
    <t>LA RIBAMBELLE DES SOURICEAUX</t>
  </si>
  <si>
    <t>Cote 10 (Faible) modifiée le 2018-07-19</t>
  </si>
  <si>
    <t>3005-0534 1</t>
  </si>
  <si>
    <t>3005-0534 / 8</t>
  </si>
  <si>
    <t>2018-08-23: premier rapport bi reçu. Report de réalisation de 3 mois.
2018-09-18: rapport bi de septembre reçu. Report de 2 semaines.</t>
  </si>
  <si>
    <t>3005-0534 8</t>
  </si>
  <si>
    <t>3005-8777 / 60</t>
  </si>
  <si>
    <t>3000-2191</t>
  </si>
  <si>
    <t>CPE PATRO BOUTS D'CHOUX</t>
  </si>
  <si>
    <t>3005-8777</t>
  </si>
  <si>
    <t>CPE PATRO BOUTS D'CHOUX (INST. CHARLESBOURG)</t>
  </si>
  <si>
    <t>3005-8777 60</t>
  </si>
  <si>
    <t>3005-9077 / 72</t>
  </si>
  <si>
    <t>3001-3802</t>
  </si>
  <si>
    <t>3005-9077</t>
  </si>
  <si>
    <t>3005-9077 72</t>
  </si>
  <si>
    <t>9112-0170 QUÉBEC INC</t>
  </si>
  <si>
    <t>1645-5024 / 19</t>
  </si>
  <si>
    <t>1645-5024 19</t>
  </si>
  <si>
    <t>3005-9026 / 70</t>
  </si>
  <si>
    <t>2166-7548</t>
  </si>
  <si>
    <t>CPE L'ARBRE ENCHANTÉ</t>
  </si>
  <si>
    <t>CPE L'ARBRE ENCHANTÉ (INST. CAP-DE-LA-MADELEINE)</t>
  </si>
  <si>
    <t>3005-9026 70</t>
  </si>
  <si>
    <t>3005-8819 / 80</t>
  </si>
  <si>
    <t>3000-2047</t>
  </si>
  <si>
    <t>CPE JEAN-NOËL LAPIN</t>
  </si>
  <si>
    <t>3005-8819</t>
  </si>
  <si>
    <t>CPE JEAN-NOËL LAPIN (INST.TROIS-RIVIÈRES)</t>
  </si>
  <si>
    <t>3005-8819 80</t>
  </si>
  <si>
    <t>3000-1293 / 21</t>
  </si>
  <si>
    <t>3000-2049</t>
  </si>
  <si>
    <t>LE CPE LE MOULIN DES BAMBINS</t>
  </si>
  <si>
    <t>3000-1293</t>
  </si>
  <si>
    <t>3000-1293 21</t>
  </si>
  <si>
    <t>3005-8847 / 39</t>
  </si>
  <si>
    <t>CPE LE MOULIN DES BAMBINS (INST.TROIS-RIVIÈRES)</t>
  </si>
  <si>
    <t>3005-8847 39</t>
  </si>
  <si>
    <t>3005-8738 / 0</t>
  </si>
  <si>
    <t>3000-7367</t>
  </si>
  <si>
    <t>3005-8738</t>
  </si>
  <si>
    <t>CPE L'UNIVERS MAMUSE ET MÉDUQUE (INST. TROIS-RIVIÈRES)</t>
  </si>
  <si>
    <t>PROJET À CARACTÈRE EXCEPTIONNEL</t>
  </si>
  <si>
    <t>3005-8738 40</t>
  </si>
  <si>
    <t>3005-8798 / 0</t>
  </si>
  <si>
    <t>3001-3632</t>
  </si>
  <si>
    <t>LES FRIPONS D'À CÔTÉ</t>
  </si>
  <si>
    <t>3005-8798</t>
  </si>
  <si>
    <t>Projet à caractère exceptionnel</t>
  </si>
  <si>
    <t>3005-8798 44</t>
  </si>
  <si>
    <t>La Tuque</t>
  </si>
  <si>
    <t>3005-9028 / 36</t>
  </si>
  <si>
    <t>1474-2852</t>
  </si>
  <si>
    <t>CPE LA CLÉ DES CHAMPS INC.</t>
  </si>
  <si>
    <t>3005-9028</t>
  </si>
  <si>
    <t>CPE LA CLÉ DES CHAMPS INC. (INST. LA TUQUE)</t>
  </si>
  <si>
    <t>Cote 10 (Faible) modifiée le 2018-06-28</t>
  </si>
  <si>
    <t>3005-9028 36</t>
  </si>
  <si>
    <t>3005-4850 / 24</t>
  </si>
  <si>
    <t>3092-3056</t>
  </si>
  <si>
    <t>3005-4850</t>
  </si>
  <si>
    <t>3005-4850 24</t>
  </si>
  <si>
    <t>3005-0935 / 10</t>
  </si>
  <si>
    <t>3000-2008</t>
  </si>
  <si>
    <t>3005-0935</t>
  </si>
  <si>
    <t>LES SERVICES DE GARDE GRIBOUILLIS INST. DE ST-PAULIN</t>
  </si>
  <si>
    <t>3005-0935 10</t>
  </si>
  <si>
    <t>Yamachiche</t>
  </si>
  <si>
    <t>3005-9105 / 62</t>
  </si>
  <si>
    <t>3005-9105</t>
  </si>
  <si>
    <t>LES SERVICES DE GARDE GRIBOUILLIS (INST. YAMACHICHE)</t>
  </si>
  <si>
    <t>3005-9105 62</t>
  </si>
  <si>
    <t>Lac-Mégantic</t>
  </si>
  <si>
    <t>3005-8874 / 42</t>
  </si>
  <si>
    <t>3000-2299</t>
  </si>
  <si>
    <t>3005-8874</t>
  </si>
  <si>
    <t>CPE SOUS LES ÉTOILES (INST. LAC-MÉGANTIC)</t>
  </si>
  <si>
    <t>3005-8874 42</t>
  </si>
  <si>
    <t>3005-8676 / 39</t>
  </si>
  <si>
    <t>1644-7567</t>
  </si>
  <si>
    <t>CPE POP SOLEIL</t>
  </si>
  <si>
    <t>CPE POP SOLEIL (INST. RICHMOND)</t>
  </si>
  <si>
    <t>3005-8676 39</t>
  </si>
  <si>
    <t>Stoke</t>
  </si>
  <si>
    <t>2154-5892 / 10</t>
  </si>
  <si>
    <t>2154-5892</t>
  </si>
  <si>
    <t>CPE "CHEZ TANTE JULIETTE" INC.</t>
  </si>
  <si>
    <t>2154-5892 10</t>
  </si>
  <si>
    <t>Valcourt</t>
  </si>
  <si>
    <t>2538-9057 / 1</t>
  </si>
  <si>
    <t>2538-9057</t>
  </si>
  <si>
    <t>CPE CRAYONS DE COULEUR INC.</t>
  </si>
  <si>
    <t>2538-9057 1</t>
  </si>
  <si>
    <t>3005-1328 / 2</t>
  </si>
  <si>
    <t>5559-0749</t>
  </si>
  <si>
    <t>CPE MAGIMO</t>
  </si>
  <si>
    <t>3005-1328</t>
  </si>
  <si>
    <t>Reçu le 18 août 2014 - Résolution de désistement des 2 places par le CPE (places refusé -coupure des subventions liées à ratio enfants de 4 ans non réalisé par gouv. et philosophie pédagogique multi age brimé)</t>
  </si>
  <si>
    <t>3005-1328 2</t>
  </si>
  <si>
    <t>Asbestos</t>
  </si>
  <si>
    <t>3005-8832 / 64</t>
  </si>
  <si>
    <t>3000-6789</t>
  </si>
  <si>
    <t>LE CPE LA SOURCIÈRE</t>
  </si>
  <si>
    <t>3005-8832</t>
  </si>
  <si>
    <t>CPE LA SOURCIÈRE (INST. ASBESTOS)</t>
  </si>
  <si>
    <t>3005-8832 64</t>
  </si>
  <si>
    <t>1462-9307 / 8</t>
  </si>
  <si>
    <t>Reçu le 24 septembre 2014 - Résolution de désistement des 8 places par le CPE</t>
  </si>
  <si>
    <t>1462-9307 8</t>
  </si>
  <si>
    <t>3000-1084 / NULL</t>
  </si>
  <si>
    <t>CPE LES TROIS POMMES DE COMPTON INC.</t>
  </si>
  <si>
    <t>Cote 10 (Faible) modifiée le 2017-09-21</t>
  </si>
  <si>
    <t>3000-1084 3</t>
  </si>
  <si>
    <t>3005-0873 / 36</t>
  </si>
  <si>
    <t>1636-0604</t>
  </si>
  <si>
    <t>CPE LA PLEINE LUNE - INST. EASTMAN</t>
  </si>
  <si>
    <t>3005-0873 36</t>
  </si>
  <si>
    <t>3005-8872 / 79</t>
  </si>
  <si>
    <t>1363-4092</t>
  </si>
  <si>
    <t>CPE LA JARDINIÈRE INC. (INST. FLEURIMONT)</t>
  </si>
  <si>
    <t>3005-8872 79</t>
  </si>
  <si>
    <t>3005-9040 / 42</t>
  </si>
  <si>
    <t>3000-1092</t>
  </si>
  <si>
    <t>COOP. DE SOLIDARITÉ DU CPE LE BILBOQUET</t>
  </si>
  <si>
    <t>3005-9040</t>
  </si>
  <si>
    <t>COOP CPE LE BILBOQUET (INST. FLEURIMONT)</t>
  </si>
  <si>
    <t>3005-9040 42</t>
  </si>
  <si>
    <t>3005-9801 / 10</t>
  </si>
  <si>
    <t>3001-4723</t>
  </si>
  <si>
    <t>LE CPE FLEURIMONT INC.</t>
  </si>
  <si>
    <t>Côte 70 (places retournées)</t>
  </si>
  <si>
    <t>3005-9801 10</t>
  </si>
  <si>
    <t>3005-9831 / 80</t>
  </si>
  <si>
    <t>3005-9831</t>
  </si>
  <si>
    <t>LE CPE FLEURIMONT INC. (INST. FLEURIMONT)</t>
  </si>
  <si>
    <t>Lettre amendée suite à Fusion de 3000-7338, de son BC 7000-7350 et 1506-2151 ---   Côte 70 (places retournées)</t>
  </si>
  <si>
    <t>3005-9831 80</t>
  </si>
  <si>
    <t>3005-9039 / 55</t>
  </si>
  <si>
    <t>3000-2256</t>
  </si>
  <si>
    <t>COOP.SOLIDARITÉ DU CPE JARDIN D.A.M.I.S. DE ROCK-FOREST</t>
  </si>
  <si>
    <t>COOP.  DU CPE JARDIN D.A.M.I.S DE ROCK-F.(INST. ROCK F)</t>
  </si>
  <si>
    <t>3005-9039 55</t>
  </si>
  <si>
    <t>COOP SOLIDARITÉ DU CPE JARDIN D.A.M.I.S. DE ROCK-FOREST</t>
  </si>
  <si>
    <t>3006-0565 / 21</t>
  </si>
  <si>
    <t>3006-0565</t>
  </si>
  <si>
    <t>COOP SOLIDARITÉ CPE JARDIN D.A.M.I.S. R-F(IN ACIER-ORF)</t>
  </si>
  <si>
    <t>3006-0565 21</t>
  </si>
  <si>
    <t>3005-9043 / 60</t>
  </si>
  <si>
    <t>3005-9043</t>
  </si>
  <si>
    <t>CPE LES AMIS DU GLOBE (INST. MONT-BELLEVUE)</t>
  </si>
  <si>
    <t>3005-9043 60</t>
  </si>
  <si>
    <t>3005-9094 / 42</t>
  </si>
  <si>
    <t>3001-3816</t>
  </si>
  <si>
    <t>LE NID DES ENFANTS</t>
  </si>
  <si>
    <t>3005-9094</t>
  </si>
  <si>
    <t>3005-9094 42</t>
  </si>
  <si>
    <t>LOUBABA DRISSI</t>
  </si>
  <si>
    <t>3005-9055 / 80</t>
  </si>
  <si>
    <t>CPE WHITESIDE TAYLOR</t>
  </si>
  <si>
    <t>3005-9055</t>
  </si>
  <si>
    <t>CPE WHITESIDE TAYLOR (INST. LAC ST-LOUIS)</t>
  </si>
  <si>
    <t>2017-04-12: possibilité d'un prêt à taux préférentiel avec la ville, différentes options sont discutées, nouvelle installation ou ajout de places dans l'installation existante. 2016-06-29:  en janvier dernier Mme Sauvé (directrice) nous a informé qu'un promoteur privé évaluait la possibilité de faire une construction et louer ces locaux en tenant compte de la capacité financière du CPE selon les Règles budgétaires.  La Ville de Baie d'Urfé pourrait offrir le financement requis à un taux d'intérêt préférentiel.  
2014-06-19: réception de la lettre d'engagement.  Lettre de la ville de Baie D'urfé... le don du terrain visé par bail emphythéotique 40 ans est valide jusqu'en janvier 2016.  Selon l'échéancier, la délivrance du permis est prévue en février 2016.</t>
  </si>
  <si>
    <t>3005-9055 80</t>
  </si>
  <si>
    <t>3005-9363 / 80</t>
  </si>
  <si>
    <t>3005-9363</t>
  </si>
  <si>
    <t>CPE LES BOIS VERTS INC. (INST. RUE LAKE)</t>
  </si>
  <si>
    <t>2016-06-29:  aucune démarche en cours puique le projet est reporté à l'année financière 2019-2020 -----------2015-01-16: L'équipe multi (CSF-CGF-ARCH) rencontre le c.a. pour expliquer les modifications au PFI.  Ils souhaitent un devancement de la date, compte tenu que le projet clé en main avec ville implique la construction d'un bâtiment municipale prévu en 2016-2017</t>
  </si>
  <si>
    <t>3005-9363 80</t>
  </si>
  <si>
    <t>Pierrefonds</t>
  </si>
  <si>
    <t>6-02</t>
  </si>
  <si>
    <t>3005-8962 / 37</t>
  </si>
  <si>
    <t>3000-2172</t>
  </si>
  <si>
    <t>CPE LUMINOU</t>
  </si>
  <si>
    <t>3005-8962</t>
  </si>
  <si>
    <t>CPE LUMINOU (INST. PIERREFONDS)</t>
  </si>
  <si>
    <t>2018-10:  signature contrat avec architecte 
2018-08: appel d'offres pour architecte
2018-06: signature entente préliminaire PFI
 2017-11-17:  rencontre multi.  préparation de l'appel d'offre pour le chargé de projet. 2016-06-29:  aucune démarche actuellement, le projet est reporté 2019-2020 ----------  2017-05-12: réception de la lettre d'engagement.  La réalisation du projet s'effectue à l'étage de l'immeuble appartenant au CPE.  Aucune présentation d'étude d'opportunité est nécessaire.  Le CPE présent un échancier étalé sur une durée 17 mois.  La date d'échéance prévue pour l'émission du permis est prévue le 27 novembre 2015</t>
  </si>
  <si>
    <t>3005-8962 37</t>
  </si>
  <si>
    <t>3005-9207 / 44</t>
  </si>
  <si>
    <t>C. ÉDUCATIF DE LA PETITE ENFANCE ANDRÉ-LAURENDEAU</t>
  </si>
  <si>
    <t>3005-9207</t>
  </si>
  <si>
    <t>3005-9207 44</t>
  </si>
  <si>
    <t>3005-2913 / 38</t>
  </si>
  <si>
    <t>3000-5770</t>
  </si>
  <si>
    <t>G. CHEZ CRICRI ENR.</t>
  </si>
  <si>
    <t>3005-2913</t>
  </si>
  <si>
    <t>G CHEZ CRICRI ENR.</t>
  </si>
  <si>
    <t>2018-10-30:  suivi avec l'architecte le 2018-09-12 pour les correctifs à faire, tjrs en attente d'une demande de visite  2018-08-24: téléphone.  corrections à faire suite à la visite des locaux.  échéance prévue, oct 2018 2018-04-10:  téléphone.  fin de travaux, installation du mobilier, échance prévu pour 15 mai 2018  ...  2017-11-17: RB  travaux en cours, échéance 2018-03-26 ---2017-08-11: RB construction arrêtée pour conformité aux issus de secours temporaire, échéance reporté décembre 2017 ----2017-04-11: début de construction prévue en mai et échéancier reporté juillet 2017 - 2016-08-01:  maintient de l'échéancier.  2015-10-21: Acc. Réc de l'échéancier, prévu avril 2017</t>
  </si>
  <si>
    <t>3005-2913 38</t>
  </si>
  <si>
    <t>2961-7917 QUÉBEC INC.</t>
  </si>
  <si>
    <t>3005-0838 / 18</t>
  </si>
  <si>
    <t>5466-2416</t>
  </si>
  <si>
    <t>3005-0838</t>
  </si>
  <si>
    <t>2018-10-03 La réalisation de ce projet requiert des travaux de réaménagement de l'installation et la location de bureaux en-dehors de l'installation pour l'équipe du BC. 
Il s'agit d'un projet sans PFI mais le Ministère doit autoriser l'investissement du CPE puisqu'il est supérieur à 50 000$.
L'appel d'offres pour le choix de l'entrepreneur est terminé. Nous sommes à l'étape d'autorisation de l'investissement du CPE pour les travaux (installation) et pour le coût du bail (BC).</t>
  </si>
  <si>
    <t>3005-0838 18</t>
  </si>
  <si>
    <t>3005-9095 / 78</t>
  </si>
  <si>
    <t>CPE FAMILIGARDE DE LASALLE (INST. RUE CENTRALE)</t>
  </si>
  <si>
    <t>3005-9095 78</t>
  </si>
  <si>
    <t>Giroux, Valérie</t>
  </si>
  <si>
    <t>3005-9240 / 80</t>
  </si>
  <si>
    <t>1364-3218</t>
  </si>
  <si>
    <t>CPE LES ENFANTS DE L'AVENIR INC.</t>
  </si>
  <si>
    <t>CPE LES ENFANTS DE L'AVENIR (INST. POINTE ST-CHARLES)</t>
  </si>
  <si>
    <t>3005-9240 80</t>
  </si>
  <si>
    <t>3005-9098 / 78</t>
  </si>
  <si>
    <t>2166-7670</t>
  </si>
  <si>
    <t>CPE LE JOYEUX CARROUSEL INC.</t>
  </si>
  <si>
    <t>3005-9098</t>
  </si>
  <si>
    <t>CPE LE JOYEUX CARROUSSEL (INST. VILLE-ÉMARD)</t>
  </si>
  <si>
    <t>3005-9098 78</t>
  </si>
  <si>
    <t>3005-2825 / 8</t>
  </si>
  <si>
    <t>3000-5634</t>
  </si>
  <si>
    <t>3005-2825</t>
  </si>
  <si>
    <t>L'assouplissement des règles administratives du PFI soit la contribution financière du CPE de 25% au lieu de 50% permettra la réalisation de ce projet car le CPE dispose actuellement de surplus suffisants.
L'entente PFI (enveloppe préliminaire) est en cours de signature et le CPE est à l'étape de réaliser l'appel sur invitation pour le choix de l'architecte.
L'enveloppe préli</t>
  </si>
  <si>
    <t>3005-2825 8</t>
  </si>
  <si>
    <t>2315-3430 / 28</t>
  </si>
  <si>
    <t>CPE JARDIN DE FRUITS INC.</t>
  </si>
  <si>
    <t>Le CPE procédera à la réalisation des places dans le cadre du projet de relocalisation permanente de l'installation qui est en cours.</t>
  </si>
  <si>
    <t>2315-3430 28</t>
  </si>
  <si>
    <t>3005-9354 / 46</t>
  </si>
  <si>
    <t>3000-4927</t>
  </si>
  <si>
    <t>LES AMIS DE PROMIS</t>
  </si>
  <si>
    <t>3005-9354</t>
  </si>
  <si>
    <t>LES AMIS DE PROMIS (INST. CÔTE-DES-NEIGES)</t>
  </si>
  <si>
    <t>3005-9354 46</t>
  </si>
  <si>
    <t>3005-9361 / 78</t>
  </si>
  <si>
    <t>1623-7679</t>
  </si>
  <si>
    <t>CPE LE JARDIN DES RÊVES INC.</t>
  </si>
  <si>
    <t>3005-9361</t>
  </si>
  <si>
    <t>CPE LE JARDIN DES RÊVES INC. (INST. SAINT-LAURENT)</t>
  </si>
  <si>
    <t>3005-9361 78</t>
  </si>
  <si>
    <t>BC CPE LE JARDIN DES RÊVES INC.</t>
  </si>
  <si>
    <t>2973-6220 / 15</t>
  </si>
  <si>
    <t>2973-6220</t>
  </si>
  <si>
    <t>LES MINI-WATTS</t>
  </si>
  <si>
    <t>2973-6220 15</t>
  </si>
  <si>
    <t>Proulx, Christine</t>
  </si>
  <si>
    <t>3005-8924 / 78</t>
  </si>
  <si>
    <t>1469-0390</t>
  </si>
  <si>
    <t>CPE MINI-FÉE INC.</t>
  </si>
  <si>
    <t>CPE MINI-FÉE INC. (INST. MONTRÉAL-NORD)</t>
  </si>
  <si>
    <t>2014-08-21 Le CPE a accepté par résolution du conseil d'administration la nouvelle date de réalisation déterminée par le Ministère.</t>
  </si>
  <si>
    <t>3005-8924 78</t>
  </si>
  <si>
    <t>3005-8980 / 68</t>
  </si>
  <si>
    <t>3000-2246</t>
  </si>
  <si>
    <t>CPE MON UNIVERS</t>
  </si>
  <si>
    <t>CPE MON UNIVERS FLEURY (INST. MONTRÉAL-NORD)</t>
  </si>
  <si>
    <t>2014-08-28 : Le CPE a confirmé par résolution son acceptation de la nouvelle date de réalisation déterminée par le Ministère.</t>
  </si>
  <si>
    <t>3005-8980 68</t>
  </si>
  <si>
    <t>Villeray</t>
  </si>
  <si>
    <t>3005-8958 / 50</t>
  </si>
  <si>
    <t>1361-0928</t>
  </si>
  <si>
    <t>CPE CHEZ-NOUS CHEZ-VOUS</t>
  </si>
  <si>
    <t>3005-8958</t>
  </si>
  <si>
    <t>CPE CHEZ-NOUS CHEZ-VOUS (INST. VILLERAY)</t>
  </si>
  <si>
    <t>2018-09-05 : Rencontre de relance du projet avec des membres du CA du CPE ainsi qu'avec Mme Nicole McNeil et M. Simon Piotte. Le CA est toujours intéressé à maintenir le projet considérant que le CPE à de nombreux parents d'inscrits sur sa liste d'attente. Il est clair cependant de le 50 % de contribution financière au PFI constitue un obstacle important à la réalisation rapide du projet. Suite à la rencontre, le CA devait contacter l'institution financière pour vérifier sa capacité d'obtenir un prêt. D'autre part le CPE a décidé de relancer le processus d'appel d'offres pour le chooix d'un chargé de projet.   
Le CPE est présentement en réorganisation de son poste de gestionnaire. M. Simon Piotte et Mme Mme McNicol assumeront la gestion du CPE à titre intérimaire pour une période de 6 mois dès avril 2018. L'objectif est de stabiliser le CPE et de mettre en place un processus de dotation pour l'embauche d'une nouvelles personne au poste de direction du CPE. 
Une rencontre doit être planifiée dans les prochaines semaines avec le conseil d'administration du CPE sur la relance ou non du dossier de construction de la 3e installation qui avait été laissée sur la glace après le départ l'an dernier de la directrice du CPE.</t>
  </si>
  <si>
    <t>3005-8958 50</t>
  </si>
  <si>
    <t>Saint-Louis-du-Parc</t>
  </si>
  <si>
    <t>3005-8913 / 65</t>
  </si>
  <si>
    <t>1261-9813</t>
  </si>
  <si>
    <t>CPE  VILLENEUVE</t>
  </si>
  <si>
    <t>3005-8913</t>
  </si>
  <si>
    <t>CPE VILLENEUVE (INST. MILE-END)</t>
  </si>
  <si>
    <t>2018-09-17:réception rapport: chantier avancé à 91%.Fin travaux reportée à fin déc. 2018.
2018-07-11:réception rapport: chantier avancé à 86%. 
2018-05-15:réception rapport: fin travaux reportée à début oct 2018. Chantier avancé à 70%.
2018-03-02: réception rapport bimestriel: fin travaux reportée en sept 2018. Chantier avancé à 52% au 31 jan 2018, fermeture bâtiment complétée (murs extérieurs, fenêtres, portes et toiture).
2017-12-20: réception rapport bimestriel: fin travaux prévue tjrs juillet 2018. Chantier avancé à 42% au 30 nov 2017, structure de béton complétée et fermeture bâtiment en cours. Mise à jour échéancier prévue en février 2018.
2017-10-24: réception rapport bimestriel: fin travaux prévue pour juillet 2018 (ceux-ci ont débutés en janvier 2017). Délivrane permis prévue pour août 2018.
20-02-17 Réception du rapport bimestriel
27-06-16 En attente de la proposition de bail
02-02-16 Réception du rapport bimestriel
18-01-16 Rappel courriel pour l'envoi du rapport
14-01-16 Le CPE nous envoie le modèle de lettre que la Coop adoptera pour la preuve de financement
08-01-16 Rappel téléphonique pour l'envoi du rapport
19-10-2015 Rapport bimestriel reçu</t>
  </si>
  <si>
    <t>3005-8913 65</t>
  </si>
  <si>
    <t>CPE VILLENEUVE</t>
  </si>
  <si>
    <t>Leroux, Amélie</t>
  </si>
  <si>
    <t>3005-9136 / 40</t>
  </si>
  <si>
    <t>3001-3840</t>
  </si>
  <si>
    <t>HALTE-GARDERIE LA PIROUETTE</t>
  </si>
  <si>
    <t>3005-9136</t>
  </si>
  <si>
    <t>2018-04-05 Fermeture. Désistement de la demande. DM</t>
  </si>
  <si>
    <t>3005-9136 40</t>
  </si>
  <si>
    <t>3005-7008 / 2</t>
  </si>
  <si>
    <t>18/10/30: Pas de changement
18/08/20: réception r/b. Réalisation reportée au 2020/03/15.L'appel d'offres pour les travaux a été annulé compte tenu que les soumissions dépassaient largement le financement accordé par le PFI. De plus, le CPE a perdu son opportunité. Le CPE présentera  à l'automne 2018 une nouvelle opportunité en location pour laquelle il est en discussions avec le propriétaire. 
2018/06/15: pas de changement
2018/04/03: pas de changement
2018/02/05: réception du r/b. le Ministère a reçu, pour analyse, plans préliminaires d'aménagement, budget d'implantation et projet de bail. Réalisation rortée au 2019/01/14.
2018/01/29: R/b de janvier non reçu. Pas de changement.
2017/11/15: Reception du R/B. Sommes toujours dans l'attente des documents. Réalisation reportée au 2018/09/17.
2017/10/30: /r/b de septembre reçu. Architecte est embauché. Dans l'attente des plans et budget préliminaires et du projet de bail
2017/08/21: R/B. reçu. Appel d'offres pour l'architecte complétée. Projet de bail à recevoir. Réalisation reportée au 2018/08/15.
2017/06/01: La demande de changement d'opportunité a été acceptée. Date de réalisation: 2018/07/30
2017/04/25: pas de changement.
2017/03/29: r/b reçu. Le CPE a déposé une demande de changement d'opportunité qui est à l'étude par le Ministère. 
2017/02/21: pas de changement
2017/01/31: r/b reçu. Le CPE a indentifé une nouvelle opportunité pour le développement des 62 places. Des discussions avec le propriétaire du bâtiment sont en cours.
2016/11/28: réception du r/b. pas de changement. Aucune nouvelle opportunité confirmée.
2016/10/21:pas de changement
2016/09/15: Réception du r/b. CPE étudie 2 nouvelles opportunités. Realisarion reportée à 2018/08
2016/08/26: Pas de changement. CPE toujours à la recherce d'un nouvel emplacement.
2016/07/15: Reception du r/b pas de changement
2016/06/27: Pas de changement
2016/05/26: Pas de changement
2016/04/15: Pas de changement.
2016/03/15: réception du r/b. pas de changement
2016/02/26: Pas de changement
2016/01/26: récept du r/b. Pas de changement.
2015/11/15: réception du r/b. Pas de changement (CPE cherche nouvel emplacement).
2015/10/26: Pas de changement
2015/09/15: récept. r/b. pas de changement
2015/08/26: Pas de changement.
2015/07/15: rec rapp bimestriel. CPE cherche nvle opportunité. Date de réalisation maintenue.
2015/06/22: Perte d'opportunité. Le promoteur se retire du projet, vu la controverse avec les proprios de condos résidentiels quant à l'implantation d'un service de garde dans ses locaux et la modification du zonage. Date de réalisation d'une nouvelle opportunité: 2017/01/15.
2015/05/21: Projet relié au développement de l'installation de 60 places de l'appel de projet 2011. Le CPE est dans l'attente de la décision de l'arrondissement sur la demande de dérogation au zonage présentée par le propriétaire. Date de réalisatiom maintenue à 2016/04/01.</t>
  </si>
  <si>
    <t>3005-7008 2</t>
  </si>
  <si>
    <t>3005-8920 / 76</t>
  </si>
  <si>
    <t>3001-3699</t>
  </si>
  <si>
    <t>LA GARDE-CENTRALE DE ST-LÉONARD</t>
  </si>
  <si>
    <t>3005-8920</t>
  </si>
  <si>
    <t>3005-8920 76</t>
  </si>
  <si>
    <t>9283-6527 QUEBEC INC.</t>
  </si>
  <si>
    <t>3005-9179 / 80</t>
  </si>
  <si>
    <t>3001-3883</t>
  </si>
  <si>
    <t>ACADÉMIE ABC</t>
  </si>
  <si>
    <t>3005-9179</t>
  </si>
  <si>
    <t>2018/10/15: r/b reçu. Aucun changement. Dépot des plans estimé à  07/2019
2018/08/15: r/b reçu.  le dépôt des plans est reporté jusqu'à l'obtention de l'autorisation finale de l'arrondissement quant à la construction de l'immeuble envisagé. Réalisation reportée au 2020/03/15.
2018/06/15: r/b reçu.  la dépôt des plans est toujours reportée jusqu'à l'obtention de l'autorisation de l'arrondissement quant à la construction de l'immeuble envisagé. Réalisation reportée au 2019/01/15.
2018/04/03: Rapport bimestriel non-reçu. Courriel expédié au promoteur  avec délai de transmission au 2018/04/15.
2018/01/29: pas de changement
2017/12/15. r/b reçu. la remise des plans est reportée jusqu'à l'obtention  de l'autorisation de l'arrondissement quant à la construction de l'immeuble envisagé. Réalisation maintenue au 2018/08/01.
2017/10/30: pas de changement
2017/10/15: r/b reçu. Pas de changement
2017/08/21: r/b reçu. Les plans sont complétés. Leur dépôt au Minsitère est toutefois reporté à décembe 2017 car le promoteur est dans l'attente de l'autorisation de l'arrondissement quant à la construction de l'immeuble envisagé. Réalisation reportée au 2018-08-01.
2017/06/01: Les plans n'ont pas encore été déposées.
2017/04/25: r/b reçu le 2017/03/20. Le dépôt des plans d'amémagement est reportée au 1er mai 2017. date de réalisation maintenue au 2018/03/01
2017/02/21: R/b non-soumis. 
2016/01/07: lettre confirmant l'acceptation de la lettre d'engagement (et ses annexes) expédiée au promoteur. Le premier rapport bimestriel doit être produit le 2017/02/15.</t>
  </si>
  <si>
    <t>3005-9179 80</t>
  </si>
  <si>
    <t>9283-1239 QUÉBEC INC.</t>
  </si>
  <si>
    <t>3005-9259 / 29</t>
  </si>
  <si>
    <t>3001-3940</t>
  </si>
  <si>
    <t>G. PETITS PROS</t>
  </si>
  <si>
    <t>3005-9259</t>
  </si>
  <si>
    <t>2018/10/30: Pas de changement
2018/09/24: Pas de changement. Promoteur à la recherche d'une nouvelle opportunité.
2018/08/20: pas de changement. Promoteur à la recherche d'une nouvelle opportunité. Réalisation reportée à 2019/10/01
2018/04/03: pas de changement.
2018/02/29: pas de changement.
2017/11/30: Pas de changement.
2017/10/30: pas de changement. Le promoteur est toujours à la recherche d'une nouvelle opportunité. Réalisation reportée au 2019-01-07.
2017/06/01:pas de changement
2017/04/25: pas de changement
2017/02/21: pas de changement
2017/02/07: R/B de janvier 2017 non reçu du promoteur. 
2016/11/28: Modifications demandées au r/b reçu pour 11/2016. Promoteur a l'intention de chercher une nouvelle opportunité. Realisation reportée au 2018/01/02.
2016/10/21: Le promoteur a perdu son opportunité (locaux). Un suivi de ses intentions est prévu dans la semaine du 31 octobre 2016. 
2016/09/27. r/b non reçu. Couriel de rappel au promoteur lui demandant de le produire. 
2016/05/03 lettre confirmant l'acceptation de la lettre d'engagement (et ses annexes) expédiée au promoteur. Le premier rapport bimestriel doit être produit le 2016/09/15.</t>
  </si>
  <si>
    <t>3005-9259 29</t>
  </si>
  <si>
    <t>9283-6055 QUÉBEC INC.</t>
  </si>
  <si>
    <t>3005-9275 / 60</t>
  </si>
  <si>
    <t>1634-7007</t>
  </si>
  <si>
    <t>CPE AU GALOP INC. (INST. SAINT-MICHEL)</t>
  </si>
  <si>
    <t>2018-09-26: Rien ne bouge dans ce projet. Le projet de Vivre en santé St-Michel n'a pas connu d'avancés concrètes depuis décembre dernier. Le CPE demeure à l'écoute mais ne considère plus réellement cette opportunité. 
Après nous avoir rencontré le 7 décembre 2017, pour nous présenter une nouvelle opportunité pour relancer le projet en collaboration avec l'organisme Vivre St-Michel en santé, il n'y a pas eu d'autres développement au dossier. J'ai questionné la directrice du CPE à ce sujet en mars 2018 et celle-ci m'a informé qu'elle demeure en attente d'obtenir des nouvelles de l'organisme Vivre Saint-Michel en santé. C'Est donc dire qu'il n'y a pas eu de développements significatifs au dossier.</t>
  </si>
  <si>
    <t>3005-9275 60</t>
  </si>
  <si>
    <t>3005-8932 / 78</t>
  </si>
  <si>
    <t>1645-6279</t>
  </si>
  <si>
    <t>CPE SOLEIL JOYEUX</t>
  </si>
  <si>
    <t>3005-8932</t>
  </si>
  <si>
    <t>CPE SOLEIL JOYEUX (INST. MONTRÉAL)</t>
  </si>
  <si>
    <t>2018-09-26: La directrice du CPE m'a inmformé qu'elle a lancé un nouvel appel d'offres pour le choix des ingénieurs. 
2018-09-25: J'ai discuté avec la directrice du CPE à la suite de la confusion actuelle autour de l'appel d'offre des ingénieurs. Je lui ai rappelé les Règles du PFI à cet effet. Il est clair que dans la situation actuelle, le CPE n'a pas respecté la procédure exigée au PFI. 
2018-08-06: Rencontre avec la directrice du CPE et la chargée de projet. Nous avons révisé ensemble la bail après les modifications qui ont été apportés après l'envoi de nos recommandations et après qu'un conseiller juridique ait procédé à l'analyse du document pour le CPE. Le coût du loyer demeure un facteur important à la réallisation du projet. D'autre part, l'architecte du CPE doit produire l'analyse des coûts pour la réalisation du projet. Par la suite, le CPE et le propriétaire devront déterminer la répartition des coûts des travaux (base building vs locaux du CPE). Le CPE lancera donc l'appel d'offres pour le choix des ingénieurs.   
Le CPE a procédé à l'embauche d'un chargé de projet et l'entente PFI préliminaire a été signée par le Ministère le 23 février 2018. Le CPE est présentement en négociation avec le locateur pour établir une convention de partenariat pour l'aménagement des locaux de l' l'installation.</t>
  </si>
  <si>
    <t>3005-8932 78</t>
  </si>
  <si>
    <t>1846-0105 / 21</t>
  </si>
  <si>
    <t>1846-0105</t>
  </si>
  <si>
    <t>G. ÉDUCATIVE BÉLAIR</t>
  </si>
  <si>
    <t>2014-11-14 : réception d'une résolution du CA confirmant le retour des places autorisées lors de l'appel de projet 2013, condition à l'autorisation de 21 places dans le cadre de l'appel ciblé 2014 , SH.
Cote 10 (Faible) modifiée le 2014-12-03</t>
  </si>
  <si>
    <t>1846-0105 21</t>
  </si>
  <si>
    <t>G. D'ENFANTS BOULEVARD INC.</t>
  </si>
  <si>
    <t>3005-8960 / 80</t>
  </si>
  <si>
    <t>1473-7969</t>
  </si>
  <si>
    <t>CPE  LE JARDIN CHARMANT INC.</t>
  </si>
  <si>
    <t>3005-8960</t>
  </si>
  <si>
    <t>CPE LE JARDIN CHARMANT (INST. MONTRÉAL)</t>
  </si>
  <si>
    <t>3005-8960 80</t>
  </si>
  <si>
    <t>3005-9368 / 80</t>
  </si>
  <si>
    <t>1642-8765</t>
  </si>
  <si>
    <t>CPE GROS BEC</t>
  </si>
  <si>
    <t>CPE GROS BEC (INST. RUE ADAM)</t>
  </si>
  <si>
    <t>3005-9368 80</t>
  </si>
  <si>
    <t>3005-8938 / 24</t>
  </si>
  <si>
    <t>3001-3709</t>
  </si>
  <si>
    <t>G. ENTRE-BAMBINS</t>
  </si>
  <si>
    <t>3005-8938</t>
  </si>
  <si>
    <t>2017-04-21: Retour de 24 places – Résolution du CA au dossier.
2016-02-26: 1er rapport bimestriel à recevoir en octobre 2017 (approbation par le Ministère des plans prévue en septembre 2017).
2015-09-10: Lettre d'acceptation de l'entente d'engagement de réalisation de places suventionnées signée par Pierre Gaucher et postée.</t>
  </si>
  <si>
    <t>3005-8938 24</t>
  </si>
  <si>
    <t>REGROUPEMENT "ENTRE MAMANS" INC.</t>
  </si>
  <si>
    <t>5325-4348 / 14</t>
  </si>
  <si>
    <t>5325-4348</t>
  </si>
  <si>
    <t>G. EDUCATIVE 3120 SHERBROOKE EST INC.</t>
  </si>
  <si>
    <t>2015-09-18: réception d'une résolution m'informant du désistement de la garderie à son projet et du retour au ministère de ses 14 places.</t>
  </si>
  <si>
    <t>5325-4348 14</t>
  </si>
  <si>
    <t>3005-1254 / 27</t>
  </si>
  <si>
    <t>3000-2158</t>
  </si>
  <si>
    <t>CPE BILLE DE VERRE</t>
  </si>
  <si>
    <t>3005-1254</t>
  </si>
  <si>
    <t>3005-1254 27</t>
  </si>
  <si>
    <t>3005-8979 / 80</t>
  </si>
  <si>
    <t>1628-0604</t>
  </si>
  <si>
    <t>CPE PALOU LA COCCINELLE</t>
  </si>
  <si>
    <t>3005-8979</t>
  </si>
  <si>
    <t>CPE PALOU LA COCCINELLE (INST. POINTE-AUX-TREMBLES)</t>
  </si>
  <si>
    <t>3005-8979 80</t>
  </si>
  <si>
    <t>3005-9193 / 29</t>
  </si>
  <si>
    <t>3000-2197</t>
  </si>
  <si>
    <t>LE CPE LES PETITS LUTINS DE ROUSSIN</t>
  </si>
  <si>
    <t>3005-9193</t>
  </si>
  <si>
    <t>CPE LES PETITS LUTINS DE ROUSSIN</t>
  </si>
  <si>
    <t>3005-9193 29</t>
  </si>
  <si>
    <t>3005-9045 / 80</t>
  </si>
  <si>
    <t>3005-9045</t>
  </si>
  <si>
    <t>CPE  TROIS PETITS POINTS ... (INST. CANTLEY)</t>
  </si>
  <si>
    <t>Cote 10 (Faible) modifiée le 2018-07-04</t>
  </si>
  <si>
    <t>3005-9045 80</t>
  </si>
  <si>
    <t>3005-8826 / 80</t>
  </si>
  <si>
    <t>3000-1155</t>
  </si>
  <si>
    <t>CPE ZAMIZOU INC.</t>
  </si>
  <si>
    <t>3005-8826</t>
  </si>
  <si>
    <t>CPE ZAMIZOU INC. (INST. CANTLEY)</t>
  </si>
  <si>
    <t>Cote 10 (Faible) modifiée le 2018-05-14</t>
  </si>
  <si>
    <t>3005-8826 80</t>
  </si>
  <si>
    <t>3005-9034 / NULL</t>
  </si>
  <si>
    <t>3001-3771</t>
  </si>
  <si>
    <t>3005-9034 21</t>
  </si>
  <si>
    <t>3005-9034 / 39</t>
  </si>
  <si>
    <t>3005-9034 39</t>
  </si>
  <si>
    <t>3005-0287 / 5</t>
  </si>
  <si>
    <t>3000-1059</t>
  </si>
  <si>
    <t>3005-0287</t>
  </si>
  <si>
    <t>RÉSEAU PETIT PAS (INS)</t>
  </si>
  <si>
    <t>3005-0287 5</t>
  </si>
  <si>
    <t>3005-0287 / NULL</t>
  </si>
  <si>
    <t>Cote 10 (Faible) modifiée le 2017-04-12</t>
  </si>
  <si>
    <t>3005-0287 29</t>
  </si>
  <si>
    <t>Mansfield-et-Pontefract</t>
  </si>
  <si>
    <t>7005-4106 / 6</t>
  </si>
  <si>
    <t>7000-7165</t>
  </si>
  <si>
    <t>BC - CPE 1-2-3 PICABOU</t>
  </si>
  <si>
    <t>7005-4106</t>
  </si>
  <si>
    <t>7005-4106 6</t>
  </si>
  <si>
    <t>3005-5535 / NULL</t>
  </si>
  <si>
    <t>3000-8605</t>
  </si>
  <si>
    <t>GARDERIE AU CLAIR DE LUNE INC.</t>
  </si>
  <si>
    <t>3005-5535</t>
  </si>
  <si>
    <t>G. AU CLAIR DE LUNE INC.</t>
  </si>
  <si>
    <t>3005-5535 2</t>
  </si>
  <si>
    <t>3005-2846 / NULL</t>
  </si>
  <si>
    <t>3000-5664</t>
  </si>
  <si>
    <t>CENTRE D'ÉVEIL DEVENIR GRAND</t>
  </si>
  <si>
    <t>3005-2846</t>
  </si>
  <si>
    <t>3005-2846 3</t>
  </si>
  <si>
    <t>3005-4561 / NULL</t>
  </si>
  <si>
    <t>3000-7712</t>
  </si>
  <si>
    <t>GARDERIE LE JARDIN DES COPAINS</t>
  </si>
  <si>
    <t>3005-4561</t>
  </si>
  <si>
    <t>3005-4561 6</t>
  </si>
  <si>
    <t>9191-1115 QUÉBEC INC.</t>
  </si>
  <si>
    <t>3005-8988 / 78</t>
  </si>
  <si>
    <t>3001-3731</t>
  </si>
  <si>
    <t>LES PETITS SOLEILS DE NOTRE-DAME</t>
  </si>
  <si>
    <t>3005-8988</t>
  </si>
  <si>
    <t>3005-8988 78</t>
  </si>
  <si>
    <t>CPE LES PETITS SOLEILS DE NOTRE-DAME</t>
  </si>
  <si>
    <t>3005-8988 / NULL</t>
  </si>
  <si>
    <t>3005-8988 2</t>
  </si>
  <si>
    <t>3005-8023 / 19</t>
  </si>
  <si>
    <t>3005-8023 19</t>
  </si>
  <si>
    <t>3005-1269 / NULL</t>
  </si>
  <si>
    <t>3000-2103</t>
  </si>
  <si>
    <t>3005-1269</t>
  </si>
  <si>
    <t>CPE LA GRANDE ENVOLÉE (2)</t>
  </si>
  <si>
    <t>3005-1269 6</t>
  </si>
  <si>
    <t>3005-3607 / NULL</t>
  </si>
  <si>
    <t>3000-6580</t>
  </si>
  <si>
    <t>3005-3607 4</t>
  </si>
  <si>
    <t>6234101 CANADA INC.</t>
  </si>
  <si>
    <t>3005-3607 / 34</t>
  </si>
  <si>
    <t>3005-3607 34</t>
  </si>
  <si>
    <t>3005-4291 / NULL</t>
  </si>
  <si>
    <t>3000-7413</t>
  </si>
  <si>
    <t>GARDERIE LE PARADIS DES AMIS</t>
  </si>
  <si>
    <t>3005-4291</t>
  </si>
  <si>
    <t>3005-4291 1</t>
  </si>
  <si>
    <t>2801655 CANADA INC.</t>
  </si>
  <si>
    <t>3005-6940 / NULL</t>
  </si>
  <si>
    <t>3001-1077</t>
  </si>
  <si>
    <t>GARDERIE PETITS CRÉATIFS 2</t>
  </si>
  <si>
    <t>3005-6940</t>
  </si>
  <si>
    <t>3005-6940 1</t>
  </si>
  <si>
    <t>GARDERIE PETITS CRÉATIFS INC.</t>
  </si>
  <si>
    <t>3005-9080 / 40</t>
  </si>
  <si>
    <t>3001-3805</t>
  </si>
  <si>
    <t>G. VOL DU COLIBRI, COOP DE SOLIDARITÉ, VOLET 2</t>
  </si>
  <si>
    <t>3005-9080</t>
  </si>
  <si>
    <t>Cote 10 (Faible) modifiée le 2014-09-10</t>
  </si>
  <si>
    <t>3005-9080 40</t>
  </si>
  <si>
    <t>LE VOL DU COLIBRI, COOP DE SOLIDARITÉ</t>
  </si>
  <si>
    <t>Barraute</t>
  </si>
  <si>
    <t>3005-8769 / 29</t>
  </si>
  <si>
    <t>1466-0674</t>
  </si>
  <si>
    <t>CPE ARLEQUIN ET COLOMBINE</t>
  </si>
  <si>
    <t>3005-8769</t>
  </si>
  <si>
    <t>CPE ARLEQUIN ET COLOMBINE (INST. BARRAUTE)</t>
  </si>
  <si>
    <t>Places retournées au Ministère avant la signature de la lettre d'engagement.</t>
  </si>
  <si>
    <t>3005-8769 29</t>
  </si>
  <si>
    <t>Sullivan</t>
  </si>
  <si>
    <t>3005-8773 / 60</t>
  </si>
  <si>
    <t>3000-2096</t>
  </si>
  <si>
    <t>CPE BAMBIN ET CÂLIN</t>
  </si>
  <si>
    <t>3005-8773</t>
  </si>
  <si>
    <t>CPE BAMBIN ET CÂLIN (INST. VAL-D'OR)</t>
  </si>
  <si>
    <t>3005-8773 60</t>
  </si>
  <si>
    <t>3005-8778 / 44</t>
  </si>
  <si>
    <t>3005-8778</t>
  </si>
  <si>
    <t>3005-8778 44</t>
  </si>
  <si>
    <t>3005-8829 / 52</t>
  </si>
  <si>
    <t>3000-2244</t>
  </si>
  <si>
    <t>CPE ABINODJIC-MIGUAM</t>
  </si>
  <si>
    <t>3005-8829</t>
  </si>
  <si>
    <t>CPE ABINODJIC-MIGUAM (INST. VAL D'OR)</t>
  </si>
  <si>
    <t>3005-8829 52</t>
  </si>
  <si>
    <t>Fermont</t>
  </si>
  <si>
    <t>3005-9021 / 78</t>
  </si>
  <si>
    <t>3001-3763</t>
  </si>
  <si>
    <t>400 TONNES ET TROTTINETTES</t>
  </si>
  <si>
    <t>3005-9021</t>
  </si>
  <si>
    <t>Désistement de la demande du CPE. Remise des places. Vois résolution du 22 juin 2017.</t>
  </si>
  <si>
    <t>3005-9021 78</t>
  </si>
  <si>
    <t>CPE 400 TONNES ET TROTTINETTES</t>
  </si>
  <si>
    <t>Havre-Saint-Pierre</t>
  </si>
  <si>
    <t>3005-8835 / 80</t>
  </si>
  <si>
    <t>3092-3981</t>
  </si>
  <si>
    <t>CPE PICASSOU INC.</t>
  </si>
  <si>
    <t>3005-8835</t>
  </si>
  <si>
    <t>CPE PICASSOU INC. (INST. HAVRE SAINT-PIERRE)</t>
  </si>
  <si>
    <t>3005-8835 80</t>
  </si>
  <si>
    <t>3005-9044 / 13</t>
  </si>
  <si>
    <t>3000-2272</t>
  </si>
  <si>
    <t>CPE MAGIMUSE</t>
  </si>
  <si>
    <t>3005-9044</t>
  </si>
  <si>
    <t>CPE MAGIMUSE (INST. BAIE COMEAU)</t>
  </si>
  <si>
    <t xml:space="preserve">Rapport Bi reçu et analyser pour le mois de janvier 2016. Date : mai 2017
Rapport Bi reçu et analyser pour le mois de juillet 2016. Report de 6 mois étant donné les nouvelles règles budgétaires qui ne sont pas favorable au développement d'une petite installation. Le CA évalue d'autre scénario.
Rapport Bi nov. 2016 reçu.
Rapport Bi de févr. 2017 reçu. : Report de 2 mois. Le CA est toujours en réflexion sur la façon de réaliser le projet.
Rapport bimestriel septembre 2017:  Projet n'avance pas depuis automne 2015.  Changement d'opportunités évoqué en lien avec l'autre projet de 52 places autorisées.  Il y a de fortes chances que les places nous soient remises.  En attente des recommandations du CCR.  Date reportée de réalisation au 1 mai 2019.
Rapport bimestriel de septembre 2017:  Aucun report
Rapport bimestriel novembre 2017:  aucun report.
Rapport bimestriel janvier 2018: Report en août 2019 en attente réponse comité consultatif régional.
Mars 2018: En attente des documents du CPE confirmant le retour des places suite à une non-recommandation du CCO.
</t>
  </si>
  <si>
    <t>3005-9044 13</t>
  </si>
  <si>
    <t>3005-9114 / 52</t>
  </si>
  <si>
    <t>3005-9114</t>
  </si>
  <si>
    <t>3005-9114 52</t>
  </si>
  <si>
    <t>1843-6485 / 5</t>
  </si>
  <si>
    <t>1843-6485 5</t>
  </si>
  <si>
    <t>3005-9037 / 31</t>
  </si>
  <si>
    <t>1645-0934</t>
  </si>
  <si>
    <t>3005-9037</t>
  </si>
  <si>
    <t>AUX JOYEUX MARMOTS (INST. POINTE-À-LA-CROIX)</t>
  </si>
  <si>
    <t>3005-9037 31</t>
  </si>
  <si>
    <t>3005-9042 / 50</t>
  </si>
  <si>
    <t>3000-2000</t>
  </si>
  <si>
    <t>3005-9042</t>
  </si>
  <si>
    <t>CPE DE LA BAIE (INST. BONAVENTURE)</t>
  </si>
  <si>
    <t>3005-9042 50</t>
  </si>
  <si>
    <t>3005-1729 / 36</t>
  </si>
  <si>
    <t>3000-5020</t>
  </si>
  <si>
    <t>CPE LE VOYAGE DE MON ENFANCE</t>
  </si>
  <si>
    <t>3005-1729 36</t>
  </si>
  <si>
    <t>3005-1521 / 21</t>
  </si>
  <si>
    <t>3005-1521</t>
  </si>
  <si>
    <t>3005-1521 21</t>
  </si>
  <si>
    <t>3005-9664 / 26</t>
  </si>
  <si>
    <t>1635-8608</t>
  </si>
  <si>
    <t>CPE LA RAMEE</t>
  </si>
  <si>
    <t>3005-9664</t>
  </si>
  <si>
    <t>CPE LA RAMÉE- INST. 2</t>
  </si>
  <si>
    <t>3005-9664 26</t>
  </si>
  <si>
    <t>Saint-Georges</t>
  </si>
  <si>
    <t>3005-8950 / 60</t>
  </si>
  <si>
    <t>3000-4954</t>
  </si>
  <si>
    <t>3005-8950</t>
  </si>
  <si>
    <t>CPE BOUTONS D'OR (INST. ST-GEORGES)</t>
  </si>
  <si>
    <t>3005-8950 60</t>
  </si>
  <si>
    <t>3005-4330 / 21</t>
  </si>
  <si>
    <t>3000-7458</t>
  </si>
  <si>
    <t>AU RUISSEAU DE MON ENFANCE INC.</t>
  </si>
  <si>
    <t>3005-4330</t>
  </si>
  <si>
    <t>Dans sa demande, le promoteur a présenté son projet comme étant une nouvelle garderie de 34 places alors que dans les faits, il s'agit d'une relocalisation de la garderie existante de 13 places à laquelle 21 nouvelles places sont ajoutées.</t>
  </si>
  <si>
    <t>3005-4330 21</t>
  </si>
  <si>
    <t>3005-8959 / 80</t>
  </si>
  <si>
    <t>1469-5134</t>
  </si>
  <si>
    <t>CPE LE PETIT TRAIN INC.</t>
  </si>
  <si>
    <t>3005-8959</t>
  </si>
  <si>
    <t>CPE LE PETIT TRAIN INC. (INST. LÉVIS)</t>
  </si>
  <si>
    <t>Retour de 80 places - Résolution du CA au dossier.</t>
  </si>
  <si>
    <t>3005-8959 80</t>
  </si>
  <si>
    <t>3005-8954 / 78</t>
  </si>
  <si>
    <t>3000-4953</t>
  </si>
  <si>
    <t>CPE MONTESSORI DE ST-JEAN-CHRYSOSTOME</t>
  </si>
  <si>
    <t>3005-8954</t>
  </si>
  <si>
    <t>CPE MONTESSORI DE SAINT-JEAN-CHRYSOSTOME (INST. LÉVIS)</t>
  </si>
  <si>
    <t>3005-8954 78</t>
  </si>
  <si>
    <t>3005-0555 / 10</t>
  </si>
  <si>
    <t>1628-4721</t>
  </si>
  <si>
    <t>2018-09-28: Rapport bimestriel reçu. Aucun retard dans l'échéancier.
2018-07-23: Rapport bimestriel reçu. Retard de 2 mois à l'échéancier pour cause de non-conformité des plans.
2018-05-18: Rapport bimestriel reçu. Un mois de retard dû à l'analyse des plans qui déborde le 60 jours.
2018-04-12: Rapport bimestriel de mars reçu. Aucun retard dans l'échéancier.
2018-01-19: Rapport bimestriel reçu. Trois mois de retard dû à une non-conformité des plans.
2017-11-08: Rapport bimestriel reçue. Report du permis à juin 2018.</t>
  </si>
  <si>
    <t>3005-0555 10</t>
  </si>
  <si>
    <t>3000-1268 / 5</t>
  </si>
  <si>
    <t>3000-1268</t>
  </si>
  <si>
    <t>CPE DE LA CHENILLE AU PAPILLON INC.</t>
  </si>
  <si>
    <t>3000-1268 5</t>
  </si>
  <si>
    <t>Saint-Agapit</t>
  </si>
  <si>
    <t>3005-8733 / 52</t>
  </si>
  <si>
    <t>1845-8315</t>
  </si>
  <si>
    <t>CPE JOLIBOIS</t>
  </si>
  <si>
    <t>3005-8733</t>
  </si>
  <si>
    <t>CPE JOLIBOIS (INST. ST-AGAPIT)</t>
  </si>
  <si>
    <t>3005-8733 52</t>
  </si>
  <si>
    <t>Saint-Pamphile</t>
  </si>
  <si>
    <t>3005-1559 / 8</t>
  </si>
  <si>
    <t>4028-7112</t>
  </si>
  <si>
    <t>CPE LES COQUINS</t>
  </si>
  <si>
    <t>3005-1559</t>
  </si>
  <si>
    <t>AU PETIT MONDE MAGIQUE</t>
  </si>
  <si>
    <t>3005-1559 8</t>
  </si>
  <si>
    <t>Tourville</t>
  </si>
  <si>
    <t>3005-9011 / 29</t>
  </si>
  <si>
    <t>3005-9011</t>
  </si>
  <si>
    <t>CPE LES COQUINS (INST. TOURVILLE)</t>
  </si>
  <si>
    <t>Retour de 29 places - Résolution du CA au dossier.</t>
  </si>
  <si>
    <t>3005-9011 29</t>
  </si>
  <si>
    <t>3005-8887 / 40</t>
  </si>
  <si>
    <t>2964-8169</t>
  </si>
  <si>
    <t>CPE ENFANT-BONHEUR INC.</t>
  </si>
  <si>
    <t>3005-8887</t>
  </si>
  <si>
    <t>CPE ENFANT-BONHEUR (INST. MONTMAGNY)</t>
  </si>
  <si>
    <t>3005-8887 40</t>
  </si>
  <si>
    <t>3006-0407 / 62</t>
  </si>
  <si>
    <t>1849-3551</t>
  </si>
  <si>
    <t>3006-0407</t>
  </si>
  <si>
    <t>CPE DES PETITS POMMIERS (INST. SCOTT)</t>
  </si>
  <si>
    <t>3006-0407 62</t>
  </si>
  <si>
    <t>7006-0088 / 3</t>
  </si>
  <si>
    <t>7001-5462</t>
  </si>
  <si>
    <t>BC DES PETITS POMMIERS</t>
  </si>
  <si>
    <t>7006-0088</t>
  </si>
  <si>
    <t>CPE DES PETITS POMMIERS</t>
  </si>
  <si>
    <t>7006-0088 3</t>
  </si>
  <si>
    <t>3005-8884 / 40</t>
  </si>
  <si>
    <t>1361-1348</t>
  </si>
  <si>
    <t>CPE AU JARDIN DE DOMINIQUE INC.</t>
  </si>
  <si>
    <t>3005-8884</t>
  </si>
  <si>
    <t>CPE AU JARDIN DE DOMINIQUE (INST. BEAUCEVILLE)</t>
  </si>
  <si>
    <t>Retour de 40 places - Résolution du CA et lettre du CPE au dossier.</t>
  </si>
  <si>
    <t>3005-8884 40</t>
  </si>
  <si>
    <t>3005-9167 / 78</t>
  </si>
  <si>
    <t>1480-4025</t>
  </si>
  <si>
    <t>CPE CAROLINE</t>
  </si>
  <si>
    <t>3005-9167</t>
  </si>
  <si>
    <t>CPE CAROLINE (INST. DUVERNAY)</t>
  </si>
  <si>
    <t>3005-9167 78</t>
  </si>
  <si>
    <t>3005-4949 / 14</t>
  </si>
  <si>
    <t>1845-7846</t>
  </si>
  <si>
    <t>CPE LA MARMAILLE</t>
  </si>
  <si>
    <t>3005-4949</t>
  </si>
  <si>
    <t>3005-4949 14</t>
  </si>
  <si>
    <t>3005-9216 / 80</t>
  </si>
  <si>
    <t>3005-9216</t>
  </si>
  <si>
    <t>CPE CHEZ NOUS C'EST CHEZ VOUS (INST. LAVAL)</t>
  </si>
  <si>
    <t>3005-9216 80</t>
  </si>
  <si>
    <t>3005-9221 / NULL</t>
  </si>
  <si>
    <t>3000-2106</t>
  </si>
  <si>
    <t>"FORCE VIVE" CPE</t>
  </si>
  <si>
    <t>3005-9221</t>
  </si>
  <si>
    <t>CPE FORCE VIVE (INST. DUVERNAY)</t>
  </si>
  <si>
    <t>3005-9221 10</t>
  </si>
  <si>
    <t>3005-9221 / 70</t>
  </si>
  <si>
    <t>3005-9221 70</t>
  </si>
  <si>
    <t>3005-9128 / 60</t>
  </si>
  <si>
    <t>3001-3832</t>
  </si>
  <si>
    <t>G. ÉDUCATIVE LA BAGATELLE</t>
  </si>
  <si>
    <t>3005-9128</t>
  </si>
  <si>
    <t>3005-9128 60</t>
  </si>
  <si>
    <t>G. ÉDUCATIVE LA BAGATELLE INC.</t>
  </si>
  <si>
    <t>3005-9128 / NULL</t>
  </si>
  <si>
    <t>3005-9128 20</t>
  </si>
  <si>
    <t>3005-9225 / 26</t>
  </si>
  <si>
    <t>1479-3368</t>
  </si>
  <si>
    <t>CPE LE HÊTRE INC.</t>
  </si>
  <si>
    <t>3005-9225</t>
  </si>
  <si>
    <t>3005-9225 26</t>
  </si>
  <si>
    <t>2320-5628 / 15</t>
  </si>
  <si>
    <t>2320-5628</t>
  </si>
  <si>
    <t>CPE DU MANOIR INC.</t>
  </si>
  <si>
    <t>2320-5628 15</t>
  </si>
  <si>
    <t>3005-9191 / 80</t>
  </si>
  <si>
    <t>5511-8285</t>
  </si>
  <si>
    <t>CPE ROSAMIE</t>
  </si>
  <si>
    <t>3005-9191</t>
  </si>
  <si>
    <t>CPE ROSAMIE (INST. PLACE ST-MARTIN)</t>
  </si>
  <si>
    <t>3005-9191 80</t>
  </si>
  <si>
    <t>13-03</t>
  </si>
  <si>
    <t>7005-3979 / 3</t>
  </si>
  <si>
    <t>7000-7036</t>
  </si>
  <si>
    <t>BC - CPE LE CHEZ-MOI DES PETITS</t>
  </si>
  <si>
    <t>7005-3979</t>
  </si>
  <si>
    <t>7005-3979 3</t>
  </si>
  <si>
    <t>CPE LE CHEZ-MOI DES PETITS</t>
  </si>
  <si>
    <t>3005-1449 / 20</t>
  </si>
  <si>
    <t>3005-1449</t>
  </si>
  <si>
    <t>3005-1449 20</t>
  </si>
  <si>
    <t>1503-2154 / 12</t>
  </si>
  <si>
    <t>Cote 10 (Faible) modifiée le 2016-08-11</t>
  </si>
  <si>
    <t>1503-2154 12</t>
  </si>
  <si>
    <t>5540-5476 / 16</t>
  </si>
  <si>
    <t>5540-5476</t>
  </si>
  <si>
    <t>G. AU CHAMP FLEURI</t>
  </si>
  <si>
    <t>5540-5476 16</t>
  </si>
  <si>
    <t>3087-4291 QUÉBEC INC.</t>
  </si>
  <si>
    <t>3005-9198 / 78</t>
  </si>
  <si>
    <t>5405-4762</t>
  </si>
  <si>
    <t>CPE DU BOISÉ VIMONT</t>
  </si>
  <si>
    <t>3005-9198</t>
  </si>
  <si>
    <t>CPE BOISÉ VIMONT (INST. AUTEUIL)</t>
  </si>
  <si>
    <t>3005-9198 78</t>
  </si>
  <si>
    <t>3005-9564 / 80</t>
  </si>
  <si>
    <t>1628-3004</t>
  </si>
  <si>
    <t>CPE BOUTON DE ROSE</t>
  </si>
  <si>
    <t>3005-9564</t>
  </si>
  <si>
    <t>3005-9564 80</t>
  </si>
  <si>
    <t>Saint-Gabriel</t>
  </si>
  <si>
    <t>3006-0511 / 26</t>
  </si>
  <si>
    <t>2315-7134</t>
  </si>
  <si>
    <t>3006-0511</t>
  </si>
  <si>
    <t>CPE TIRELOU INSTALLATION SIFFLEUX</t>
  </si>
  <si>
    <t>3006-0511 26</t>
  </si>
  <si>
    <t>Lanoraie</t>
  </si>
  <si>
    <t>3005-9571 / NULL</t>
  </si>
  <si>
    <t>3001-4192</t>
  </si>
  <si>
    <t>LES PETITS NAVIGATEURS</t>
  </si>
  <si>
    <t>3005-9571</t>
  </si>
  <si>
    <t>3005-9571 9</t>
  </si>
  <si>
    <t>9283-5842 QUÉBEC INC.</t>
  </si>
  <si>
    <t>3005-9571 / 69</t>
  </si>
  <si>
    <t>3005-9571 69</t>
  </si>
  <si>
    <t>3005-9623 / 80</t>
  </si>
  <si>
    <t>3000-4913</t>
  </si>
  <si>
    <t>CPE "LE CHAT PERCHÉ"</t>
  </si>
  <si>
    <t>3005-9623</t>
  </si>
  <si>
    <t>CPE "LE CHAT PERCHÉ" (INST. REPENTIGNY)</t>
  </si>
  <si>
    <t>3005-9623 80</t>
  </si>
  <si>
    <t>3005-9615 / 78</t>
  </si>
  <si>
    <t>5555-7821</t>
  </si>
  <si>
    <t>CPE "LES PETITS DOIGTS"</t>
  </si>
  <si>
    <t>3005-9615</t>
  </si>
  <si>
    <t>CPE"LES PETITS DOIGTS" (INST. REPENTIGNY)</t>
  </si>
  <si>
    <t>3005-9615 78</t>
  </si>
  <si>
    <t>3005-4235 / NULL</t>
  </si>
  <si>
    <t>3000-7334</t>
  </si>
  <si>
    <t>G. LES COQUELICOTS</t>
  </si>
  <si>
    <t>3005-4235</t>
  </si>
  <si>
    <t>3005-4235 26</t>
  </si>
  <si>
    <t>9060-9959 QUÉBEC INC.</t>
  </si>
  <si>
    <t>3005-7821 / 15</t>
  </si>
  <si>
    <t>5431-6559</t>
  </si>
  <si>
    <t>CPE BALIBALLON</t>
  </si>
  <si>
    <t>3005-7821</t>
  </si>
  <si>
    <t>Cote 10 (Faible) modifiée le 2015-11-05</t>
  </si>
  <si>
    <t>3005-7821 15</t>
  </si>
  <si>
    <t>3005-9613 / 78</t>
  </si>
  <si>
    <t>3000-2081</t>
  </si>
  <si>
    <t>CPE LES MOUSSAILLONS</t>
  </si>
  <si>
    <t>3005-9613</t>
  </si>
  <si>
    <t>CPE LES MOUSSAILLONS (INST. ST-PIERRE)</t>
  </si>
  <si>
    <t>3005-9613 78</t>
  </si>
  <si>
    <t>Rawdon</t>
  </si>
  <si>
    <t>2315-7134 / 8</t>
  </si>
  <si>
    <t>2315-7134 8</t>
  </si>
  <si>
    <t>2315-7134 / NULL</t>
  </si>
  <si>
    <t>2315-7134 4</t>
  </si>
  <si>
    <t>3005-0977 / 21</t>
  </si>
  <si>
    <t>2417-5887</t>
  </si>
  <si>
    <t>CPE BOUTE-EN-TRAIN</t>
  </si>
  <si>
    <t>3005-0977</t>
  </si>
  <si>
    <t>LA P'TITE GARE ST-ROCH</t>
  </si>
  <si>
    <t>3005-0977 21</t>
  </si>
  <si>
    <t>3005-0257 / 7</t>
  </si>
  <si>
    <t>3000-1316</t>
  </si>
  <si>
    <t>3005-0257</t>
  </si>
  <si>
    <t>3005-0257 7</t>
  </si>
  <si>
    <t>3005-1562 / 31</t>
  </si>
  <si>
    <t>3005-1562</t>
  </si>
  <si>
    <t>3005-1562 31</t>
  </si>
  <si>
    <t>3005-9582 / 80</t>
  </si>
  <si>
    <t>3000-2078</t>
  </si>
  <si>
    <t>CPE LA ROSE DES VENTS</t>
  </si>
  <si>
    <t>3005-9582</t>
  </si>
  <si>
    <t>CPE LA ROSE DES VENTS (INST. TERREBONNE OUEST)</t>
  </si>
  <si>
    <t>Cote 10 (Faible) modifiée le 2018-07-11</t>
  </si>
  <si>
    <t>3005-9582 80</t>
  </si>
  <si>
    <t>3005-9634 / 52</t>
  </si>
  <si>
    <t>3000-2079</t>
  </si>
  <si>
    <t>CPE CONTACT JARDIN-SOLEIL INC.</t>
  </si>
  <si>
    <t>3005-9634</t>
  </si>
  <si>
    <t>CPE CONTACT JARDIN-SOLEIL INC. (INST. TERREBONNE)</t>
  </si>
  <si>
    <t>3005-9634 52</t>
  </si>
  <si>
    <t>3005-9591 / 60</t>
  </si>
  <si>
    <t>3000-2181</t>
  </si>
  <si>
    <t>CPE LES BOURGEONS-SOLEIL</t>
  </si>
  <si>
    <t>CPE LES BOURGEONS-SOLEIL (INST. LAPLAINE)</t>
  </si>
  <si>
    <t>3005-9591 60</t>
  </si>
  <si>
    <t>3005-9675 / 80</t>
  </si>
  <si>
    <t>5512-0992</t>
  </si>
  <si>
    <t>CPE STATION ENFANCE DES MOULINS</t>
  </si>
  <si>
    <t>LES SERVICES DE GARDE DES MOULINS (INST. TERREBONNE)</t>
  </si>
  <si>
    <t>3005-9675 80</t>
  </si>
  <si>
    <t>LES SERVICES DE GARDE DES MOULINS INC.</t>
  </si>
  <si>
    <t>3005-9624 / 80</t>
  </si>
  <si>
    <t>3000-1160</t>
  </si>
  <si>
    <t>CPE LA PIROULINE INC.</t>
  </si>
  <si>
    <t>CPE LA PIROULINE INC. (INST. TERREBONNE)</t>
  </si>
  <si>
    <t>3005-9624 80</t>
  </si>
  <si>
    <t>3005-9587 / 60</t>
  </si>
  <si>
    <t>3005-9587</t>
  </si>
  <si>
    <t>CPE LES BOURGEONS-SOLEIL (INST. LACHENAIE)</t>
  </si>
  <si>
    <t>3005-9587 60</t>
  </si>
  <si>
    <t>3005-9649 / 70</t>
  </si>
  <si>
    <t>3000-4912</t>
  </si>
  <si>
    <t>C.P.E. LES JOLIS MINOIS</t>
  </si>
  <si>
    <t>CPE LES JOLIS MINOIS (INST. TERREBONNE CENTRE)</t>
  </si>
  <si>
    <t>3005-9649 70</t>
  </si>
  <si>
    <t>5417-4354 / 45</t>
  </si>
  <si>
    <t>5417-4354 45</t>
  </si>
  <si>
    <t>LES ENTREPRISES BÉGIN ET LACHAINE INC.</t>
  </si>
  <si>
    <t>3005-9604 / 80</t>
  </si>
  <si>
    <t>3005-9604</t>
  </si>
  <si>
    <t>LES SERVICES DE GARDE DES MOULINS (INST. LACHENAIE)</t>
  </si>
  <si>
    <t>3005-9604 80</t>
  </si>
  <si>
    <t>3005-9607 / 80</t>
  </si>
  <si>
    <t>1464-4694</t>
  </si>
  <si>
    <t>CPE CHATON (INST. MASCOUCHE SECTEUR ST-HENRI)</t>
  </si>
  <si>
    <t>3005-9607 80</t>
  </si>
  <si>
    <t>3005-4630 / 35</t>
  </si>
  <si>
    <t>3000-2183</t>
  </si>
  <si>
    <t>3005-4630</t>
  </si>
  <si>
    <t>3005-4630 35</t>
  </si>
  <si>
    <t>3005-9559 / 60</t>
  </si>
  <si>
    <t>3005-9559</t>
  </si>
  <si>
    <t>CPE CLAIR-SOLEIL DE MASCOUCHE INC. (INST. MASCOUCHE)</t>
  </si>
  <si>
    <t>3005-9559 60</t>
  </si>
  <si>
    <t>3005-9600 / 80</t>
  </si>
  <si>
    <t>1629-3607</t>
  </si>
  <si>
    <t>CPE DES DEUX-MONTAGNES</t>
  </si>
  <si>
    <t>3005-9600</t>
  </si>
  <si>
    <t>CPE DES DEUX-MONTAGNES (INST. DE LA SEIGNEURIE)</t>
  </si>
  <si>
    <t>Cote 10 (Faible) modifiée le 2018-06-28
Places retournées le 2018-06-21 par résolution du CA</t>
  </si>
  <si>
    <t>3005-9600 80</t>
  </si>
  <si>
    <t>3005-9603 / 80</t>
  </si>
  <si>
    <t>CPE FLEUR DE POMMIER</t>
  </si>
  <si>
    <t>3005-9603</t>
  </si>
  <si>
    <t>CPE FLEUR DE POMMIER (INST. SAINT-JOSEPH-DU-LAC)</t>
  </si>
  <si>
    <t>Retour 80 places résolution du CA au dossier
Cote 10 (Faible) modifiée le 2016-02-15</t>
  </si>
  <si>
    <t>3005-9603 80</t>
  </si>
  <si>
    <t>3005-9597 / 80</t>
  </si>
  <si>
    <t>3000-2073</t>
  </si>
  <si>
    <t>LA DÉCOUVERTE DE L'ENFANCE CPE</t>
  </si>
  <si>
    <t>3005-9597</t>
  </si>
  <si>
    <t>CPE LA DÉCOUVERTE DE L'ENFANCE (INST. RIVIÈRE NORD)</t>
  </si>
  <si>
    <t>3005-9597 80</t>
  </si>
  <si>
    <t>3005-8704 / 66</t>
  </si>
  <si>
    <t>3000-5012</t>
  </si>
  <si>
    <t>3005-8704</t>
  </si>
  <si>
    <t>3005-8704 66</t>
  </si>
  <si>
    <t>2973-1635 / 13</t>
  </si>
  <si>
    <t>2973-1635</t>
  </si>
  <si>
    <t>CPE LA PETITE ACADÉMIE</t>
  </si>
  <si>
    <t>2973-1635 13</t>
  </si>
  <si>
    <t>3005-9479 / 80</t>
  </si>
  <si>
    <t>3005-9479 80</t>
  </si>
  <si>
    <t>3005-9609 / 60</t>
  </si>
  <si>
    <t>3005-9609 60</t>
  </si>
  <si>
    <t>3006-0460 / 20</t>
  </si>
  <si>
    <t>4026-9516</t>
  </si>
  <si>
    <t>CPE "LES PETITS BALUCHONS"</t>
  </si>
  <si>
    <t>3006-0460</t>
  </si>
  <si>
    <t>CPE LES LUTINS ENCHANTEURS</t>
  </si>
  <si>
    <t>3006-0460 20</t>
  </si>
  <si>
    <t>3005-9602 / 80</t>
  </si>
  <si>
    <t>3005-9602 80</t>
  </si>
  <si>
    <t>3005-8763 / 80</t>
  </si>
  <si>
    <t>3001-3609</t>
  </si>
  <si>
    <t>CPE CHAPEAU MELON ET BOTTES DE PLUIE</t>
  </si>
  <si>
    <t>3005-8763</t>
  </si>
  <si>
    <t>CPE CHAPEAU MELON</t>
  </si>
  <si>
    <t>3005-8763 80</t>
  </si>
  <si>
    <t>3005-9499 / NULL</t>
  </si>
  <si>
    <t>3001-4123</t>
  </si>
  <si>
    <t>G. LES PETITS ANGES DU QUEBEC</t>
  </si>
  <si>
    <t>3005-9499</t>
  </si>
  <si>
    <t>3005-9499 80</t>
  </si>
  <si>
    <t>9251-5477 QUÉBEC INC.</t>
  </si>
  <si>
    <t>3005-9568 / 80</t>
  </si>
  <si>
    <t>3005-9568 80</t>
  </si>
  <si>
    <t>3005-9601 / 80</t>
  </si>
  <si>
    <t>3005-9601 80</t>
  </si>
  <si>
    <t>3005-9481 / 80</t>
  </si>
  <si>
    <t>5479-4979</t>
  </si>
  <si>
    <t>CPE LE PETIT ÉQUIPAGE</t>
  </si>
  <si>
    <t>3005-9481</t>
  </si>
  <si>
    <t>CPE LE PETIT ÉQUIPAGE (INST. MIRABEL)</t>
  </si>
  <si>
    <t>3005-9481 80</t>
  </si>
  <si>
    <t>Saint-André-d'Argenteuil</t>
  </si>
  <si>
    <t>3005-2016 / 40</t>
  </si>
  <si>
    <t>1638-5452</t>
  </si>
  <si>
    <t>C.P.E. LA PUCE  À L'OREILLE</t>
  </si>
  <si>
    <t>3005-2016</t>
  </si>
  <si>
    <t>C.P.E. LA PUCE A L'OREILLE</t>
  </si>
  <si>
    <t>3005-2016 40</t>
  </si>
  <si>
    <t>C.P.E. LA PUCE À L'OREILLE</t>
  </si>
  <si>
    <t>3005-9578 / NULL</t>
  </si>
  <si>
    <t>1640-9278</t>
  </si>
  <si>
    <t>CPE LA BARBOUILLE INC.</t>
  </si>
  <si>
    <t>3005-9578</t>
  </si>
  <si>
    <t>CPE LA BARBOUILLE INC. (INST. SAINTE-ADÈLE)</t>
  </si>
  <si>
    <t>3005-9578 10</t>
  </si>
  <si>
    <t>Val-David</t>
  </si>
  <si>
    <t>3005-0393 / NULL</t>
  </si>
  <si>
    <t>3005-0393</t>
  </si>
  <si>
    <t>3005-0393 3</t>
  </si>
  <si>
    <t>3005-9577 / 41</t>
  </si>
  <si>
    <t>1506-1112</t>
  </si>
  <si>
    <t>3005-9577</t>
  </si>
  <si>
    <t>2015-07-15 : Retour des 41 places subventionnées de la part du CPE</t>
  </si>
  <si>
    <t>3005-9577 41</t>
  </si>
  <si>
    <t>3005-0513 / 20</t>
  </si>
  <si>
    <t>3005-0513</t>
  </si>
  <si>
    <t>3005-0513 20</t>
  </si>
  <si>
    <t>Upton</t>
  </si>
  <si>
    <t>3005-9450 / 37</t>
  </si>
  <si>
    <t>3000-2093</t>
  </si>
  <si>
    <t>CPE DOUX RÉVEIL</t>
  </si>
  <si>
    <t>3005-9450</t>
  </si>
  <si>
    <t>CPE DOUX RÉVEIL (INST. UPTON)</t>
  </si>
  <si>
    <t>Cote 10 (Faible) modifiée le 2016-06-16</t>
  </si>
  <si>
    <t>3005-9450 37</t>
  </si>
  <si>
    <t>3005-9370 / 0</t>
  </si>
  <si>
    <t>2172-7326</t>
  </si>
  <si>
    <t>CPE L'AMIBULLE</t>
  </si>
  <si>
    <t>3005-9370</t>
  </si>
  <si>
    <t>CPE L'AMIBULLE (INST. BOIS-JOLI)</t>
  </si>
  <si>
    <t>3005-9370 40</t>
  </si>
  <si>
    <t>3005-9292 / 39</t>
  </si>
  <si>
    <t>5450-2943</t>
  </si>
  <si>
    <t>CPE MAFAMIGARDE (INST. SAINT-HYACINTHE)</t>
  </si>
  <si>
    <t>3005-9292 39</t>
  </si>
  <si>
    <t>Saint-Valérien-de-Milton</t>
  </si>
  <si>
    <t>3005-9484 / 39</t>
  </si>
  <si>
    <t>3005-9484</t>
  </si>
  <si>
    <t>CPE MAFAMIGARDE (INST. SAINT-VALÉRIEN)</t>
  </si>
  <si>
    <t>3005-9484 39</t>
  </si>
  <si>
    <t>3005-9461 / 78</t>
  </si>
  <si>
    <t>3000-2161</t>
  </si>
  <si>
    <t>CPE LES CHAMPIGNOLES INC.</t>
  </si>
  <si>
    <t>3005-9461</t>
  </si>
  <si>
    <t>C.P.E. LES CHAMPIGNOLES INC.</t>
  </si>
  <si>
    <t>Cote 10 (Faible) modifiée le 2018-03-28</t>
  </si>
  <si>
    <t>3005-9461 78</t>
  </si>
  <si>
    <t>3005-7358 / 20</t>
  </si>
  <si>
    <t>3001-1444</t>
  </si>
  <si>
    <t>L'ODYSSÉE</t>
  </si>
  <si>
    <t>3005-7358</t>
  </si>
  <si>
    <t>Projet 2013 non recevable -  Lettre annulation de l'autorisation à offrir 20 places du 27 novembre 2014
Cote 10 (Faible) modifiée le 2014-12-15</t>
  </si>
  <si>
    <t>3005-7358 20</t>
  </si>
  <si>
    <t>7239998 CANADA INC.</t>
  </si>
  <si>
    <t>3005-9446 / 78</t>
  </si>
  <si>
    <t>1860-1872</t>
  </si>
  <si>
    <t>LE CPE L'ARC-EN-JOIE</t>
  </si>
  <si>
    <t>3005-9446</t>
  </si>
  <si>
    <t>CPE L'ARC-EN-JOIE (INST. ST-ATHANASE)</t>
  </si>
  <si>
    <t>Cote 10 (Faible) modifiée le 2018-06-01</t>
  </si>
  <si>
    <t>3005-9446 78</t>
  </si>
  <si>
    <t>3005-9478 / 78</t>
  </si>
  <si>
    <t>3000-2147</t>
  </si>
  <si>
    <t>C.P.E. LE PETIT MONDE DE CALIMÉRO INC.</t>
  </si>
  <si>
    <t>3005-9478</t>
  </si>
  <si>
    <t>CPE PETIT MONDE CALIMÉRO (INST. ST-JEAN-SUR-RICHELIEU)</t>
  </si>
  <si>
    <t>3005-9478 78</t>
  </si>
  <si>
    <t>3005-8699 / 44</t>
  </si>
  <si>
    <t>3000-2163</t>
  </si>
  <si>
    <t>3005-8699</t>
  </si>
  <si>
    <t>Cote 10 (Faible) modifiée le 2018-03-28
Places retournés à la demande du service de garde</t>
  </si>
  <si>
    <t>3005-8699 44</t>
  </si>
  <si>
    <t>3005-8717 / 77</t>
  </si>
  <si>
    <t>3005-8717 77</t>
  </si>
  <si>
    <t>1352-7619 / 8</t>
  </si>
  <si>
    <t>1352-7619 8</t>
  </si>
  <si>
    <t>3005-9227 / 64</t>
  </si>
  <si>
    <t>3005-9227 64</t>
  </si>
  <si>
    <t>3005-8695 / 80</t>
  </si>
  <si>
    <t>2840-5397</t>
  </si>
  <si>
    <t>CPE CACHALOT INC.</t>
  </si>
  <si>
    <t>3005-8695 80</t>
  </si>
  <si>
    <t>3005-8696 / NULL</t>
  </si>
  <si>
    <t>3005-8696</t>
  </si>
  <si>
    <t>Cote 10 (Faible) modifiée le 2017-06-14</t>
  </si>
  <si>
    <t>3005-8696 40</t>
  </si>
  <si>
    <t>3005-9490 / 80</t>
  </si>
  <si>
    <t>1477-2081</t>
  </si>
  <si>
    <t>CPE MON MONDE À MOI</t>
  </si>
  <si>
    <t>3005-9490</t>
  </si>
  <si>
    <t>3005-9490 80</t>
  </si>
  <si>
    <t>Sainte-Catherine</t>
  </si>
  <si>
    <t>3005-9185 / 80</t>
  </si>
  <si>
    <t>3000-2143</t>
  </si>
  <si>
    <t>CPE LA BOÎTE À BIZOUS</t>
  </si>
  <si>
    <t>3005-9185</t>
  </si>
  <si>
    <t>CPE LA BOÎTE À BIZOUS (INST. STE-CATHERINE)</t>
  </si>
  <si>
    <t>3005-9185 80</t>
  </si>
  <si>
    <t>3005-8742 / 80</t>
  </si>
  <si>
    <t>3000-2144</t>
  </si>
  <si>
    <t>CPE SOLEIL SOURIANT</t>
  </si>
  <si>
    <t>3005-8742 80</t>
  </si>
  <si>
    <t>Saint-Philippe</t>
  </si>
  <si>
    <t>3005-9277 / NULL</t>
  </si>
  <si>
    <t>3000-2270</t>
  </si>
  <si>
    <t>CPE LES PETITES SOURIS</t>
  </si>
  <si>
    <t>3005-9277</t>
  </si>
  <si>
    <t>CPE LES PETITES SOURIS (INST. SAINT-PHILIPPE)</t>
  </si>
  <si>
    <t>Ce projet a dû être réajusté. Au départ, le CPE demandait 80 places mais après analyse par le Ministère le CPE dépassait les 300 places possibles pour une même division (ce qu’on voit dans la demande initiale). Alors, on demande un écrit du CPE qui nous mentionne qu’effectivement le nombre de places demandées peut être diminué de 20 places ce qui totalise la demande à 60 places et non à 80. Le comité consultatif ne retient pas ce projet de 60 places.</t>
  </si>
  <si>
    <t>3005-9277 20</t>
  </si>
  <si>
    <t>3005-9229 / 62</t>
  </si>
  <si>
    <t>3000-2287</t>
  </si>
  <si>
    <t>CPE SAINT-PHILIPPE</t>
  </si>
  <si>
    <t>3005-9229 62</t>
  </si>
  <si>
    <t>3005-7453 / 20</t>
  </si>
  <si>
    <t>3005-7453 20</t>
  </si>
  <si>
    <t>Franklin</t>
  </si>
  <si>
    <t>3005-5569 / 27</t>
  </si>
  <si>
    <t>3000-8675</t>
  </si>
  <si>
    <t>CPE ABRACADABRA</t>
  </si>
  <si>
    <t>3005-5569</t>
  </si>
  <si>
    <t>LES PETITES POMMES</t>
  </si>
  <si>
    <t>3005-5569 27</t>
  </si>
  <si>
    <t>3005-8694 / 80</t>
  </si>
  <si>
    <t>3001-3546</t>
  </si>
  <si>
    <t>PROJET MARIA GIOIA</t>
  </si>
  <si>
    <t>3005-8694</t>
  </si>
  <si>
    <t>3005-8694 80</t>
  </si>
  <si>
    <t>3005-9382 / 80</t>
  </si>
  <si>
    <t>5452-1323</t>
  </si>
  <si>
    <t>CPE LA CLAIRE FONTAINE DE PINCOURT</t>
  </si>
  <si>
    <t>3005-9382</t>
  </si>
  <si>
    <t>CPE LA CLAIRE FONTAINE DE PINCOURT (INST. VAUDREUIL)</t>
  </si>
  <si>
    <t>3005-9382 80</t>
  </si>
  <si>
    <t>Rigaud</t>
  </si>
  <si>
    <t>3005-9377 / 44</t>
  </si>
  <si>
    <t>1863-1598</t>
  </si>
  <si>
    <t>3005-9377</t>
  </si>
  <si>
    <t>CPE LES TOURTERELLES INC. (INST. RIGAUD)</t>
  </si>
  <si>
    <t>3005-9377 44</t>
  </si>
  <si>
    <t>Pointe-des-Cascades</t>
  </si>
  <si>
    <t>3005-9270 / 80</t>
  </si>
  <si>
    <t>5446-4334</t>
  </si>
  <si>
    <t>CPE LA CAMPINOISE</t>
  </si>
  <si>
    <t>3005-9270 80</t>
  </si>
  <si>
    <t>1464-5725 / 16</t>
  </si>
  <si>
    <t>1464-5725</t>
  </si>
  <si>
    <t>CPE BOBINO INC.</t>
  </si>
  <si>
    <t>1464-5725 16</t>
  </si>
  <si>
    <t>3005-1483 / 16</t>
  </si>
  <si>
    <t>3005-1483</t>
  </si>
  <si>
    <t>CPE BOBINO-INSTALLATION TAPAGEUR</t>
  </si>
  <si>
    <t>3005-1483 16</t>
  </si>
  <si>
    <t>3005-9472 / 68</t>
  </si>
  <si>
    <t>3005-9472 68</t>
  </si>
  <si>
    <t>3005-9290 / 60</t>
  </si>
  <si>
    <t>3005-9290</t>
  </si>
  <si>
    <t>3005-9290 60</t>
  </si>
  <si>
    <t>Brigham</t>
  </si>
  <si>
    <t>16-13</t>
  </si>
  <si>
    <t>3005-9279 / 65</t>
  </si>
  <si>
    <t>1642-3105</t>
  </si>
  <si>
    <t>CPE LE PAPILLON BLEU</t>
  </si>
  <si>
    <t>3005-9279</t>
  </si>
  <si>
    <t>CPE LE PAPILLON BLEU (INST.BRIGHAM)</t>
  </si>
  <si>
    <t>3005-9279 65</t>
  </si>
  <si>
    <t>2843-6616 / NULL</t>
  </si>
  <si>
    <t>2843-6616</t>
  </si>
  <si>
    <t>CPE LES TISSERANDS</t>
  </si>
  <si>
    <t>au début - Demande de 20 places - accordé 18 - par la suite désistement de 2 places (FE)- le développement s'effectuee en 2 parties - développement de 3 places et ensuite 13 places
Comme il restait 4 places - 2 (FE) en désistement et 2 (FE) pas autorisé au développement</t>
  </si>
  <si>
    <t>2843-6616 2</t>
  </si>
  <si>
    <t>Dunham</t>
  </si>
  <si>
    <t>3005-9293 / 80</t>
  </si>
  <si>
    <t>3000-2148</t>
  </si>
  <si>
    <t>CPE LE CHÂTEAU DES FRIMOUSSES</t>
  </si>
  <si>
    <t>3005-9293 80</t>
  </si>
  <si>
    <t>3094-6776 / NULL</t>
  </si>
  <si>
    <t>3094-6776</t>
  </si>
  <si>
    <t>CPE LE ZÈBRE CAROTTÉ</t>
  </si>
  <si>
    <t>Autorisé 12 places - Retour de 5 places
Développement de 7 places dont 5 poupons</t>
  </si>
  <si>
    <t>3094-6776 5</t>
  </si>
  <si>
    <t>3094-6776 / 7</t>
  </si>
  <si>
    <t>3094-6776 7</t>
  </si>
  <si>
    <t>Waterloo</t>
  </si>
  <si>
    <t>16-14</t>
  </si>
  <si>
    <t>3005-9495 / 0</t>
  </si>
  <si>
    <t>3000-1353</t>
  </si>
  <si>
    <t>CPE BUISSONNIÈRE</t>
  </si>
  <si>
    <t>3005-9495</t>
  </si>
  <si>
    <t>CPE BUISSONNIÈRE (INST. WATERLOO)</t>
  </si>
  <si>
    <t>3005-9495 80</t>
  </si>
  <si>
    <t>3005-9497 / 39</t>
  </si>
  <si>
    <t>3000-4910</t>
  </si>
  <si>
    <t>CPE RAYONS DE SOLEIL DE ROXTON POND INC.</t>
  </si>
  <si>
    <t>3005-9497</t>
  </si>
  <si>
    <t>3005-9497 39</t>
  </si>
  <si>
    <t>3005-9832 / 60</t>
  </si>
  <si>
    <t>3001-4712</t>
  </si>
  <si>
    <t>3005-9832</t>
  </si>
  <si>
    <t>CPE MAMIE-POM (INST. MARIEVILLE)</t>
  </si>
  <si>
    <t>Cote 10 (Faible) modifiée le 2018-05-08</t>
  </si>
  <si>
    <t>3005-9832 60</t>
  </si>
  <si>
    <t>3005-9267 / 63</t>
  </si>
  <si>
    <t>1647-9594</t>
  </si>
  <si>
    <t>CPE LA MARELLE INC.</t>
  </si>
  <si>
    <t>3005-9267 63</t>
  </si>
  <si>
    <t>Saint-Antoine-sur-Richelieu</t>
  </si>
  <si>
    <t>3005-9306 / 64</t>
  </si>
  <si>
    <t>3005-9306</t>
  </si>
  <si>
    <t>C.P.E. LE HIBOU (INST. SAINT-ANTOINE-SUR-RICHELIEU)</t>
  </si>
  <si>
    <t>3005-9306 64</t>
  </si>
  <si>
    <t>3005-9232 / 70</t>
  </si>
  <si>
    <t>3000-1240</t>
  </si>
  <si>
    <t>CPE LES COPAINS D'ABORD</t>
  </si>
  <si>
    <t>3005-9232 70</t>
  </si>
  <si>
    <t>3005-0957 / 30</t>
  </si>
  <si>
    <t>5505-9406</t>
  </si>
  <si>
    <t>CPE LES FRIMOUSSES DE LA VALLÉE</t>
  </si>
  <si>
    <t>3005-0957 30</t>
  </si>
  <si>
    <t>1626-2032 / 11</t>
  </si>
  <si>
    <t>1626-2032</t>
  </si>
  <si>
    <t>CPE JULIE-SOLEIL</t>
  </si>
  <si>
    <t>1626-2032 11</t>
  </si>
  <si>
    <t>3005-9265 / 80</t>
  </si>
  <si>
    <t>CPE MON MONDE À MOI (INST. VARENNES)</t>
  </si>
  <si>
    <t>3005-9265 80</t>
  </si>
  <si>
    <t>3005-8747 / 62</t>
  </si>
  <si>
    <t>3005-8747</t>
  </si>
  <si>
    <t>CPE PETIT À PETIT (INST. VERCHÈRES)</t>
  </si>
  <si>
    <t>Cote 10 (Faible) modifiée le 2017-04-28</t>
  </si>
  <si>
    <t>3005-8747 62</t>
  </si>
  <si>
    <t>1477-4566 / 5</t>
  </si>
  <si>
    <t>CPE DE LONGUEUIL-EST</t>
  </si>
  <si>
    <t>1477-4566 5</t>
  </si>
  <si>
    <t>3005-0346 / 5</t>
  </si>
  <si>
    <t>3000-2034</t>
  </si>
  <si>
    <t>CPE PRATT</t>
  </si>
  <si>
    <t>3005-0346</t>
  </si>
  <si>
    <t>Cote 10 (Faible) modifiée le 2014-11-05</t>
  </si>
  <si>
    <t>3005-0346 5</t>
  </si>
  <si>
    <t>3005-0311 / 2</t>
  </si>
  <si>
    <t>3005-0311</t>
  </si>
  <si>
    <t>3005-0311 2</t>
  </si>
  <si>
    <t>3005-6756 / 10</t>
  </si>
  <si>
    <t>3005-6756 10</t>
  </si>
  <si>
    <t>3005-9493 / 60</t>
  </si>
  <si>
    <t>3005-9493</t>
  </si>
  <si>
    <t>CPE DU QUARTIER (INST. LONGUEUIL)</t>
  </si>
  <si>
    <t>3005-9493 60</t>
  </si>
  <si>
    <t>3005-9493 / NULL</t>
  </si>
  <si>
    <t>3005-9493 20</t>
  </si>
  <si>
    <t>3005-0943 / 18</t>
  </si>
  <si>
    <t>2540-5994</t>
  </si>
  <si>
    <t>CPE VOS TOUT-PETITS</t>
  </si>
  <si>
    <t>3005-0943</t>
  </si>
  <si>
    <t>3005-0943 18</t>
  </si>
  <si>
    <t>3000-1191 / NULL</t>
  </si>
  <si>
    <t>3000-1191</t>
  </si>
  <si>
    <t>CPE POMME SOLEIL</t>
  </si>
  <si>
    <t>3000-1191 2</t>
  </si>
  <si>
    <t>3000-1191 / 14</t>
  </si>
  <si>
    <t>3000-1191 14</t>
  </si>
  <si>
    <t>3005-8756 / 34</t>
  </si>
  <si>
    <t>3000-2140</t>
  </si>
  <si>
    <t>CPE LES JOYEUX APPRENTIS</t>
  </si>
  <si>
    <t>3005-8756</t>
  </si>
  <si>
    <t>CPE LES JOYEUX APPRENTIS (INST. SAINT-HUBERT)</t>
  </si>
  <si>
    <t>3005-8756 34</t>
  </si>
  <si>
    <t>3005-9284 / 43</t>
  </si>
  <si>
    <t>1365-4785</t>
  </si>
  <si>
    <t>CPE LES MOUSSES DU MONT INC.</t>
  </si>
  <si>
    <t>3005-9284</t>
  </si>
  <si>
    <t>CPE LES MOUSSES DU MONT (INST. ST-BRUNO-DE-MONTARVILLE)</t>
  </si>
  <si>
    <t>3005-9284 43</t>
  </si>
  <si>
    <t>3005-9366 / 62</t>
  </si>
  <si>
    <t>3005-9366</t>
  </si>
  <si>
    <t>CPE DE BOUCHERVILLE (INST. BOUCHERVILLE)</t>
  </si>
  <si>
    <t>3005-9366 80</t>
  </si>
  <si>
    <t>3005-9414 / 60</t>
  </si>
  <si>
    <t>3001-4065</t>
  </si>
  <si>
    <t>GARDERIE BOTTINE ET TROTTINETTE</t>
  </si>
  <si>
    <t>3005-9414</t>
  </si>
  <si>
    <t>Cote 10 (Faible) modifiée le 2017-06-06</t>
  </si>
  <si>
    <t>3005-9414 60</t>
  </si>
  <si>
    <t>9281-4458 QUÉBEC INC.</t>
  </si>
  <si>
    <t>3005-9285 / 55</t>
  </si>
  <si>
    <t>3000-1321</t>
  </si>
  <si>
    <t>CPE DE BLOC EN BLOC</t>
  </si>
  <si>
    <t>3005-9285 55</t>
  </si>
  <si>
    <t>Thomas, Marie-Pascale</t>
  </si>
  <si>
    <t>3005-8882 / 16</t>
  </si>
  <si>
    <t>1361-6164</t>
  </si>
  <si>
    <t>CPE LES PETITS LUTINS DE DRUMMONDVILLE INC.</t>
  </si>
  <si>
    <t>3005-8882</t>
  </si>
  <si>
    <t>Cote 10 (Faible) modifiée le 2018-06-04
Résolution 30 mai 2018 - allocation compensatoire pour retour volontaire des 16 places subventionnées en réalisation</t>
  </si>
  <si>
    <t>3005-8882 16</t>
  </si>
  <si>
    <t>3000-1346 / 18</t>
  </si>
  <si>
    <t>3000-1346</t>
  </si>
  <si>
    <t>3000-1346 18</t>
  </si>
  <si>
    <t>Notre-Dame-du-Bon-Conseil</t>
  </si>
  <si>
    <t>3005-1004 / 31</t>
  </si>
  <si>
    <t>3005-1004</t>
  </si>
  <si>
    <t>3005-1004 31</t>
  </si>
  <si>
    <t>3005-0603 / 3</t>
  </si>
  <si>
    <t>3000-2105</t>
  </si>
  <si>
    <t>3005-0603</t>
  </si>
  <si>
    <t>3005-0603 3</t>
  </si>
  <si>
    <t>3005-9027 / 80</t>
  </si>
  <si>
    <t>3001-3767</t>
  </si>
  <si>
    <t>3005-9027 80</t>
  </si>
  <si>
    <t>3005-8966 / 39</t>
  </si>
  <si>
    <t>1862-9659</t>
  </si>
  <si>
    <t>CPE CHEZ-MOI CHEZ-TOI ET BC GARDE EN MILIEU FAMILIAL</t>
  </si>
  <si>
    <t>3005-8966</t>
  </si>
  <si>
    <t>3005-8966 39</t>
  </si>
  <si>
    <t>3005-9029 / 39</t>
  </si>
  <si>
    <t>1359-6408</t>
  </si>
  <si>
    <t>CPE GRIPETTE</t>
  </si>
  <si>
    <t>3005-9029</t>
  </si>
  <si>
    <t>3005-9029 39</t>
  </si>
  <si>
    <t>2678-5105 / 15</t>
  </si>
  <si>
    <t>3000-4884</t>
  </si>
  <si>
    <t>LES ATELIERS ÉDUCATIFS PRÉFACE INC.</t>
  </si>
  <si>
    <t>2678-5105</t>
  </si>
  <si>
    <t>2678-5105 27</t>
  </si>
  <si>
    <t>2156-9892 / NULL</t>
  </si>
  <si>
    <t>2156-9892 5</t>
  </si>
  <si>
    <t>Si Interventions.Places proposées au Ministre &gt; 0 alors 'OUI' (Projet retenu) sinon 'NON' (Projet non retenu)</t>
  </si>
  <si>
    <t>ok sommaire</t>
  </si>
  <si>
    <t>12 623-14 = 12 609 ok sommaire</t>
  </si>
  <si>
    <t>Autochtones 2015</t>
  </si>
  <si>
    <t>Aucune étape franchie CPE au 22 juin 2016</t>
  </si>
  <si>
    <t>TABLEAU RÉCAPITULATIF DES PROJETS SOUMIS AUX NOUVELLES MODALITÉS DE FINANCEMENT</t>
  </si>
  <si>
    <t xml:space="preserve">Total </t>
  </si>
  <si>
    <t>Appel de projets 2008 et ant.</t>
  </si>
  <si>
    <t>En réalisation</t>
  </si>
  <si>
    <t>Au développement</t>
  </si>
  <si>
    <t>GLOBAL</t>
  </si>
  <si>
    <t>TABLEAU RÉCAPITULATIF DES PROJETS EN RÉALISATION</t>
  </si>
  <si>
    <t>Appels d'offres choix des pro.</t>
  </si>
  <si>
    <t>Autorisation poursuite du projet</t>
  </si>
  <si>
    <t>PROJETS SOUMIS AUX NOUVELLES MODALITÉS DE FINANCEMENT (PFI 50%)</t>
  </si>
  <si>
    <t xml:space="preserve">Appel de projets 2008 et ant. </t>
  </si>
  <si>
    <t>PROJETS DE CPE NON SOUMIS AUX NOUVELLES MODALITÉS DE FINANCEMENT (PFI 100%)</t>
  </si>
  <si>
    <t>PROJETS DE CPE AUTOFINANCÉS</t>
  </si>
  <si>
    <t>PROJETS DE GARDERIES NON SOUMIS AUX NOUVELLES MODALITÉS DE FINANCEMENT (PFI N/A)</t>
  </si>
  <si>
    <t>GRAND TOTAL</t>
  </si>
  <si>
    <t>Tisserands</t>
  </si>
  <si>
    <t>Double-click here to edit this title.</t>
  </si>
  <si>
    <t>DR</t>
  </si>
  <si>
    <t>No terr BC compo</t>
  </si>
  <si>
    <t>Terr. CLSC ou municipalité</t>
  </si>
  <si>
    <t>Statut d'intervention</t>
  </si>
  <si>
    <t>Places</t>
  </si>
  <si>
    <t>Type d'établissement</t>
  </si>
  <si>
    <t>Date de réception de l'engagement de réalisation</t>
  </si>
  <si>
    <t>Résultat de l'analyse</t>
  </si>
  <si>
    <t>Date d'analyse</t>
  </si>
  <si>
    <t>Réalisation révisée</t>
  </si>
  <si>
    <t>1467-5284</t>
  </si>
  <si>
    <t>Suivi après permis</t>
  </si>
  <si>
    <t>Conforme</t>
  </si>
  <si>
    <t>2013-07-11: Réception rapport bi. Aucun report du permis.
2013-09-10: Réception rapport bi. Aucun report du permis.
2013-11-15: Réception rapport bi. Report de AO entrepreneur mais pas de report du permis.
2014-01-15: rapport bi reçu. Pas de report du permis.
2014-03-13: Rapport bi reçu. Pas de report du permis.
2014-05-15: Rapport bi reçu. Pas de report du permis.
2014-07-15: Rapport bi reçu. Pas de report du permis.
2014-09-15: rapport bi reçu. report du permis de 3 semaines.
Cote 10 (Faible) modifiée le 2014-11-07</t>
  </si>
  <si>
    <t>2171-5636</t>
  </si>
  <si>
    <t>3005-0415</t>
  </si>
  <si>
    <t>JARDIN D'ENFANTS DUROCHER</t>
  </si>
  <si>
    <t>2013-07-11: Réception rapport bi. Aucun report du permis.
2013-09-13: Réception rapport bi. Aucun report de permis.
2013-12-19: réception rapport bi de novembre. Aucun report de permis.
2014-01-15 Rapport bimestriel reçu ( report au 15 dé c. 2015
2014-03-15 Rapport bimestriel reçu (aucun report )
2014-05-15 Rapport bimestriel reçu (Report d'un mois)
2014-07-15 Rapport bimestriel reçu (aucun report)
2014-09-15 Rapport bimestriel reçu  (report 2 mois)
2014-11-17: rapport bimestriel reçu (aucun report)
2015-01-19: rapport bi reçu et traité (aucun report)
2015-03-13: rapport bi traité (aucun report)
2015-05-15: rapport bi traité. Report du permis de 3 mois.
2015-07-15: rapport bi traité. report du permis de 2 mois.
2015-09-15: rapport bi traité. Pas de report du permis.
2015-11-15: rapport bi traité. Pas de report du permis.</t>
  </si>
  <si>
    <t>CPE DE L'ANSE AUX LIEVRES INC.</t>
  </si>
  <si>
    <t>3005-0408</t>
  </si>
  <si>
    <t>LES PETITES SAISONS</t>
  </si>
  <si>
    <t>2013-06-11. Réception du 1er rapport bimestriel. Tout est OK.
2013-0813 Réception du 2e rapport bimestriel. Tout est OK.
2013-10-15 Réception du 3e RB. Tout est Ok confirmé le 23 oct.
2013-12-13. Réception RB Déc. Confirmé OK le 20 déc.
2014-02-13: réception rapport bi février. Aucun changement dans l'échéancier.
2014-04-15: réception rapport bi d'avril. Aucun changement dans l'échéancier.
2014-06-18: réception rapport bi de juin. Aucun changement délivrance permis.
2014-08-15: réception rapport bi d'août. Pas de changement date délivrance permis.
2014-10-15: réception rapport bi d'octobre. Pas de changement délivrance permis.
2015-01-06: réception rapport bi de décembre. report permis de 2 semaines.
2015-02-16: réception rapport bi de février. pas de changement.
2015-04-15: réception rapport bi d'avril. pas de changement.
2015-06-15: réception rapport bi de juin. report du permis de 3 seamines.
2015-08-15: réception rapport bi d'août. pas de changement date permis.
Cote 10 (Faible) modifiée le 2015-08-27</t>
  </si>
  <si>
    <t>CPE QUÉBEC-CENTRE INC.</t>
  </si>
  <si>
    <t>3000-1269</t>
  </si>
  <si>
    <t>L'ENVOLÉE, CPE DE BEAUPORT</t>
  </si>
  <si>
    <t>2013-07-16: Rapport bi reçu. Aucun report d'échéance. 2013-09-13: Rapport bi reçu. Devancement de certaines étapes mais pas de report d'échéance.
Cote 10 (Faible) modifiée le 2013-12-20</t>
  </si>
  <si>
    <t>Stoneham-et-Tewkesbury</t>
  </si>
  <si>
    <t>3000-1325</t>
  </si>
  <si>
    <t>3005-6548</t>
  </si>
  <si>
    <t>CPE PASSE-PARTOUT DE STONEHAM</t>
  </si>
  <si>
    <t>2013-06-20: Réception du 1er rapport bi. Aucun report de l'échéance.
2013-08-15: Récept du rapport bi. Report dde certaines étapes = OK. Pas de report du permis.
2013-10-10: Récept rapport bi. Report de crtaine échéances pour la conception des plans = OK. Pas de report du permis.
2013-12-12: Récept du rapport bi. Report de certaines échéances mais pas de report du permis.
2014-02-15: rapport bi février. Pas de report du permis.
2014-04-14: rapport bi avril traité. Pas de report du permis.
2014-06-20: rapport bi juin traité. Pas de report du permis.
2014-08-19: rapport bi d'août traité. Report du permis au 2014-10-13
2014-09-25: courriel reçu de mme Chouinard m'informant que date de permis reporté au 2014-11-10.
2014-10-15: Rapport bi traité. Report du permis au 24 novembre
2015-01-07: mme Chouinard me confirme que report du permis au 26 janvier.
2015-01-19: rapport bi reçu et traité. permis 26 janvier.
Cote 10 (Faible) modifiée le 2015-01-22</t>
  </si>
  <si>
    <t>CPE PASSE-PARTOUT INC.</t>
  </si>
  <si>
    <t>3005-6551</t>
  </si>
  <si>
    <t>LE RAT CONTEUR</t>
  </si>
  <si>
    <t>2013-09-11: Réception du rapport bi. Aucun report d'échéance.
2013-11-08: Réception du rapport bi. Aucun report d'échéance.
2013-02-13: Réception rapport bi de janvier. Aucun report d'échéance.
2014-03-14: réception rapport bi de mars. Aucun report d'échéance.
2014-05-14: réception rapport bi de mai. Aucun report d'échéance.
2014-07-15: réception du rapport bi de juillet. Aucun report.
2014-09-16: réception rapport bi de septembre. Aucun report.
2014-11-15: rapport bi de novembre reçu et traité. devancement du permis de 2 1/2 mois.
2015-01-15: rapport bi reçu et traité. aucun report du permis.
2015-03-11: rapport bi reçu et traité. aucun report du permis.
2015-05-15: rapport bi reçu et traité. report de 1 mois.
2015-07-15: rapport bi reçu et traité. report de 1 semaine.
2015-09-15: rapport bi reçu et traité. report de 1 mois.
Cote 10 (Faible) modifiée le 2015-11-11</t>
  </si>
  <si>
    <t>3000-2113</t>
  </si>
  <si>
    <t>3021-2294</t>
  </si>
  <si>
    <t>CPE LA PETITE ÉCOLE DE BEAUPORT</t>
  </si>
  <si>
    <t>9 places 18 mois et plus, sans particuliarité spécifique
Cote 10 (Faible) modifiée le 2013-01-25</t>
  </si>
  <si>
    <t>3000-2190</t>
  </si>
  <si>
    <t>3005-6564</t>
  </si>
  <si>
    <t>C.P.E. LA P’TITE CHUTE</t>
  </si>
  <si>
    <t>2013-05-21: Réception du 1er rapport bimestriel. Aucun report de l'échéance finale. Justification acceptable de certain report.
2013-07-10: Réception du rapport bi. Certains reports d'étapes acceptables. Aucun report de la délivrance permis.
2013-09-12: Réception rapport bi. Aucun report du permis.
2013-12-02: Réception rapport bi. Report du permis au 2014-09-15.
2014-01-15: rapport bi traité. report du permis au 2014-10-29.
2014-03-14: rapport bi traité. report du permis au 2014-12-22.
2014-05-13: rapport bi traité. report du permis au 2015-01-19.
2014-07-10: rapport bi traité. aucun report du permis.
2014-09-12: rapport bi traité. aucun report de permis.
2014-10-28: Mme Bélanger me dit que report du permis au 20 février 2015.
2014-11-12: rapport bi traité. report du permis au 23 février 2015.
2015-01-19: rapport bi traité report du permis d'une semaine soit le 2 mars.
Cote 10 (Faible) modifiée le 2015-03-09</t>
  </si>
  <si>
    <t>CPE "LA P'TITE CHUTE"</t>
  </si>
  <si>
    <t>5516-8611</t>
  </si>
  <si>
    <t>3005-0664</t>
  </si>
  <si>
    <t>CPE PERCÉE DE SOLEIL INC.</t>
  </si>
  <si>
    <t>2013-06-14: Réception du 1er rapport bi non signé. Version signée reçue le 17 juillet (retard dû au traitement du rapport par le CSF). Aucun report de l'échéance.
2013-08-14: Réception du rapport bi. Aucun report d'échéance.
2013-10-09: Récept rapport bi. L'échéancier est respecté.
2013-12-19: récept. rapport bi décembre. L'échéancier est respecté.
Cote 10 (Faible) modifiée le 2014-02-18</t>
  </si>
  <si>
    <t>1464-4686</t>
  </si>
  <si>
    <t>CPE "LE MUR-MÛR" INC.</t>
  </si>
  <si>
    <t>Cote 10 (Faible) modifiée le 2014-08-07
Cote 41 (Critique 3 RBM) modifiée le 2014-10-27
7janv.15: Rapport bimestriel conforme.  Date émission du permis reporté au 14 juin 15. 30 janv. 15: Date maintenue. 26 mars15: date du 14 juin 15 maintenue. Rapport bim. mai15: Report au 17 août 15
Cote 10 (Faible) modifiée le 2015-10-12</t>
  </si>
  <si>
    <t>3005-1009</t>
  </si>
  <si>
    <t>Cote 10 (Faible) modifiée le 2013-02-14</t>
  </si>
  <si>
    <t>2-07</t>
  </si>
  <si>
    <t>Saint-Honoré</t>
  </si>
  <si>
    <t>2546-3795</t>
  </si>
  <si>
    <t>3005-0801</t>
  </si>
  <si>
    <t>CPE LA CAJOLERIE</t>
  </si>
  <si>
    <t>13 juin 2013: Réception du rapport bimestriel. délai de réalisation reporté de 2 semaines à la mi-février 14. 23 août 2013 (D.G. vacances): Réception du rapport bimestriel. Délai de réalisation reporté d'un mois soit à la mi-mars 2014. Cote 10 (Faible) modifiée le 2013-10-30 car le délai de réalisation est reporté jusqu'en août 14. La Cote 20 (Moyen) modifiée le 2014-01-17, report du délai en août 14. En février, le rapport bimestriel donne un autre report de 2 mois soit jusqu'en octobre 14.Avril 2014:  Réception rapport bimestriel conforme.  Retard de 2 mois tjs pour la demande de dérogation. juin14: Déro acceptée.Rapport bimestriel de juin jugé conforme. Date de délivrance permis 5 janvier 2015. Aout 14: Rapport bimestriel conforme. Délai de réalisation reporté 9 février15. Courriel reçu 24 sept. pour report date permis au 23 fév.15. Oct: Rapport bimestriel conforme. 30oct14:  Maintient de la date du 23 févr.15 pour réalisation du projet. 27nov14: Date d'émission du permis maintenue pour le 23 fév15. Rapport bimestriel decembre conforme.  Maintien date au 23 fév.15
30 janv.15: Maintien date du permis au 23 fév.15
Cote 10 (Faible) modifiée le 2015-02-27</t>
  </si>
  <si>
    <t>3005-1720</t>
  </si>
  <si>
    <t>Cote 10 (Faible) modifiée le 2013-03-21</t>
  </si>
  <si>
    <t>3005-1751</t>
  </si>
  <si>
    <t>CPE L'ENCHANTÉ 2</t>
  </si>
  <si>
    <t>2013-06-14: Réception du 1er rapport bi. Aucune modif à l'échéancier initial.
2013-08-14: Récept rapport bi. Report de l'étape des pros = ok. Aucun report du permis.
2013-10-25: Récept rapport bi. Report de 2 mois pour AO ing = OK. Report du permis de 2 mois. Pas de changement d'année financière.
2013-12-17: réception rapport bi décembre. report permis de 3 mois mais pas de changement d'année financière.  Février 2014:  réception rapport bimestriel.  Aucun report. Avril 2014:Rapport bimestriel conforme.  Aug.permis prévue pour le 5 janv.15. Juin14: Rapport bimestriel conforme.  Aucun report. Août 14: Rapport bimestriel conforme.  Report au 19 janv.15. 30 oct14: Maintien de la date du 19 janv.15. 27 nov.14: Rapport bimestriel nov. conforme et maintien date émission permis le 19 janv.15.  Rapport bimestriel de décembre 14 conforme.  19 janv. maintenu.
Cote 10 (Faible) modifiée le 2015-01-20</t>
  </si>
  <si>
    <t>3005-6546</t>
  </si>
  <si>
    <t>CPE L'ENCHANTÉ 3</t>
  </si>
  <si>
    <t xml:space="preserve">10 poupons + 70 places 18 mois et plus.
2013-06-14: Réception du rapport bi. Pas de modif dans l'échéancier.
2013-08-14: Récept rapport bi. Pas de report du permis.2014-04-15:  Rapport bimestriel jugé conforme.  Report de l'échéancier au 28 sept. 15. 7 janv.  Rapport bimestriel jugé conforme.  Report30 janv. 15.  27mars15: Maintient date du 7 nov.15.Rapport bim. juin15: Report au 5 janvier 16.
Août 2015: maintien du 5 janvier 2016
2013-10-25: Récept rapport bi. Report d'échéance de 3 mois en fonction de dézonage = ok. Report du permis de 3 mois.
2013-12-17: rapport bi décembre reçu. Report permis de 5 mois. Report d'année financière.Aout 14: Rapport bimestriel conforme. Date de réalisation du 28 sept 15 maintenue. Rapport bimestriel d'octobre conforme.  27 nov.14: Report de la date du permis au 2 nov.15. 7 janv.15: Rapport bimestriel conforme. Report du permis au 7 nov.15. 30 janv. 15: Date maintenue. Octobre 2015: Rapport bimestriel conforme.  Date du 4 janvier 2016 maintenue.
Déc.15: date de réalisation reportée au 18 ou 25 janvier.  À confirmer selon la date de la visite et la conformité des locaux.
</t>
  </si>
  <si>
    <t>La Malbaie</t>
  </si>
  <si>
    <t>3005-0318</t>
  </si>
  <si>
    <t>5 poupons et 18 enfants
2013-08-21: Récept rapport bi. Pas de report du permis.
2013-12-09: réception du rapport bi d'octobre. Pas de report du permis. 
2013-12-18: réception rapport bi décembre. Pas de report du permis.
Rapport bimestriel reçu en février:  Pas de report prévu mais un nouvel échéancier plus réaliste a été demandé.  Le projet risque d'être retardé de quelques mois. À suivre en avril.
Cote 10 (Faible) modifiée le 2014-05-26. Août 14: Rapport bimestriel conforme.  Date du permis maintenue et confirmée par courriel à nouveau le 24 sept.14. 30 oct.14: Rapport bimestriel conforme. Date du permis reportée au 17 mars 15 car fin des travaux prévue 27 fév.15. 27 nov.14: Maintien de la date du 17 mars 15. 6janv.15:Rapport bimestriel de déc.conforme. Date maintenue.
30 janv.15: Date maintenue.
25 février 15:  léger report en raison de délais dans travaux.
Cote 10 (Faible) modifiée le 2015-03-25</t>
  </si>
  <si>
    <t>Chambord</t>
  </si>
  <si>
    <t>3000-2039</t>
  </si>
  <si>
    <t>3005-0907</t>
  </si>
  <si>
    <t>CPE "AUX PETITS TRESORS"</t>
  </si>
  <si>
    <t>Cote 10 (Faible) modifiée le 2013-02-12</t>
  </si>
  <si>
    <t>2013-04-17: Rapport bimestriel reçu. Aucun retard. 2013-06-11:  Rapport bimestriel reçu. Après plusieurs demandes de corrections, ce rapport n'a jamais été jugé conformé et la cote de risque a été augmentée. 14-08-13: Réception rapport bimestriel conforme, aucun retard, cote de risque baissée. 18-10-13 Réception rapport bimestriel conforme. Aucun retard.  Rapport bimestriel de décembre entré le 15 déc. Jugé conforme. Permis retardé au 15 janv.14
Cote 10 (Faible) modifiée le 2013-07-22
Cote 21 (Moyen 1 RBM) modifiée le 2013-08-27
Cote 10 (Faible) modifiée le 2014-01-15</t>
  </si>
  <si>
    <t>Métabetchouan-Lac-à-la-Croix</t>
  </si>
  <si>
    <t>3000-2071</t>
  </si>
  <si>
    <t>3005-0852</t>
  </si>
  <si>
    <t>CPE AM STRAM GRAM 2000 MÉTABETCHOUAN-LAC-À-LA-CROIX</t>
  </si>
  <si>
    <t>2013-06-13:  Rapport bimestriel reçu et jugé conforme le 10 juill.13. Échéancier reporté d'un mois au 30 sept. 2013 2013-08-14: Rapport bimestriel reçu et jugé conforme le 27 août 13.  Aucune report.
Cote 10 (Faible) modifiée le 2013-09-20</t>
  </si>
  <si>
    <t>CPE AM STRAM GRAM 2000</t>
  </si>
  <si>
    <t>Rapport bimestriel reçu le 17 juin 2013 et jugé conforme le 23 juillet après plusieurs demandes de modifications. Rapport bimestriel reçu le 14 août et juger conforme sans modif. Rapport bimestriel reçu le 16 oct. et juger conforme après modif. Aucun report d'échéancier.Rapport bimestriel déc.13 jugé conforme 17 janv. après modif. Report d'un mois,13 oct.13.Réception rapport bimestriel de fév.14.  Aucun report. Rapport bimestriel avril 14 reçu et jugé conforme.  Report au 22 nov.14.  Juin 14: Rapport bimestriel conforme.  Aucun report. Aout14: Rapport bimestriel jugé conforme. Report de 2 jrs.24 sept. confirmation maintien permis pour nov.14.  Tout est prêt pour l'émission du permis le 17 nov.14.
Permis émis. 
Cote 10 (Faible) modifiée le 2014-11-06</t>
  </si>
  <si>
    <t>3000-2072</t>
  </si>
  <si>
    <t>3005-0374</t>
  </si>
  <si>
    <t>Cote 10 (Faible) modifiée le 2013-01-23</t>
  </si>
  <si>
    <t>Longue-Pointe-de-Mingan</t>
  </si>
  <si>
    <t>3005-6504</t>
  </si>
  <si>
    <t>INSTALLATION 2 AUX MILLE SURPRISES</t>
  </si>
  <si>
    <t>2013-05-28 RAPPORT BIMESTRIEL REÇU. AUCUN REPORT
2013-07-17 RAPPORT BIMESTRIEL REÇU aucun report
2013-09-16 Rapport bimestriel reçu, aucun report
2013-11-26 Rapport bimestriel, report de 2 mois
2014-01-15 Rapoprt bimestriel reçu (Aucun report)
2014-03-15 Rapport bimestriel reçu (aucun report)
2014-05-15 Rapport bimestriel reçu (aucun report)
2014-07-15 Rapport bimestriel reçu (report 4 mois)
2014-09-15 Rapport bimestriel reçu (aucun report)
2014-11-15 Rapport bimestriel reçu.  Report de 2 mois au 15 oct.15
Janv.15: Rapport bimestriel reçu. Report de 2 1/2 mois soit au 5 janv.
2015-03-26: Date du 5 janv.16 maintenue.
Rapport bim. mai15: Maintien date 5 janvier 16
juillet 2015: Maintien date du 5 janvier 2016
Septembre 2015: Maintien date du 5 janvier 2016
Novembre 2015: Report d'un mois au 1 février 2016.
Mars 15:  Rapport bimestriel reçu.  Date du 5 janv.2016 maintenue.
Cote 20 (Moyen) modifiée le 2014-09-22</t>
  </si>
  <si>
    <t>3005-8148</t>
  </si>
  <si>
    <t>14 juin 2013: Réception du rapport bimestriel. Date d'ouverture reportée d'avril 2014 à juin 2014 car problème de recrutement du chargé projet. 29 août13: Réception d'un rapport bimestriel conforme. Délai de réalisation reportée au 15 sept.14 car les échéanciers étaient trop serrés pour la sélection des professionnels. 18-10-13 Réception rapport bimestriel conforme-aucun report. 17 déc. 13:Réception rapport bimestriel conforme.  Aucun report. Rapport bimestriel de février jugé conformé.  Report en octobre 14. Rapport bimestriel d'avril est jugé conforme. Report en décembre 14 pour le permis. Rapport bimestriel de juin jugé conforme.  Août14:  Rapport bimestriel jugé conforme.  Report date de réalisation au 5 janv.15 24 sept.14: Confirmation directrice pour un report au 26 janv.15 car attend des réponses pour boucler le budget. Courriel reçu et au dossier. 30 oct.14: Report du projet au 2 mars 2015 car fin travaux reporté au 30 janv.15. Rapport bimestriel conforme.  27 nov.14: Maintien du permis pour le 2 mars 15.  Rapport bimestriel déc. conforme. 2mars 2015 maintenue.
30 janv.15: Report de la date du permis au 9 mars 15 car problème de branchement avec Hydro-Québec.  Le report pourrait être plus grand si Hydro ne vient pas très bientôt.  Démarches faites par la directrice pour accélérer le tout.
Cote 10 (Faible) modifiée le 2015-03-09</t>
  </si>
  <si>
    <t>Rapport bimestriel reçu 12 septembre 2013
Rapport bimestriel reçu 12 novembre 2013
Rapport bimestriel reçu 14 janvier 2014 (aucun report pour l'instant)
Rapport bimestriel reçu 15 mars (aucun report)
Rapport bimestriel reçu 15 mai 2014 (aucun report)
Rappor bimestriel reçu 15 juillet ( report de 5 mois)
Rapport bimestriel reçu 15 septembre (aucun report)
rapport bi novembre reçu. Report de 6 mois.
Rapport bi janvier reçu. Pas de report permis.
2015-03-13: rapport bi reçu. pas de report du permis.
2015-05-15: rapport bi traité. pas de report du permis.
2015-07-15: rapport bi traité. report du permis de 2 mois.
2015-09-15 : Rapport bi traité. Date maintenue.
2015-11-15 : Rapport Bi traité. Date maintenue.
Cote 10 (Faible) modifiée le 2014-07-16
Cote 20 (Moyen) modifiée le 2014-09-22
Cote 10 (Faible) modifiée le 2014-12-01</t>
  </si>
  <si>
    <t>2311-7443</t>
  </si>
  <si>
    <t>CPE PARC-EN-CIEL</t>
  </si>
  <si>
    <t>2013-05-14: Réception du 1er rapport bimestriel. Aucun changement dans l'échéancier.
2013-07-23: Récept rapport bi. Aucun report.
2013-09-15: Récept rapport bi. Un report d'étape (plans) = OK. Pas de report du permis.2013-11-10: Récept rapport bi le 2014-01-27. Pas de changement de cote car CSF a fait demande du rapport manquant le 2014-01-24. Report de réalisation de 2 mois car demande de la DR de réduire superficies (délais pour plans révisé) = OK.
2014-01-27: Récept du rapport bi. Rappel de rapport manquant le 22 janv. Pas de report de permis.2014-03-15 Rapport bimestriel reçu aucun report.2014-05-22 Rapport bimestriel reçu  (report d'un mois)
2014-07-17 Rapport bimestriel reçu (aucun report)
2014-09-15 rapport bimestriel reçu (report de 2 mois en raison d'amiante) 2014-11-15 rapport bimestriel reçu: (report de 3 semaines: les travaux se poursuivrent mais léger retard dû au fait que les travaux doivent s'effectuer sans la présence des enfants).
2015-01-23: dernier rapport bi reçu avec nouvelle date de réalisation proposée, soit le 16 février 2015. 
Cote 10 (Faible) modifiée le 2015-02-13</t>
  </si>
  <si>
    <t>2627-4936</t>
  </si>
  <si>
    <t>LE CPE LES PETITS MURMURES</t>
  </si>
  <si>
    <t>Cote 10 (Faible) modifiée le 2013-01-10</t>
  </si>
  <si>
    <t>3005-6611</t>
  </si>
  <si>
    <t>INSTALLATION URSULINES</t>
  </si>
  <si>
    <t>2013-06-11 Rapport bimestriel reçu
2013-08-12 Rapport bimestriel reçu
Situation particulière, le CHU de Québec a fait la demande d'arrêter le projet jusqu'à la fin juin et il n' y a pas encore de développement. Donc la Directrice n'a pas inscrit les nouvelles dates d'échéances proposées à partir de l'étape 5. La Directrice me tiendra informée aussitôt qu'il y aura de l'avancement.
2013-10-10 Rapport bimestriel reçu (idem)
2013-12-17 Rapport bimestriel reçu (idem)
Rien ne bouge pour l’instant du côté du CHU de Québec. Cependant, comme indiqué au point 5, lors de ma dernière conversation téléphonique avec un représentant du CHU, il semble que la direction fait des démarches pour garder le bâtiment de Saint-Louis-de-Gonzague. 
Rapport bimestriel reçu 17 février 2014 
(Comme je n'avais pas fait changé les dates des rapport bimestriel, car nous étions en attente de confirmation du promoteur. Donc, comme nous avons eu l'information que le promoteur se retirait,  je lui fais changer les dates dans le rapport bimestriel et j'ai du  inscrire la cote 50 dans CAFE . C'est en partie de ma faute, car depuis le début la Directrice me dit être en attente, donc pas de changement... et je ne lui avais pas demandé de mettre les dates à jour, mais là les dates ont été mises à jour.
Rapoprt bimestriel reçu 15 avril 2014 (report de 4 mois)
Rapport bimestriel reçu 15 juin 2014 ( report 3 mois)
Rapport bimestriel reçu 15 août  2014
Rapport bimestriel reçu 15 octobre 2014
Rapport bi reçu 2014-12-15
2015-02-16: réception rapport bi. Pas de changement émission permis.
2015-04-15: réception rapport bi. Pas de changement.
2015-06-15: réception rapport bi. Pas de changement.
2015-08-15: réception rapport bi. Report du permis d'un an suite aux nombreuses démarches avec les Ursulines et la ville de Québec et beaucoup d'exigences à respecter car édifice patrimonial.
2015-10-15: rapport bi reçu. Pas de changement.
2015-12-15 : Raport Bi reçu. Date devancée. Ancienne date 1er avril 2017.
Cote 10 (Faible) modifiée le 2015-12-21 (malie)
Cote 50 (Maximum) modifiée le 2014-04-29</t>
  </si>
  <si>
    <t>Raport bimestriel reçu le 15 mai 2013 (aucune modification)
Rapport bimestriel reçu le 9 juillet (aucune modification)
Rapport bimestriel reçu 12 septembre (aucune modification)
Rapport bimestriel reçu 14 novembre (aucune modification)
Rapport bimestriel reçu 20 janvier 2014 (aucune modification)
Rapport bimestriel reçu 19 mars 2014 (aucun report)
Raport bimestriel reçu 20 mai 2014 (report
Rapport bimestriel reçu 24 juillet (aucun report)
Rapport bimestriel reçu 25 septembre (aucun report)
Rapport Bi reçu pour le 12 décembre 2015. Aucun changement de date.
Cote 10 (Faible) modifiée le 2014-06-12
rapport 11-2014 reporte projet de 11 mois. déci du CA en raison du contexte dispo éducatrice formée et concertation régionale.
rapport 01-2015 idem</t>
  </si>
  <si>
    <t>1358-1640</t>
  </si>
  <si>
    <t>3005-6467</t>
  </si>
  <si>
    <t>L'UNIVERS DES COPAINS 2</t>
  </si>
  <si>
    <t>Construction en cours.
2015-09-15 rapport bimestriel reçu. Aucun retard dans l'échéancier.
2015-07-15 rapport bimestriel reçu. Deux semaines de retard dans l'échéancier.
2015-05-15 rapport bimestriel reçu. Trois semaines de retard dans l'échéancier.
2015-03-15 rapport bimestriel reçu. Aucun retard dans l'échéancier.
2015-01-13 rapport bimestriel reçu. Aucun changement dans l'échéancier.
2014-11-14 rapport bimestriel reçu. Aucun changement dans l'échéancier.
2014-09-15 rapport bimestriel reçu. Devancement d'un mois à l'échancier.
2014-07-07 rapport bimestriel reçu. Aucun retard dans l'échéancier.
2014-05-14 rapport bimestriel reçu. Date de délivrance de permis repoussée de 1 mois depuis le dernier rapport bimestriel.
2014-03-10: rapport bimestriel reçu. Aucun changement dans l'échéancier.
2014-01-10: rapport bimestriel reçu. 3 mois de retard sur l'échéancier.
2013-11-15: rapport bimestriel reçu. Aucun changement dans l'échéancier.
2013-09-09: rapport bimestriel reçu. Aucun changement dans l'échéancier.
2013-07-10: rapport bimestriel reçu. Aucun changement dans l'échéancier.
2013-05-13: rapport bimestriel reçu. Aucun changement dans l'échéancier.
Cote 10 (Faible) modifiée le 2015-10-07</t>
  </si>
  <si>
    <t>L'UNIVERS DES COPAINS</t>
  </si>
  <si>
    <t>Carleton-Saint-Omer</t>
  </si>
  <si>
    <t>3005-1116</t>
  </si>
  <si>
    <t>2013-09-10: rapport final reçu. Places concrétisées le 9 septembre 2013.
2013-07-12: rapport bimestriel reçu. Ll'échéancier prévu est repoussé d'un mois suite à un délai imprévu pour la réception du bloc vestiaire. Nouvelle date: 30 septembre 2013 au lieu du 2 septembre 2013.
2013-05-10: rapport bimestriel reçu. Aucun changement dans l'échéancier.
Cote 10 (Faible) modifiée le 2013-09-03</t>
  </si>
  <si>
    <t>Sayabec</t>
  </si>
  <si>
    <t>1647-9461</t>
  </si>
  <si>
    <t>3005-6459</t>
  </si>
  <si>
    <t>INSTALLATION SAYABEC</t>
  </si>
  <si>
    <t>Construction terminée, il reste quelques déficiences à corriger.
2015-11-05 rapport bimestriel reçu. Un mois de retard à l'échéancier.
2015-09-15 rapport bimestriel reçu. Aucun retard dans l'échéancier.
2015-07-15 rapport bimestriel reçu. Aucun retard dans l'échéancier.
2015-05-15 rapport bimestriel reçu. 2 mois de retard dans l'échéancier.
2015-03-15 rapport bimestriel reçu. Aucun retard dans l'échéancier.
2015-01-15 rapport bimestriel reçu. Aucun changement dans l'échéancier.
2014-09-15 rapport bimestriel reçu. La délivrance du permis est repoussée au 2 juillet 2015 pour éviter les coûts associés à une construction d'hiver.
2014-05-21: rapport bimestriel reçu. Délivrance de permis repoussée au 2 mars 2015.
2014-05-15 rapport bimestriel reçu. Aucun changement dans l'échéancier.
2014-05-15 rapport bimestriel reçu. Aucun changement dans l'échéancier.
2014-03-07: rapport bimestriel reçu. Aucun changement dans l'échéancier.
2014-01-09: rapport bimestriel reçu. Aucun changement dans l'échéancier.
2013-11-06: rapport bimestriel reçu. Aucun changement dans l'échéancier.
2013-09-09: rapport bimestriel reçu. Aucun changement dans l'échéancier.
2013-07-09: rapport bimestriel reçu. Aucun changement dans l'échéancier.
2013-05-14: rapport bimestriel reçu. Aucun changement dans l'échéancier.
Cote 10 (Faible) modifiée le 2015-12-15</t>
  </si>
  <si>
    <t>SERVICES DE GARDE L'ENFANT JOUE</t>
  </si>
  <si>
    <t>3005-3040</t>
  </si>
  <si>
    <t>INSTALLATION DE SAINT-DONAT</t>
  </si>
  <si>
    <t>Cote 10 (Faible) modifiée le 2013-02-15</t>
  </si>
  <si>
    <t>New Richmond</t>
  </si>
  <si>
    <t>2864-6503</t>
  </si>
  <si>
    <t>3005-6511</t>
  </si>
  <si>
    <t>CPE POUCE-POUSSE INC.</t>
  </si>
  <si>
    <t>Construction presque terminée.
2015-11-13 rapport bimestriel reçu. Échéancier devancé de 1 mois.
2015-09-15 rapport bimestriel reçu. Aucun retard dans l'échéancier.2015-07-15 rapport bimestriel reçu. Un mois de retard dans l'échéancier.
2015-05-15 rapport bimestriel reçu. Un mois de retard dans l'échéancier.
2015-03-15 rapport bimestriel reçu. Aucun retard dans l'échéancier. Début des travaux prévu pour le mois de mai.
2015-01-15 rapport bimestriel reçu. Léger retard de 3 mois  pour boucler le budget. Les plans sont approuvés.
2014-11-14 rapport bimestriel reçu. Léger retard d'un mois étant donné l'ouverture tardive de la cimenterie en Gaspésie (en mai).
2014-09-15 rapport bimestriel reçu. Retard de 4 mois à l'échéancier pour cause de plans non conformes.
2014-07-14 rapport bimestriel reçu. Aucun retard dans l'échéancier. 
2014-05-21 rapport bimestriel reçu. Retard de 2 mois à l'échéancier car les architectes ont pris du retard dans la conception des plans.
2014-03-15 rapport bimestriel reçu. Aucun changement dans l'échéancier.
2014-01-14: rapport bimestriel reçu. Aucun changement dans l'échéancier.
2013-11-15: rapport bimestriel reçu. Aucun changement dans l'échéancier.
2013-09-16: rapport bimestriel reçu. Aucun changement dans l'échéancier.
2013-07-10: rapport bimestriel reçu. Aucun changement dans l'échéancier.
2013-05-16: rapport bimestriel reçu. Aucun changement dans l'échéancier.</t>
  </si>
  <si>
    <t>Saint-Elzéar</t>
  </si>
  <si>
    <t>2013-09-09: rapport bimestriel reçu. Aucun changement dans l'échéancier.
2013-07-15: rapport bimestriel reçu. Aucun changement dans l'échéancier.
2013-05-16: rapport bimestriel reçu. Aucun changement dans l'échéancier.
Cote 10 (Faible) modifiée le 2013-11-18</t>
  </si>
  <si>
    <t>2015-11-13 rapport bimestriel reçu. Aucun retard dans l'échéancier.
2015-09-15 rapport bimestriel reçu. 6 mois de retard dans l'échéancier en attendant que la construction du CSSS se termine.
2015-07-15 rapport bimestriel reçu. Le promoteur est en attente d'une réponse du CSSS (locateur). Le projet pourra débuter dès la réponse obtenue. Celle-ci était attendue en juin selon un courriel du CSSS mais n'est toujours pas arrivée.
2015-05-15 rapport bimestriel reçu. Aucun retard dans l'échéancier mais corrections demandées. Rapport corrigé jamais reçu malgré deux relances auprès du promoteur.
2015-03-15 rapport bimestriel reçu. Aucun retard dans l'échéancier.
2015-01-14 rapport bimestriel reçu. Report de 5 mois du projet.
Le projet est retardé afin de laisser le temps au promoteur de trouver du financement, son projt étant soumis au 50%.
2014-11-18 rapport bimestriel reçu. Aucun changement dans l'échéancier.
2014-09-15 rapport bimestriel reçu. Délivrance de permis remise au 31 mars 2016.
2014-07-18 rapport bimestriel reçu. Aucun changement dans l'échéancier.
2014-05-14 rapport bimestriel reçu. Aucun changement dans l'échéancier.
2014-03-11: rapport bimestriel reçu. Aucun changement dans l'échéancier.
2014-01-14: rapport bimestriel reçu. Aucun changement dans l'échéancier.
2013-11-13: rapport bimestriel reçu. Aucun changement dans l'échéancier.
2013-09-13: rapport bimestriel reçu. Aucun changement dans l'échéancier.
2013-07-09: rapport bimestriel reçu. Aucun changement dans l'échéancier.
2013-05-15: rapport bimestriel reçu. Aucun changement dans l'échéancier.
Cote 10 (Faible) modifiée le 2015-01-19
Cote 20 (Moyen) modifiée le 2015-01-20
Cote 30 (Élevé) modifiée le 2015-01-20
Cote 20 (Moyen) modifiée le 2015-03-20
Cote 10 (Faible) modifiée le 2015-06-09
Cote 21 (Moyen 1 RBM) modifiée le 2015-07-31</t>
  </si>
  <si>
    <t>3005-0688</t>
  </si>
  <si>
    <t>LA VILLA D'ANTONIN</t>
  </si>
  <si>
    <t>2014-03-15 rapport bimestriel reçu. Aucun retard dans l'échéancier.
Construction en cours.
2015-01-15 rapport bimestriel reçu. Aucun changement dans l'échéancier.
2014-11-14 rapport bimestriel reçu. Aucun changement dans l'échéancier.
2014-09-15: rapport bimestriel reçu. devancement de 2 mois à l'échéancier.
2014-08-08 rapport bimestriel reçu. Un mois de retard à l'échéancier.
2014-05-14 rapport bimestriel reçu. Aucun changement dans l'échéancier.
2014-03-14: rapport bimestriel reçu. Échéancier repoussé de 2 mois.
2014-01-13: rapport bimestriel reçu. 2 mois de retard dans l'échéancier.
2013-11-14: rapport bimestriel reçu. Aucun changement dans l'échéancier.
2013-09-13: rapport bimestriel reçu. Aucun changement dans l'échéancier.
2013-07-03: rapport bimestriel reçu. Aucun changement dans l'échéancier.
2013-05-15: rapport bimestriel reçu. Aucun changement dans l'échéancier.
Cote 10 (Faible) modifiée le 2015-05-04</t>
  </si>
  <si>
    <t>3000-2210</t>
  </si>
  <si>
    <t>3005-6460</t>
  </si>
  <si>
    <t>LA TRÂLÉE DES PRÉS</t>
  </si>
  <si>
    <t>2015-09-15 rapport bimestriel reçu. Installation sous permis en date du 15 septembre 2015.
Construction en cours.
2015-07-15 rapport bimestriel reçu. Léger retard de 3 semaines dans l'échéancier.
2015-05-15 rapport bimestriel reçu. Aucun retard dans l'échéancier.
2015-03-15 rapport bimestriel reçu. Aucun retard dans l'échéancier.
2015-01-15 rapport bimestriel reçu. Aucun changement dans l'échéancier.
2014-11-14 rapport bimestriel reçu. Report de l'échéancier au 31 août 2015 pour éviter une construction d'hiver plus onéreuse. Contrat avec entrepreneur en signature.
2014-09-15 Rapport bimestriel reçu. Devancement de l'échéancier au 31 mars 2015.
rapport bimestriel reçu. 2 1/2 mois de retard à l'échéancier dû à des problèmes liés au terrain (résolus). Plans pour soumissions doivent être postés au Ministère le 18 juillet 2014
2014-05-15 rapport bimestriel reçu. Aucun changement dans l'échéancier.
2014-03-10: rapport bimestriel reçu. Échéancier repoussé de 6 semaines.
2014-01-14: rapport bimestriel reçu. Retard de 6 semaines dans l'échéancier.
2013-11-15: rapport bimestriel reçu. Aucun changement dans l'échéancier.
2013-09-09: rapport bimestriel reçu. Aucun changement dans l'échéancier.
2013-07-09: rapport bimestriel reçu. Aucun changement dans l'échéancier.
Cote 10 (Faible) modifiée le 2015-09-15</t>
  </si>
  <si>
    <t>LES SERVICES À LA PETITE ENFANCE "LA TRÂLÉE" INC.</t>
  </si>
  <si>
    <t>3000-7868</t>
  </si>
  <si>
    <t>3005-6509</t>
  </si>
  <si>
    <t>CPE DES BUTINEURS</t>
  </si>
  <si>
    <t>2015-11-13 rapport bimestriel reçu. Aucun retard dans l'échéancier.
2015-09-15 rapport bimestriel reçu. Aucun retard dans l'échéancier.
2015-07-15 rapport bimestriel reçu. Aucun retard significatif dans l'échéancier (2 semaines) 
Plans et budgets approuvés.
2015-05-15 rapport bimestriel reçu. Aucun retard dans l'échéancier.
2015-03-15 rapport bimestriel reçu. Aucun retard significatif dans l'échéancier (2 semaines) .Les plans seront déposés fin mars au MFA.
2015-01-15 rapport bimestriel reçu. Aucun retard dans l'échéancier.
2014-11-13 rapport bimestriel reçu. Aucun changement dans l'échéancier.
2014-09-15 rapport bimestriel reçu. Aucun changement dans l'échéancier.
2014-07-15 rapport bimestriel reçu. Aucun changement dans l'échéancier.
2014-05-15 rapport bimestriel reçu. Aucun changement dans l'échéancier.
2014-03-15: rapport bimestriel reçu. Aucun changement dans l'échéancier.
2014-01-15: rapport bimestriel reçu. Aucun changement dans l'échéancier.
2013-11-13: rapport bimestriel reçu. Aucun changement dans l'échéancier.
2013-09-12: rapport bimestriel reçu. Aucun changement dans l'échéancier.
2013-07-11: rapport bimestriel reçu. Aucun changement dans l'échéancier.
Cote 10 (Faible) modifiée le 2015-01-19
Cote 20 (Moyen) modifiée le 2015-03-20</t>
  </si>
  <si>
    <t>2015-11-25: rapport bimestriel reçu. Deux mois de retard dans l'échéancier.
2015-09-15 rapport bimestriel reçu. Un mois de retard dans l'échéancier.
2015-07-27: rapport bimestriel reçu. Report de 3 mois de la date prévue de délivrance de permis dans l'attente d'une décision du CSSS de Trois-Pistoles en septembre.
2015-05-28: rapport bimestriel reçu. Léger report de 2 semaines de la date prévue de délivrance de permis.
2015-03-15 rapport bimestriel reçu. 2 mois de retard causé par le report d'une visite de l'architecte.
2015-01-15: rapport bimestriel reçu. Projet repoussé au 15 avril 2016.
2014-11-15 rapport bimestriel reçu. Aucun changement dans l'échéancier.
2014-09-15 rapport bimestriel reçu. Aucun changement dans l'échéancier.
2014-08-08: rapport bimestriel reçu. Aucun changement dans l'échéancier.
2014-05-21: rapport bimestriel reçu. Aucun changement dans l'échéancier.
Seconde perte d'opportunité. Les promoteurs ont trouvé un nouvel emplacement. Discussions en cours avec les propriétaires.
2014-03-14: rapport bimestriel reçu. Aucun changement dans l'échéancier.
2014-01-15: rapport bimestriel reçu. Aucun changement dans l'échéancier.
2013-11-13: rapport bimestriel reçu. Aucun changement dans l'échéancier.
2013-09-13: rapport bimestriel reçu. Aucun changement dans l'échéancier.
2013-07-17: rapport bimestriel reçu. Aucun changement dans l'échéancier.
Cote 10 (Faible) modifiée le 2015-01-19
Cote 30 (Élevé) modifiée le 2015-03-20</t>
  </si>
  <si>
    <t>L'Isle-Verte</t>
  </si>
  <si>
    <t>2015-01-15 rapport bimestriel reçu. Construction terminée. En attente de la visite de l'architecture.
2014-11-14 rapport bimestriel reçu. Aucun changement dans l'échéancier.
2014-09-15 rapport bimestriel reçu. Aucun changement dans l'échéancier.
2014-07-15 rapport bimestriel reçu. Aucun changement dans l'échéancier.
2014-05-14 rapport bimestriel reçu. Aucun changement dans l'échéancier.
2014-03-13: rapport bimestriel reçu. Aucun changement dans l'échéancier.
2014-01-14: rapport bimestriel reçu. Aucun changement dans l'échéancier.
2013-11-14: rapport bimestriel reçu. Aucun changement dans l'échéancier.
2013-09-13: rapport bimestriel reçu. Aucun changement dans l'échéancier.
2013-07-11: rapport bimestriel reçu. Aucun changement dans l'échéancier.
2013-05-14: rapport bimestriel reçu. Aucun changement dans l'échéancier.
Cote 10 (Faible) modifiée le 2015-02-27</t>
  </si>
  <si>
    <t>3005-6458</t>
  </si>
  <si>
    <t>CPE "LES CALINOURS" - INSTALLATION NOTRE-DAME</t>
  </si>
  <si>
    <t>2014-03-15 rapport bimestriel reçu. Aucun retard dans l'échéancier. Permis émis le 23 mars 2015.
2015-01-15 rapport bimestriel reçu. Aucun changement dans l'échéancier.
2014-11-13 rapport bimestriel reçu. Aucun changement dans l'échéancier.
2014-09-15 rapport bimestriel reçu. Aucun changement dans l'échéancier.
2014-05-11 rapport bimestriel reçu. Aucun changement dans l'échéancier.
2014-05-13 rapport bimestriel reçu. Aucun changement dans l'échéancier.
2014-03-14: rapport bimestriel reçu. Aucun changement dans l'échéancier.
2014-01-10: rapport bimestriel reçu. Aucun changement dans l'échéancier.
2013-11-12: rapport bimestriel reçu. Aucun changement dans l'échéancier.
2013-09-09: rapport bimestriel reçu. Aucun changement dans l'échéancier.
2013-07-15: rapport bimestriel reçu. Aucun changement dans l'échéancier.
2013-05-02: rapport bimestriel reçu. Aucun changement dans l'échéancier.
Cote 10 (Faible) modifiée le 2015-03-20</t>
  </si>
  <si>
    <t>Gagné, Sandra</t>
  </si>
  <si>
    <t>Sainte-Claire</t>
  </si>
  <si>
    <t>1641-3932</t>
  </si>
  <si>
    <t>CPE L'ESCALE INC.</t>
  </si>
  <si>
    <t>2013-05-15: Rapport bimestriel reçu.  Date de délivrance du permis reportée de 3 semaines car retard de production par l'architecte du CPE.  2013-07-15: Rapport bimestriel reçu.  Date d'ouverture reportée au 9 mai 14 car des plans ont dû être soumis à nouveau au Ministère et les appels d'offre pour le choix des ingénieurs devaient débuter vers la mi-juillet. 2013=09-12: Rapport bimestriel reçu et conforme.Aucun changement. Nov. 13:  Rapport bimestriel reçu et conforme.  Aucun changement. Déc. 14:  Rapport bimestriel reçu et conforme. Aucun retard. Rapport bimestriel de mars reçu conforme.  Aucun retard.
Cote 10 (Faible) modifiée le 2014-04-25</t>
  </si>
  <si>
    <t>Saint-Gervais</t>
  </si>
  <si>
    <t>L'ESCALE DES MOUSSAILLONS</t>
  </si>
  <si>
    <t>2013-05-15:  Rapport bimestriel reçu et conforme. Aucune modification. 2013-07-23:  Rapport bimestriel reçu et conforme. Date du permis reporté au 17 mars 14. 10 sept.13: Rapport bimestriel conforme. Aucun changement. Nov. 13:Rapport bimestriel reçu conforme. Aucun changement. Janv. 14: Rapport bimestriel reçu et jugé conforme.  Aucun report.  Ouverture le 24 mars 2014.
Cote 10 (Faible) modifiée le 2014-03-12</t>
  </si>
  <si>
    <t>1947-0590</t>
  </si>
  <si>
    <t>3005-4537</t>
  </si>
  <si>
    <t xml:space="preserve"> PAVILLON B</t>
  </si>
  <si>
    <t>15 mai 2013: rapport Bimestriel reçu (aucun report)
15 juillet 2013: Rapport bimestriel reçu (aucun report)
15 septembre 2013: Rapport bimestriel (report de 2 semaines)
15 novembre 2013: rapport bimestriel reçu (Permis émis pour le 18 novembre)
Cote 10 (Faible) modifiée le 2013-11-10</t>
  </si>
  <si>
    <t>LA CHIFFONNELLE</t>
  </si>
  <si>
    <t>2156-9546</t>
  </si>
  <si>
    <t>3005-8131</t>
  </si>
  <si>
    <t>11 avril 2013 : rapport bimestriel reçu (aucun report)
26 juin 2013: rapport bimestriel reçu (aucun report)
15 août 2013: rapport bimestriel reçu (report de 5 mois)
10 octobre (rapport bimestriel reçu) aucun report
10 décembre rapport bimestriel reçu (aucun repport)
Cote 10 (Faible) modifiée le 2013-08-15
18 février 2014 rapport bimestriel reçu (aucun report)
Cote 20 (Moyen) modifiée le 2013-10-10
15 avril rapport bimestriel reçu ( report de 3 mois)
15 juin rapport bimestriel reçu (aucun report)
15 août Rapport bimestriel reçu (aucun report)
15 octobre Rapport bimestriel reçu aucun report
Confirmation le 11 novembre de Mme Gilbert: la nouvelle date d'ouverture est prévue le 1er décembre 2014.
Cote 10 (Faible) modifiée le 2014-11-28</t>
  </si>
  <si>
    <t>Saint-Victor</t>
  </si>
  <si>
    <t>2163-7558</t>
  </si>
  <si>
    <t>3005-0608</t>
  </si>
  <si>
    <t>LES PETITS SOLEILS</t>
  </si>
  <si>
    <t>2013-06-11. Réception du 1er rapport bimestriel. Tout est OK.
2013-08-07 Réception du 2e rapport bimestriel. Tout est OK confirmé le 30 août.
2013-10-15. Réception 3e RB. Confirmé OK le 23 oct.
2013-12-11 Réception RB Déc. Projet devancé puisque réalisé sans PFI contrairement à ce qui était prévu dans la lettre d'engagement.
Cote 10 (Faible) modifiée le 2014-01-23</t>
  </si>
  <si>
    <t>Saint-Joseph-de-Beauce</t>
  </si>
  <si>
    <t>3005-8129</t>
  </si>
  <si>
    <t>SOUS MON AILE</t>
  </si>
  <si>
    <t>2013-06-11. Réception du 1er rapport bomestriel. Tout est OK
2013-08-07. Réception du 2e rapport bomestriel. Tout est OK confirmé le 30 août.
2013-10-15. Réception 3e RB. Confirmé OK le 23 oct.
2013-12-11 Réception RB Déc. Confirmé OK 23 déc.
2014-02-13 RB reçu, confirmé conforme le 4 mars. Réalisation reportée au 25 novembre 2014
2014-04-14 RB Reçu, confirmé conforme le 28 avril. La date de réalisation prévue est reportée au 12 décembre 2014. 
2014-04-28: Des commentaires sont formulés offrant la possibilité de soumettre une nouvelle version si souhaité.
2014-06-12: RB Reçu. Des corrections sont demandées avant de valider la date de réalisation.
2014-06-27. Version corrigée reçue. Date de réalisation ramenée au 16 septembre 14
2014-08-15 : RB reçu. 
2014-09-04 : Des modifications sont demandées au RB du mois d'août
18 sept-14 : RB corrigé remis. Report permis au 7 oct 14.
Cote 10 (Faible) modifiée le 2014-10-06</t>
  </si>
  <si>
    <t>LES P'TITS GRIFFONS</t>
  </si>
  <si>
    <t>11-juin-2013. réception du 1er rapport bimestriel. Tout est OK
7 août 13. réception du 2e rapport bimestriel. Tout est OK confirmé le 30 août
15 octobre 2013. Réception 3e RB. Confirmé OK le 23 oct.
11-12-13: Réception RB déc. Projet devancé puisque réalisé sans PFI, contrairement à ce qui était prévu dans la lettre d'engagement.
Cote 10 (Faible) modifiée le 2014-01-09</t>
  </si>
  <si>
    <t>Sainte-Croix</t>
  </si>
  <si>
    <t>2418-3915</t>
  </si>
  <si>
    <t>3005-0455</t>
  </si>
  <si>
    <t>POUSSIÈRE D'ÉTOILE</t>
  </si>
  <si>
    <t>17-juin-2013. Réception du 1er rapport bimestriel. Des corrections sont requise et une nouvelle version demandée.
19 juin-2013. Réception d'une nouvelle version corrigée. Tout est OK.
13 février 14, RB reçu. Nouvelle version demandée
2013-10-18 Réception RB. Confirmé conforme le 23 oct. 
19-août-2013 Réception 2e rapport bimestriel. Tout est OK confirmé le 30 août.
10-décembre-2013 : RB de Déc reçu, Confirmé OK le 23 déc.
12-fév-14, RB Reçu, nouvelle version demandée.
14-avril-14 : RB reçu, des modifications sont requises qui n'ont pas d'incidences sur l'échéance finale. Nouvelle version demandée
01 mai 14: Nouvelle version modifiée reçue conforme le 7 mai.
20-juin-14: Rapport bimestriel reçu. Corrections demandées le 20 juin. En attente de la version révisée pour valider date de réalisation.
21 août 2014, un RB est soumis qui n'était pas requis puisque le permis a été modifié en juillet.
Cote 10 (Faible) modifiée le 2014-07-22</t>
  </si>
  <si>
    <t>CPE L'ENVOL DE LOTBINIÈRE</t>
  </si>
  <si>
    <t>Laurier-Station</t>
  </si>
  <si>
    <t>3005-8145</t>
  </si>
  <si>
    <t>PLUIE D'ÉTOILES</t>
  </si>
  <si>
    <t>17-juin-2013. Réception du 1er rapport bimestriel. Des corrections sont requises et une nouvelle version est demandée.
19-juin-2013 Réception d'une nouvelle version du 1erRB. Tout est OK.
19-août 2013 réception 2e rapport bimestriel. Tout est OK confirmé le 30 août.
18-oct-2013 Réception du RB. Confirmé OK le 23 oct-13
10-déc-13 : réception du RB. Confirmé conforme 23 déc.
12-fév-14, RB Reçu, nouvelle version demandée.
14-avril-14 : RB reçu, des modifications sont requises qui n'ont pas d'incidences sur l'échéance finale. Nouvelle version demandée
5 mai 14: Version corrigée reçue conforme.
20 juin 14: Rapport bimestriel reçu. Des modifications sont requises qui doivent être reçues avant de confirmer la date de réalisation.
2-07-14: réception d'une RB modifié. Report de réalisation au 5 janv-14.
16-07-15: RB confirmé conforme avec approbation du report. 
21 août 14 : RB du mois d'août déposé. 
5 sept 14: Commentaires impliquant certaines modifications au RB mais n'ayant pas d'incidence sur la date de livraison des places.
13-oct-14: Version corrigée du RB de sept reçue + RB d'octobre.
20-oct-2014: commentaires sur le RB d'octobre. Nouvelle version requise mais sans incidence sur la date de livraison des places.
Cote 10 (Faible) modifiée le 2014-12-19</t>
  </si>
  <si>
    <t>Vallée-Jonction</t>
  </si>
  <si>
    <t>3005-8143</t>
  </si>
  <si>
    <t>D'UNE ÉTOILE À L'AUTRE</t>
  </si>
  <si>
    <t>Raport bimestriel reçu 13 septembre (aucun report)
Rapport bimestriel reçu 13 novembre (aucun report)
Rapport bimestriel reçu 13 janvier 2014 ( aucun report pour la délivrance)
Rapport bimestriel reçu 19 mars (report d'un mois)
Rapport bimestriel reçu 20 mai (aucun report)
Rapport bimestriel reçu 14 juillet (report 1 mois)
Rapport bimestriel reçu (aucun report)2014-10-29 : Date de fin de travaux inchangé 2014-11-14 : Rap.bi reçu (aucun report)
2015-01-14 : Rap.bi reçu (aucun report)
2015-03-16 Rap. Bi reçu (dernier), permis émis pour le 30 mars
Cote 10 (Faible) modifiée le 2015-03-16</t>
  </si>
  <si>
    <t>2954-0770</t>
  </si>
  <si>
    <t>CPE PASSE-LACETS</t>
  </si>
  <si>
    <t>14 juin, rapport Bimestriel reçu (aucun report)
11 avril 2013: rapport reçu (aucun report)
12 août Rapport bimestriel reçu (aucun report)
10 octobre rapport bimestriel reçu (aucun report)
9 décembre, rapport bimestriel reçu (aucun report)
12 février, Rapport bimestriel reçu (aucun report)
15 avril, Rapport bimestriel reçu (aucun report)
15 juin, rapport bimestriel reçu (aucun report)
13 août Rapportbimetriel reçu (report d'un moi pour l'ouverture)
Cote 10 (Faible) modifiée le 2014-08-27</t>
  </si>
  <si>
    <t>3000-2179</t>
  </si>
  <si>
    <t>3005-0426</t>
  </si>
  <si>
    <t>CPE LE COFFRE AUX TRÉSORS DE BREAKEYVILLE</t>
  </si>
  <si>
    <t>3005-8150</t>
  </si>
  <si>
    <t>CPE LE COFFRE AUX TRÉSORS</t>
  </si>
  <si>
    <t>15 avril 2013: rapport bimestriel reçu (aucun report)
20 juin 2013: 2ième rapport bimestriel reçu (aucun report)
15 août 2013: 3ieme rapport bimestriel reçu (aucun report)
15 octobre 2013-4 ième rapport bimestriel reçu (aucun report)
13 décembre 2013 ( aucun report)
13 février 2014 bimestriel reçu (aucun report)
16 avril 2014 bimestriel reçu (aucun report)
15 juin rapport bimestriel reçu ( report 1 semaine)
14 août rapport bimestriel reçu (Devancement une semaine)
Cote 10 (Faible) modifiée le 2014-08-20</t>
  </si>
  <si>
    <t>Saint-Gédéon-de-Beauce</t>
  </si>
  <si>
    <t>3005-1630</t>
  </si>
  <si>
    <t>2013-06-14: Réception du 1er rapport bi. Pas de report de l'échéance.
2013-08-15: Récept rapport bi. Report de certaines échéances pour corrections des plans = ok. Pas de report du permis.
2013-10-15: Récept rapport bi. Pas de report du permis.
2013-12-13: Récept rapport bi V1.demande correction, reçu rapport bi V2, report du permis justifié de 3 ½mois et changement de réalisation pour 2014-2015.Rapport bimestriel du 2014-02-15 reçu.
Rapport bimestriel du 2014-04-15 reçu et conforme à l'échancier.
Rapport bimestriel du 2014-06-15 reçu.
Cote 10 (Faible) modifiée le 2014-07-17</t>
  </si>
  <si>
    <t>3000-6788</t>
  </si>
  <si>
    <t>3005-3737</t>
  </si>
  <si>
    <t>LA BICHONNETTE</t>
  </si>
  <si>
    <t>Cote 10 (Faible) modifiée le 2013-01-16</t>
  </si>
  <si>
    <t>CPE ST-JEAN-CHRYSOSTOME</t>
  </si>
  <si>
    <t>3001-2150</t>
  </si>
  <si>
    <t>3005-8160</t>
  </si>
  <si>
    <t>CPE LA FOURMILLE</t>
  </si>
  <si>
    <t>2013-07-11: Réception du 1er rapport bi. Aucun report du permis.
2013-09-13: Récep. du rapport bi. Report du dépôt des plans au MFA. Pas de report du permis.2013-11-15: Récept rapport bi. Report possible du permis de 2 mois. 2014-01-15:  Récept rapport bi. report justifié et accepté du permis de 4 mois et 3 sem. (2015-03-12). Cote 10 (Faible) modifiée 14-02-15 2014-03-14: Récep. rapport bi. report du permis de 3 sem. justifié. Cote 20 (Moyen) modifiée pour faible le 2014-03-18.
2014-05-16: Récep. rapport bi. report du permis de 3 sem. justifié
2014-07-14: Récep.rapport bi. conforme.
2014-08-25: Révision de l'échéancier: nouveau rap.bi avec devancement projet mars 2015. 2014-09-15 Rap.bi. reçu et conforme.2014-10-28 tél. fait : aucun report 2014-11-14 Rap.bi. reçu et aucun report. 2015-01-15 Rapport bi reçu: date réalisation devancée au 16 février
Cote 10 (Faible) modifiée le 2015-02-12</t>
  </si>
  <si>
    <t>3092-8824</t>
  </si>
  <si>
    <t>CPE AU PALAIS DES MERVEILLES</t>
  </si>
  <si>
    <t>Cote 10 (Faible) modifiée le 2013-03-18</t>
  </si>
  <si>
    <t>Cap-Santé</t>
  </si>
  <si>
    <t>1469-5761</t>
  </si>
  <si>
    <t>Rapport bimestriel reçu le 14 août,  retard au début pas de changement pour la réalisation finale.
16-10-13 Rapport bimestriel reçu, retard 1 mois sur l'échéancier du départ mais pas sur la fin du projet cote 10. 15-12-13 Rapport bimestriel reçu pas de retard sur échéancier final.
Rapport bimestriel 15-02-2014 reçu conforme, retard 4 mois en raison du terrain. Rapport 15-04-2014 recu conforme 5-05, retard 1 mois en raison terrain. Rapport 15-06-2014 recu conforme le 13, retard de 2mois 1/2 en raison modif tracé de rue. Rapport 15-08-2014 recu conforme 24-09-2014, retard de 3.5 mois en raison de la non disponibilité du plan d'implantation qui rend impossible de dépot des plans pour AO. 29-10-2014 relance rapport bi. rapp bi conforme recu 20-10-2014. Suivi 26-11-2014 pas de retard. 10-12-2014 Réception rapport bi : retard de 1 1/2 mois pour siganture contrat d'Achat terrain car attendent retour dela ville pour passer chez notaire.  Suivi 22-01-2015 Suivi : retard dépôt des plans sera repris en diminuant durée AO a 3 sem. Pas de changement date émission permis
RB recu conforme 18-02-2015 pas de modif date ouverture
Suivi25-05-2015 Date de mise sous permis décallée au 13-11-2015 en raison des résultats de l'AO. Possible autre retard à prévoir si nouveaux plans sont nécessaires
22062015 RB reçu conforme retardé d'1 mois en raison demande enveloppe exceptionnelle 54000$
RB août 2015 accepté en octobre avec délai 1 mois
21092015 Suivi pas de modif date de réalisation même si déla fin travaux et branchement hydro
13-11-2015 RB conforme retard de 1 mois en raison retard travaux
24-11-2015 Suivi délai 2 sem plus réaliste étant donné temps des fêtes
22-12-2015 RB non conforme reçu. retard dans les travaux suppose date d'ouverture 9-02-2015 en attendant corrigé
Cote 10 (Faible) modifiée le 2014-03-12
Cote 20 (Moyen) modifiée le 2014-05-06</t>
  </si>
  <si>
    <t>CPE AU JARDIN DES ABEILLES (C.P.E.)</t>
  </si>
  <si>
    <t>1627-7204</t>
  </si>
  <si>
    <t>3005-6543</t>
  </si>
  <si>
    <t>INSTAL. LOT#4010018 CPE JOLI COEUR INC</t>
  </si>
  <si>
    <t xml:space="preserve">2013-08-15 Réception rapport bimestriel. Échéancier respecté.
2013-10-08 2e RB reçu. Confirmé Ok le 23 octobre.
2013-12-13 Réception RB déc. Confirmé OK 23 déc.
2014-02-13 RB Reçu, confirmé conforme le 4 mars.
2014-04-14 RB reçu, confirmé conforme le 28 avril, pas de report.
2014-06-23: RB reçu. Petites corrections requises. Confirmé conforme le 26 juin. Report de réalisation de quelques jrs.
2014-08-15 RB Reçu.
2014-09-05 : Correction demandée puisque la date de signature du rapport est erronée.
29-09-2014 : suivi : La ville ne fournira plus stationnment donc ne peuvent pas utiliser terrain actuel. Ville offre terrain devant nouvelle école. retars de 4.5 mois au 23-02-2016
Cote 10 (Faible) modifiée le 2014-09-24
Rapport 10-2014 recu corrigé 31-10 confirme retard annoncé et ajoute 1 mois
Rapport 12-2014 recu corrigé 15-01 sans modif date ouverture
Rapport avril15: Report du délai de réalisation du 28 mars 16 au 4 juillet 16.
Cote 20 (Moyen) modifiée le 2015-01-23
19-01-2015 demande changement d'oportunité acceptée
18-02-2015 RB conforme. pas de changement émission permis
Cote 10 (Faible) modifiée le 2015-06-25
 RB conforme reçu 23-06, report de 2 mois à cause délai document pour autorisation achat terrain
2015-08-17 RB reçû conforme pas de modif date d'ouverture
24-09-2015 suivi : selon CPE pas de modif.
2015-10-15 : RB conforme reçu. Retard de 4 semaines du aux délai d'étude des docu pour AO non prévu, pourra être récupéré si conforme
20-11-2015 : suivi pas de changement
19-12-2015 : RB pas de changement
</t>
  </si>
  <si>
    <t>CPE JOLI-COEUR INC.</t>
  </si>
  <si>
    <t>Lac-Beauport</t>
  </si>
  <si>
    <t>3005-6547</t>
  </si>
  <si>
    <t>INSTA. SECTEUR DES MÉLÈZES</t>
  </si>
  <si>
    <t>2013-08-15 Rapport bimestriel reçu. Échéancier respecté.
2013-10-08 2e RB reçu. Échéancier respecté
2013-12-13. Réception RB Déc. Confirmé OK 23 déc.
2014-02-13 RB Reçu, confirmé conforme le 4 mars.
2014-04-14 RB Reçu, confirmé conforme le 28 avril, pas de report.
2014-06-23 : RB reçu. Petites modifications requises. Confirmé conforme le 26 juin. Report de la réalisation d'une semaine.
2014-08-15: RB d'août reçu. 
2014-09-05 : RB confirmé conforme. Report de quelques jours de la date de livraison.
2014-02-24 : suivi. Report d'1 mois en raison inacessibilité du terrain (faillite du promoteur)
2015-01-15 réception du RB de décembre. report de 3 mois du à insertitude PFI
2015-02-18 réception RB conforme
2015-05-01:  rapport bimestriel d'avril conforme.  Date du permis prévue le 25 mars 2016 est reporté au 24 juin 2016.
 RB conforme reçu 23-06, report de 4 mois à cause du besoin d'une nouvelle étude d'oportunité en raison des coût astronomique de remblayage cote 20
24-09-2015 suivi pas de report selon CPE
19-10-2015 RB conforme reçu, pas de report si étude de projet donne terrain actuel comme meilleure opportunité
20-11-2015 suivi : pas de changement
18-12-2015 : RB report d'1 mois (délais dans dépot des plans)
Cote 10 (Faible) modifiée le 2015-06-25
Cote 20 (Moyen) modifiée le 2015-08-17</t>
  </si>
  <si>
    <t>Cote 10 (Faible) modifiée le 2014-04-24</t>
  </si>
  <si>
    <t>rapport bi recu 11-04-2014 délai 1mois en raison retard dispo des plans.
Rapport bi reçu 25-06-2014 délais suite redépot plan (pour AO) mais pas d'impact sur final
Rapport bi conforme recu 27-08-2014 délai 1 sem suite report ouverture AO
Suivi 24-09-2014 : Les travaux avancent comme prévu  
Rapport 14-10-2014 : fin travaux retardé d'1 sem 1/2 mais pas d'impact sur date prévue permi
Cote 10 (Faible) modifiée le 2014-11-28
Permis émis pour le 1-12-2014</t>
  </si>
  <si>
    <t>Portneuf</t>
  </si>
  <si>
    <t>3005-6539</t>
  </si>
  <si>
    <t>INSTALLATION LES ÉTINCELLES</t>
  </si>
  <si>
    <t>Cote 10-Rapport bimestriel 1. 16-8- 2e rapport bimestriel reçu le 14 août, échéancier ok. 15-10-13  #=3E Rapport bimestriel reçu , échéancier ok, cote reste 10.  #4 Rapport bimestriel reçu 13 décembre, échéancier ok. #5e rapp bi reçu conforme 25-02-2014 délai 5 mois du terrain et respect échéances cote passe à 20. #6e rapport bi reçu conforme 15-04-2014 pas de changement cote revient à 10 #7e rapport bi reçu conforme 26-06-2014 retard du à nouveau dépot de plan suite compression. #8e rapport bi recu conforme pas de modif à date de réalisation
Cote 10 (Faible) modifiée le 2014-03-11
Cote 20 (Moyen) modifiée le 2014-04-16
Rapport 06-2014 recu conforme 26-06-2014 3 mois de délai en raison modif plan suite compress budget nécessaire. retour cote 10
Cote 10 (Faible) modifiée le 2014-09-25
25-09-2014 suivi dépot nouveau plan à prévoir pour équilibrer budget, devront retourner en AO ouverture retardée de 5 mois.
Rapport bi conforme recu 14-10-2014. date de report confirmé au 24-08-2014
Rapport bi recu conforme le 16-12-2014 retard dépot des plans mais pas de délai pour émission permis cote remise à 10
Cote 20 (Moyen) modifiée le 2014-12-23
Suivi 23-01-2015. Pas de modification
RB 18-02-2015 recu conforme pas de modif date d'ouverture cote remise àa 10
Suivi : dg évalue fin des travaux fin des travaux devrait se faire vers le 5 octobre suite problème de sol.  Donc,  ouverture de l'installation vers le 2 novembre 2015
28-07 : suivi pas de modif échéancier
11-08-2015 : RB reçu conforme, pas de modif
18-09-2015:  suivi pas de modif échéancier
6-11-205 : RB octobre conforme retard d'1 sem en raison délai branchement Hydro-Québec et .binesterie
20-11-2015 Suivi. visite 25-11 prévoit ouvrir 8-12-2015
Cote 10 (Faible) modifiée le 2015-12-03</t>
  </si>
  <si>
    <t>3000-2012</t>
  </si>
  <si>
    <t>3000-1051</t>
  </si>
  <si>
    <t>LE KANGOUROU</t>
  </si>
  <si>
    <t>Cote 10 (Faible) modifiée le 2013-02-20</t>
  </si>
  <si>
    <t>CPE LE KANGOUROU</t>
  </si>
  <si>
    <t>Neuville</t>
  </si>
  <si>
    <t>3005-1753</t>
  </si>
  <si>
    <t>LE PETIT GOUROU</t>
  </si>
  <si>
    <t>Cote 10 (Faible) modifiée le 2013-02-25</t>
  </si>
  <si>
    <t>3005-6538</t>
  </si>
  <si>
    <t>LE KOALA</t>
  </si>
  <si>
    <t>Rapport 1 oK suivi de l'échéancier.16-8-13 Rapport bimestriel reçu le 14-8 l'échéancier est suivi. 3 rapport bimestriel reçu le 15 octobre , tout est ok, 15 décembre rapport bimestriel reçu, tout est ok.
4e rapport bi reçu conforme le 4-03-2014 Délai 1 mois en raison du terrain. 5e rapport bi conforme reçu le 29-04-2014. Délai de 2 mois du à coupures nécessaire pour auto à aller en AO. 6e rapport bi recu conforme 2-07-2014 déali de 2 mois du à nécessité soumettre nouveau plans et budget suite AO. 7e rapprt bi recu conforme. suivi aucun changement. 8e rapport bi confomr aucun changement. suivi 19-11 tjrs pas branché hydro risque de retard. 8e rapport bi recu conforme 15-12-2014 retard d'1 sem tjrs pas branché hydro
29-01-2015 Suivi :électricité branchée mais travaux luminaires déficiant. Architecte passe vendredi prochain pour faire liste déficience, Ri à venir. Visite ne sera pas demandé tant que neuville de ne sera pas prêt car interdépendance. Si tout va bien pour neuville prévoir visite 6-03 et ouverture 20-03
rapport bi conforme recu 13-02-2015 prévoit devancement ouverture d'1 sem mais date de visite réaliste ?
Cote 10 (Faible) modifiée le 2015-03-18</t>
  </si>
  <si>
    <t>3005-6542</t>
  </si>
  <si>
    <t>LES PETITS MARINS</t>
  </si>
  <si>
    <t>.1er rapport à temps et ok avec respect de l'échéancier.
2 rapport reçu le 14 août et respect de l'échéancier.16-2-13.
3 rapport reçu le 15 octobre et respect de l'échéancier. 15-12-13 Rapport bimestriel reçu, tout est ok, l'échéancier maintenu.
26-02-2014 4e rapport corrigé reçu conforme. délai de 2 mois accepté en raison terrain. 29-04-2014 5e rapport corrigé reçu conforme, délai 1 mois du à coupures à faire pour avoir autorisation à aller en AO. 2-07-2014 6e rapport recu conforme, délai de 2 mois en raison nouveaux plans à déposer pour coupure apres AO. 7e rapprt bi recu conforme. suivi 24-09-2014 aucun changement. 8e rapport bi reçu pas de changement. suivi 19-11 travaux ville ont retardé d'1 sem le chantier et pas encore branché hydro risque de retard. 9e rapport bi recu 15-12-2014 conforme retard d'1 sem en raison de l'hydro. 29-01-2015 Suivi :électricité tjrs pas branché peut-être d'ici 2 sem. Une fois branché restera travaux peinture et luminaires àa faire. Architecte passe vendredi prochain pour faire liste déficience, Ri à venir. Si tout va bien prévoir visite 6-03 et ouverture 20-03
Rapport bi conforme recu 13-02-2015 prévoit devancer ouverture d'1 sem p/r à suivi mais date de visite réaliste ?
Cote 10 (Faible) modifiée le 2015-03-16</t>
  </si>
  <si>
    <t>3001-0808</t>
  </si>
  <si>
    <t>3005-6596</t>
  </si>
  <si>
    <t>ACADÉMIE UNI-SPORT SBDL</t>
  </si>
  <si>
    <t>2014-05-07 (68 enfants de 18 mois+) (10 poupons)=78 places subventionnées J.G.
2013-07-12: Réception du rapport bi. Report de certaines échances mais pas de report du permis.
2013-09-13: Réception du rapport bi. Report de certaines échéances mais pas de report du permis. Suivre de près car report du permis probable selon le CSF.
2013-11-29: report du permis au 2014-05-30. Demande écrite demandée au promoteur afin de soumettre au directeur.
2013-12-13: demande report permis au 2014-05-30 remise au directeur. nouveau rapport bi avec nouvelle date permis reçu.
2014-01-15: rapport bi traité. date permis toujours au 2014-05-30.
2014-05-17: rapport bi traité. pas de report émission permis.
2014-05-15: rapport bi traité. Report du permis au 2014-06-16
Cote 10 (Faible) modifiée le 2014-06-13</t>
  </si>
  <si>
    <t>ACADÉMIE UNI-SPORT INC.</t>
  </si>
  <si>
    <t>3001-1266</t>
  </si>
  <si>
    <t>3005-7130</t>
  </si>
  <si>
    <t>GARDERIE L'OASIS ENFANTIN INC.</t>
  </si>
  <si>
    <t>60 enfants 18 mois et plus et 10 poupons
2013-08-08: Récept rapport bi. Pas de report du permis.
2013-10-24: Récept rapport bi. Report du permis de 3 semaines (retard dans travaux) = OK. Pas de changement d'année financière
2013-12-16: rapport bi décembre reçu. Report du permis à l ami-février.
Cote 10 (Faible) modifiée le 2014-02-06</t>
  </si>
  <si>
    <t>G. L'OASIS ENFANTIN INC.</t>
  </si>
  <si>
    <t>3001-2276</t>
  </si>
  <si>
    <t>3005-8289</t>
  </si>
  <si>
    <t>G. L'ODYSSÉE DU PAPILLON INC.</t>
  </si>
  <si>
    <t>2013-07-10: Réception du rapport bi non signé. Version signée reçue le 2013-07-18. Report de toutes les étapes de 2 semianes en raison de la grève de la construction. Report accepté, pas de changement d'année financière.
2013-09-16: Récept du rapport bi. Report du permis de 4 sem en raison de retard de l'entrepreneur. Accepté, pas de changement d'année financière.
Cote 10 (Faible) modifiée le 2013-11-12</t>
  </si>
  <si>
    <t>3000-2283</t>
  </si>
  <si>
    <t>3005-1164</t>
  </si>
  <si>
    <t>G. LES MINIS AMOURS INC.</t>
  </si>
  <si>
    <t>2-06</t>
  </si>
  <si>
    <t>3000-7442</t>
  </si>
  <si>
    <t>3005-4315</t>
  </si>
  <si>
    <t>L'UNIVERS DES POUPONS</t>
  </si>
  <si>
    <t>Cote 10 (Faible) modifiée le 2013-04-18</t>
  </si>
  <si>
    <t>9200-1437 QUÉBEC INC.</t>
  </si>
  <si>
    <t>3001-0796</t>
  </si>
  <si>
    <t>3005-6584</t>
  </si>
  <si>
    <t>G. LES BOISCHATOUILLES INC.</t>
  </si>
  <si>
    <t>2013-07-18: Réception du rapport bi. Aucun report.
15 poupons et 52 enfants 18 mois et plus
Cote 10 (Faible) modifiée le 2013-08-29</t>
  </si>
  <si>
    <t>G. LES BOISCHATOUILLES INC</t>
  </si>
  <si>
    <t>Saint-Denis-De La Bouteillerie</t>
  </si>
  <si>
    <t>3000-6737</t>
  </si>
  <si>
    <t>3005-3699</t>
  </si>
  <si>
    <t>GARDERIE LES PETITS BOURDONS</t>
  </si>
  <si>
    <t xml:space="preserve">2013-09-15: rapport final reçu. Places concrétisées depuis le 3 septembre 2013.
2013-07-12: rapport bimestriel reçu. Aucun changement dans l'échéancier.
2013-05-15: rapport bimestriel reçu. Aucun changement dans l'échéancier.
</t>
  </si>
  <si>
    <t>LES SERVICES À LA FAMILLE DE SAINT-DENIS</t>
  </si>
  <si>
    <t>3000-7663</t>
  </si>
  <si>
    <t>G. LE CHÂTEAU DES PETITS ANGES INC.</t>
  </si>
  <si>
    <t>11 avril 2013: Réception du rapport bimestriel ( report de  2 mois)
20 juin 2013: Réception du rapport bimestriel (report de 5 mois)
23 août 2013:  Réception du rapport bimestriel (report de 2 mois du dernier rapport bimestriel)
Réception du rapport bimestriel (5 novembre ) Retard, mais comme j'étais à l'extérieur je ne lui ai pas fait de rappel, donc je ne change pas la cote. (Report d'un mois)
16 décembre 2013 : réception du rapport bimestriel(report de 2 semaines)
14 février (rapport bimestriel reçu) report de 3 mois en raison du manque d'éducatrices qualifiées
22 avril rapport bimestriel reçu (aucun report)
Cote 10 (Faible) modifiée le 2014-05-30</t>
  </si>
  <si>
    <t>3001-2141</t>
  </si>
  <si>
    <t>3005-8151</t>
  </si>
  <si>
    <t>G. LES PETITS RIVERAINS INC.</t>
  </si>
  <si>
    <t>10 juin 2013, rapport bimestriel reçu (report de 1 mois)
11 août Rapport bimestriel reçu (aucun report) selon dernier rapport
10 octobre rapport bimestriel reçu (report de 3 mois)
10 décembre rapport bimestriel reçu (report de 2 semaines)
13 février, rapport bimestriel reçu ( Report 2 semaines)
Cote 10 (Faible) modifiée le 2014-04-02</t>
  </si>
  <si>
    <t>G. LES PETITS RIVERAINS INC</t>
  </si>
  <si>
    <t>3001-2155</t>
  </si>
  <si>
    <t>3005-8164</t>
  </si>
  <si>
    <t>G. LA PETITE ÉCOLE D'ÉVEIL</t>
  </si>
  <si>
    <t>2013-05-13 Réception du rapport bimestriel. Aucun changement d'échéancier.
2013-07-14 Réception du rapport bimestriel. Malgré un retard à l'étape construction en raison de la grève, la date de réalisation demeure la même.
Cote 10 (Faible) modifiée le 2013-09-20</t>
  </si>
  <si>
    <t>9253-8099 QUÉBEC INC.</t>
  </si>
  <si>
    <t>5526-2752</t>
  </si>
  <si>
    <t>ÉCOLE D'ÉVEIL CHAUVEAU INC.</t>
  </si>
  <si>
    <t>Cote 10 (Faible) modifiée le 2013-03-27</t>
  </si>
  <si>
    <t>1368-1556</t>
  </si>
  <si>
    <t>3005-7304</t>
  </si>
  <si>
    <t>CPE LES COQUELICOTS INC.- INST. DES SEIGNEURS</t>
  </si>
  <si>
    <t>CPE LES COQUELICOTS INC.</t>
  </si>
  <si>
    <t>2312-3318</t>
  </si>
  <si>
    <t>3005-7276</t>
  </si>
  <si>
    <t>INST. RUE LE CORBUSIER</t>
  </si>
  <si>
    <t>CPE NEZ-À-NEZ</t>
  </si>
  <si>
    <t>Saint-Hugues</t>
  </si>
  <si>
    <t>3000-1358</t>
  </si>
  <si>
    <t>CPE ENFANT LUMIÈRE</t>
  </si>
  <si>
    <t>Cote 10 (Faible) modifiée le 2013-03-22</t>
  </si>
  <si>
    <t>Bedford</t>
  </si>
  <si>
    <t>3005-0571</t>
  </si>
  <si>
    <t>130312: pas de PFI pour ce projet.
Cote 10 (Faible) modifiée le 2015-04-16</t>
  </si>
  <si>
    <t>Sainte-Madeleine</t>
  </si>
  <si>
    <t>3000-4899</t>
  </si>
  <si>
    <t>3005-1398</t>
  </si>
  <si>
    <t>Cote 10 (Faible) modifiée le 2014-09-24</t>
  </si>
  <si>
    <t>Roxton Pond</t>
  </si>
  <si>
    <t>3005-1454</t>
  </si>
  <si>
    <t>Cote 10 (Faible) modifiée le 2013-03-21
PAS DE PFI POUR CE PROJET.</t>
  </si>
  <si>
    <t>Sainte-Cécile-de-Milton</t>
  </si>
  <si>
    <t>3005-7606</t>
  </si>
  <si>
    <t>Cote 10 (Faible) modifiée le 2015-12-08</t>
  </si>
  <si>
    <t>3000-4914</t>
  </si>
  <si>
    <t>3005-1463</t>
  </si>
  <si>
    <t>CPE LE CARREFOUR DES CHANTERELLES</t>
  </si>
  <si>
    <t>PAS DE PFI POUR CE PROJET.
140217 il y a du PFI pour ce projet
Cote 10 (Faible) modifiée le 2014-11-07</t>
  </si>
  <si>
    <t>Ange-Gardien</t>
  </si>
  <si>
    <t>3000-5008</t>
  </si>
  <si>
    <t>3005-7252</t>
  </si>
  <si>
    <t>CPE BAMBIN CLUB -INSTALLATION ANGE-GARDIEN</t>
  </si>
  <si>
    <t>Cote 10 (Faible) modifiée le 2014-08-14</t>
  </si>
  <si>
    <t>CPE BAMBIN CLUB</t>
  </si>
  <si>
    <t>Richelieu</t>
  </si>
  <si>
    <t>3005-9788</t>
  </si>
  <si>
    <t>Cote 10 (Faible) modifiée le 2015-12-15</t>
  </si>
  <si>
    <t>1361-2635</t>
  </si>
  <si>
    <t>PROJET-CPE LE P'TIT GADU INC.</t>
  </si>
  <si>
    <t>Demande ajoutée car formulaire mal complété par le CPE. Aurait dû être une demande de 47 places pour l'ajout d'une inst au lieu d'une augmentation de 47 places pour l'inst 1361-2635 qui a déjà 75 places sous permis pour cette inst. La demande a été corrigée par l'ajout d'une inst 47 places à l'inst 3005-8543. Aussi, le registre a été corrigé.
Cote 10 (Faible) modifiée le 2014-06-12</t>
  </si>
  <si>
    <t>CPE LE P'TIT GADU INC.</t>
  </si>
  <si>
    <t>La Patrie</t>
  </si>
  <si>
    <t>1361-4565</t>
  </si>
  <si>
    <t>CPE LE BALLON ROUGE</t>
  </si>
  <si>
    <t xml:space="preserve">
Cote 10 (Faible) modifiée le 2014-02-17
Cote 20 (Moyen) modifiée le 2015-03-30</t>
  </si>
  <si>
    <t>Saint-Romain</t>
  </si>
  <si>
    <t>1639-9925</t>
  </si>
  <si>
    <t>3005-2049</t>
  </si>
  <si>
    <t>CPE LA PETITE BOTTINE INC.</t>
  </si>
  <si>
    <t xml:space="preserve">
Cote 10 (Faible) modifiée le 2014-04-02
Cote 20 (Moyen) modifiée le 2014-06-12
Cote 30 (Élevé) modifiée le 2015-10-14</t>
  </si>
  <si>
    <t>1645-7673</t>
  </si>
  <si>
    <t>130515 RapBim: reçu. OK par Vincent Gagnon. Côte 10.
FIN
Cote 10 (Faible) modifiée le 2013-08-19</t>
  </si>
  <si>
    <t>Cote 10 (Faible) modifiée le 2014-02-17</t>
  </si>
  <si>
    <t>3005-1323</t>
  </si>
  <si>
    <t>Cote 10 (Faible) modifiée le 2013-09-17</t>
  </si>
  <si>
    <t>3005-1086</t>
  </si>
  <si>
    <t>PLEIN SOLEIL</t>
  </si>
  <si>
    <t>Cote 10 (Faible) modifiée le 2014-02-17
Cote 20 (Moyen) modifiée le 2014-09-12</t>
  </si>
  <si>
    <t>130515 RapBim: reçu. OK par VG. Côte 10.
FIN
Cote 10 (Faible) modifiée le 2013-07-22</t>
  </si>
  <si>
    <t>3000-1320</t>
  </si>
  <si>
    <t>3005-6872</t>
  </si>
  <si>
    <t>CPE L'ENSOLEILLÉ INST. RUE DES BLÉS</t>
  </si>
  <si>
    <t>Cote 10 (Faible) modifiée le 2014-09-12</t>
  </si>
  <si>
    <t>CPE L'ENSOLEILLÉ</t>
  </si>
  <si>
    <t>3001-1044</t>
  </si>
  <si>
    <t>3005-6877</t>
  </si>
  <si>
    <t>CPE L'UNIVERS DES PETITS MEMPHRÉMAGOG</t>
  </si>
  <si>
    <t>Cote 10 (Faible) modifiée le 2015-04-27</t>
  </si>
  <si>
    <t>5505-8622</t>
  </si>
  <si>
    <t>3005-0696</t>
  </si>
  <si>
    <t>CPE L'ENFANT-DO DE MEMPHRÉMAGOG</t>
  </si>
  <si>
    <t>Cote 10 (Faible) modifiée le 2014-02-17
Cote 20 (Moyen) modifiée le 2015-07-27</t>
  </si>
  <si>
    <t>5526-2778</t>
  </si>
  <si>
    <t>3005-6869</t>
  </si>
  <si>
    <t>CPE IMAGÉMO DE L'IUGS INSTALLATION 7E AVENUE</t>
  </si>
  <si>
    <t>Cote 10 (Faible) modifiée le 2014-02-17
Cote 20 (Moyen) modifiée le 2014-02-17
2015-08-04 En att. budget d'implantation.</t>
  </si>
  <si>
    <t>CPE IMAGÉMO DE L'INSTITUT UNIVERSITAIRE DE GÉRIATRIE</t>
  </si>
  <si>
    <t>3005-6870</t>
  </si>
  <si>
    <t xml:space="preserve">
Cote 10 (Faible) modifiée le 2014-02-17
Cote 20 (Moyen) modifiée le 2015-07-08</t>
  </si>
  <si>
    <t>Charron, Philippe</t>
  </si>
  <si>
    <t>Saint-Boniface</t>
  </si>
  <si>
    <t>1476-0813</t>
  </si>
  <si>
    <t>3005-5442</t>
  </si>
  <si>
    <t>CPE LE PIPANDOR</t>
  </si>
  <si>
    <t>Cote 10 (Faible) modifiée le 2014-06-27</t>
  </si>
  <si>
    <t>3005-1531</t>
  </si>
  <si>
    <t>1640-0749</t>
  </si>
  <si>
    <t>Terminé</t>
  </si>
  <si>
    <t>Cote 10 (Faible) modifiée le 2013-02-08
pas de PFI pour ce projet</t>
  </si>
  <si>
    <t>1641-0961</t>
  </si>
  <si>
    <t>CPE LA MAISONNÉE</t>
  </si>
  <si>
    <t>2 des 4 places autorisées ont été mises sous permis il en reste 2 à mettre sous permis.
Cote 10 (Faible) modifiée le 2014-06-27</t>
  </si>
  <si>
    <t>Cote 10 (Faible) modifiée le 2013-04-15</t>
  </si>
  <si>
    <t>1644-4689</t>
  </si>
  <si>
    <t>CPE MARGO LA LUNE</t>
  </si>
  <si>
    <t>Cote 10 (Faible) modifiée le 2013-12-03
Cote 30 (Élevé) modifiée le 2014-02-12
Cote 20 (Moyen) modifiée le 2015-09-30</t>
  </si>
  <si>
    <t>3005-7580</t>
  </si>
  <si>
    <t>130515 RapBim: reçu. OK par Philippe Charron.
130715 RapBim:	 reçu. OK par PC.
130915 RapBim : reçu. OK par PC.
131115 RapBim: reçu. OK par PC.
140115 RapBim: reçu. OK par PC. Côte 20.
140315 RapBim: reçu. OK par PC. Côte 20.
140515 RapBim: reçu. OK par PC. Côte 20.
Cote 10 (Faible) modifiée le 2014-02-12</t>
  </si>
  <si>
    <t>2320-0645</t>
  </si>
  <si>
    <t>3005-6855</t>
  </si>
  <si>
    <t>Cote 10 (Faible) modifiée le 2014-03-03</t>
  </si>
  <si>
    <t>3000-2267</t>
  </si>
  <si>
    <t>130207: pas de PFI; le CPE défraie le projet en entier.
Cote 10 (Faible) modifiée le 2013-09-23</t>
  </si>
  <si>
    <t>3005-7456</t>
  </si>
  <si>
    <t>INSTALLATION LA PETITE SOURIS VERTE</t>
  </si>
  <si>
    <t>Ouverture de 64 places prévue le 30 juin 2014 et ajout de 16 places en mars 2015.
Cote 10 (Faible) modifiée le 2014-02-12
Cote 20 (Moyen) modifiée le 2015-09-09</t>
  </si>
  <si>
    <t>130515 RapBim: reçu. OK par Philippe Charron.
130715 RapBim:	 reçu. OK par PC.
130915 RapBim:	 reçu. OK par PC.
131115 RapBim: reçu. OK par PC. 
140115 RapBim: reçu. OK par PC. Côte 20.
140315 RapBim: reçu. OK par PC. Côte 20.
140515: RapBim: reçu. OK par PC. Côte 20. 
Ouverture de 64 places prévue le 30 juin 2014 et ajout de 13 places en ocotobre 2014
Cote 10 (Faible) modifiée le 2014-02-12
Cote 20 (Moyen) modifiée le 2014-08-27</t>
  </si>
  <si>
    <t>3005-1070</t>
  </si>
  <si>
    <t>Cote 10 (Faible) modifiée le 2014-02-12</t>
  </si>
  <si>
    <t>3000-4767</t>
  </si>
  <si>
    <t>LES PETITS COLLÉGIENS</t>
  </si>
  <si>
    <t>Cote 10 (Faible) modifiée le 2014-02-12
Cote 20 (Moyen) modifiée le 2015-10-02</t>
  </si>
  <si>
    <t>3097-6898</t>
  </si>
  <si>
    <t>INST. CPE FLOCON DE RÊVE INC.</t>
  </si>
  <si>
    <t>130318: préliminaire au CPE pour signatures.
Cote 10 (Faible) modifiée le 2014-04-25</t>
  </si>
  <si>
    <t>4078-5255</t>
  </si>
  <si>
    <t>3005-0288</t>
  </si>
  <si>
    <t>CPE L'ÎLE DES MOUSSAILLONS</t>
  </si>
  <si>
    <t>130208: pas de PFI pour ce projet.
Cote 10 (Faible) modifiée le 2013-12-03</t>
  </si>
  <si>
    <t>5514-4174</t>
  </si>
  <si>
    <t>3005-5865</t>
  </si>
  <si>
    <t>Cote 10 (Faible) modifiée le 2012-12-05.
pas de PFI pour ce projet.</t>
  </si>
  <si>
    <t>121210: r.patry approuve lettre d'engagement.
Cote 10 (Faible) modifiée le 2014-06-13</t>
  </si>
  <si>
    <t>Cote 10 (Faible) modifiée le 2013-03-04</t>
  </si>
  <si>
    <t>3005-6755</t>
  </si>
  <si>
    <t>Cote 10 (Faible) modifiée le 2013-08-16
Cote 20 (Moyen) modifiée le 2015-01-30</t>
  </si>
  <si>
    <t>2172-9926</t>
  </si>
  <si>
    <t>CPE DOMISOL</t>
  </si>
  <si>
    <t>Cote 10 (Faible) modifiée le 2014-04-03</t>
  </si>
  <si>
    <t>3000-2185</t>
  </si>
  <si>
    <t>3005-0459</t>
  </si>
  <si>
    <t>CPE LA MARMICELLE</t>
  </si>
  <si>
    <t>Cote 10 (Faible) modifiée le 2014-04-16
Cote 20 (Moyen) modifiée le 2014-10-16
Cote 30 (Élevé) modifiée le 2015-12-08</t>
  </si>
  <si>
    <t>1364-4745</t>
  </si>
  <si>
    <t>3005-7300</t>
  </si>
  <si>
    <t>CPE  JOUJOU</t>
  </si>
  <si>
    <t>Cote 10 (Faible) modifiée le 2013-11-06
Cote 20 (Moyen) modifiée le 2014-01-14
Cote 40 (Critique) modifiée le 2014-01-21
Cote 30 (Élevé) modifiée le 2014-08-04
Cote 20 (Moyen) modifiée le 2015-03-31</t>
  </si>
  <si>
    <t>CPE JOUJOU</t>
  </si>
  <si>
    <t>1638-3697</t>
  </si>
  <si>
    <t>3005-7327</t>
  </si>
  <si>
    <t>CPE L'APPRENTI-SAGE</t>
  </si>
  <si>
    <t>Yamaska</t>
  </si>
  <si>
    <t>CPE LA MARELLE INC. (LA MARMAILLE)</t>
  </si>
  <si>
    <t>Cote 10 (Faible) modifiée le 2013-03-01</t>
  </si>
  <si>
    <t>Cote 10 (Faible) modifiée le 2014-04-15
Cote 30 (Élevé) modifiée le 2014-05-20
Cote 20 (Moyen) modifiée le 2015-03-13</t>
  </si>
  <si>
    <t>Saint-David</t>
  </si>
  <si>
    <t>3005-3403</t>
  </si>
  <si>
    <t>LE CHEVAL MARIN</t>
  </si>
  <si>
    <t>Cote 10 (Faible) modifiée le 2015-03-30</t>
  </si>
  <si>
    <t>Reçu le 30 septembre 2015 - Résolution pour désistement des 52 places pour l'installation 3005-7298</t>
  </si>
  <si>
    <t>3000-1350</t>
  </si>
  <si>
    <t>3005-1403</t>
  </si>
  <si>
    <t>CPE LES ATELIERS DE LA MAISON BLEUE</t>
  </si>
  <si>
    <t>3005-5494</t>
  </si>
  <si>
    <t>Lacolle</t>
  </si>
  <si>
    <t>Cote 10 (Faible) modifiée le 2014-04-25</t>
  </si>
  <si>
    <t>Sainte-Anne-de-Sabrevois</t>
  </si>
  <si>
    <t>3005-7314</t>
  </si>
  <si>
    <t>Cote 10 (Faible) modifiée le 2014-01-14
Cote 20 (Moyen) modifiée le 2015-04-13</t>
  </si>
  <si>
    <t>3005-7331</t>
  </si>
  <si>
    <t>Cote 10 (Faible) modifiée le 2014-01-14
Cote 20 (Moyen) modifiée le 2015-10-22</t>
  </si>
  <si>
    <t>Saint-Amable</t>
  </si>
  <si>
    <t>3000-2222</t>
  </si>
  <si>
    <t>3005-7323</t>
  </si>
  <si>
    <t>CPE LA PASSERELLE INSTA. SAINT-AMABLE</t>
  </si>
  <si>
    <t>Cote 10 (Faible) modifiée le 2014-01-20
Cote 20 (Moyen) modifiée le 2014-05-26</t>
  </si>
  <si>
    <t>CPE LA PASSERELLE</t>
  </si>
  <si>
    <t>3000-7360</t>
  </si>
  <si>
    <t>3005-4257</t>
  </si>
  <si>
    <t>L'ENFANT ZOO</t>
  </si>
  <si>
    <t>Cote 10 (Faible) modifiée le 2013-11-06
Cote 20 (Moyen) modifiée le 2014-07-22</t>
  </si>
  <si>
    <t>CPE FRANQUETTE LA GRENOUILLE</t>
  </si>
  <si>
    <t>Cote 10 (Faible) modifiée le 2015-12-29</t>
  </si>
  <si>
    <t>Saint-Alexandre</t>
  </si>
  <si>
    <t>5544-5951</t>
  </si>
  <si>
    <t>3005-7308</t>
  </si>
  <si>
    <t>CPE JOIE DE VIVRE -INST. SAINT- ALEXANDRE</t>
  </si>
  <si>
    <t>Cote 10 (Faible) modifiée le 2014-01-09</t>
  </si>
  <si>
    <t>CPE JOIE DE VIVRE</t>
  </si>
  <si>
    <t>2159-9865</t>
  </si>
  <si>
    <t>3005-7448</t>
  </si>
  <si>
    <t>CPE PATACHOU</t>
  </si>
  <si>
    <t>Cote 10 (Faible) modifiée le 2015-07-27</t>
  </si>
  <si>
    <t>C.P.E. PATACHOU</t>
  </si>
  <si>
    <t>3005-7460</t>
  </si>
  <si>
    <t>CPE  ABRACADABRA</t>
  </si>
  <si>
    <t>5406-4142</t>
  </si>
  <si>
    <t>3005-4503</t>
  </si>
  <si>
    <t>LES AMIS DU CHÂTEAU DE SABLE</t>
  </si>
  <si>
    <t>1507-4743</t>
  </si>
  <si>
    <t>3005-6521</t>
  </si>
  <si>
    <t>CPE FLEUR DE SOLEIL</t>
  </si>
  <si>
    <t>130319: réception de l'étude d'opportunité.
Cote 10 (Faible) modifiée le 2015-03-19</t>
  </si>
  <si>
    <t>1637-8804</t>
  </si>
  <si>
    <t>3005-6519</t>
  </si>
  <si>
    <t>INSTAL.CPE SUR UNE PATTE</t>
  </si>
  <si>
    <t>130314 je demande au pilote de modifier DPR pour 150619.
Appel de projet 2011
Cote 10 (Faible) modifiée le 2015-12-02</t>
  </si>
  <si>
    <t>CPE SUR UNE PATTE</t>
  </si>
  <si>
    <t>Tingwick</t>
  </si>
  <si>
    <t>2162-3871</t>
  </si>
  <si>
    <t>3005-6517</t>
  </si>
  <si>
    <t>CPE LA FORÊT ENCHANTÉE</t>
  </si>
  <si>
    <t>Cote 10 (Faible) modifiée le 2015-03-24</t>
  </si>
  <si>
    <t>Villeroy</t>
  </si>
  <si>
    <t>2416-1895</t>
  </si>
  <si>
    <t>3005-6522</t>
  </si>
  <si>
    <t>CPE LA GIROUETTE INC. VOLET INSTALLATION</t>
  </si>
  <si>
    <t>Cote 10 (Faible) modifiée le 2014-09-11</t>
  </si>
  <si>
    <t>CPE LA GIROUETTE INC.</t>
  </si>
  <si>
    <t>Saint-Wenceslas</t>
  </si>
  <si>
    <t>2958-0909</t>
  </si>
  <si>
    <t>INSTAL.CPE MON AUTRE MAISON</t>
  </si>
  <si>
    <t>CPE MON AUTRE MAISON ET B.C. DE LA GARDE EN M.F.</t>
  </si>
  <si>
    <t>3000-2011</t>
  </si>
  <si>
    <t>3005-6518</t>
  </si>
  <si>
    <t>CPE LA PETITE ECOLE - INSTALLATION 4</t>
  </si>
  <si>
    <t>130313: pas de PFI pour ce projet.
Cote 10 (Faible) modifiée le 2013-11-29</t>
  </si>
  <si>
    <t>3005-4877</t>
  </si>
  <si>
    <t>Cote 10 (Faible) modifiée le 2015-03-31</t>
  </si>
  <si>
    <t>3001-0977</t>
  </si>
  <si>
    <t>3005-6793</t>
  </si>
  <si>
    <t>GARDERIE LE BOISÉ ENCHANTÉ</t>
  </si>
  <si>
    <t>Cote 10 (Faible) modifiée le 2014-05-15</t>
  </si>
  <si>
    <t>9205-2299 QUÉBEC INC</t>
  </si>
  <si>
    <t>3001-1456</t>
  </si>
  <si>
    <t>3005-7370</t>
  </si>
  <si>
    <t>GARDERIE LES DINOS RIGOLOS INC.</t>
  </si>
  <si>
    <t>pas de PFI car garderie.
Cote 10 (Faible) modifiée le 2013-09-05</t>
  </si>
  <si>
    <t>3000-6025</t>
  </si>
  <si>
    <t>3005-3147</t>
  </si>
  <si>
    <t>LA CIGOGNE, CENTRE DE RESSOURCES FAMILIALES INC.</t>
  </si>
  <si>
    <t>130415 RapBim: reçu. OK par Vincent gagnon. Côte 10. 
130615 RapBim: reçu. OK par VG. Côte 10.
FIN
Cote 10 (Faible) modifiée le 2013-09-05</t>
  </si>
  <si>
    <t>3001-1038</t>
  </si>
  <si>
    <t>3005-6860</t>
  </si>
  <si>
    <t>GARDERIE JARDIN DES PETITS POUCETS (2012)</t>
  </si>
  <si>
    <t>Cote 10 (Faible) modifiée le 2012-11-01
pas de PFI car garderie.</t>
  </si>
  <si>
    <t>9258-0869 QUÉBEC INC.</t>
  </si>
  <si>
    <t>3001-1635</t>
  </si>
  <si>
    <t>3005-7560</t>
  </si>
  <si>
    <t>LE PETIT SOLEIL STE-CATHERINE</t>
  </si>
  <si>
    <t>130515 RapBim: reçu. OK par Philippe Charron. 
130715 RapBim: reçu. OK par PC. 
130915 RapBim: reçu. OK par PC.
131115 RapBim: reçu. OK par PC.
140115 RapBim: reçu. OK par PC.
140315 RapBim: reçu. OK par PC. 
Cote 10 (Faible) modifiée le 2014-04-25</t>
  </si>
  <si>
    <t>9257-3435 QUÉBEC INC.</t>
  </si>
  <si>
    <t>3000-1107</t>
  </si>
  <si>
    <t>GARDERIE PETIT MONDE</t>
  </si>
  <si>
    <t>Cote 10 (Faible) modifiée le 2013-09-11</t>
  </si>
  <si>
    <t>177956 CANADA INC.</t>
  </si>
  <si>
    <t>Cote 10 (Faible) modifiée le 2013-10-24</t>
  </si>
  <si>
    <t>3000-8065</t>
  </si>
  <si>
    <t>3005-5084</t>
  </si>
  <si>
    <t>GARDERIE AU PETIT BOULOT INC.</t>
  </si>
  <si>
    <t>Cote 10 (Faible) modifiée le 2014-02-13</t>
  </si>
  <si>
    <t>3001-0954</t>
  </si>
  <si>
    <t>3005-6773</t>
  </si>
  <si>
    <t>ABC DU BOISÉ INC.</t>
  </si>
  <si>
    <t>Cote 10 (Faible) modifiée le 2014-01-17
Cote 30 (Élevé) modifiée le 2014-07-23
Cote 20 (Moyen) modifiée le 2015-09-02</t>
  </si>
  <si>
    <t>3001-0897</t>
  </si>
  <si>
    <t>3005-6703</t>
  </si>
  <si>
    <t>GARD. LES PETITS SOURIRES INC</t>
  </si>
  <si>
    <t>2015-10-15: Réception du rapport bimestriel d'octobre 2015. Document non conforme puisque l'échéancier lié à la lettre d'engagement a été remplacé. J'ai demandé à Mme Doumbouya de corriger le document. 
2015-08-05: Réception d'un bail de 5 ans. 
2015-06-23: Mme Doumbouya m'a fait parvenir un nouveau rapport bimestriel. Toutefois, le document ne comporte pas d'échéancier de réalisation. J'ai communiqué avec Mme Doumbouya pour lui demander d'ajouter un échéancier au rapport bimestriel.  
2015-05-20: J'ai informé Mme Doumbouya que l'année de réalisation de son projet demeure à 2016-2017. Cependant, je lui ai expliqué qu'elle peut revoir son échéancier en fonction du 1er avril 2016. L'objectif est d'éviter que la garderie perde une nouvelle opportunité.  
2015-05-01: Rencontre avec Mme Dombouya.  Nous avons discuté de l'échéancier du projet. Elle m'a apporté les documents requis au dossiers.     
2015-04-15 Réception du rapport bimestriel d'avril. Mme Doumbouya y indique avoir trouvé un local situé au 6 206- 6 220 de la rue Sommerled et avoir signé une promesse de bail. Selon elle, l'endroit serait conforme à la règlementation municipale. Toutefois le rapport n'indique pas qu'un architecte s'est prononcé sur la possibilité d'y aménager une garderie. Mme Doumbouya indique au rapport être toujours à la recherche de financement. Je lui ai demandé des explications complémentaires sur ces 2 points.
2015-02-16 Mme Dombouya m'a expédié un nouveau rapport bimestriel. Elle m'indique qu'elle a trouvé un nouveau local situé au 6206-6220 Sommerled pour lequel elle a signé une promesse de bail après avoir effectué des vérifications à l'arrondissement. Elle précise qu'elle est toujours à la recherche de financement. 
2014-12-18: Mme Dombouya m'a fait parvenir un rapport bimestriel. Le projet est toujours au point mort puisque les actionnaires sont encore à la recherche de financement et d'un emplacement.  
2014-10-21: J'ai rencontré Mme Dombouya et son associée Mme Ketia pour faire le point sur le dossier. Elles m'ont expliqué qu'elles sont incapables d'obtenir du financement des institutions financières puisque le 3e associé qui n'est plus impliqué au développement du projet apparait toujours à la convention des actionnaires au Régistraire des entreprises du Qc et ne veux pas entreprendre les démarches requises pour se retirer de la garderie. C'est l'obstacle majeur au dossier. Sans l'obtetion du financement requis, le projet ne peut se réaliser. Elles ont consulté un avocat à ce sujet mais selon les renseignements obtenus, la démarche pour exclure le 3e associé de l'entreprise s'échelonnerait sur plusieurs mois. 
Sandy Bernard Sabatigny, technicienne aux permis et aux subvention,  leur a également expliqué que la situation cause un problème pour l'émission du permis puisque le Ministère doit obtenir le résulat des vérifications des empêchement de tous les actionnaires. Face à toutes ces embuches, Mme Doombouya et Mme Ketia sont en réflexion sur le maintien ou non du projet.   
2014-10-10: Mme Dombouya a fait parvenir un rapport bimestriel au Ministère. Il s'agit du premier rapport transmis depuis que le Ministère ait décidé de maintenir les places accordées. Elle explique qu'elle est toujours à la recherche de financement et d'une opportunité. Le document ne comporte aucun échéancier. Elle précise qu'une garderie privée non subventionnée l'a approché pour lui vendre les actifs. Rencontre prévue au Ministère le 21 octobre à 13h30 pour faire le point sur le dossier et le rapport bimestriel.  
Cote 40 (Critique) modifiée le 2015-07-03</t>
  </si>
  <si>
    <t>9258-2915 QUÉBEC INC.</t>
  </si>
  <si>
    <t>3000-6224</t>
  </si>
  <si>
    <t>3005-3349</t>
  </si>
  <si>
    <t>GARDERIE FRISBI ET COMPAGNIE</t>
  </si>
  <si>
    <t>3001-1434</t>
  </si>
  <si>
    <t>3005-7340</t>
  </si>
  <si>
    <t>GARDERIE PIROUETTES ET CARAMBOLES</t>
  </si>
  <si>
    <t>Cote 10 (Faible) modifiée le 2013-08-02</t>
  </si>
  <si>
    <t>GARDERIE PIROUETTES ET CARAMBOLES INC.</t>
  </si>
  <si>
    <t>Cote 10 (Faible) modifiée le 2013-10-31</t>
  </si>
  <si>
    <t>3001-1475</t>
  </si>
  <si>
    <t>3005-7388</t>
  </si>
  <si>
    <t>G. L'ODYSSÉE 2</t>
  </si>
  <si>
    <t>Cote 10 (Faible) modifiée le 2014-03-12</t>
  </si>
  <si>
    <t>3001-1495</t>
  </si>
  <si>
    <t>3005-7410</t>
  </si>
  <si>
    <t>GARDERIE DU TERMINUS</t>
  </si>
  <si>
    <t>Cote 10 (Faible) modifiée le 2013-09-27</t>
  </si>
  <si>
    <t>8112070 CANADA INC.</t>
  </si>
  <si>
    <t>3001-1524</t>
  </si>
  <si>
    <t>3005-7441</t>
  </si>
  <si>
    <t>L'ÎLE DE NOS TRÉSORS</t>
  </si>
  <si>
    <t>GESTION MJB 2012 INC.</t>
  </si>
  <si>
    <t>3000-7430</t>
  </si>
  <si>
    <t>3005-4300</t>
  </si>
  <si>
    <t>LE ROYAUME DES ENFANTS DE ST-LAZARE II INC.</t>
  </si>
  <si>
    <t>Cote 10 (Faible) modifiée le 2013-01-18</t>
  </si>
  <si>
    <t>3000-7980</t>
  </si>
  <si>
    <t>3005-4938</t>
  </si>
  <si>
    <t>G. ÉDUCATIVE ENFANT CITÉ D.M. INC.</t>
  </si>
  <si>
    <t>GARDERIE ÉDUCATIVE ENFANT CITÉ D.M. INC.</t>
  </si>
  <si>
    <t>130615 RapBim: Autorisé par Ngoc-Anh Nguyen - CSF. 
130815 RapBim: Autorisé par Ngoc-Anh Nguyen - CSF. FIN.</t>
  </si>
  <si>
    <t>3001-1540</t>
  </si>
  <si>
    <t>3005-7473</t>
  </si>
  <si>
    <t>GARDERIE ENTRE DEUX-MONTAGNES</t>
  </si>
  <si>
    <t>130515 RapBim: reçu. OK par Ngoc-Anh Nguyen.
130715 RapBim: reçu. OK par NAN.
130915 RapBim: reçu. OK par NAN.
131115 RapBim: reçu. OK par NAN. Côte 20.
140115 RapBim: reçu. OK par NAN. Côte 20.
140315 RapBim: reçu. OK par NAN. Côte 20.
140515 RapBim: reçu. OK par NAN. Côte 20.
Cote 10 (Faible) modifiée le 2013-11-05
Cote 20 (Moyen) modifiée le 2014-08-21</t>
  </si>
  <si>
    <t>9257-2718 QUÉBEC INC.</t>
  </si>
  <si>
    <t>3001-1541</t>
  </si>
  <si>
    <t>3005-7474</t>
  </si>
  <si>
    <t>GARDERIE LA PETITE ÉTOILE MAGIQUE</t>
  </si>
  <si>
    <t xml:space="preserve">
Cote 10 (Faible) modifiée le 2014-08-28</t>
  </si>
  <si>
    <t>9257-8657 QUÉBEC INC.</t>
  </si>
  <si>
    <t>3001-1545</t>
  </si>
  <si>
    <t>3005-7479</t>
  </si>
  <si>
    <t>GARD. APPRENTIS EXPLORATEURS INC. INSTA. LÉRY</t>
  </si>
  <si>
    <t>Fermé</t>
  </si>
  <si>
    <t>70 sur 75 places autorisées, donc demande de 5 places fermée.</t>
  </si>
  <si>
    <t>GARD. LES APPRENTIS EXPLORATEURS INC.</t>
  </si>
  <si>
    <t xml:space="preserve">70 au lieu de 75 places autorisées.
</t>
  </si>
  <si>
    <t>3001-1554</t>
  </si>
  <si>
    <t>3005-7488</t>
  </si>
  <si>
    <t>GARDERIE UN MONDE JUSTE POUR NOUS INC.</t>
  </si>
  <si>
    <t>130615 RapBim: Autorisé par Vincent Gagnon - CSF.
130815 RapBim: Autorisé par Ngoc-Anh Nguyen - CSF.
131015 RapBim: Autorisé par Ngoc-Anh Nguyen - CSF. FIN.
Cote 10 (Faible) modifiée le 2013-11-19</t>
  </si>
  <si>
    <t>Saint-Zotique</t>
  </si>
  <si>
    <t>3001-1592</t>
  </si>
  <si>
    <t>3005-7523</t>
  </si>
  <si>
    <t>COIN DES LUTINS, ST-ZOTIQUE II</t>
  </si>
  <si>
    <t>Cote 10 (Faible) modifiée le 2014-11-14</t>
  </si>
  <si>
    <t>9251-1781 QUÉBEC INC.</t>
  </si>
  <si>
    <t>3001-1644</t>
  </si>
  <si>
    <t>3005-7569</t>
  </si>
  <si>
    <t>UN MONDE JUSTE POUR NOUS 2</t>
  </si>
  <si>
    <t>130615 RapBim: Autorisé par Vincent Gagnon - CSF.
130815 RapBim: Autorisé par Ngoc-Anh Nguyen - CSF.
131015 RapBim: Autorisé par Ngoc-Anh Nguyen - CSF. FIN.
Cote 10 (Faible) modifiée le 2013-11-26</t>
  </si>
  <si>
    <t>9257-5554 QUÉBEC INC.</t>
  </si>
  <si>
    <t>3001-1648</t>
  </si>
  <si>
    <t>3005-7573</t>
  </si>
  <si>
    <t>L'UNIVERS EN MOI, GARDERIE ÉDUCATIVE</t>
  </si>
  <si>
    <t>130515 RapBim: reçu. OK par Ngoc-Anh Nguyen.
130715 RapBim: reçu. OK par NAN.
130915 RapBim: reçu. OK par NAN.
131115 RapBim: reçu. OK par NAN.
140115 RapBim: reçu. OK par NAN.
140315 RapBim: reçu. OK par NAN.
140515 RapBim: reçu. OK par NAN.
Cote 10 (Faible) modifiée le 2014-06-13</t>
  </si>
  <si>
    <t>LES ADMINISTRATIONS VIVIANI-NOVIELLO INC.</t>
  </si>
  <si>
    <t>3001-1653</t>
  </si>
  <si>
    <t>3005-7578</t>
  </si>
  <si>
    <t>ELIZABETH SHARMA</t>
  </si>
  <si>
    <t>3001-1659</t>
  </si>
  <si>
    <t>3005-7584</t>
  </si>
  <si>
    <t>GARDERIE ENFANTASTIX INC.</t>
  </si>
  <si>
    <t>130515 RapBim:  reçu. OK par Ngoc-Anh Nguyen.
130715 RapBim:  reçu. OK par NAN.
130915 RapBim:  reçu. OK par NAN.
131115 RapBim:  reçu. OK par NAN.
Cote 10 (Faible) modifiée le 2013-12-05</t>
  </si>
  <si>
    <t>3001-1666</t>
  </si>
  <si>
    <t>3005-7594</t>
  </si>
  <si>
    <t>GARDERIE PRÉCIEUX CARGO INC.</t>
  </si>
  <si>
    <t>130615 RapBim: reçu. OK par Vincent Gagnon.
130815 RapBim: reçu. OK par Ngoc-Anh Nguyen.
131015 RapBim: reçu. OK par NAN.
131215 RapBim: reçu. OK par NAN.
140215 RapBim: reçu. OK par NAN.
140415 RapBim: reçu. OK par NAN. Côte 10.
Cote 10 (Faible) modifiée le 2014-05-15</t>
  </si>
  <si>
    <t>3000-1122</t>
  </si>
  <si>
    <t>AU CHATEAU DES AMIS</t>
  </si>
  <si>
    <t>pas de PFI pour ce projet car garderie.
Cote 10 (Faible) modifiée le 2014-01-27</t>
  </si>
  <si>
    <t>9016-7362 QUÉBEC INC.</t>
  </si>
  <si>
    <t>3000-7989</t>
  </si>
  <si>
    <t>3005-4955</t>
  </si>
  <si>
    <t>G. LES PETITS RAYONS D'ART</t>
  </si>
  <si>
    <t>Cote 10 (Faible) modifiée le 2012-12-11
pas de PFI car garderie.</t>
  </si>
  <si>
    <t>9203-8009 QUÉBEC INC.</t>
  </si>
  <si>
    <t>3001-0770</t>
  </si>
  <si>
    <t>3005-6533</t>
  </si>
  <si>
    <t>GARD. L'ILE AUX TRÉSORS</t>
  </si>
  <si>
    <t>pas de PFI car garderie
Cote 10 (Faible) modifiée le 2014-04-04</t>
  </si>
  <si>
    <t>ANNIE THERRIEN</t>
  </si>
  <si>
    <t>Deraiche, Patrick</t>
  </si>
  <si>
    <t>1502-8400</t>
  </si>
  <si>
    <t>3005-7016</t>
  </si>
  <si>
    <t>CPE POPULAIRE SAINT-MICHEL - INST. SAINT-MICHEL</t>
  </si>
  <si>
    <t xml:space="preserve">15-10-2015 Transmission du rap. bim. par le CPE. Le projet a enfin progressé. Le CPE a fournit -ét. d'opp,  -plans prél  -budgets. Il a trouvé des partenaires financiers. La DRM a transmis pour sign. l'entente de financement préliminaire au CPE le 20 nov 2015.
15-06-2015 Rencontre de la directrice au CPE. Une opportunité intéressante de réaliser le projet s'offre. Le CPE pourrait occuper des locaux libres dans la coop de producteurs où se trouve déjà une de ses installations. Le montage financier est en élaboration.
15-01-2015 Après qu'il ait reçu une lettre lui annonçant qu'il doit désormais contribuer à hauteur de 50% des coûts du projet, le CPE est en réflexion sur les choix qui s'offrent à lui pour la poursuite de son projet. J'ai demandé à la directrice de m'indiquer l'orientation du CPE dès que possible mais, à ce jour, je n'ai pas reçu d'information pertinente à ce sujet.
15-12-2014 En novembre 2014, le CPE a transmis le contrat avec le chargé de projet ce qui aurait permis au ministère de procéder à la signature de l'entente de financement préliminaire. Cependant quelques jours auparavant, la ministre a annoncé des modifications importantes au PFI ce qui a eu pour effet de mettre temporairement sur la glace l'avancement du projet. En décembre 2014, le ministère a établi que tous les projets qui n'avaient pas franchi l'étape de la signature de l'entente préliminaire étaient visés par les modifications au PFI. Ainsi le CPE doit maintenant contribuer à hauteur de 50% du coût des travaux. Ceci remet en question la suite du projet. En attente d'une décision du CPE. 
15-10-2014 Le CPE a poursuivi ses travaux d'avancement liés à la nouvelle opportunité, la date de réalisation demeure inchangé. Prochain rapport bimensuel:15 novembre 2014.
20-09-2014  Réception du R.Bimestriel. Le CPE a produit un rapport bimestriel en fonction de leur nouvelle opportunité. Ceci fait en sorte de repositionner la date de réalisation à mars 2016.  
19-09-2014 Visite fait au CPE afin de discuter d'une nouvelle opportunité étudiée par le CPE. Le CPE a fait une offre d'achat conditionnelle sur une propriété au nord du quartier St-Michel. Visite du site. Ai demandé un nouveau R.Bimestriel. Le CPE envisage de changer d'opportunité car il devient de plus en plus manifeste que l'Église ne désire pas réellement faire avancer le dossier de vente du terrain. Puisque les données concernant la nouvelle opportunité ne sont pas toutes disponibles, il est aujourd'hui difficile d'évaluer la date de réalisation, mais une ouverture en 15-16 est encore plausible.
15-05-2014 Réception du R.Bimestriel.  Peu de changements sont perceptibles au rapport. Dans les faits, les négo avec l'église St-Bernardin se poursuivent afin de s'entendre sur le coût d'acquisition d'un terrain. La réalisation du projet est toujours prévue pour octobre 2015.
15-02-2014 Réception du 3e rapport bimestriel. Peu de changements sont perceptibles au rapport. Dans les faits, les négo avec l'église St-Bernardin se poursuivent afin de s'entendre sur le coût d'acquisition d'un terrain. La réalisation du projet est toujours prévue pour octobre 2015.
15-11-2013...Rencontre de la direction du CPE et de l'architecte qui travaille de façon préliminaire au dossier. Réception du rapport bimestriel. Le CPE propose un report de la date de réalisation des places de septembre 2015 à octobre 2015. La lettre d'engagement prévoyait une réalisation en mars 2015. Dernière étape franchie en fct du RB: Aucune
</t>
  </si>
  <si>
    <t>CPE POPULAIRE ST-MICHEL INC.</t>
  </si>
  <si>
    <t>2172-7185</t>
  </si>
  <si>
    <t>LES GARDELUNES</t>
  </si>
  <si>
    <t>Cote 10 (Faible) modifiée le 2013-09-10
2014-03-15 Réception du 4e rapport bimestriel. Projet toujours à l'étape 6. Plusieurs allées/retours CPE\Ministère pour arriver à réduire les coûts du projet. Nous sommes en attente du prochain budget qui selon les derniers échanges, devrait être équilibré.
2013-12-15 Réception du 3e rapport bimestriel. Projet à l'étape 6: Après avoir déposé plans et budgets, des modifications sont nécessaires pour réduire les coûts puisque le CPE est en dépassement important dans l'enveloppe achat/construction.
2013-10-15 Réception du 2e rapport bimestriel. Le projet se développe en fonction de l'échéancier prévu. Dernière étape complétée: Étape 5 "Analyse de l'étude de faisabilité et autorisation à poursuivre par le Ministère" + Nous avons autorisé le CPE à signer le contrat avec l'architecte.
2013-08-15 CPE a acquis une propriété à l'aide du PFI. Projet qui se développe bien.</t>
  </si>
  <si>
    <t>2015-11-15 Selon les infos reçues par le CPE, les dégâts de l'incendie causeront 6 mois de retard. L'ouverture est reportée minimalement à avril 2016.
2015-10-19 Incendie à l'installation en construction. Des dommages significatifs ont été causés par un incendie (+arrosage des pompiers) dans la toiture de l'immeuble en construction. L'incendie s'est déclaré dans la nuit du 19 au 20 octobre. La cause serait apparament un dispositif du système de ventilation installé la veille. Il est trop tôt pour connaître l'ampleur des dégâts et à savoir à quel moment les travaux pourront se poursuivre et se terminer.
2015-08-15 Réception du R.B. Travaux en cours. À cause des retards des travaux l'ouverture est reportée à octobre 2015.
2015-06-15 Réception du RB. Travaux en cours. Retard dans les travaux. Nouvelle échéance pour la réalisation reporté à septembre 2015.
2015-04-28 Réception du rapport bimestriel. Travaux en cours.
2015-02-15 Réception du rapport bimestriel. Les travaux sont en cours d'exécution depuis la fin janvier 2015. Le CPE prévoit maintenant un changement de localisation (et création des nouvelles places) en juillet 2015.
2015-01-15 Info mensuelle. Le résultat de la demande d'enveloppe exceptionnelle est connu. Le montant demandé a été scindé en 2 parties la première est acceptée (exigence municipales) la seconde est refusée (récupération des surplus qui devaient être investis par le CPE. Le CPE a donc pris la décision d'augmenter sa mise de fonds afin de pouvoir être en mesure de signer le contrat avec l'entrepreneur avant l'échéance de validité de la soumission. Le contrat avec l'entrepreneur est donc signé depuis la mi-janvier.
 2014-12-15 Info mensuelle. En parallèle avec l'incertitude de pouvoir poursuivre le projet avec le financement prévu initialement (refonte du financement PFI en déc 2014), le CPE a négocié avec le plus bas soumissionnaire et a réussi a réduire les coûts du projet. Le budget pourra s'équilibrer avec l'acceptation d'une enveloppe exceptionnelle. La demande d'enveloppe exceptionnelle a été transmise à la DFISG, la DRM est en attente du résultat de cette demande pour autoriser le CPE à signer le contrat avec l'entrepreneur et à débuter les travaux.
2014-11-15 Point d'information mensuel: Après ouverture des soumissions, des rationalisations des dépenses sont nécessaires afin d'équilibrer le budget. Une demande d'enveloppe exceptionnelle devra être faite. Selon les discussions tenues avec la direction du CPE et l'architecte au projet, il est probable que la réalisation des places n'ait lieu qu'en juin 2015.
2014-10-15 Réception du 7e rapport bimestriel. L'ouverture des soumissions a été retardé de 2 jours et aura lieu le 17 octobre 2014. Le CPE Prévoit maintenant une ouverture en mai 2015. Le report de cette date est causé par la prévision du début des travaux en novembre 2014 plutôt qu'en octobre 2014. 
2014-08-15 Réception du 6e rapport bimestriel. Projet à l'étape 8. L'appel d'offre public est amorcé, en attente de l'ouverture des soumissions (15 octobre 2014). Réalisation toujours prévue en avril 2015.
2014-06-15 Réception du 5e rapport bimestriel. Projet à l'étape 6. Le CPE e transmis un nouveau budget à la fin juillet 2014. Ce budget doit être analysé et accepté pour passer à l'appel d'offre publique.
2014-03-15 Réception du 4e rapport bimestriel. Projet toujours à l'étape 6. Plusieurs allées/retours CPE\Ministère pour arriver à réduire les coûts du projet. Nous sommes en attente du prochain budget qui selon les derniers échanges, devrait être équilibré.
2013-10-15 Réception du 2e rapport bimestriel. Le projet se développe en fonction de l'échéancier prévu. Dernière étape complétée: Étape 5 "Analyse de l'étude de faisabilité et autorisation à poursuivre par le Ministère" + Nous avons autorisé le CPE à signer le contrat avec l'architecte.
2013-08-15 CPE a acquis une propriété à l'aide du PFI. Projet qui se développe bien.</t>
  </si>
  <si>
    <t>1641-1159</t>
  </si>
  <si>
    <t>CPE CHARLES W. MCDOUGALL DE L'HÔPITAL ROYAL VICTORIA</t>
  </si>
  <si>
    <t>2015-12-23: Les travaux se poursuivent. 
2015-11-15: Réception d'un nouveau rapport bimestriel.  Les travaux sont en cours. Le CPE a révisé la date de réalisation du projet à mars 2016. 
2015-09-24: Autorisation de signer le contrat avec l'entrepreneur et à débuter les travaux.  
2015-09-24: Le CPE a procédé à l'ouverture des soumissions. Construction AKGL a présenté la plus basse soumission au montant de 604 483.36 $ 
2015-09-16: Réception du 14e rapport bimestriel. 
2015-08-05: Approbation des plans.
2015-07-28: Réception d'un 13 rapport bimestriel.  D'autre part, le CPE s'est entendu avec le CUSM sur un projet de bail final d'une durée de 10 ans pour les locaux du 5100 de Maisonneuve Ouest.  Le CUSM a transmis une lettre pour indiquer au CPE qu'il est prêt à signer le bail. En attente de réception du bail signé. D'autre part, le CUSM a transmis au CPE une lettre confirmant le financement (don) de 275 000$ accordé au projet.  
2015-06-19: Le CPE est en négociation avec le CUSM pour obtenir un don qui lui permettrait d'équilibrer le budget qui excède de près de 346 000 $ le budget PFI admissible. Selon la dernière évaluation du Ministère, le CPE est en mesure d'investir une mise de fonds de 191 636 $ au projet. Afin d'équilibrer le budget, le CPE doit parvenir à obtenir un don de 154 000 $ du CUSM.  
2015-05-14: Le CPE a fait parvenir au Ministère son 12e rapport bimestriel.  Le document est conforme.  La date de réalisation a été repoussée en décembre 2015 pisque la réalisation des travaux est maintenant prévue de août à novembre 2015. Le CPE est présentement en discussion avec le CUSM pour que ce dernier assume un montant de 354 470 $ sur les coûts estimés à 714 833 $.  
2015-04-02: Le CPE a déposé des plans au Ministère. 
2015-03-16: Le CPE a déposé son 11e rapport bimestriel. Le CPE a procédé à la signature du contrat avec un ingénieur. Le Ministère est en attente d'obtenir des plans. Le bail fait toujours l'objet de négociations avec le CUSM. 
2015-02-20: Le CPE est en processus de sélection de l'ingénieur. 
2015-02-13: Le CPE a convenu d'un contrat avec Louis Houle, architecte. 
2015-01-26: Le CPE a fait parvenir au Ministère le contrat révisé de l'architecte. Le document est présentement en analyse.  
2015-01-16: Le CPE a déposé son 10e rapport bimestriel. J'ai demandé au chargé de projet d'y apporter quelques correctifs afin que l'information au document soit à jour.  Le processus de sélection de l'architecte est complété. Le Ministère a recommandé au CPE de convenir d'un contrat beaucoup plus étoffé que celui soumis par M. Louis Houle architecte ou d'utiliser le contrat de l'AAPPQ. Le CPE a débuté la semaine dernière les démarches pour l'appel d'offres pour le choix de l' ingénieur. Les négociations pour le bail se poursuivent toujours avec le CUSM. M. Hugo Labrèque chargé de projet m'a expliqué que le CUSM ne veut plus accorder un rabais au CPE pour le loyer mais que plusieurs services dont il dispose présentement seront maintenus. Le CUSM ne veut pas les inclure au bail, alors j'ai conseillé au CPE de faire pression pour que tous les services offerts par le CUSM y soient inscrits.    
2014-12-02: M. Yves Lagüe directeur adjoint du service des ressources humaine au CUSM m'a contacté pour obtenir des présisions sur les modifications annoncées au PFI.  Il m'a expliqué que le CPE doit se relocaliser et qu'il s'agit d'un dossier important pour l'hôpital Royal Victoria. Il me fera parvenir une lettre pour expliquer l'importance du projet et demander au Ministère de le maintenir.  
2014-11-15: Le CPE a déposé son 9e rapport bimestriel. 
2014-11-14: Le CPE a lancé le processus d'appel d'offres pour le choix de l'architecte. L'ouverture des soumissions fixée au 18 novembre. 
2014-10-24: Le conseil d'administration du CPE m'a informé qu'il maintien son objectif de relocaliser le CPE en avril 2015 ou dans les semaines suivantes. Pour eux il n'est pas question deretarder le projet jusqu'à l'automne.</t>
  </si>
  <si>
    <t>1840-0093</t>
  </si>
  <si>
    <t>CPE LA FLÛTE ENCHANTÉE INC.</t>
  </si>
  <si>
    <t>2015-08-05: Lyne Jolicoeur du serice d'architecture m'a informé qu'elle a eu une discussion avec l'architecte du projet.  Celui ci l'a informé que l'entrepreneur est en retard sur son échéancier. Lyne lui a conseillé de prévilégier la finition intérieur pour ne pas entraîner un délai trop important pour accueillir les nouveaux enfants. Les autres éléments pourront être compléter par la suite.   
2015-07-15: réception du 13e rapport bimestriel. La date de réalisation du projet est maintenue en août 2015.   
2015-05-12: réception du douzième rapport bimestriel. Travaux en cours, fin prévue en août 2015 (ouverture également en août 2015).
2015-03-13: réception du onzième rapport bimestriel. Contrat signé avec l'entrepreneur le 13 mars 2015. Début des travaux prévue à la mi ou à la fin avril 2015. Fin des travaux prévue en août 2015.
2015-03-03: CPE autorisé à signer le contrat avec l'entrepreneur.
2015-02-27: demande d'enveloppe exceptionnelle autorisée.
2015-02-15: budget révisé approuvé. Demande d'enveloppe exceptionnelle en préparation.
2015-01-23: réception d'un budget révisé.
2015-01-12: réception du dixième rapport bimestriel. Pas de nouvelle étape complétée.
2014-12-15: appel d'offres terminé le 4 décembre 2014. Nous sommes en attente d'un budget révisé.
2014-11-15: réception du neuvième rapport bimestriel. Appel d'offres en cours, ouverture des soumissions le 4 décembre 2014.
2014-10-15: appel d'offres autorisé. Devrait se dérouler avant la fin de l'année.
2014-09-15: réception du huitième rapport bimestriel. Documents pour appel d'offres public reçus. Appel d'offres reporté à janvier 2015 car les travaux devaient commencer au plus tard en novembre, ce qui n'aurait pas été possible vu les délais pour l'appel d'offres et l'approbation du budget révisé. Date de réalisation reportée à septembre 2015.
2014-08-15: budget préliminaire approuvé. 
2014-07-09: réception du septième rapport bimestriel. Aucune nouvelle étape complétée (en attente du budget d'implantation).
2014-05-13: réception du sixième rapport bimestriel. Autorisation de la ville obtenue (zonage). Date de délivrance du permis repoussée à janvier 2015 car l'autorisation de la ville était attendue en avril 2014 et n'a été obtenue qu'en mai 2014.
2014-03-11: réception du cinquième rapport bimestriel. Aucune nouvelle étape complétée. Date prévue de délivrance du permis: décembre 2014.
2014-01-10: réception du quatrième rapport bimestriel. Documents déposés à la Ville de Montréal en vue d'obtenir l'autorisation d'effectuer les travaux d'agrandissement (zonage - droit acquis) en janvier 2014. Les documents devaient avoir été déposés plutôt en décembre 2013 et l'échéancier est donc décalé.  Modification à la date de réalisation prévue: décembre 2014 au lieu d'août 2014. L'appel d'offres pour l'entrepreneur (étape 8) ne pourra avoir lieu qu'après l'autorisation de la Ville (donc après mai 2014).
2013-11-13: réception du troisième rapport bimestriel. Pas de nouvelle étape complétée.
2013-09-11: Réception du deuxième rapport bimestriel. L'architecte a été sélectionné et le contrat signé. L'obtention de l'autorisation (dérogation - zonage) de la Ville de Montréal pourrait prendre de 4 à 6 mois. Ainsi, la date prévue de réalisation est reportée au mois d'août 2014.
2013-07-09: réception du premier rapport bimestriel. L'appel d'offre pour le choix des professionnels a eu lieu et l'architecte a été sélectionné.
Cote 10 (Faible) modifiée le 2015-08-28</t>
  </si>
  <si>
    <t>3005-7020</t>
  </si>
  <si>
    <t>CPE LA FLÛTE ENCHANTÉE INC. INST. RUE NOTRE-DAME EST</t>
  </si>
  <si>
    <t>2015-12-10: Le CPE devrait obtenir les clés la semaine prochaine. 
2015-11-23: Lyne Jolicour a fait la visite des locaux. Les travaux ne sont pas terminés. Lyne devra effectuer une 2e vivite. Le CPE devrait obtenir les clefs au début décembre. La directrice m'a indiqué que le CPE doit ouvrir des portes entre le 15 et le 30 janvier.  
2015-09-15: réception d'un rapport bimestriel. Les travaux sont presque terminés et l'ouverture du CPE est prévu en décembre 2015. Le CPE procède présentement à l'achat des équipements et au processus d'embauche du personnel. 
2015-07-15: réception d'un nouveau rapport bimestriel. Le CPE a assisté à une réunion de chnatier le 8 juillet dernier. Les travaux dans la section du CPE sont débutés. L'Échéancier d'occupation des lieux est toujours fixé à la fin novembre 2015.   
2015-05-13: réception du rapport bimestriel. Retard important dans les travaux de phase 2 (CPE) vu l'hiver rigoureux et long cette année. La fin des travaux est prévue pour la fin octobre 2015 (4 mois de retard).
2015-03-13: réception du rapport bimestriel. Fin de la phase 1 des travaux retardée. Phase 2 retardée à cause des conditions climatiques. Date de fin prévue: juin 2015.
2015-02-15: travaux en cours, pas de nouvelle étape complétée.
2015-01-12: réception du rapport bimestriel. Pas de nouvelle étape complétée.
2014-12-15: travaux en cours, date de réalisation maintenue (juin 2015).
2014-11-15: réception du rapport bimestriel. Plans approuvés.
2014-10-15: offre de vente signée. Décontamination terminée. Travaux de construction devraient débuter sous peu.
2014-09-19: CPE autorisé à signer l'offre de vente. Enveloppes préliminaire et révisée signées.
2014-09-15: nouvelle version d'offre de vente déposée au Ministère, en analyse. 
2014-08-15: nouvelle offre de vente déposée et en analyse par le Ministère.
2014-07-15: réception du sixième rapport bimestriel. La dernière offre de vente a été rejetée et une nouvelle offre doit être déposée au Ministère. Date de réalisation devancée à juin 2015.
2014-05-20:  Réception d'une nouvelle offre de vente, laquelle est en analyse.
2014-05-14: réception du sixième rapport bimestriel. Pas de nouvelle étape complétée.
2014-03-19: réception du cinquième rapport bimestriel. Pas de nouvelle étape franchie. En attente des informations concernant les coûts de décontamination du terrain.
2014-01-14: réception du quatrième rapport bimestriel. Pas de nouvelle étape franchie. Pas de modification à la date de réalisatio prévue (septembre 2015).
2013-11-15: réception du troisième rapport bimestriel. Projet stoppé en raison du terrain contaminé. En attente d'une nouvelle offre de vente (clés en main) pour approbation par le Ministère.
Cote 10 (Faible) modifiée le 2013-09-19.
2013-09-13: réception du deuxième rapport bimestriel. Le projet clés en main a été jugé admissible au PFI par le Ministère. Cependant,  le projet est suspendu suite à la découverte d'une contamination aux hydrocarbures sous la dalle du bâtiment devant abriter la nouvelle installation du CPE. Cette suspension durera le temps d'obtenir une expertise et une estimation des coûts.
2013-07-09: réception du premier rapport bimestriel. Puisqu'il s'agit d'un projet clés en main, plusieurs des étapes ont été complétées par la Corporation Mainbourg, le promoteur du projet.
Cote 20 (Moyen) modifiée le 2015-05-28</t>
  </si>
  <si>
    <t>3000-2069</t>
  </si>
  <si>
    <t>3005-7022</t>
  </si>
  <si>
    <t>CPE DE MONTRÉAL - INST. L'ILOT PELLETIER</t>
  </si>
  <si>
    <t>2015-12-10: Le CPE m'a informé que les travaux débuteront vers la fin février. L'entrepreneur n'est pas disponible pour le moment. L'acier pour la structure a été commandé.  
2015-11-22: Le CPE a obtenu le permis de construction et les autorisations de l'arrondissement de Mtl-Nord. Une première réunion de chantier doit être fixée pour planifier le début des travaux.   
2015-11-15: Réception d'un nouveau rapport bimestriel.  Les plans civils ont du être modifiés pour se conformer à la Règlementation municipale. Les travaux n'ont pas débutés. Le CPE a repoussé la date d'ouverture à août 2016.  
2015-10-09: Autorisation de signer le contrat avec l'entrepreneur et à débuter les travaux. 
2015-09-15: Réception du 14e rapport bimestriel. L'échéancier n'est pas conforme. J'ai demandé au CPE d'apporter les correctifs requis.  
2015-07-03: Réception du 13e rapport bimestriel. Le CPE discute présentement avec l'entrepreneur pour faire la ventilation des coûts et identifier certaines économies possible. Le CPE prévoit terminer cette tâches en août prochain.  
2015-06-22: Nouvelle rencontre avec les représentants du CPE à la suite de l'ouverture des soumissions pour le choix de l' entrepreneur. Le but de la rencontre était d'identifier des moyens pour parvenir à réduire les coûts du projet qui exèdent de près de 365 000 $ le financement PFI admissible. Nous avons demandé au CPE d'effectuer avec leur architecte une rationnalisation des coûts, de discuter avec l'entrepreneur pour réduire certains montants et de mieux documenter quelques coûts qui pourraient être admissible à une enveloppe exceptionnelle.    
2015-06-01: Le CPE a fait parvenir un rapport révisé au Ministère. 
2015-05-15: Le CPE a déposé au Ministère son 12e rapport bimestriel. Quelques correctifs mineurs doivent être apportés au document. En attente d'un document révisé. Le CPE a repoussé la date de réalisation de son projet à janvier 2016. Le CPE a effectué l'ouverture des soummissions des entrepremeurs.  La soumission la plus basse est de 337 205 $ (avant taxes) moins élevées que l'estimé de l'architecte. À noter que les 8 soumissions recues étaient toutes inférieures à l'estimé de l'architecte. Malgré tout il persiste un écart de plus de 300 000 $ entre le financement PFI admissible et les coûts. Nous allons fixer une rencontre avec le CPE à ce sujet pour voir les solutions possibles.    
2015-04-16: À la suite de quelques communications échangées avec la directrice du CPE au sujet des réclamations d'honoraires additionnels des professionnels (architecte et ingénieurs) au projet, nous avons contacté la chargée de projet.  Nous lui avons clairement expliqué que des ajustements ne peuvent être basés sur l'extimé des coûts de l'architecte.  L'ensemble de ces professionnels doivent également respecter leur contrat avec le CPE. D'autre part,  nous avons indiqué à Mme Dubreuil que le CPE ne devrait pas devoir assumer des coûts additionnels à la suite d'erreurs de la part de l'architecte. Puisque le CPE a lancé hier l'appel d'offres pour les entrepreneurs, nous avons convenu d'attendre le résultat de ce processus pour convenir d'une nouvelle rencontre sur le dossier et statuer sur sa faisabilité.   
2015-03-16: Le CPE a fait parvenir au Ministère son 11e rapport bimestriel. La date de réalisation du projet est reportée à octobre 2015.
2015-03-03: Le Ministère a autorisé le CPE à effectuer l'appel d'offres public pour le choix de l'entrepreneur. Le CPE devra équilibrer le budget PFI avant de signer un contrat avec un entrepreneur.</t>
  </si>
  <si>
    <t>CPE DE MONTRÉAL-NORD</t>
  </si>
  <si>
    <t>3000-4818</t>
  </si>
  <si>
    <t>3005-1303</t>
  </si>
  <si>
    <t>CPE LA MÈRE VEILLEUSE</t>
  </si>
  <si>
    <t xml:space="preserve">2015-07-03 Changement date de réalisation. Confirmation déménagement officiel du CPE le 11 juillet pour ouverture le 13 juillet 2015.
2015-05-21 Réception 12e rapport. Fin des travaux prévus le 29 mai 2015. Date de réalisation maintenue au 15 juin 2015. 
2015-03-18 Réception du 11e rapport. Travaux encore retardés par les grands froids, cette fois-ci de février. Fin des travaux maintenant prévue 22 mai 2015. Date de réalisation repoussée mi-juin 2015.
2015-01-27 Réception du 10e rapport. Le CPE confirme un retard d'un mois dans les travaux, causé par les grands froids. La date de réalisation est repousée en mai 2015.
2015-01-20 Suite à une discussion téléphonique avec la directrice du CPE, un retard est constaté dans le chantier. Les travaux ont été arrêtés à plusieurs reprises en raison des grands froids de décembre et janvier. La date de réalisation est repoussée d'un mois et bascule en 2015-2016.
2014-11-17 Réception du 9e rapport. Contrat signé avec l'entrepreneur le 3 novembre 2014. Travaux lancés dans semaine du 10 novembre 2014.
2014-09-16 Réception du 8e rapport. Plans et budget préliminaire approuvés le 11 septembre 2014. Le 16 septembre, appel d'offres entrepreneur lancé. L'autorisation à signer le contrat est la prochaine étape, prévue fin octobre 2014 - début novembre. La date de réalisation repoussée au 30 mars 2015.
2014-08-25 Échéancier inchangé. Un appel conférence est prévu avec le CPE le 29 août pour élaboré des pistes de solutions de rationalisation.  
2014-07-23 Réception du 7e rapport. Le 15 juillet 2014, le CPE a transmis les budgets préliminaires révisés à la suite d'une demande de rationalisation.  Une autre rationalisation devrait être nécessaire. Une fois le budget rationalisé, l'autorisation de lancer l'appel d'offres sera la prochaine étape, prévue à la fin septembre 2014. Parallèlement, le CPE poursuit ses démarches avec la ville pour la demande de projet particulier. Jusqu’à maintenant les démarches avec la ville progressent de façon normale et le CPE prévoit obtenir toutes les autorisations de la ville en septembre. 
2014-05-23 Réception du 6e rapport. Projet retardé, puisque les plans du CPE sont refusés par la ville. Des plans modifiés et des budgets préliminaires révisés seront présentés au ministère en juin 2014. L'appel d'offres pour le choix de l'entrepreneur est maintenant prévu en septembre 2014. La date de réalisation déplacée en février 2015. 
2014-03-13 Réception du 5e rapport. Le CPE a repoussé le dépôt des plans et le budget préliminaire à la fin mars 2014. L’architecte du CPE n’a pas terminé les modifications au plan. Le CPE prévoit procéder à l'appel d'offres pour le choix de l'entrepreneur en avril 2014. La date de réalisation des places a été déplacée en août 2014.
2014-01-15 Réception du 4e rapport. Le terrain est acheté et la signature des contrats avec les ingénieurs est terminée. Le CPE prévoit déposer les plans préliminaires fin janvier 2014.
2013-11-13 Réception du 3e rapport bimestriel. Le CPE doit retourner en appel d'offres pour l'ingénieur, puisque la firme a déclaré faillite. Le CPE accuse du retard dans l'acquisition du terrain, puisqu'une révision de l'acte de vente a été demandée et le certificat de localisation n'a pas encore été produit. L'acquisition du terrain devrait maintenant avoir lieu en novembre 2013. Par la suite, le CPE sera rendu à l'appel d'offres pour l'entrepreneur, prévu aussi à la fin novembre 2013. Le permis devrait être maintenant délivré en juillet 2014.
2013-09-19 Réception du 2e rapport. L'échéancier du dernier rapport bimestriel est toujours respecté. Le CPE est rendu à l’étape d’acheter le terrain.  Cette acquisition est prévue pour octobre 2013.
2013-07-15 Réception 1er rapport. Retard de 2 mois constaté à l'échéancier.  Une erreur de communication entre le CPE et la commission scolaire, sur le paiement des frais de parc, a fait retarder l'achat du terrain. Les places prévues en juin 2014.
</t>
  </si>
  <si>
    <t>2015-09-23: Rapport bimestriel de septembre 2015 reçu. 
2015-09-22: Rencontre avec M. Keith Hardie. Ils nous explique que le CIUSSS du Centre Ouest de l'ile dans lequel a été intégré le CR Mab Mackay souhaite maintenir le projet. Toutefois, le CPE Mackay devrait opter pour une autre opportunité (Hôpital Juif de Mtl). Le Ministère doit prendre une position dans ce dossier avant de rendre une réponse au CPE sur la faisabilité de cette proposition.   
2015-09-17: Une rencontre est fixée au 22 septembre 2015. Le CPE souhaite faire le point sur le dossier. 
2015-09-17: Rapport bimestriel non reçu. Rappel envoyé au CPE. 
2015-08-23: À la suite d'une communication par courriel que j'avais fait parvenir au CPE, celui-ci m'a fait parvenir un rapport bimestriel.  Le projet n'a connu aucune évolution depuis décembre 2014. J'ai rappelé au CPE qu'il doit informer le Ministère de ses intentions concernant son projet au plus tard le 30 septembre 2015. 
2015-07-27: Le CPE ne m'a pas transmis le rapport bimestriel de Juillet 2015.
2015-06-01: Remise d'un rapport bimestriel.  Le projet n'évolue toujours pas en raison de l'intégration du CR Mab Mackay à un CIUSSS. 
2015-05-15: Rapport bimestriel non remis. Je vais faire le suivi auprès de M. Hardy. 
2015-03-23: Le CPE a déposé son 11e rapport bimestriel. Considérant que le CR Mab Mackay sera intégré au CIUSSS du Centre-Ouest de l'île, il est trop tôt pour connaître l'avenir du projet d'intégration d'un CPE à cette structure. Le Ministère sera informé de l'orientation qui sera prise au dossier par le CIUSSS. 
2015-03-16: Le CPE n'a pas déposé son rapport bimestriel au Ministère. Un rappel sera fait au responsable du dossier. 
2015-01-26: Réception du rapport bimestriel (no 10) de janvier 2015. Le rapport fait état du repositionnement du CR Mab MacKay face au projet à la suite de la décision du Ministère de revoir les règles administratives du PFI. Le CR Mab Mackay veut analyser l'impact financier de cette décision. Le dossier demeure en suivi. 
2015-01-20: Rencontre téléphonique avec M. Hardie pour faire le point sur le projet. M. Hardie m'a confirmé avoir reçu la communication du Ministère du 19 décembre. Puisque le projet est soumi aux chamgements apportés aux Règles adm du PFI, M. Hardie m'a expliqué que le dossier du CPE sera réexaminé complètement sans être abandonné pour le moment.  
Il m'a expliqué que la réorganisation du CR Mab Mackay, conséquence de la Loi 10 dans le Réseau de la santé et des services sociaux, pourrait même entrainer un impact sur la réalisation du projet. M. Hardie souhaite donc attendre d'avoir plus de détails à ce sujet avant d'analyser les changements à apporter au projet de CPE.
2015-01-16: Le CPE n'a pas fait parvenir le rapport bimestriel de janvier au Ministère. J'ai donc fait parvenir un courriel de rappel à M. Hardie. 
2014-12-04: J'ai reçu l'appel de M. Hardie qui voulais obtenir des précisions sur les changements à venir au PFI. J'ai invité M. Hardy à ne pas engager de nouvelles dépenses dans le cadre du projet. Je lui expliqué que nous devons attendre les nouvelles règles budgétaires pour être fixé sur les impacts au projet. M. Hardy m'a expliqué qu'il va patienter mais que le CR Mab Mackay ne pourra pas augmenter sa participation financière au projet.   
2014-11-25: Le CPE a transmis son rapport bimestriel. Bienque le montage financier du projet reste à compléter et que le CPE n'a toujours pas convenu d'une entente pour un clé en main, l'ouverture du CPE reste fixée à février 2016. Le travail de répartition des coûts des travaux est toujours en réalisation. Le porteur du dossier au CR Mab Mackay doit rencontrer le CA de la Fondation du CR pour déposer une nouvelle demande de contribution financière par la suite.    
2014-11-17: Le CPE n'a pas transmis len 9e  rapport bimestriel prévu le 15 novembre. Un avis a été expédié au CPE par courriel pour lui demander de produire le document dans les dix prochains jours.</t>
  </si>
  <si>
    <t>Leclerc, Geneviève</t>
  </si>
  <si>
    <t xml:space="preserve">2015-12-02 Le coût estimé de décontamination est de 107 283,75$. Le CPE fera une contre offre pour l'achat du terrain en diminuant l'offre initiale du coût de la décontaminiation.
2015-10-30 Des test de sol seront effectués pour négocier le prix d'achat du terrain.
2015-09-25 La date d'ouverture est reportée au 30 janvier 2017.
2015-09-15 Réception du rapport bimestriel.
2015-07-20 Réception du rapport bimestriel. La date d'ouverture a été reportée au 1 er avril 2015
2015-05-14 La date d'ouverture prévue a été reportée au 15 février 2016.
2015-04-13 Le MELS a refusé la vente du terrain au montant initial. La CSDM a fait parvenir une nouvelle offre au CPE.
2015-03-20 Réception du rapport bimestriel.
2015-02-19 LE CPE est toujours en attente de l'autorisation du MELS
2015-01-16 - Réception du rapport bimestriel. La date de réalisation prévue reste inchangée. Le CPE est toujours en attente de l'autorisation du MELS pour l'achat du terrain.
2014-11-19 Réception du rapport bimestriel.  La date de réalisation prévue (01-01-16) a été reporté au 01-02-16.
2014-09-18 Réception du rapport bimestriel. La date de réalisation prévue (01-12-15) a été reporté au 01-01-16. En attente de l'autorisation du MELS pour l'achat du terrain.
2014-07-22 Réception du rapport bimestriel. La date de réalisation prévue (24-08-15) a été reporté au 01-12-2015. La signature du contrat avec l'architecte devrait se faire à la mi-août.
2014-05-15  Réception du rapport bimestriel du 15 mai. L'appel d'offre pour le choix de l'architecte est fait, suite à l'annonce du gel, le CPE a remis les entrevues qu'il prévoyait passer le 13 mai pour ne pas risquer de s'engager financièrement avant de connaître officiellement la date de réalisation autorisée par le ministère.  La deuxième phase pour l'évaluation de la contamination a été effectuée. La poursuite des projets 2012 annoncée, le CPE ira de l'avant pour le choix de son architecte.
2014-03-06  Réception du rapport bimestriel du 15 mars. Suite à une rencontre avec le conseil d'administration (CSF et CGF) les échéanciers ont été révisés de façon réaliste sans pour autant affecter la date de réalisation.  Cependant des analyses pour connaître les coûts de la décontamination (décontamination qui n'était pas prévue)  seront faits.Ce projet devrait être bien suivi désormais par le CA. Réception du contrat signé du chargé de projet "Bâtir son quartier" Le projet sera surement reporté au 30 septembre 2015.
2014-01-31  Réception du rapport bimestriel du 15 janvier dernier   Des corrections ont été apportés. Toujours pas reçu le contrat du chargé de projet.
2014-01-15 Rapport bimestriel reçu le 15 janvier, refusé.  Des échéances ont été changées sans explications et sans réalisme de faisabilité (construction du 80 places et approbation des locaux en 3 mois) Aucune explications aux changements. Le CPE mentionne attendre des réponses du  ministère alors que le ministère ne reçoit pas les documents demandés pour la poursuite du dossier.  Le CPE n'a pas encore envoyé les documents requis pour le chargé de projet. (Voir notes évolutives concernant l'achat du terrain, la décontamination)
2013-12-05 Réception du rapport bimestriel du 15 novembre. Le CPE n'a pas encore statué sur le choix de son chargé de projet.
2013-12-04 Malgré 3 courriels de rappel, donc un adressé également à la présidente du conseil d'administration et suite à ce dernier courriel l'engagement de la directrice à envoyer le rapport bimestriel du 15 novembre.  Rien n'a encore été reçu.
2013-11-26 Cote 21 (Moyen 1 RBM) modifiée
2013 Novembre Information reçu a l'effet que le terrain serait très contaminé alors que l'information sur la demande de place indiquait qu'il ne l'était pas.
2013-11-05  Mise à jour pour suivi de dossier: Le CPE n'avait fourni aucun rapport bimestriel avant le 15 septembre. 
2013-10-03 Cote 21 (Moyen 1 RBM) modifiée le 
2013-08-27 Cote 10 (Faible) modifiée le. 
</t>
  </si>
  <si>
    <t>2015-11-19: R.B.  aucune opportunité en cours, réalisation indéterminée  2015-03-13:  Communication avec Mme Prévost.  Le diocèse présente une nouvelle ouverture de location pour le projet.  Le C.A. décide de maintenir les deux opportunités et d'évaluer la viabilité de chacune, en attente d'une réponse de l'institution financière pour l'obtention d'un prêt. 2015-02-12:  Rencontre avec Mme Prévost.  Scénario possible à présenter au  propriétaire. Celui-ci effectue tous les travaux majeurs et remet le BASE BUILDIND au CPE en location au coût de 90 000$ annuellement avec un BAIL minimum de 25 ans, le CPE effectue les travaux de finition en amélioration locative.  2015-01-19: #10  Rencontre multi avec Mme Prévost concernant les modifications au règle du PFI.  Par la suite Mme Prévost a rencontré le propriétaire pour lui faire part qu'elle n'est plus en mesure d'en faire l'acquisition.  Celui-ci va évaluer la situation et proposée deux alternatives pour la location.  Préparer la coquille et le CPE effectue les améliorations locatives ou un projet clé en main. 2014-11-14: #9  suivi du dossier, une rencontre multi ( CSF-CGF- Arch. et CPE) Des expertises et évaluation des coûts sont requis avant d'autoriser l'achat.  En attente de l'appel d'offre pour l'architecte. Des ingénieurs vont émettre leurs rapport d'ici 3 semaines.  Une visite de l'immeuble est prévue la semaine prochaine.2014-09-23 #8  analyse d'une autre opportunité (994-998 Notre-Dame) vérification auprès de la ville, offre d'achat conditionnelle déposée -----2014-09-23 rappel de retard ------2014-08-26 : tél...  perte de l'opportunité ciblée...  valide une nouvelle opportunité.  ----  2014-07-16:  #7 Vérification auprès de la ville afin de s'assurer que la nouvelle opportunité ciblée ( 685, 9ième Avenue, Lachine)  .   échéance : sept 2016--------2014-05-16:  #6 L'Acheteur de Église St-Andrews propose  au CPE d'acheter une partie de l'immeuble.  Le CPE a présenté ses exigences, réponse prévue fin mai.  le CPE procède à l'analyse de 3 autres opportunités à Lachine.  Le CPE a procédé à l'embauche d'un chargé de projet. échéance: janvier 2016. un délai de 6 mois ultérieure à la date prévue--------2014-05-16: rappel -----2014-03-14: #5. opportunité de l'Église St-Andrews et 3 autres opportunités sont en processus d'analyse par le CPE.  Appel d'offre pour le chargé de projet en cours de réalisation. nouvelle date d'échéance décembre 2015
--------------
2014-01-28: un courriel à l'effet qu'un site sur laquelle il y a deux bâtisses pourraient être une nouvelle opportunité.  Je suis en attente d'un appel à cet effet.
________
2014-01-15: rapport bimestriel #4.
L'offre d'achat déposée le 20 décembre a été refusée au profit d'une congrégation religieuse conditionnelle à l'obtention de financement.  Le CPE serait prêt à reposer une seconde offre si l'Église St-Andrew revient sur le marché.  Novembre 2015 demeure la date de réalisation.  
________
2013-11-22: rapport bimestriel #3
Le CPE a décidé d'éliminer l'opportunité présentée lors de l'appel de projet, soit celle avec le DIOCÈSE.  Une nouvelle opportunité est actuellement en cours.  L'acquisition d'un terrain sur lequel un bâtiment serait à démolir.
--------------
2013-09-16: Rapport bimestriel #2
Le CPE n'a pas retenu les nouvelles opportunités.  La rencontre tenue le 3 septembre avec la Diocèse démontre l'ouverture aux échanges afin de clarifier les objectifs du CPE et la préoccupation du diocèse.  Le CPE maintient cette opportunité pour la réalisation du projet.
_______________________
2013-06-28.  Rapport bimestriel #1
Le CPE étudie d'autres possibilités, advenant un désistement du Diocèse.
__________________________
2013-05-23.  Le CPE est  en attente de la confirmation officielle du Diocèse.</t>
  </si>
  <si>
    <t>2849-0001</t>
  </si>
  <si>
    <t>CPE COEURS DE L'ÎLE</t>
  </si>
  <si>
    <t>2014-07-15 Réception du rapport bimestriel. La date de réalisation prévue (19 août 2014) a été reportée au 28 août 2014. La visite des locaux est prévu le 12 août 2014.
2014-05-13 Réception du rapport bimestriel. Les travaux sont présentement en cours, une demande de visite des locaux est prévue pour le 10 juin.  
2014-03-25 Réception du rapport bimestriel. La DG était en vacances ce qui a causé ce retard. Les travaux d'excavation sont retardés de quelques semaines à cause du gel de la terre qui perdure.  
2014-01-16 Approbation des plans 
2014-01-14 Réception du rapport bimestriel. Les dates sont maintenues. Attendons autorisation enveloppe exceptionnelle et approbation des plans pour procéder à l'autorisation de signer le contrat avec l'entrepreneur et de débuter les travaux.
2013-12-03  Réception des documents du 2 e appel d'offre, les soumissions, la résolution du CA pour l'entrepreneur choisit ainsi que le projet de contrat de l'entrepreneur.
2013-11-18 Réception du rapport bimestriel après un rappel le 15 novembre. Le 2e appel d'offre a eu lieu et s'est avéré bénéfique, les coûts prévus ont diminué beaucoup. Nous devrions recevoir les soumissions et le choix du CA bientôt
2013-09-17 Réception du rapport bimestriel. Le CPE retournera en appel d'offres. Les coût du premier appel d'offres étant trop élevés, le CA a fait révisé les devis pour tenter de réduire les coûts. Finalement des raccordements à la plomberie existante sont possibles et réduiront considérablement les coûts. Le prochain appel d'offres est prévu pour le 24 septembre. Il n'y a pas de retard significatif prévu pour la réalisation du projet à ce jour.2013-07-15 Rapport bimestriel reçu incomplet. Retourné au CPE
2013-08-09 Rapport bimestriel conforme reçu.  Délai ouverture de 3 semaines pour l'ouverture des  appels d'offres par rapport à la lettre d'engagement mais sans conséquence pour la réalisation
Cote 10 (Faible) modifiée le 2014-09-10</t>
  </si>
  <si>
    <t>Rodrigue, Pierre-Luc</t>
  </si>
  <si>
    <t xml:space="preserve">2015-11-17 Réception du 15e rapport. Plan modifié remis au ministère le 11 novembre 2015, en analyse.  Budget approuvé. Appel d'offres prévu en janvier 2016.
2015-09-16 Réception du 14e rapport. Rationalisation reçue. Budget ok, mais l’architecte doit indiquer plus de détails sur ses plans pour approbation. Le CPE pourra procéder à l’appel d’offres, dès l'approbation des plans.  
2015-07-15 Réception 13e rapport bimestriel. Le CPE poursuit son excercice de rationnalisation.  Les résultats devraient être présentés en août 2015.
2015-05-14 Réception 12e rapport bimestriel. Le CPE a déposé les budgets et plan préliminaires, le 8 mai 2015. Toutefois, un dépassement important a été constaté. Le CPE devra effectuer un exercice de rationalisation. Les résultats de la rationalisation devraient être présentés en juin 2015. L'appel d'offres est repoussé en novembre 2015, pour un début de construction en mars 2016, afin d'éviter les conditions d'hiver. Les places sont maintenant prévues en septembre 2016.  
2015-03-13 Réception du 11e rapport bimestriel. Le CPE prévoit maintenant déposer ses plans et budgets au Ministère d'ici la fin mars ou au mois d'avril 2015. Le CPE est en attente de certaines confirmations des ingénieurs avant de pouvoir déposer les plans et budgets au MFA. En parallèle le CPE fait des démarches pour renouveler une dérogation concernant le zonage. Le CHU appuie le CPE. 
2015-01-15 Réception du 10e rapport bimestriel. Le CPE prévoit nous soumettre les plans et budgets préliminaires en février 2015. L'échéancier a été mis à jour, pour une réalisation en janvier 2016.
2014-11-17 Réception du 9e rapport bimestriel. Le CPE est toujours à l'étape de l'élaboration des plans et du budget préliminaires. Le dépôt de ces documents est prévu pour la fin novembre ou au début décembre 2014.
2014-09-15 Réception du 8e rapport bimestriel. Suite au désistement du premier architecte, le CPE vient de signer le contrat avec son nouvel architecte le 15 septembre 2014. Le dépôt des plans et des budgets préliminaires est prévu en novembre 2014.
2014-08-25 Échéancier inchangé. L'ouverture des soumissions des architectes a été faite le 21 août 2014. Le projet de contrat devra être autorisé par le ministère, sous peu. 
2014-07-14 Réception du 7e rapport bimestriel. Le CPE doit refaire l'appel d'offres public pour le choix de l'architecte. L'architecte qui avait été embauché par le CPE, le 19 septembre 2013, s'est désisté. L'ouverture des soumissions est prévue pour le 21 août 2014. Le dépôt des plans et budgets préliminaire sera la prochaine étape prévue en octobre 2014. La date de réalisation des places, a été repoussée en août 2015.
2014-05-15 Réception du 6e rapport bimestriel. Le CPE a signé les contrats avec les ingénieurs en avril. Le dépôt des plans et budgets préliminaires est la prochaine étape, prévue en juin 2014. L'échéancier complet a été révisé pour une date de réalisation prévue à la fin mars 2015.
2014-03-11 Réception du 5e rapport bimestriel.  Le CPE a terminé l'appel d'offres public pour les ingénieurs. Le dépôt des plans et du budget préliminaires est la prochaine étape, prévue fin mars 2014.
2013-01-14 Réception du 4e rapport bimestriel. La date d'échéance pour l'appel d'offres des ingénieurs a été repoussée fin janvier 2014, puisque le CPE est toujours en attente des plans de l'architecte.
2013-11-14 Réception du 3 rapport bimestriel. Le CPE attend les plans de l'architecte pour procéder à l'appel d'offre des ingénieurs. Le choix de l'ingénieur est prévu fin novembre 2013. Par la suite, le CPE déposera les plans et les budgets préliminaires au Ministère.
2013-09-13 Réception du 2 rapport bimestriel. L’échéancier est respecté. L’appel d’offres pour l’architecte a été effectué. Le CPE procédera à l’appel d’offre pour les ingénieurs.
2013-07-12 Réception du 1er rapport bimestriel. L'échéancier est respecté. L'appel d'offres pour le choix des professionnels est la prochaine étape.
</t>
  </si>
  <si>
    <t>3000-5147</t>
  </si>
  <si>
    <t>3005-2046</t>
  </si>
  <si>
    <t>CPE DE LA DAME</t>
  </si>
  <si>
    <t>2014-08-15 Réception du septième rapport bimestriel. Les travaux sont en cours et devraient se terminer le 1er  septembre. La demande de visite pour l'approbation des locaux a été déposée. L'embauche du personnel est la prochaine étape. Le CPE prévoit réaliser les places le 8 septembre 2014.
2014-06-17 Réception du sixième rapport bimestriel. Le CPE a terminé l'appel d'offres pour le choix de l'ébéniste, le 4 juin 2014. Les budgets révisés ont été transmis au ministère le 13 juin 2014. Suite à l'analyse des budgets, le ministère maintien sont autorisation d'investir plus de 50 000 $ dans le projet du CPE. Les travaux de réaménagement du local permettant l'ajout de 10 places devraient débuter le 1er août pour se terminer le 31 août 2014. Les places sont prévues pour le 10 septembre 2014.
2014-04-25 Réception du cinquième rapport bimestriel. Le CPE prévoit nous transmettre le budget révisé à la fin avril. Pour le reste, aucun changement, puisque les travaux seront lancés uniquement à l'été 2014.
2014-02-13 Réception du quatrième rapport bimestriel. Aucun changement à l'échéancier, puisque les travaux sont phasés. Les travaux pour l'ajout des 10 places seront lancés au début de l'été 2014.
2013-12-17 Réception du troisième rapport bimestriel. L'échéancier est respecté. L'appel d'offres pour le choix de l'entrepreneur est terminé. Le CPE est rendu à l'étape du dépôt des budgets révisés.À noter que les travaux de réaménagement du local permettant l’ajout des 10 places sont phasés dans l’année. Ils devraient être lancés au début de l’été 2014. 
2013-12-16 Relance par courriel pour le troisième rapport bimestriel.
2013-11-15 Réception des corrections du deuxième rapport bimestriel. Le rapport est conforme.
2013-10-29 Réception du deuxième rapport bimestriel. Des corrections au rapport ont été demandées le 29 octobre 2013. L'échéancier est respecté. Le CPE est rendu à l’étape de l’appel d’offres pour le choix de l’entrepreneur.
2013-10-18 Relance effectuée auprès du promoteur (par courriel), afin qu’il nous transmette le deuxième rapport bimestriel dû le 15 octobre 2013.
2013-08-15 Réception du premier rapport bimestriel. L’échéancier est respecté. Le CPE déposera les plans et le budget préliminaires au Ministère vers le 19 août 2013.
Cote 10 (Faible) modifiée le 2014-09-09</t>
  </si>
  <si>
    <t>1847-1086</t>
  </si>
  <si>
    <t>CPE LES P'TITS COEURS</t>
  </si>
  <si>
    <t>2015-01-26: permis modifié (augmentation de 26 places).
2015-01-16: réception du dixième rapport bimestriel. Travaux complétés le 15 janvier 2015. Locaux approuvés le 19 janvier 2015. Ouverture prévue le 26 janvier 2015.
2014-12-15: date de réalisation maintenue. Fin des travaux prévue le 14 janvier 2015.
2014-11-15: réception du neuvième rapport bimestriel. Travaux en cours. Date de réalisation déplacée au 30 janvier 2015 car les travaux dureront 2 semaines de plus que prévu (imprévu de chantier).
2014-10-15: travaux en cours.
2014-09-15: réception du huitième rapport bimestriel. Budget révisé approuvé. Travaux commenceront le 29 septembre 2014. Date de réalisation décembre 2014.
2014-08-15: en attente de l'autorisation du financement afin que le CPE signe le contrat avec l'entrepreneur (date limite: 15 septembre 2014).
2014-07-16: réception du septième rapport bimestriel. Budget révisé déposé.
2014-05-15: réception du sixième rapport bimestriel. Plans préliminaires approuvés le 28 mars 2014. Budget préliminaire approuvé. Appel d'offres pour le choix d'un entrepreneur terminé.
2014-03-15: réception du cinquième rapport bimestriel. Budget déposé le 29 janvier 2014 au Ministère.
2014-01-15: réception du quatrième rapport bimestriel. Plans déposés en décembre 2013.
2013-11-19: réception du troisième rapport bimestriel. Pas de nouvelle étape complétée. Le CPE doit négocier un bail avec la Commission scolaire Pointe-de-l'Île. Pour ce faire, les plans d'architecte étaient nécessaire mais pas encore produits par l'architecte retenu.
2013-09-19: réception du deuxième rapport bimestriel. Contrat avec l'architecte signé.
2013-07-11: réception du rapport bimestriel. Appel d'offres pour le choix des professionnels (architecte) effectué. Projet de contrat déposé au MF.
Cote 10 (Faible) modifiée le 2015-01-22</t>
  </si>
  <si>
    <t>2015/11/30: Emprunt du CPE pour le 50% est autorisé par le Ministère. Entente de financement en préparation.¨
2015/10/15: réception du r/b. Desjardins a confirmé le financement au CPE.Sommes dans l'attente des prévisions budgétaires du CPE (pour l'autorisation d'emprunt).  Réalisation reportée au 2017/07/24
2015/08/3: reception r/b. Clause de restriction est acceptable. CPE attend la confirmation de son financement de Desjardins pour sa part de 50%. date de réalisation reportée au 2107/04/03.
2015/06/29: rapport bimestriel reçu. La clause de restriction d'usage est à l'étude. 
2015/05/27; Le ministère a confirmé l'admissibilité du CPE au PFI pour l'acquisition du terrain et il doit contribuer à 50 % du financement. Des démarches ont été entreprises à cet effet. Aussi, le CPE s'attend à recevoir une nouvelle proposition de la Ville de Montréal quant à la clause de restriction d'usage.
2015/04/10: réception du rapport bimestriel. La date de réalisation est maintenue au 2017/02/06. Le CPE est dans l'attente des résultats de l'envoi de la mise en demeure et de la confirmation, par le Ministère, de l'admissibilité du CPE au PFI pour l'achat du terrain. 
2015/03/29: Le CPE refuse la clause de restriction du droit d'usage et a mandaté un avocat de préparer une mise en demeure pour forcer la ville de Mtl à lui vendre le terrain selon les conditions de la promesse d'acant initiale de 1999.
2015/02/25:Réception du rapport bimestriel.  Le ministère n'est pas  favorable à l'inclusion de la clause de restriction du droit d'usage avec pénalité au contrat de vente. Des vérifications auprès de l'évaluateur sont envisagées au retour de vacances de la directrice du CPE  le 2015/03/02. la date de réalisation est revisée au  6 février 2017.
2015/01/21: Rencontre du CPE avec la ville de MTL. La ville de MTL veut incorporer une clause de restriction du droit d'usage avec pénalité au contrat de vente. Elle sera tranmsise au CPE et le ministère devra se pencher sur la recevabilité de celle-ci.2015/01/05: Réception du rapport bimestriel.  La date de réalisation est repoussée au 2017/02/06. Le CPE doit rencontrer la Ville de Montréal pour tenter de régler le différend relativement à la promesse d'achat.
2014/11/26: Le bureau du maire a transféré la demande de rencontre du CPE au directeur de l'arrondissement et le CPE est dans l'attente d'une date pour la tenue de celle-ci.
2014/10/10: Réception du rapport bimestriel. Le Cpe est dans l'attente d'une rencontre avec le bureau du  maire de Montréal. La date de réalisation est repoussée au  6 juin 2016. 
2014/09/26: Le projet reçu  par le CPE de la VIlle de MTl est une promesse d'achat et non une promesse de vente. Le CPE va entreprendre des démarches  pour que les termes de la promesse d'achat intiale soient respectés.
2014/08/14: Réception du 7ième rapport bimestriel.  Le CPE est toujours dans l'attente de la réception de la promesse de vente de la part de la ville de Mtl. La date de réalisation est maintenue au 1er mars 2016.
2014/06/25:  réception du 6ième rapport bimestriel.  Le CPE est dans l'attente de la réception de la promesse de vente de la part de la ville de Mtl. La date de réalisation est maintenue au 1er mars 2016.
2014/05/07:Réception du rapport bimestriel dûment corrigé. 
2014/04/11: Réception du 5ième rapport bimestriel, La date de réalisation est repoussée au 1er mars 2016.
2014/02/18: Réception du 4ième rapport bimestriel. Les négociations avec la Ville de MTL pour l'acquisition du terrain se poursuivent.
2013-12-13: Réception du 3ième rapport bimestriel. Les négociations avec la Ville pour l'acquisition du terrain se poursuivent.
2013-10-15: Réception du 2ième rapport bimestriel. La présentation de la demande de PFI est retardée car le CPE est en négociation avec la VIlle de MTL pour  l'acquisition du terrain de l'installation en vertu d'une promesse d'achat rattachée au bail emphytéotique qui expire le 2015/12/31. 
2013-07-26:Réception du 1er rapport bimestriel</t>
  </si>
  <si>
    <t>2015/11/30: Réception du r/b. réalisation reportée au 2018/03/26. Cherche toujours des partenaires.
2015/10/26: Pas de changement. CPE cherche des partenaires financiers désireux d'investir dans le projet.
2015/08/24: recep du r/b. Relance de l'opportunité initiale avec la RUI. Date réalisation inchangée
2015/06/30: réception du r/b. Date de réalisation est inchangée 
2015/05/27: CPE poursuit sa recherche d'opportunités et de partenaires pour du financement.
2015/04/28: Réception du rapport bimestriel. La coordonnatrice du projet RUI a référé le CPE au partenaire "Bâtir son quartier" pour évaluer s'il y a des opportunités de financement. Réalisation reportée à 2017/08/28.
2015/04/20: Rapport bimestriel du 2015/04/15 non reçu. Un courriel demandant la production d'ici 30 avril 2105 a été expédié au CPE.
2015/03/02: Réception du rapport bimestriel. Une rencontre avec la coordonnatrice du projet de revitalisation urbaine Viau-Robert est prévue  en mars 2015 (fin du mois)  afin d'évaluer les opportunités de partenariat.La date de réalisation est maintenue au 2016/11/30.
2015/02/25: NOus n'avons pas reçu le rapport bimestriel du 2105/02/15. Un courriel de rappel a été expédié au CPE.
2015/01/21: Compte tenu de l'obligation pour le CPE de contribuer au financement à raison de 50%  du coût du projet, ce dernier poursuit sa recherche d'une opportunité en partenariat.
2015/01/05: Réception du rapport bimestriel de décembre 2014  le 2015/12/18. La date de réalisation est maintenue. Le CPE a identifié une opportunité en location dans le secteur ciblé et prévoit  rencontrer le propriétare pour discuter de celle-ci.  
2014/11/26: L'analyse du ministère révèle que les 2 emplacements soumis par le CPE ne sont pas dans un secteur de défavorisation ciblé. Le CPE continue à chercher d'autres opportunités et il doit vérifier la possibilité de développer son installation à l'endroit initialement soumis si la relance du projet de revitalisation urbaine est confirmée.
2014/10/20: Réception du rapport bimestriel. Le CPE, en collaboration avec deux agents immobiliers, ont repéré  2 locaux  potentiels pour le développement de l'installation en location et le ministère doit d'abord évaluer si les emplacements de ceux-ci sont dans des secteurs de défavorisation ciblés. La date de réalisation est maintenue au 30 novembre 2016.
2014/10/17: Vu la non-réception du rapport bimestriel du 2014/10/15, expédition d'un courriel au CPE demandant la production de celui-ci d'ici le 2014/10/24.
2014/09/26: Message laissé au CPE. RE: état des recherches d'opportunités.
2014/08/20: Réception du 7ième rapport bimestriel. Le CPE est la recherche d'une autre opportunité dans son secteur. Date de réalisation est maintenue au 30 novembre 2016.
2014/06/25: Réception du 6ième rapport bimestriel. Le CPE a perdu son opportunité: le projet de revitalisation urbaine a été abandonné. Le CPE évalue la possibilité de chercher une autre opportunité dans le même secteur. 
2014/04/14: Réception du 5ième rapport bimestriel. L'étape de la sélection du chargé de projet est en suspens jusqu'au prochain CA du CPE (15 mai 2014). Date de réalisation maintenue au 30  novembre 2016.
2014-02-14: Réception du 4ième rapport bimestriel. Aucune modification à l'échéancier. L'appel d'offres pour la sélection du chargé de projet est en cours.
2014-01-31: Réception du 3ième rapport bimestriel.  Aucune modification à l'échéancier. 
2014-01-27: relance par courriel du CPE pour la transmission du 3ième rapport bimestriel. Délai 2014-01-31.
2013-12-15: Non-réception du 3ième rapport bimestriel.
2013-10-30: Réception du 2ième rapport bimestriel. Date de réalisation reportée au 31 octobre 2016: 
2013-10-29: Relance du CPE par courriel pour la transmission du rapport bimestriel avec un délai de 10 jours.
2013-10-15: Non réception du deuxième rapport bimestriel.
2013-08-30: réception du 1er rapport bimestriel. 
2013-08-23:  Relance du CPE par courriel 
2013-08-15: Non réception du premier rapport bimestriel.</t>
  </si>
  <si>
    <t>3005-7006</t>
  </si>
  <si>
    <t>CPE LES CRAYONS MAGIQUES - INST. BOUL. GRANDES PRAIRIES</t>
  </si>
  <si>
    <t>2015/11/30: pas de changement.
2015/10/15: récept. du r/b. Budget d'opération à l'étude. Attendons projet de bail. Réalisation reportée: 2016/10/20.
2015/08/15: reception du r/b. Attendons budget d'opération et projet de bail final. Réalisation reportée à 2016/08/25.
2015/06/15: reception du r/b. le nouveau budget d'implantation reçu est à l'étude. 
2015/05/27: Suite à une rencontre multi avec le CPE,  ce dernier est à la recherche de solutions pour équilibrer le  budget préliminaire soumis. 
2015/04/20: réception du rapport bimestriel. La date de réalisation est reportée au 2016/03/23. Le projet ne pourra pas faire l'objet d'un clé en mains en raison des coûts trop élevés pour le propriétaire. Le CPE a soumis son budget d'Implantation préliminaire pour étude au MInistère.
2015/03/30: Le Cpe est dans l'attente de la proposition du propriétaire pour le clé en main. Des démarches pour obtenir un prêt auprès d'institutions financières ont débutées quant à l'obligation de contribuer à 50 % du financement accordé (20 places additonnelles).
2015/02/25:Avons reçu le rapport bimestriel. la date de réalisation est reportée au 2015/09/28. Le Cpe a transmis l'ensemble des plans et devis au propriétaire et demeure dans l'attente de la proposition d'un clé en main de la part du propiétaire.Le CPE poursuit son 'examen du  développerment des 20 places additionnelles (appel de projets 2013) à la lumière de l'obligation de contribuer à 50 % du financement accordé.
2015/01/30: CPE a reçu les devis et a déposé sa demande de permis à l'arrondissmenent de St-Léonard.
 2015/01/21: CPE est toujours dans l'attente des devis. Il doit également réévaluer le développement des 20 places additionelles (appel de projets 2013) à la lumière de l'obligation de contribuer à 50 % du fianancement accordé.
2014/12/15: Réception du 9ième rapport bimestriel. La date de réalisation est repoussé au 31 août 2015. Le CPE est dans l'attente des devis. Dès la réception de ces derniers, il pourra rencontrer le propriétaire pour discuter de la possibilité de conclure un "clé en main" pour la réalisation des travaux.
2014/11/25: Le CPE devrait recevoir les devis d'ici le 8 décembre 2014. 
2014/10/14: Réception du 8ième rapport bimestriel. Date de réalisation repoussée au 7 juillet 2015. Appel d'offres pour l'ingénieur est complété. Dès la réception des plans et devis, le CPE rencontrera le locateur pour finaliser le projet de bail et  évaluer la possibilité de conclure avec lui "un clé en main" pour l'exécution des travaux. 
2014/08/26: Réception du 7ième rapport bimestriel. Date de réalisation repoussée au 2015/05/04. Les plans préliminaires révisés approuvés par le ministère. Le CPE complète le processus d'embauche de l'ingénieur . 
2014/06/13: Réception du 6ième rapport bimestriel. Date de réalisation est repoussée au 15 avril 2014.  Appel d'offres ingénieurs est en cours. Plans préliminaires sont en révision suite à l'octroi des 20 places add.
2014/04/15, réception du 5ième rapport bimestriel. La date de ralisation est maintenue au 2015/03/20. Le plans préliminaires d'aménagement sont en révision.
2014/02/17: Réception du 4 ième rapport bimestriel. La date de réalisation est repoussée de 2 semaines au 2015/03/20. Le CPE a embauché le nouveau chargé de projet. Suite à l'octroi des 20 places additionnelles dans le cadre de l'appel de projet 2013, le CPE doit procéder à la révision des plans préliminaires d'aménagement.  
2013/12/13: Réception du 3ième rapport bimestriel. La date de réalisation est repoussée de 3mois au 2015/03/06. Le chargé de projet a mis fin à son contrat.  Le CPE doit procéder à la sélection et l'embauche  d'un nouveau chargé de projet.
2013/10/15: Réception du 2ième rapport bimestriel. L'appel d'offres pour le choix de l'architecte est en cours de réalisation.  
2013/08/15:  L'échéancier soumis est respecté. .</t>
  </si>
  <si>
    <t>2015/11/15: réception du r/b. Pas de changement (CPE cherche nouvel emplacement).
2015/10/26: aucun changement
2015/09/15: Récept. r/b. aucun changement
2015/08/26: aucun changement
2015/07/15: Reception du rapport bimestriel. CPE est à la recherche d'une autre opportunité. Date de réalisation maintenue.
2015/06/22: Perte d'opportunité. Le promoteur se retire du projet, vu la controverse avec les proprios de condos résidentiels quant à l'implantation d'un service de garde dans ses locaux et la modification du zonage. Date de réalisation d'une nouvelle opportunité: 2017/01/15.
2015/05/21:Réception du rapport bimestriel. L'arrrondissement reporte sa réponse en 2015/07. Réalisation reportée à 2016/01/15. 
2015/04/24: La réponse de l'arrondissement est toujours attendue.
2015/03/30: Réception du rapport bimestriel. La réponse de l'arrondissement devrait être connue sous peu. La date de réalisation est reportée au 2015/09/25.
2015/02/25: Les parties sont toujours dans l'attente de la décision de l'arrondissement sur la demande de dérogation. La date de réalisation est maintenue au 2015/08/31.
2015/01/30: L'arrondissement a mentionné au CPE que la réponse à la demande de dérogation présentée serait connue le 2015/02/03.
2015/01/15: Réception du 11ième rapport bimestriel. La date de réalisation est reportée 2015/08/31.  Le CPE est toujours dans l'attente de la réponse à la demande de dérogation présentée à l'arrondissement par le propriétaire.
2015/01/05: Les documents d'appel d'offres pour le choix de l'entrepreneur ont été approuvés par le Ministère. Une fois l'obtention de la réponse favorable de l'arrondissement à la demande de dérogation, le Ministère pourra autoriser le CPE à lancer  l'appel d'offres.
2014/11/26: réception du 9ième rapport bimestriel.  La date de réalisation du projet est repoussée au 8 juin 2015. Suite à un changement de zonage, 1er octobre 2014, du secteur où sera situé l'installation du CPE locataire,  le propriétaire  a, le 18 novembre 2014, présenté une demande de dérogation au règlement à l'arrondissement et selon lui,  elle devrait être favorable. 
2014/10/04: réception du 8ième rapport bimestriel. Le projet de bail a été soumis et approuvé. Le CPE doit soumettre les documents pour lancer l'appel d'offres pour le choix de l'entrepreneur. La date de réalisation est maintenue au 16 mars 2015.
2014/09/26: Le 8ième rapport bimestriel (pour le 2014/09/15) est manquant. Avons toutefois obtenu une confirmation à l'effet que la date de réalisation est maintenue au 2015/03/15.
2014/08/13: La date de réalisation du projet est au16 mars 2015. 
2014/07/15: Réception du 7ième rapport bimestriel.  La date de réalisation est repoussée de 2 mois au 2015/05/19. Les plans préliminaires ont été approuvés par le ministère.  Le CPE est dans l'attente de la version finale du projet de bail de la part du locateur.
2014/05/15: Réception du 6ième rapport bimestriel. La date de réalisation est repoussée de  2 mois au 2015/03/16. Des plans préliminaires ont été déposés et sont en analyse. Le projet de bail soumis par le locateur au CPE est en analyse par ce dernier.
2014/03/17: Réception du 5ième rapport bimestriel. Le CPE  a embauché un nouveau chargé de projet. L'appel d'offres pour l'ingénieur est complété. Des plans modifiés seront déposés. 
2014/01/15: Réception du 4ième rapport bimestriel. La date de réalisation est repoussée d"un mois au 2014/12/18. Le chargé de projet a mis fin à son contrat. Le CPE doit sélectionner et embaucher un autre chargé de projet. Les négociations concernant le  projet de bail se poursuivent.
2013/11/15: Réception du 3ième rapport bimestriel.  Projet de contrat avec architecte déposé. Appel d'offres ingénieurs en cours. Négociations du projet de bail également en cours.
2013/09/13: Réception du 2ième rapport bimestriel: Etape de l'appel d'offres pour le choix de l'architecte est complété..  Délivrance du permis reportée de 2 mois.
2013/07/11: Réception du 1er rapport bimestriel.</t>
  </si>
  <si>
    <t>2172-7177</t>
  </si>
  <si>
    <t>CPE ENFANKIRI</t>
  </si>
  <si>
    <t>12e rapport bimestriel 15 mai 2015 :
Le CPE est toujours en attente d'une réponse de la BN concernant  l'obtention d'un prêt. La réalisation des places est reportée à décembre 2015.
Mise à jour 28 avril 2015:
Le 23 avril, le Ministère a accordé une enveoppe exceptionnelle et a autorisé le CPE à contracter un emprunt de 180 000$.
Le CPE tente d'obtenir ce prêt auprès de la BN. 
11e Rapport bimestriel 15 mars 2015 : 
Le CPE a obtenu les avenants créditeurs au projet de contrat avec l'entrepreneur. Le CPE est en attente des autorisations du Ministère.
10e Rapport bimestriel 15 janvier 2015 : 
Le plus bas soumissionnaire a été retenu conditionnellement à l'ajout d'avenants créditeurs, à l'autorisation du Ministère et à l'obtention d'un prêt. La réalisation est maintenue pour septembre 2015. 
9e Rapport bimestriel 15 novembre 2014 : 
 Suite au 2e appel d'offres public, l'ouverture des soumissions a eu lieu le 3 novembre 2014. Le résultat des soumissions est actuellement en analyse. Réalisation maintenue pour sept.2015.
8e Rapport bimestriel 15 septembre 2014 :
Pas de modification à l'échéancier transmis en juillet dernier. Réalisation  maintenue pour sept. 2015.
Mise à jour 19 août 2014 : Pas de modification à l'échéancier transmis en juillet dernier. Réalisation maintenue pour sept. 2015.
7e Rapport bimestriel reçu le 21 juillet 2014 :
L'ouverture de soumissions a eut lieu le 12 juin 2014. Un seul entrepreneur a répondu à l'appel d'offres public. La soumission déposée excédant de manière important le financement disponible pour ce projet, un 2e appel d'offres public est prévu pour l'automne. .La délivrance de permis est projetée pour la mi-septembre 2015. Par conséquent la réalisation des places se concrétisera en 2015-2016.
6e Rapport bimestriel reçu le 15 mai 2014 :
Le budget d'implantation préliminaire accompagné d'une confirmation d'augmentation de la mise de fonds  a été approuvé par le Ministère le 2 avril 2014 . L'appel d'offres public a été autorisé le 21 mai 2014.  La délivrance du permis a été reportée au 29 décembre 2014. 
5e Rapport bimestriel reçu le 17 mars 2014 :
Le budget d'implantation préliminaire révisé a été déposé à la mi-mars. Celui-ci n'est pas en équilibre et des corrections doivent être apportées . Un budget préliminaire révisé et une décision du CPE quant à l'augmentation de sa mise de fonds du CPE est attendu d'ici le 2 avril 2014. L'appel d'offres public est prévu pour le début de mai et la durée de travaux serait de 4 mois. La  date de délivrance du permis est reportée au 8 décembre 2014. 
4e Rapport bimestriel reçu le 15 janvier 2014 :
Le budget d'implantation préliminaire a été déposé et analysé en décembre dernier. Celui-ci n'est pas en équilibre.Un budget préliminaire révisé est attendu d'ici la fin janvier 2014.  
La date de délivrance du permis est maintenue au 30 septembre 2014. 
3e Rapport bimestriel reçu le 15 novembre 2013 :
Analyse effectuée et rapport corrigé conforme reçu le 25 novembre 2013.
Plans préliminaires et estimé des coûts des travaux déposés au Ministère le 25 octobre 2013. Les plans ont été approuvés le 29 novembre 2014.  Le dépôt du budget d'implantation est prévu pour le 25 novembre 2013. L'échéancier de réalisation est retardé de deux mois pour l'appel d'offres public. La date de délivrance du permis est maintenue au 30 septembre 2014. 
2e Rapport bimestriel reçu le 12 septembre 2013.
Le processus d'obtention des autorisations municipales ( projet particulier), l'élaboration des plans et des budgets préliminaires sont en cours. L'échéance  de réalisation des travaux est maintenue sans report de délai car l'architecte du projet est d'avis que le chantier pourra se réaliser en 15 semaines au lieu de 19 semaines puisqu'il s'agit d'un agrandissement.
1er Rapport bimestriel 15 juillet 2013 : 
Échéancierconforme à l'échéancier initial à l'exception des autorisations à recevoir de la ville ainsi qu'un retard estimé à 2 semaines pour le dépôt des plans et du budget préliminaire.</t>
  </si>
  <si>
    <t>3001-1714</t>
  </si>
  <si>
    <t>3005-7669</t>
  </si>
  <si>
    <t>CPE TORTUE TÊTUE</t>
  </si>
  <si>
    <t>12e Rapport bimestriel 15 mai 2015:
La fin des travaux est prévue pour la mi-juin et l'entrée en fonction de la DG également. L'embauche du personnel serait complétée à la mi-juillet et la délivrance de permis est prévue pour le 3 août 2015.
Mise à jour 28 avril 2015 :
Le processus d'embauche de la DG et du personnel n'est pas terminé. De plus, des retards dans le chantier amèneraient un report de la délivrance de permis en juin 2015.
11e Rapport bimestriel 15 mars 2015: 
Les travaux sont en cours  et la délivrance de permis est maintenue pour le 4 mai 2015.
10e Rapport bimestriel 15 janvier 2015:
Les travaux sont en cours et la délivrance du permis est  prévue pour le 4 mai 2015.
9e Rapport bimestriel 15 novembre 2014:
Le Ministère a autorisé le début des travaux le 9 octobre 2014. Le CPE a signé le contrat avec l'entrepreneur le 14 octobre 2014 et les travaux sont en cours. La réalisation des places est maintenue pour le 15 avril 2015.
8e Rapport bimestriel 15 septembre 2014:
L'échéancier demeure le même et la réalisation des places prévue pour le 15 avril 2015.
Mise à jour 19 août 2014 :
L'appel d'offres public pour le choix de l'entrepreneur a été publié le 31 juillet 2014 et l'ouverture des soumissions aura lieu le 28 août. La date de réalisation est maintenue pour la mi-avril 2015.
7e Rapport bimestriel 15 juillet 2014:
Le bail a été signé le 19 juin 2014. L'autorisation pour l'appel d'offres public a été transmise le 22 juillet 2014. L'ouverture des soumissions est prévue pour le 25 août et le début des travaux à la mi-novembre 2014. La délivrance de permis maintenue pour la mi-avril 2015.
6e Rapport bimestriel 17 mars 2014:
 L'échéancier du projet accuse un retard de 3 mois et demi , dû au retard des travaux (base building) de l'UQAM. La délivrance du permis est reportée au 15 avril 2015.  Par conséquent, la réalisation de ce projet aura lieu en 2015-2016. 
5e Rapport bimestriel reçu le 17 mars 2014.
 L'échéancier des travaux de l'UQAM (base building) accuse un retard et cela dû à la décontamination et à certains problèmes au niveau de la structure..La livraison des locaux au CPE est prévue pour le mois de juin. Les plans et le budget préliminaire d'implantation ont été approuvés en mars par le Ministère. 
La délivrance du permis est prévue pour le  5 janvier 2015.
4e Rapport bimestriel 15 janvier 2014:
La chargée de projet a remis sa demission en décembre et un autre chargée de projet a été embauchée.
Projet de bail , plans avec estimé des travaux et budget d'implantation préliminaire ont été déposés en décembre. Le budget présente un écart important entre le financement PFI  et les coûts estimés. Cet écart devrait être comblé par l'apport financier du Comité de soutien aux parents de l'UQAM (CSPE). Des confirmations sont attendues à ce sujet. La délivrance du permis est reportée au  1er décembre 2014.
3e Rapport bimestriel 15 novembre 2013:
Projet de bail , élaboration des plans et des budgets sont en cours de réalisation. L'échéancier pour la signature du bail, le dépôt des plans et budgets préliminaires sont reportés de 6 sem. Le CPE est en négociation du bail. Les plans préliminaires sont presque terminés. La date de délivrance du permis est maintenue au 21 octobre 2014.
2e Rapport bimestriel 15 septembre 2013:
Projet de bail , élaboration des plans et budgets sont en cours. La signature du bail, le dépôt des plans et budgets préliminaires sont reportés d'un mois car le CPE est en attente de documents de la part de l'UQAM. Les échéances des étapes subséquentes ont été ajustées en fonction de ce délai supplémentaire et ce, jusqu'à l'étape de réalisation des travaux.
1er Rapport bimestriel du 15-07-15:
Échéancier conforme à la lettre d'engagement. Le chargé de projet a été embauché le 8 mai 2013 et le contrat avec l'architecte a été signé le 12 juillet 2013.
Cote 10 (Faible) modifiée le 2015-09-15</t>
  </si>
  <si>
    <t>2438-9637</t>
  </si>
  <si>
    <t>G. MÉTRO ST-MICHEL INC.</t>
  </si>
  <si>
    <t>15 juin 2013 - date de réalisation devancée
Cote 10 (Faible) modifiée le 2013-09-16</t>
  </si>
  <si>
    <t>3001-1284</t>
  </si>
  <si>
    <t>3005-7148</t>
  </si>
  <si>
    <t>G. LE PETIT MONDE DE SOPHIA INC.</t>
  </si>
  <si>
    <t>2015-02-20 Le dossier est complet et l'ouverture est prévu le 30 mars 2015.
2015-01-28 Réception du rapport bimestriel. La date de réalisation prévue (janvier 2015) a été repoussée àa la fin février 2015. La garderie a de la difficulté à recruter des éducatrices qualifiées.
2014-11-15 Réception du rapport bimestriel. La date de réalisation est maintenue en janvier 2015.
2014-09-15 Réception du rapport bimestriel. La date de réalisation prévue (novembre 2014) est reportée en janvier 2015.
2014-07-15 Réception du rapport bimestriel. Date de réalisation prévue (30 septembre 2014) est reportée au 24 novembre 2014. Les travaux devraient être complétés le 31 octobre 2014.
2014-05-15 Réception du rapport bimestriel. Rencontre avec le propriétaire qui demande de reporter la date de l'ouverture en septembre 2014 plutôt que Juin (date déja reportée). Le litige entre l'ancien propriétaire et le nouveau a fait en sorte que la cour a ordonné l'arrêt des travaux.  Cet arrêt a été levé le 8 mai dernier. Il reste les travaux d'extérieur à faire entre autre changer la toiture.2014-03-15 Réception du rapport bimestriel. Les travaux sont en cours et la date d'ouverture en juin 2014 est toujours maintenue.  2014-01-15  Réception du rapport bimestriel accompagné d'une demande d'extension de la date butoir pour l'ouverture prévue au 31 mars 2014.  Un litige entre un futur acheteur du bâtiment et le propriétaire actuel (le service de garde est locataire) a conduit a une injonction obligeant l'arrêt des travaux. L'injonction a été renversée par un juge le 10 janvier dernier, le service de garde attend le jugement officiel écrit pour la reprise des travaux et demande un report en juin 2014 (Voir détails notes évolutives)
2013-11-15 Rapport bimestriel reçu. Date d'échéance de la fin des travaux prévue initialement pour novembre 2013 remise en février 2014. Le SG est en attente de l'émissin du permis de la ville de Montréal pour les gicleurs. La date de réalisation n'est cependant pas compromise.
2013-09-16 Rapport bimestriel reçu, quelques délais dans la remise des documents menant à l'émission du permis par rapport aux dates prévus au rapport initial mais aucun délai dans la date de l'ouverture prévue. Diane Daniel,csf
2012-12-13 : Par résolution du client, il est demander au Ministère de déposer les documents de la demande de permis de garderie 3000-9015 au dossier 3001-1284 - et par conséquent de fermer la demande 3000-9015, MR.
16 juillet 2013  Rapport bimestriel reçu, pas de changement dans le délai de réalisation. Diane Daniel CSF
Cote 10 (Faible) modifiée le 2015-02-25</t>
  </si>
  <si>
    <t>3001-1307</t>
  </si>
  <si>
    <t>3005-7170</t>
  </si>
  <si>
    <t>G. ÉDUCATIVE LES JASMINS DE LA BELLE RIVE INC.</t>
  </si>
  <si>
    <t>2012-12-03 : Par résolution du client, il est demander au Ministère de déposer les documents de la demande de permis de garderie 3001-2195 au dossier 3001-1307 - et par conséquent de fermer la demande 3000-2195, MR.
Cote 10 (Faible) modifiée le 2013-03-01</t>
  </si>
  <si>
    <t>3001-1739</t>
  </si>
  <si>
    <t>3005-7694</t>
  </si>
  <si>
    <t>G. ÉDUC. AU ROYAUME DES PETITS AMIS II</t>
  </si>
  <si>
    <t>Cote 10 (Faible) modifiée le 2013-05-02
Cote 80 (Pl. réalisées) modifiée le 2013-05-02
Cote 10 (Faible) modifiée le 2013-05-02</t>
  </si>
  <si>
    <t>9200-4753 QUÉBEC INC.</t>
  </si>
  <si>
    <t>3000-6118</t>
  </si>
  <si>
    <t>3005-3237</t>
  </si>
  <si>
    <t>G. PAPILLON</t>
  </si>
  <si>
    <t>Cote 10 (Faible) modifiée le 2013-03-14</t>
  </si>
  <si>
    <t>SOCIÉTÉ POUR LES ENFANTS HANDICAPÉS DU QUÉBEC</t>
  </si>
  <si>
    <t>3001-1364</t>
  </si>
  <si>
    <t>3005-7228</t>
  </si>
  <si>
    <t>GARD. ÉDUC. MIMI ET FRIMOUSSE INSTA. MTL-NORD</t>
  </si>
  <si>
    <t>Cote 10 (Faible) modifiée le 2012-12-28</t>
  </si>
  <si>
    <t>G. ÉDUCATIVE MIMI ET FRIMOUSSE INC.</t>
  </si>
  <si>
    <t>Hadjoudj, Yacine</t>
  </si>
  <si>
    <t>3001-1286</t>
  </si>
  <si>
    <t>3005-7151</t>
  </si>
  <si>
    <t>GARDERIE LES MEILLEURS MOMENTS</t>
  </si>
  <si>
    <t>2014-01-15: réception d'un rapport bimestriel. Visite des locaux prévue le 6 février 2014. Permis prévu pour le mois de mars 2014.
2013-11-13: réception d'un rapport bimestriel. Embauche du personnel complétée.
2013-09-26: réception d'un rapport bimestriel suite à la relance. Plans approuvés par le Ministère le 25 septembre 2013.
2013-09-20: pas de rapport bimestriel reçu. Relance faite par courriel
Cote 10 (Faible) modifiée le 2013-08-01
2013-07-23: signature d'une nouvelle lettre d'engagement car perte d'opportunité. 
2013-07-16 :changement d'opportunité autorisé.
2013-07-15: pas de rapport bimestriel reçu car demande de changement d'opportunité en traitement.
Cote 90 (Pr. modifié) modifiée le 2013-12-16
Cote 10 (Faible) modifiée le 2014-02-14</t>
  </si>
  <si>
    <t>LAILA NAFIL</t>
  </si>
  <si>
    <t>3001-0907</t>
  </si>
  <si>
    <t>3005-6711</t>
  </si>
  <si>
    <t>G. CHEZ TATY 2</t>
  </si>
  <si>
    <t>2015-03-13:  signature de l'entente de subvention et annexes par Dadia et Saadia Jebbari.   2015-03-12:  réception de l'annexe 3 signer par Mina Jebbari 2015-03-06:  jugement de la cour, oblige les parties à signer les documents requis.2015-01-21: Mme Raymond (avocate au dossier) nous informe que des procédures judiciaires sont entreprises et qu'une requête en oppression sera émise afin que l'actionnaire signe les documents requis à la signature de l'entente de subvention.2015-01-05: émission du permis.  sans la signature de l'entente de subvention.2014-12-22: Une actionnaire a refusé de signer l'entente de subvention. 2014-11-21: #9  Le titulaire de permis indique l'approbation des documents et la délivrance de permis pour fin novembre. Cela est peu probable compte tenu qu'aucun document relié au membre du personnel n'a été déposé.  De plus, les modifications demandées à la R.I. et au P.E n'ont pas été déposées. ---  2014-11-18: Suivi téléphonique poursignaler le retard du rapport, la visite des locaux est prévu la semaine du 24 novembre2014-11-04: la visite des locaux est reportée au 26 novembre.. 2014-10-30:   Retour d'appel,  visite reporté au 5 novembre. Tous les documents seront envoyés sous peu. délivrance de permis prévu fin novembre #8 visite des locaux prévus le 6 octobre, délivrance de permis prévu fin octobre---2014-09-23.. rappel de retard -------2014-08-26:  tél. ---  échéancier prévu pour fin octobre 2014 ----2014-07-16: #7 - Plusieurs travaux imprévus ont retardés la réalisation du projet.  Un suivi rigoureux avec l'entrepreneur..  Nouvelle date d'échéance: septembre 2014------2014-05-16: #fin des travaux  prévue  fin mai.  Sélection du personnel en cours. échéance peu réaliste juin 2014.-------2014-05-16:  message de rappel --------2014-03-15:  #5.  Les travaux ont repris,   visite des locaux prévu fin avril, nouvelle échéance mai 2014--------2014-01-31:rencontre avec deux actionnaires Mesdame Badia Jebbari et Saadia Jebbari et Mme Nathalie Raymond (chargé de projet).  Elles nous informent que le projet est retardé parce qu'elles  ne peuvent pas obtenir de financement.  Mme Mina Jebbari (3ième actionnaire) refuse de collaborer et de signer la demande de financement.  Des recours juridiciaires sont entrepris par les actionnaires pour conclure une entente ou exclure l'actionnaire qui met en péril le projet, afin que la coorporation puisse rendre le projet à terme et dans les délais requis.
______
2014-01-21: réception du rapport bimestriel #4.  Infiltration d'eau dans l'immeuble cause un retard dans la réalisation des travaux. La délivrance de permis prévue pour février 2014, semble irréaliste.  Une rencontre avec Mme Jebbari est prévue vendredi le 31 janvier 2014..   
-----------
2013-11-20: réception du rapport bimestriel #3.  léger retard pour la fin des travaux.  À ce jour, la Garderie maintient la date d'échéance pour la délivrance de permis, soit janvier 2014
____________
2013-10-01: réception du rapport bimestriel #2 , échéance respectée
________________
2013-07-22:  réception du rapport bimestriel,  échéance respectée
Cote 10 (Faible) modifiée le 2014-12-19</t>
  </si>
  <si>
    <t>GARDERIE CHEZ TATY INC.</t>
  </si>
  <si>
    <t>3000-8069</t>
  </si>
  <si>
    <t>3005-5088</t>
  </si>
  <si>
    <t>G. ÉDUCACTION INC.</t>
  </si>
  <si>
    <t>Cote 10 (Faible) modifiée le 2013-01-03</t>
  </si>
  <si>
    <t>3001-0855</t>
  </si>
  <si>
    <t>3005-6661</t>
  </si>
  <si>
    <t>G. GIRAFES ET SIRÈNES INC.</t>
  </si>
  <si>
    <t>2015-01-05: émission du permis
2014-11-21: #9  Le titulaire de permis indique l'approbation des documents et la délivrance de permis pour décembre 2014. Cela est peu probable compte tenu qu'aucun document relié au membre du personnel n'a été déposé.  De plus, les modifications demandées à la R.I. et au P.E n'ont pas été déposées.---2014-11-18: Suivi téléphonique poursignaler le retard du rapport, la visite des locaux est prévu la semaine du 24 novembre.  2014-10-30 Retour d'appel,  délai prévu maintenu.2014-09-30 #8.  fin des travaux prévu le 20 novembre et délivrance de permis décembre 2014 ---2014-09-23...  rappel de retard ------2014-08-06: tél.   échéance octobre 2014 ------2014-07-16:  #7. échéance:  octobre 2014-------2014-05-16: #6,  travaux  débutés, échéance: juillet 2014. ----------2014-05-16: rappel------
2014-03-14:  #5.   travaux  reportés d'une semaine,échéance: juillet 2014 ---------2014-01-21:  #4.   plans  prévu pour la  mi-février, le début des travaux prévu mars 2014 et la livraison des locaux et délivrance du permis en mai.  Peu réaliste compte tenu que le délai nécessaire à l'approbation des plans n'est pas considéré et que le délai prévu pour une construction est trop court selon l'évaluation d'un projet type.   Une rencontre est prévue vendredi 31 janvier avec Mme Jebbari.
-----------
2013-11-20: réception du rapport bimestriel #3.  Début des travaux reporté.  La Garderie a obtenu une lettre d'engagement du promotteur à l'effet que la réalisation des travaux serait terminé pour le 10 mai 2014.  Délai de l'échéancier reporté à Mai 2014
_______________
2013-10-01: rapport bimestriel  #2,
acceptation du projet par le CCU,  dépot des plans prévu d'ici la fin du mois d'octobre 2013
_____________
2013-07-16:  1er rapport bimestriel
- en attente du CCU  pour révision des plans
- échéancier prévu pour janvier 2014
___________________________________
Changement d'opportunité acceptée 2013-05-23
Cote 10 (Faible) modifiée le 2014-12-22</t>
  </si>
  <si>
    <t>GARDERIE GIRAFES ET SIRÈNES INC.</t>
  </si>
  <si>
    <t>3001-0886</t>
  </si>
  <si>
    <t>3005-6693</t>
  </si>
  <si>
    <t>G. LES PETITS MARINIERS DE LACHINE INC.</t>
  </si>
  <si>
    <t>2014-03-14: rapport bimestriel #6. : visite des locaux prévue le 24 mars. ---   R.I. et P.E. conforme  ---  Rapport final, annexe 1A reçu et conforme
-----------------
2014-01-15:  rapport bimestriel #5. La réalisation des travaux pour la cage d'escalier doit se terminer pour le 15 mars 2014.  Actuellement dans le recrutement du personnel, les documents pour la délivrance de permis sont en processus d'analyse et corrections.  La fin du projet et la délivrance de permis sont prévus à la fin mars 2014.
__________
2013-11-13: rapport bimestriel #4 : réalisation et délai des travaux reporté de quelques mois à cause de l'exigence relié à l'escalier extérieur et sa structure.  Les documents pour la délivrance de permis sont soumis et le processus de recrutement de personnel est débuté.  Délai de délivrance de permis reporté à mars 2014
_______________
rapport bimestriel #3
2013-09-15:  échéancier de la réalisation des travaux reportés et aucune explication n'a été inscrite.  En attente d'un retour d'appel
_______________________
rapport bimestriel #2: 
 2013-07-26:  échéancier reporté au 30 septembre 2013 / retard causé par la grève de la construction
_______________________
rapport bimestriel #1
2013-05-27 Début des travaux
Cote 10 (Faible) modifiée le 2014-04-23</t>
  </si>
  <si>
    <t>3001-0901</t>
  </si>
  <si>
    <t>3005-6707</t>
  </si>
  <si>
    <t>G. ÉDUCATIVE LES AMIS DE CATHY 1</t>
  </si>
  <si>
    <t>2014-05-15 Réception du sixième rapport bimestriel. Les travaux sont terminés depuis le 9 mai 2014. La demande de visite pour l'approbation des locaux a été faite. Le dépôt des documents pour la délivrance du permis est la prochaine étape. La délivrance du permis est prévue pour le 27 juin 2014.
2014-03-16 Réception du cinquième rapport bimestriel. L'échéancier révisé est respecté. Le promoteur réalise les travaux. Il prévoit les terminer d'ici le 25 avril 2014. La visite des locaux par le Ministère sera la prochaine étape.
2014-01-15 Réception du quatrième rapport bimestriel. Les plans ont été approuvés par le Ministère, le 14 novembre 2013. Les travaux ont débuté le 18 décembre 2013 et devraient se terminer vers le 25 avril 2014. Le permis devrait être délivré vers le 9 juin 2014.
2013-11-13 Réception du troisième rapport bimestriel du 15 novembre 2013. Suite à l’analyse des plans par le Ministère, le promoteur a dû déposer des plans modifiés le 8 novembre 2013. Le promoteur est en attente de l'approbation des plans amendés. Une fois l'approbation obtenue, les travaux seront lancés vers le 21 décembre 2013. Pour le moment, la délivrance du permis est toujours prévue pour février 2014.
2013-09-16 Réception du deuxième rapport bimestriel du 15 septembre 2013. L'échéancier est respecté. Le promoteur est en attente de l'approbation des plans. Lorsque les plans seront approuvés, les travaux seront lancés.
2013-07-10 Réception du premier rapport bimestriel du 15 juillet 2013. L'échéancier est respecté. Le dépôt des plans est la prochaine étape du promoteur.
Changement oppprtunité(adresse) autorisé par DRM 2013-04-23
Cote 10 (Faible) modifiée le 2014-07-10</t>
  </si>
  <si>
    <t>9258-2972 QUÉBEC INC</t>
  </si>
  <si>
    <t>2013-10-11: approbation du rapport final (annexe 1A).
2013-10-10: réception du rapport final (annexe 1A).
2013-10-10 : approbation des locaux.
2013-09-12: réception du troisième rapport bimestriel. Les travaux ont été réalisés. Visite des locaux prévue le 25 septembre 2013.
2013-07-15: réception du deuxième rapport bimestriel.
Pas de nouvelle étape complétée; retard lié à la grève dans l'industrie de la construction.
2013-03-15: réception du rapport bimestriel. 
Plans d'aménagement reçus le 28 février 2013, approuvés le 14 mai 2013. Le prochain rapport bimestriel doit être reçu le 15 juillet 2013 étant donné que la DR a officiellement demandé les premiers rapports bimestriels pour cette date.
Cote 10 (Faible) modifiée le 2013-10-11</t>
  </si>
  <si>
    <t>Cote 10 (Faible) modifiée le 2014-02-07
2014-01-30 Résolution du CA concernant le retour de deux places sur les 77 demandées (intervention 1).</t>
  </si>
  <si>
    <t>3001-1422</t>
  </si>
  <si>
    <t>3005-7289</t>
  </si>
  <si>
    <t>G. ÉDUCATIVE DES PETITS ABEILLES D'ANJOU</t>
  </si>
  <si>
    <t>2014-03-03: réception du rapport final (annexe 1A).
2014-01-16: réception du quatrième rapport bimestriel.  Demande de visite des locaux déposée, visite prévue pour le 3 février 2014.
2013-11-15: réception du quatrième rapport bimestriel. Pas de nouvelle étape complétée, fin des travaux prévue pour le 15 janvier 2014.
2013-09-16: réception du troisième rapport bimestriel. Travaux en cours.
2013-07-15: réception du deuxième rapport bimestriel. Plans approuvés le 20 juin 2013.
2013-05-27: réception du premier rapport bimestriel.
Quatre étapes sont complétées dont le dépôt des plans d'aménagement.
Cote 10 (Faible) modifiée le 2014-03-24</t>
  </si>
  <si>
    <t>9198-5093 QUÉBEC INC.</t>
  </si>
  <si>
    <t>3001-1713</t>
  </si>
  <si>
    <t>3005-7667</t>
  </si>
  <si>
    <t>G. ÉDUCATIVE PETIT À PETIT VERDUN</t>
  </si>
  <si>
    <t>7e et dernier rapport bimestriel reçu le 23 juillet 2014. En attente de corrections. Le permis a été délivré le 14 juillet 2014. Rapport bimestriel conforme reçu le 29 juillet 2014. 
6e Rapport bimestriel reçu le 19 mai 2014.  La fin des travaux est prévue pour la mi- juin et la délivrance de permis vers le 21 juillet 2014. L'échéancier accuse un retard d'un mois par rapport au rapport précédent. 
5eRapport bimestriel reçu le 19 mars 2014. Les travaux sont en cours et la fin de ceux-ci est prévue pour le 1er juin et la délivrance de permis pour le 20 juin 2014. L'échéancier accuse un retard d'un mois par rapport au rapport précédent. 
4e Rapport bimestriel reçu le 21 janvier2014 après 2 rappels par courriel. Les travaux sont en cours et la fin des travaux est prévue pour la mi-mai. L'échéancier accuse un retard d'un mois par rapport au rapport précédent. L'ouverture est prévue pour le 21 mai 2014.
3e Rapport bimestriel reçu le 15 novembre 2013. Le promoteur a transmis un rapport identique au rapport précédent. Suite à l'analyse, le rapport bimestriel corrigé conforme a été reçu le 25 novembre 2013.
Le projet accuse un retard d'environ 1 mois. La firme d'ingénieurs qui avait été retenue a fait faillite entrainant un retard pour l'émission des plans finaux. L'entrepreneur général a été choisi et le début des travaux est prévu pour le 2 décembre 2013. L'année de réalisation du projet est modifiée soit 2014-2015 au lieu de 2013-2014. La délivrance de permis est prévue pour la fin avril 2014 au lieu de la fin mars 2014.
2e Rapport bimestriel du 15 septembre reçu le 12 septembre 2013 et conforme le 7 octobre 2013.
À  ma demande, les corrections requises au premier et  second rapport ont été effectuées et intégrées à effectuer au rapport conforme transmis le 7 octobre 2013. La fin des travaux est prévue  pour le 1er mars 2014 et la délivrance de permis pour le 24 mars 2014.
1er Rapport bimestriel du 15 juillet reçu le 31 juillet 2013. Des corrections ont été demandées le 12 août 2013 et non-reçues. L'échéancier de réalisation accuse quelques mois de retard dû à l'achat reporté d'un terrain en mars 2013 au lieu de novembre 2012. Cependant, les plans ont été approuvés le 3 juillet 2013 et la délivrance de permis est toujours prévu pour l'année 2013-2014.
Cote 10 (Faible) modifiée le 2014-07-08</t>
  </si>
  <si>
    <t xml:space="preserve"> ACIAHIN GONZALEZ ALMORA</t>
  </si>
  <si>
    <t>Bury, Michel</t>
  </si>
  <si>
    <t>1630-5799</t>
  </si>
  <si>
    <t>3005-8054</t>
  </si>
  <si>
    <t>CPE LE MARMOT QUI RIT</t>
  </si>
  <si>
    <t>5432-2433</t>
  </si>
  <si>
    <t>CPE LE LABO DES PETITS INC.</t>
  </si>
  <si>
    <t>Cote 10 (Faible) modifiée le 2014-03-11</t>
  </si>
  <si>
    <t>1463-8084</t>
  </si>
  <si>
    <t>1631-7877</t>
  </si>
  <si>
    <t>CPE DES RIRES</t>
  </si>
  <si>
    <t>Cote 10 (Faible) modifiée le 2015-03-05</t>
  </si>
  <si>
    <t>1646-2095</t>
  </si>
  <si>
    <t>3005-6896</t>
  </si>
  <si>
    <t>CENTRE DE LA PETITE ENFANCE BEDONDAINE</t>
  </si>
  <si>
    <t>Cote 10 (Faible) modifiée le 2014-09-09</t>
  </si>
  <si>
    <t>CPE BEDONDAINE</t>
  </si>
  <si>
    <t>2151-5838</t>
  </si>
  <si>
    <t>3005-6891</t>
  </si>
  <si>
    <t>CPE LA JOYEUSE ÉQUIPÉE-INSTA. SAINTE-SOPHIE</t>
  </si>
  <si>
    <t>CPE LA JOYEUSE ÉQUIPÉE</t>
  </si>
  <si>
    <t>2163-0751</t>
  </si>
  <si>
    <t>3005-0275</t>
  </si>
  <si>
    <t>CPE AUX MILLE COULEURS INC.</t>
  </si>
  <si>
    <t>Cote 10 (Faible) modifiée le 2015-02-16</t>
  </si>
  <si>
    <t>2329-4390</t>
  </si>
  <si>
    <t>3005-0395</t>
  </si>
  <si>
    <t>CPE «LES MILLE-PATTES»</t>
  </si>
  <si>
    <t>Cote 10 (Faible) modifiée le 2015-01-06</t>
  </si>
  <si>
    <t>3005-6893</t>
  </si>
  <si>
    <t>CENTRE DE LA PETITE ENFANCE «LES MILLE-PATTES»</t>
  </si>
  <si>
    <t>Cote 10 (Faible) modifiée le 2015-12-18</t>
  </si>
  <si>
    <t>Cote 10 (Faible) modifiée le 2014-12-04</t>
  </si>
  <si>
    <t>Gracefield</t>
  </si>
  <si>
    <t>3000-4908</t>
  </si>
  <si>
    <t>3005-1824</t>
  </si>
  <si>
    <t>CPE VALLÉE SOURIRE</t>
  </si>
  <si>
    <t>3000-5107</t>
  </si>
  <si>
    <t>3005-8012</t>
  </si>
  <si>
    <t>CPE LE LIÈVRE ET LA TORTUE</t>
  </si>
  <si>
    <t>Cote 10 (Faible) modifiée le 2015-05-28</t>
  </si>
  <si>
    <t>3005-8018</t>
  </si>
  <si>
    <t>LE LIEVRE ET LA TORTUE</t>
  </si>
  <si>
    <t>Cote 10 (Faible) modifiée le 2015-08-25</t>
  </si>
  <si>
    <t>Labelle</t>
  </si>
  <si>
    <t>5439-0471</t>
  </si>
  <si>
    <t>3005-0398</t>
  </si>
  <si>
    <t>Cote 10 (Faible) modifiée le 2014-03-31</t>
  </si>
  <si>
    <t>3005-6906</t>
  </si>
  <si>
    <t>Cote 10 (Faible) modifiée le 2015-09-15</t>
  </si>
  <si>
    <t>5496-9068</t>
  </si>
  <si>
    <t>3005-6888</t>
  </si>
  <si>
    <t>CPE MAIN DANS LA MAIN- INST. SAINT-SAUVEUR</t>
  </si>
  <si>
    <t>CPE MAIN DANS LA MAIN INC.</t>
  </si>
  <si>
    <t>5510-8666</t>
  </si>
  <si>
    <t>CPE COUP DE POUCE INC.</t>
  </si>
  <si>
    <t>Dubé, Renaud</t>
  </si>
  <si>
    <t>Cote 10 (Faible) modifiée le 2015-06-26</t>
  </si>
  <si>
    <t>1859-6429</t>
  </si>
  <si>
    <t>3005-6494</t>
  </si>
  <si>
    <t>Cote 10 (Faible) modifiée le 2015-11-10</t>
  </si>
  <si>
    <t>Senneterre</t>
  </si>
  <si>
    <t>2171-5503</t>
  </si>
  <si>
    <t>3005-6506</t>
  </si>
  <si>
    <t>PAVILLON LISETTE BRANCONNIER</t>
  </si>
  <si>
    <t>Cote 10 (Faible) modifiée le 2015-09-04</t>
  </si>
  <si>
    <t>CPE BOUT'CHOU ET CASSE-COU INC.</t>
  </si>
  <si>
    <t>3005-6492</t>
  </si>
  <si>
    <t>3005-6490</t>
  </si>
  <si>
    <t>Cote 10 (Faible) modifiée le 2014-02-25</t>
  </si>
  <si>
    <t>10-04</t>
  </si>
  <si>
    <t>Gouvernement régional d'Eeyou Istchee Baie-James</t>
  </si>
  <si>
    <t>3000-2289</t>
  </si>
  <si>
    <t>3005-1075</t>
  </si>
  <si>
    <t>CPE: MAMIE-SOURIS</t>
  </si>
  <si>
    <t>Cote 10 (Faible) modifiée le 2012-11-20</t>
  </si>
  <si>
    <t>Chapais</t>
  </si>
  <si>
    <t>3000-9064</t>
  </si>
  <si>
    <t>3005-5759</t>
  </si>
  <si>
    <t>CPE PELUCHES ET BALUCHONS</t>
  </si>
  <si>
    <t>1632-8528</t>
  </si>
  <si>
    <t>3005-7854</t>
  </si>
  <si>
    <t>CPE BELLE BULL INST. SAINT-PAUL</t>
  </si>
  <si>
    <t>Cote 10 (Faible) modifiée le 2015-01-28</t>
  </si>
  <si>
    <t>CPE BELLE BULLE</t>
  </si>
  <si>
    <t>Crabtree</t>
  </si>
  <si>
    <t>3005-1545</t>
  </si>
  <si>
    <t>Cote 10 (Faible) modifiée le 2013-12-20</t>
  </si>
  <si>
    <t>Saint-Côme</t>
  </si>
  <si>
    <t>3005-7823</t>
  </si>
  <si>
    <t>CPE LA CHENILLE INC.</t>
  </si>
  <si>
    <t>Cote 10 (Faible) modifiée le 2013-12-06</t>
  </si>
  <si>
    <t>Cote 10 (Faible) modifiée le 2013-02-19</t>
  </si>
  <si>
    <t>Saint-Esprit</t>
  </si>
  <si>
    <t>3005-0322</t>
  </si>
  <si>
    <t>LA P'TITE GARE ST-ESPRIT</t>
  </si>
  <si>
    <t>Cote 10 (Faible) modifiée le 2013-02-26</t>
  </si>
  <si>
    <t>Cote 10 (Faible) modifiée le 2013-11-07</t>
  </si>
  <si>
    <t>3000-2074</t>
  </si>
  <si>
    <t>3005-7815</t>
  </si>
  <si>
    <t>CPE  MULTI-GARDE</t>
  </si>
  <si>
    <t>CPE MULTI-GARDES</t>
  </si>
  <si>
    <t>3005-1033</t>
  </si>
  <si>
    <t>INSTA. L'ASSOMPTION DOMAINE FRENETTE</t>
  </si>
  <si>
    <t>Thomas, Kim</t>
  </si>
  <si>
    <t>1320-0407</t>
  </si>
  <si>
    <t>3005-8010</t>
  </si>
  <si>
    <t>CPE COOP LIBELLE</t>
  </si>
  <si>
    <t>3000-1271</t>
  </si>
  <si>
    <t>3005-6909</t>
  </si>
  <si>
    <t>CPE LES COLIBRIS</t>
  </si>
  <si>
    <t>3005-6910</t>
  </si>
  <si>
    <t>INST. CPE ENFANCE LES EXPLORATEURS</t>
  </si>
  <si>
    <t>3000-5122</t>
  </si>
  <si>
    <t>3005-1983</t>
  </si>
  <si>
    <t>CPE PELUCHE ET AVENTURE</t>
  </si>
  <si>
    <t>3098-4678</t>
  </si>
  <si>
    <t>CPE MARIE-SOLEIL</t>
  </si>
  <si>
    <t>Cote 10 (Faible) modifiée le 2015-03-04</t>
  </si>
  <si>
    <t>3005-5143</t>
  </si>
  <si>
    <t>CPE LE PETIT ÉQUIPAGE 3</t>
  </si>
  <si>
    <t>Bois-des-Filion</t>
  </si>
  <si>
    <t>5528-5563</t>
  </si>
  <si>
    <t>3005-6912</t>
  </si>
  <si>
    <t>CPE LES AMIS D'ABORD- INST. BOIS-DES-FILION</t>
  </si>
  <si>
    <t>Cote 10 (Faible) modifiée le 2014-03-20</t>
  </si>
  <si>
    <t>CPE LES AMIS D'À...BORD!</t>
  </si>
  <si>
    <t>5560-2262</t>
  </si>
  <si>
    <t>3005-0795</t>
  </si>
  <si>
    <t>CPE LA DÉCOUVERTE, C'EST MAGIQUE</t>
  </si>
  <si>
    <t>Cote 10 (Faible) modifiée le 2015-06-19</t>
  </si>
  <si>
    <t>Vu, Kim</t>
  </si>
  <si>
    <t>3005-0530</t>
  </si>
  <si>
    <t>Cote 10 (Faible) modifiée le 2014-08-22</t>
  </si>
  <si>
    <t>1633-0706</t>
  </si>
  <si>
    <t>3005-7861</t>
  </si>
  <si>
    <t>CPE LA TOUPIE INST. TERROIR</t>
  </si>
  <si>
    <t>CPE LA TOUPIE</t>
  </si>
  <si>
    <t>1643-1603</t>
  </si>
  <si>
    <t>CPE STE-ROSE</t>
  </si>
  <si>
    <t>2538-2425</t>
  </si>
  <si>
    <t>3005-7819</t>
  </si>
  <si>
    <t>CPE LES PETITES GIROUETTES INSTA. TERREBONNE</t>
  </si>
  <si>
    <t>CPE LES PETITES GIROUETTES</t>
  </si>
  <si>
    <t>3005-7816</t>
  </si>
  <si>
    <t>CPE LA PIROULINE</t>
  </si>
  <si>
    <t>3005-7864</t>
  </si>
  <si>
    <t>CPE CONTACT JARDIN-SOLEIL INC. INST. RUE RODRIGUE</t>
  </si>
  <si>
    <t>3005-1548</t>
  </si>
  <si>
    <t>3005-7849</t>
  </si>
  <si>
    <t>CPE LES JOLIS MINOIS -INSTALLATION LAPLAINE</t>
  </si>
  <si>
    <t>3005-7817</t>
  </si>
  <si>
    <t>CPE LE CHAT PERCHÉ II</t>
  </si>
  <si>
    <t>Cote 10 (Faible) modifiée le 2015-05-29</t>
  </si>
  <si>
    <t>5511-2627</t>
  </si>
  <si>
    <t>3005-1570</t>
  </si>
  <si>
    <t>CPE AUX PORTES DU MATIN INC.</t>
  </si>
  <si>
    <t>Cote 10 (Faible) modifiée le 2014-02-18</t>
  </si>
  <si>
    <t>3005-7930</t>
  </si>
  <si>
    <t>CPE AUX PORTES DU MATIN</t>
  </si>
  <si>
    <t>Cote 10 (Faible) modifiée le 2015-03-10</t>
  </si>
  <si>
    <t>3005-7832</t>
  </si>
  <si>
    <t>Cote 10 (Faible) modifiée le 2015-01-23</t>
  </si>
  <si>
    <t>3001-0804</t>
  </si>
  <si>
    <t>3005-6592</t>
  </si>
  <si>
    <t>GARD. LES TOUT PETITS ANGES INC</t>
  </si>
  <si>
    <t>Cote 10 (Faible) modifiée le 2015-01-21</t>
  </si>
  <si>
    <t>GARD. LES TOUT PETITS ANGES INC.</t>
  </si>
  <si>
    <t>3001-2122</t>
  </si>
  <si>
    <t>3005-8113</t>
  </si>
  <si>
    <t>CENTRE ÉDUCATIF BABIBULLE</t>
  </si>
  <si>
    <t>CENTRE ÉDUCATIF BABIBULLE (7061188 CANADA INC.)</t>
  </si>
  <si>
    <t>3000-5845</t>
  </si>
  <si>
    <t>3005-2953</t>
  </si>
  <si>
    <t>G. ÉDUCATIVE ENFANTASTIQUE</t>
  </si>
  <si>
    <t>3649482 CANADA INC.</t>
  </si>
  <si>
    <t>3001-1055</t>
  </si>
  <si>
    <t>3005-6917</t>
  </si>
  <si>
    <t>G. ÉDUCATIVE LES PETITS VOYAGEURS DU NORD</t>
  </si>
  <si>
    <t>Cote 10 (Faible) modifiée le 2014-07-21</t>
  </si>
  <si>
    <t>ALEX BOISSONNEAULT</t>
  </si>
  <si>
    <t>3001-2054</t>
  </si>
  <si>
    <t>3005-8035</t>
  </si>
  <si>
    <t>G. DE LA FORÊT ENCHANTÉE</t>
  </si>
  <si>
    <t>Cote 10 (Faible) modifiée le 2014-03-19</t>
  </si>
  <si>
    <t>MARIE-PIER MIGNEAULT-LEMIRE</t>
  </si>
  <si>
    <t>4040-5938</t>
  </si>
  <si>
    <t>G. ÉDUCATIVE LA PETITE ÉCOLE INC.</t>
  </si>
  <si>
    <t>3000-6153</t>
  </si>
  <si>
    <t>Cote 10 (Faible) modifiée le 2013-07-09</t>
  </si>
  <si>
    <t>L'UNIVERS DES TOUT-PETITS INC.</t>
  </si>
  <si>
    <t>3000-6176</t>
  </si>
  <si>
    <t>3005-3295</t>
  </si>
  <si>
    <t>GARDERIE L'UNIVERS DE CASSIOPÉE</t>
  </si>
  <si>
    <t>Cote 10 (Faible) modifiée le 2013-02-21
Cote 80 (Pl. réalisées) modifiée le 2013-02-21
Cote 10 (Faible) modifiée le 2013-11-22
Cote 80 (Pl. réalisées) modifiée le 2013-11-22
Cote 10 (Faible) modifiée le 2013-11-28</t>
  </si>
  <si>
    <t>6399941 CANADA INC.</t>
  </si>
  <si>
    <t>3001-1984</t>
  </si>
  <si>
    <t>3005-7952</t>
  </si>
  <si>
    <t>G. AU PIED DE L'ARC-EN-CIEL</t>
  </si>
  <si>
    <t>Cote 10 (Faible) modifiée le 2014-06-20</t>
  </si>
  <si>
    <t>9158-8699 QUÉBEC INC.</t>
  </si>
  <si>
    <t>3000-6168</t>
  </si>
  <si>
    <t>3005-3287</t>
  </si>
  <si>
    <t>Cote 10 (Faible) modifiée le 2013-12-19</t>
  </si>
  <si>
    <t>Lachute</t>
  </si>
  <si>
    <t>3001-1053</t>
  </si>
  <si>
    <t>3005-6914</t>
  </si>
  <si>
    <t>GARDERIE ÉDUCATIVE LE MOUTON NOIR</t>
  </si>
  <si>
    <t>Cote 10 (Faible) modifiée le 2013-09-26</t>
  </si>
  <si>
    <t>NORMAND NATHALIE</t>
  </si>
  <si>
    <t>Cote 10 (Faible) modifiée le 2014-01-07</t>
  </si>
  <si>
    <t>3001-1086</t>
  </si>
  <si>
    <t>3005-6949</t>
  </si>
  <si>
    <t>G. ÉDUCATIVE POMME D'AMOUR</t>
  </si>
  <si>
    <t>Cote 10 (Faible) modifiée le 2013-12-18</t>
  </si>
  <si>
    <t>9246-0724 QUÉBEC INC.</t>
  </si>
  <si>
    <t>3001-1088</t>
  </si>
  <si>
    <t>3005-6951</t>
  </si>
  <si>
    <t>G. COEUR D'ENFANT III</t>
  </si>
  <si>
    <t>Cote 10 (Faible) modifiée le 2014-06-18</t>
  </si>
  <si>
    <t>9172-1431 QUÉBEC INC.</t>
  </si>
  <si>
    <t>3001-1165</t>
  </si>
  <si>
    <t>3005-7031</t>
  </si>
  <si>
    <t>G. ÉDUCATIVE LA PETITE ÉCOLE</t>
  </si>
  <si>
    <t>Cote 10 (Faible) modifiée le 2014-08-05</t>
  </si>
  <si>
    <t>Pointe-Calumet</t>
  </si>
  <si>
    <t>3001-1184</t>
  </si>
  <si>
    <t>3005-7051</t>
  </si>
  <si>
    <t>G. LA POINTE ÉTOILÉE</t>
  </si>
  <si>
    <t>Cote 10 (Faible) modifiée le 2014-06-19</t>
  </si>
  <si>
    <t>9258-5835 QUÉBEC INC.</t>
  </si>
  <si>
    <t>3001-1212</t>
  </si>
  <si>
    <t>3005-7076</t>
  </si>
  <si>
    <t>G. LE PETIT MONDE DE SAINTE-MARTHE INC.</t>
  </si>
  <si>
    <t>Cote 10 (Faible) modifiée le 2013-09-05</t>
  </si>
  <si>
    <t>3000-1098</t>
  </si>
  <si>
    <t>GARDERIE TOUT-EN-JEUX</t>
  </si>
  <si>
    <t>Cote 10 (Faible) modifiée le 2013-03-05</t>
  </si>
  <si>
    <t>9075-0399 QUÉBEC INC.</t>
  </si>
  <si>
    <t>3000-1228</t>
  </si>
  <si>
    <t>GARDERIE ÉDUCATIVE LE CERCLE MAGIQUE</t>
  </si>
  <si>
    <t>Cote 10 (Faible) modifiée le 2013-11-04
Cote 30 (Élevé) modifiée le 2015-03-30</t>
  </si>
  <si>
    <t>9047-2267 QUÉBEC INC.</t>
  </si>
  <si>
    <t>3001-1924</t>
  </si>
  <si>
    <t>3005-7894</t>
  </si>
  <si>
    <t>G. UNE PLANÈTE AUX TRÉSORS</t>
  </si>
  <si>
    <t>CONSULTANT L'AVANT-GARDISTE INC.</t>
  </si>
  <si>
    <t>3001-1946</t>
  </si>
  <si>
    <t>3005-7916</t>
  </si>
  <si>
    <t>CENTRE ÉDUC. D'ÉVEIL LA PETITE ÉCOLE-INST MASCOUCHE</t>
  </si>
  <si>
    <t>Cote 10 (Faible) modifiée le 2013-10-16</t>
  </si>
  <si>
    <t>DUBOIS SYLVIE</t>
  </si>
  <si>
    <t>3001-1959</t>
  </si>
  <si>
    <t>3005-7928</t>
  </si>
  <si>
    <t>G. LE LOUP, LA LUNE ET LA TOMATE &amp; CIE</t>
  </si>
  <si>
    <t>9258-4309 QUÉBEC INC.</t>
  </si>
  <si>
    <t>3001-1978</t>
  </si>
  <si>
    <t>Cote 10 (Faible) modifiée le 2014-03-27</t>
  </si>
  <si>
    <t>3001-2020</t>
  </si>
  <si>
    <t>3005-7988</t>
  </si>
  <si>
    <t>G. LES POUSSINS DE LUNE INC.</t>
  </si>
  <si>
    <t>Cote 10 (Faible) modifiée le 2014-08-19</t>
  </si>
  <si>
    <t>3001-2037</t>
  </si>
  <si>
    <t>3005-8006</t>
  </si>
  <si>
    <t>G. AU ROYAUME DES ANGES</t>
  </si>
  <si>
    <t>9257-8632 QUÉBEC INC</t>
  </si>
  <si>
    <t>Région inst.</t>
  </si>
  <si>
    <t>Territoire de BC</t>
  </si>
  <si>
    <t>No inst.</t>
  </si>
  <si>
    <t>Date de réalisation prévue</t>
  </si>
  <si>
    <t>Date de réalisation prévue révisée</t>
  </si>
  <si>
    <t>Date de réalisation</t>
  </si>
  <si>
    <t>Dépôt plans + budget pré.</t>
  </si>
  <si>
    <t>Approbation plans + budget pré.</t>
  </si>
  <si>
    <t>Approbation plans + budget rév.</t>
  </si>
  <si>
    <t>1627-5984</t>
  </si>
  <si>
    <t>2015-08-24: réception premier rapport bi. Aucun changement dans les dates.
2015-11-12: réception du rapport bi d'octobre. Pas de changement dans la date de réalisation.</t>
  </si>
  <si>
    <t>2333-5540</t>
  </si>
  <si>
    <t>3005-4450</t>
  </si>
  <si>
    <t>2015-07-15: réception rapport bi. Pas de changement à l'échéancier prévu.
2015-09-15: réception rapport bi. Pas de changement.
2015-11-15: rapport bi reçu. pas de changement.</t>
  </si>
  <si>
    <t>2015-07-09: réception du premier rapport bi. Pas de changement pour date de réalisation.
2015-08-13: rapport bi reçu. Pas de changement de date de réalisation.
2015-10-15: rapport bi reçu. Pas de changement de date de réalisation.</t>
  </si>
  <si>
    <t>3000-1232</t>
  </si>
  <si>
    <t>3005-8848</t>
  </si>
  <si>
    <t>Aout2015: Rapport bimestriel conforme.  Aucun report.
Octobre 2015: Rapport bimestriel conforme.  Aucun report.</t>
  </si>
  <si>
    <t>Déc.2015: Date de réalisation reportée au 31 mars 2016.  C.A. du CIUSSS a accepté le projet mais il manque l'autorisation du Ministère de la Santé pr autoriser le financement nécessaire au projet.</t>
  </si>
  <si>
    <t>Les Bergeronnes</t>
  </si>
  <si>
    <t>1856-6356</t>
  </si>
  <si>
    <t>3005-8805</t>
  </si>
  <si>
    <t>15 oct. 2015. Premier rapport-Bi. Villes maître-d'oeuvre.
15 décembre 2015. Rapport bi reçu : Date maintenue.</t>
  </si>
  <si>
    <t>Port-Cartier</t>
  </si>
  <si>
    <t>3000-2016</t>
  </si>
  <si>
    <t>3005-9116</t>
  </si>
  <si>
    <t>10 poupons et 70 enfants de 18 mois et plus. Le MFA a accepté de devancer l'année de réalisation du projet de 80 places à Port-Cartier en 2017.</t>
  </si>
  <si>
    <t>Sacré-Coeur</t>
  </si>
  <si>
    <t>3000-2303</t>
  </si>
  <si>
    <t>3005-1122</t>
  </si>
  <si>
    <t>Rapport Bi de mai 2015 reçu et anlysé.
Rapport Bi de juillet 2015 reçu et analysé.
Rapport Bi de septembre 2015 reçu et analysé.
Rapport Bi de novembre 2015 reçu et analysé.</t>
  </si>
  <si>
    <t>2429-9091</t>
  </si>
  <si>
    <t>3005-8929</t>
  </si>
  <si>
    <t>Rapport bimestriel reçu 15 décembre (aucun report)</t>
  </si>
  <si>
    <t>3001-3672</t>
  </si>
  <si>
    <t>3005-8889</t>
  </si>
  <si>
    <t>2015-06-15: rapport bi traité. Pas de report du permis.
2015-08-15: rapport bi traité. Pas de report du permis.
2015-10-15: rapport bi traité. Pas de changement.
2015-12-15: rapport bi traité. Pas de changement.</t>
  </si>
  <si>
    <t>3001-3663</t>
  </si>
  <si>
    <t>3005-8873</t>
  </si>
  <si>
    <t>RB 15-12-2015 conforme</t>
  </si>
  <si>
    <t>3005-0197</t>
  </si>
  <si>
    <t>1859-4184</t>
  </si>
  <si>
    <t>2842-8399</t>
  </si>
  <si>
    <t>3000-4740</t>
  </si>
  <si>
    <t>3005-4598</t>
  </si>
  <si>
    <t>3005-9118</t>
  </si>
  <si>
    <t>5418-3694</t>
  </si>
  <si>
    <t>3005-1359</t>
  </si>
  <si>
    <t>Lac-Brome</t>
  </si>
  <si>
    <t>3001-4027</t>
  </si>
  <si>
    <t>3005-9373</t>
  </si>
  <si>
    <t>3001-3748</t>
  </si>
  <si>
    <t>3005-9004</t>
  </si>
  <si>
    <t>Delson</t>
  </si>
  <si>
    <t>3001-3995</t>
  </si>
  <si>
    <t>3005-9337</t>
  </si>
  <si>
    <t>Otterburn Park</t>
  </si>
  <si>
    <t>3000-7328</t>
  </si>
  <si>
    <t>3005-4230</t>
  </si>
  <si>
    <t>L'Île-Perrot</t>
  </si>
  <si>
    <t>3001-3917</t>
  </si>
  <si>
    <t>3005-9230</t>
  </si>
  <si>
    <t>3001-4064</t>
  </si>
  <si>
    <t>3005-9415</t>
  </si>
  <si>
    <t>Pincourt</t>
  </si>
  <si>
    <t>3001-4081</t>
  </si>
  <si>
    <t>3005-9430</t>
  </si>
  <si>
    <t>3001-3665</t>
  </si>
  <si>
    <t>3005-8877</t>
  </si>
  <si>
    <t>3005-1605</t>
  </si>
  <si>
    <t>Échéancier prévoit réalisation au 4 avril 2016</t>
  </si>
  <si>
    <t>19-10-2015 Rapport bimestriel reçu</t>
  </si>
  <si>
    <t>Guénette, Denis</t>
  </si>
  <si>
    <t>2015/11/30: pas de changement.
2015/10/15: récept. du r/b. Budget d'opération à l'étude. Attendons projet bail. Réalisation reportée: 2016/10/20.
2015/08/15: reception du r/b. Attendons budget d'opération et projet de bail final. Réalisation reportée à 2016/08/25.
2015/06/15: reception du r/b. le nouveau budget d'implantation reçu est à l'étude. 
2015/05/27: Projet relié au développement de l'installation de 60 places de l'appel de projet 2011.  Le CPE est à la recherche de solution pour équilibrer son budget préliminaire.</t>
  </si>
  <si>
    <t>2015/11/15: réception du r/b. Pas de changement (CPE cherche nouvel emplacement).
2015/10/26: Pas de changement
2015/09/15: récept. r/b. pas de changement
2015/08/26: Pas de changement.
2015/07/15: rec rapp bimestriel. CPE cherche nvle opportunité. Date de réalisation maintenue.
2015/06/22: Perte d'opportunité. Le promoteur se retire du projet, vu la controverse avec les proprios de condos résidentiels quant à l'implantation d'un service de garde dans ses locaux et la modification du zonage. Date de réalisation d'une nouvelle opportunité: 2017/01/15.
2015/05/21: Projet relié au développement de l'installation de 60 places de l'appel de projet 2011. Le CPE est dans l'attente de la décision de l'arrondissement sur la demande de dérogation au zonage présentée par le propriétaire. Date de réalisatiom maintenue à 2016/04/01.</t>
  </si>
  <si>
    <t>3000-5056</t>
  </si>
  <si>
    <t>3005-1770</t>
  </si>
  <si>
    <t>6-11</t>
  </si>
  <si>
    <t>1467-0749</t>
  </si>
  <si>
    <t>2015-12-10: Réception du 3e rapport bimestriel.
2015-10-19: Réception du 2e rapport bimestriel.
2015-08-20: réception du 1er rapport bimestriel. Réalisation du projet prévue avril 2017.
2015-07-22: Lettre d'acceptation de l'entente d'engagement de réalisation de places suventionnées signée par Pierre Gaucher et postée.</t>
  </si>
  <si>
    <t>Gourre, Brigitte</t>
  </si>
  <si>
    <t>3001-3996</t>
  </si>
  <si>
    <t>3005-9338</t>
  </si>
  <si>
    <t>2015-11-15 1er rapport bimestriel. Échéancier respecté. Dépôt des plans prochaine étape prévue le 1er mai 2016.</t>
  </si>
  <si>
    <t>3000-2068</t>
  </si>
  <si>
    <t>3005-0143</t>
  </si>
  <si>
    <t>3005-8867</t>
  </si>
  <si>
    <t>Morin-Heights</t>
  </si>
  <si>
    <t>3000-1090</t>
  </si>
  <si>
    <t>3000-2193</t>
  </si>
  <si>
    <t>3005-0557</t>
  </si>
  <si>
    <t>1364-6161</t>
  </si>
  <si>
    <t>3005-1822</t>
  </si>
  <si>
    <t>2157-3472</t>
  </si>
  <si>
    <t>3005-0273</t>
  </si>
  <si>
    <t>3000-4820</t>
  </si>
  <si>
    <t>3005-1284</t>
  </si>
  <si>
    <t>Changement de localisation à Laval - les 21 places se réaliseront sur le territoire de Laval.</t>
  </si>
  <si>
    <t>5225-4273</t>
  </si>
  <si>
    <t>1635-3344</t>
  </si>
  <si>
    <t>3005-9621</t>
  </si>
  <si>
    <t>3000-1113</t>
  </si>
  <si>
    <t>3001-4155</t>
  </si>
  <si>
    <t>3005-9531</t>
  </si>
  <si>
    <t>3001-4160</t>
  </si>
  <si>
    <t>3005-9536</t>
  </si>
  <si>
    <t>Charlemagne</t>
  </si>
  <si>
    <t>3001-4212</t>
  </si>
  <si>
    <t>3005-9617</t>
  </si>
  <si>
    <t>Projet retenu = Il y a des places inscrites dans le champ Recom. min (Écran CAFE E21310)</t>
  </si>
  <si>
    <t>CPE LES P'TITS MONTOIS (LA PAS-R-AILES)</t>
  </si>
  <si>
    <t>Retour de pl. possible</t>
  </si>
  <si>
    <t>3001-3416</t>
  </si>
  <si>
    <t>3005-8637</t>
  </si>
  <si>
    <t>CENTRE DE LA PETITE ENFANCE MIKUENISS</t>
  </si>
  <si>
    <t>CPE AU JARDIN DES ABEILLES</t>
  </si>
  <si>
    <t>CPE TROIS PETITS POINTS</t>
  </si>
  <si>
    <t>CPE BOUT'CHOU ET CASSE-COU INC</t>
  </si>
  <si>
    <t>3000-5628</t>
  </si>
  <si>
    <t>3005-2820</t>
  </si>
  <si>
    <t>CPE KANITAUTSHINAUSHIHT</t>
  </si>
  <si>
    <t>La Romaine</t>
  </si>
  <si>
    <t>9-01</t>
  </si>
  <si>
    <t>3000-8380</t>
  </si>
  <si>
    <t>3005-5429</t>
  </si>
  <si>
    <t>CPE NUSSUM</t>
  </si>
  <si>
    <t>3000-8713</t>
  </si>
  <si>
    <t>3005-5589</t>
  </si>
  <si>
    <t>CPE AWASH UTAMET</t>
  </si>
  <si>
    <t>CPE LES JOLIS MINOIS (INSTALLATION LAPLAINE)</t>
  </si>
  <si>
    <t>CPE LA TOUPIE (INST. TERROIR)</t>
  </si>
  <si>
    <t>Retard anticipé</t>
  </si>
  <si>
    <t>CPE CONTACT JARDIN-SOLEIL INC. (INST. RUE RODRIGUE)</t>
  </si>
  <si>
    <t>CPE LES PETITES GIROUETTES (INST. TERREBONNE)</t>
  </si>
  <si>
    <t>CPE LES MILLE-PATTES INST. ROCHFORT</t>
  </si>
  <si>
    <t>Devancement possible</t>
  </si>
  <si>
    <t>CPE LES PETITES SOURIS (INST. LA PETITE SOURIS VERTE)</t>
  </si>
  <si>
    <t>oui</t>
  </si>
  <si>
    <t>ABC DU BOISÉ</t>
  </si>
  <si>
    <t>CPE LA P'TITE CABOCHE (INST. RUE CODERRE)</t>
  </si>
  <si>
    <t>Non déterminé</t>
  </si>
  <si>
    <t>GARD. APPRENTIS EXPLORATEURS INC. (INST. LÉRY)</t>
  </si>
  <si>
    <t>Report anticipé</t>
  </si>
  <si>
    <t>Nicolet-Yamaska</t>
  </si>
  <si>
    <t>3000-4859</t>
  </si>
  <si>
    <t>3005-1342</t>
  </si>
  <si>
    <t>CPE AW8SSISAK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</si>
</sst>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164" formatCode="_ * #,##0.00_)\ &quot;$&quot;_ ;_ * \(#,##0.00\)\ &quot;$&quot;_ ;_ * &quot;-&quot;??_)\ &quot;$&quot;_ ;_ @_ "/>
    <numFmt numFmtId="165" formatCode="_ * #,##0.00_)_ ;_ * \(#,##0.00\)_ ;_ * &quot;-&quot;??_)_ ;_ @_ "/>
    <numFmt numFmtId="166" formatCode="_ * #,##0_)\ _$_ ;_ * \(#,##0\)\ _$_ ;_ * &quot;-&quot;_)\ _$_ ;_ @_ "/>
    <numFmt numFmtId="167" formatCode="_ * #,##0.00_)\ _$_ ;_ * \(#,##0.00\)\ _$_ ;_ * &quot;-&quot;??_)\ _$_ ;_ @_ "/>
    <numFmt numFmtId="168" formatCode="_(* #,##0.00_);_(* \(#,##0.00\);_(* &quot;-&quot;??_);_(@_)"/>
    <numFmt numFmtId="169" formatCode="yyyy/mm/dd;@"/>
    <numFmt numFmtId="170" formatCode="_ * #,##0_)\ _$_ ;_ * \(#,##0\)\ _$_ ;_ * &quot;-&quot;??_)\ _$_ ;_ @_ "/>
    <numFmt numFmtId="171" formatCode="_ * #,##0.0_)\ _$_ ;_ * \(#,##0.0\)\ _$_ ;_ * &quot;-&quot;??_)\ _$_ ;_ @_ "/>
    <numFmt numFmtId="172" formatCode="##0"/>
    <numFmt numFmtId="173" formatCode="##########0"/>
    <numFmt numFmtId="174" formatCode="#####################################0.0"/>
    <numFmt numFmtId="175" formatCode="0000000#0"/>
    <numFmt numFmtId="176" formatCode="0000\-0000"/>
    <numFmt numFmtId="177" formatCode="[$-F800]dddd\,\ mmmm\ dd\,\ yyyy"/>
    <numFmt numFmtId="178" formatCode="0\-00"/>
  </numFmts>
  <fonts count="79">
    <font>
      <sz val="11"/>
      <color theme="1"/>
      <name val="Calibri"/>
      <family val="2"/>
      <scheme val="minor"/>
    </font>
    <font>
      <sz val="10"/>
      <name val="Arial"/>
      <family val="2"/>
    </font>
    <font>
      <sz val="10"/>
      <name val="Tahoma"/>
      <family val="2"/>
    </font>
    <font>
      <sz val="12"/>
      <color theme="1"/>
      <name val="Calibri"/>
      <family val="2"/>
      <scheme val="minor"/>
    </font>
    <font>
      <sz val="11"/>
      <name val="Calibri"/>
      <family val="2"/>
      <scheme val="minor"/>
    </font>
    <font>
      <sz val="12"/>
      <name val="Calibri"/>
      <family val="2"/>
      <scheme val="minor"/>
    </font>
    <font>
      <sz val="11"/>
      <color indexed="8"/>
      <name val="Calibri"/>
      <family val="2"/>
      <scheme val="minor"/>
    </font>
    <font>
      <b/>
      <sz val="9"/>
      <color indexed="81"/>
      <name val="Tahoma"/>
      <family val="2"/>
    </font>
    <font>
      <sz val="9"/>
      <color indexed="81"/>
      <name val="Tahoma"/>
      <family val="2"/>
    </font>
    <font>
      <b/>
      <sz val="11"/>
      <color theme="1"/>
      <name val="Calibri"/>
      <family val="2"/>
      <scheme val="minor"/>
    </font>
    <font>
      <sz val="11"/>
      <color rgb="FFFF0000"/>
      <name val="Calibri"/>
      <family val="2"/>
      <scheme val="minor"/>
    </font>
    <font>
      <b/>
      <sz val="12"/>
      <name val="Calibri"/>
      <family val="2"/>
      <scheme val="minor"/>
    </font>
    <font>
      <b/>
      <sz val="12"/>
      <color theme="1"/>
      <name val="Calibri"/>
      <family val="2"/>
      <scheme val="minor"/>
    </font>
    <font>
      <sz val="11"/>
      <color theme="1"/>
      <name val="Calibri"/>
      <family val="2"/>
      <scheme val="minor"/>
    </font>
    <font>
      <b/>
      <sz val="14"/>
      <color theme="1"/>
      <name val="Calibri"/>
      <family val="2"/>
      <scheme val="minor"/>
    </font>
    <font>
      <b/>
      <sz val="12"/>
      <color theme="0"/>
      <name val="Calibri"/>
      <family val="2"/>
      <scheme val="minor"/>
    </font>
    <font>
      <b/>
      <sz val="12"/>
      <color rgb="FF0070C0"/>
      <name val="Calibri"/>
      <family val="2"/>
      <scheme val="minor"/>
    </font>
    <font>
      <b/>
      <sz val="10"/>
      <color theme="0"/>
      <name val="Arial"/>
      <family val="2"/>
    </font>
    <font>
      <b/>
      <sz val="10"/>
      <color indexed="8"/>
      <name val="Arial"/>
      <family val="2"/>
    </font>
    <font>
      <sz val="10"/>
      <color indexed="8"/>
      <name val="Arial"/>
      <family val="2"/>
    </font>
    <font>
      <sz val="11"/>
      <color indexed="8"/>
      <name val="Arial"/>
      <family val="2"/>
    </font>
    <font>
      <b/>
      <sz val="11"/>
      <color indexed="8"/>
      <name val="Arial"/>
      <family val="2"/>
    </font>
    <font>
      <b/>
      <sz val="10"/>
      <name val="Arial"/>
      <family val="2"/>
    </font>
    <font>
      <b/>
      <sz val="14"/>
      <color rgb="FFFF0066"/>
      <name val="Arial"/>
      <family val="2"/>
    </font>
    <font>
      <b/>
      <sz val="12"/>
      <color theme="0"/>
      <name val="Arial"/>
      <family val="2"/>
    </font>
    <font>
      <sz val="11"/>
      <color theme="0"/>
      <name val="Arial"/>
      <family val="2"/>
    </font>
    <font>
      <sz val="10"/>
      <color theme="0"/>
      <name val="Arial"/>
      <family val="2"/>
    </font>
    <font>
      <sz val="11"/>
      <name val="Segoe UI Light"/>
      <family val="2"/>
    </font>
    <font>
      <b/>
      <sz val="18"/>
      <name val="Arial"/>
      <family val="2"/>
    </font>
    <font>
      <b/>
      <sz val="11"/>
      <color rgb="FFFF0000"/>
      <name val="Arial"/>
      <family val="2"/>
    </font>
    <font>
      <sz val="11"/>
      <color rgb="FF006100"/>
      <name val="Calibri"/>
      <family val="2"/>
      <scheme val="minor"/>
    </font>
    <font>
      <sz val="8"/>
      <name val="Calibri"/>
      <family val="2"/>
      <scheme val="minor"/>
    </font>
    <font>
      <sz val="8"/>
      <color theme="1"/>
      <name val="Calibri"/>
      <family val="2"/>
      <scheme val="minor"/>
    </font>
    <font>
      <b/>
      <sz val="8"/>
      <color theme="1"/>
      <name val="Calibri"/>
      <family val="2"/>
      <scheme val="minor"/>
    </font>
    <font>
      <b/>
      <sz val="8"/>
      <name val="Calibri"/>
      <family val="2"/>
      <scheme val="minor"/>
    </font>
    <font>
      <sz val="7.5"/>
      <color theme="1"/>
      <name val="Calibri"/>
      <family val="2"/>
      <scheme val="minor"/>
    </font>
    <font>
      <sz val="7.5"/>
      <color theme="0"/>
      <name val="Calibri"/>
      <family val="2"/>
      <scheme val="minor"/>
    </font>
    <font>
      <sz val="7.5"/>
      <name val="Calibri"/>
      <family val="2"/>
      <scheme val="minor"/>
    </font>
    <font>
      <sz val="7.5"/>
      <color indexed="8"/>
      <name val="Calibri"/>
      <family val="2"/>
      <scheme val="minor"/>
    </font>
    <font>
      <b/>
      <sz val="7.5"/>
      <name val="Calibri"/>
      <family val="2"/>
      <scheme val="minor"/>
    </font>
    <font>
      <sz val="9"/>
      <name val="Calibri"/>
      <family val="2"/>
      <scheme val="minor"/>
    </font>
    <font>
      <b/>
      <sz val="9"/>
      <color theme="0"/>
      <name val="Calibri"/>
      <family val="2"/>
      <scheme val="minor"/>
    </font>
    <font>
      <b/>
      <sz val="9"/>
      <color theme="1"/>
      <name val="Calibri"/>
      <family val="2"/>
      <scheme val="minor"/>
    </font>
    <font>
      <b/>
      <sz val="9"/>
      <name val="Calibri"/>
      <family val="2"/>
      <scheme val="minor"/>
    </font>
    <font>
      <b/>
      <sz val="10"/>
      <color theme="0"/>
      <name val="Calibri"/>
      <family val="2"/>
      <scheme val="minor"/>
    </font>
    <font>
      <sz val="9"/>
      <color theme="0"/>
      <name val="Calibri"/>
      <family val="2"/>
      <scheme val="minor"/>
    </font>
    <font>
      <b/>
      <sz val="11"/>
      <color theme="0"/>
      <name val="Calibri"/>
      <family val="2"/>
      <scheme val="minor"/>
    </font>
    <font>
      <b/>
      <sz val="11"/>
      <color theme="9" tint="-0.249977111117893"/>
      <name val="Calibri"/>
      <family val="2"/>
      <scheme val="minor"/>
    </font>
    <font>
      <sz val="8"/>
      <color theme="1"/>
      <name val="Trebuchet MS"/>
      <family val="2"/>
    </font>
    <font>
      <b/>
      <sz val="16"/>
      <color theme="0"/>
      <name val="Calibri"/>
      <family val="2"/>
    </font>
    <font>
      <b/>
      <sz val="9"/>
      <name val="Calibri"/>
      <family val="2"/>
    </font>
    <font>
      <b/>
      <sz val="7.5"/>
      <name val="Calibri"/>
      <family val="2"/>
    </font>
    <font>
      <sz val="7.5"/>
      <name val="Calibri"/>
      <family val="2"/>
    </font>
    <font>
      <b/>
      <sz val="8"/>
      <color theme="1"/>
      <name val="Calibri"/>
      <family val="2"/>
    </font>
    <font>
      <sz val="7.5"/>
      <color theme="1"/>
      <name val="Calibri"/>
      <family val="2"/>
    </font>
    <font>
      <sz val="9"/>
      <name val="Calibri"/>
      <family val="2"/>
    </font>
    <font>
      <sz val="7.5"/>
      <color theme="0"/>
      <name val="Calibri"/>
      <family val="2"/>
    </font>
    <font>
      <b/>
      <sz val="10"/>
      <color theme="0"/>
      <name val="Calibri"/>
      <family val="2"/>
    </font>
    <font>
      <sz val="10"/>
      <color theme="0"/>
      <name val="Calibri"/>
      <family val="2"/>
    </font>
    <font>
      <b/>
      <sz val="9"/>
      <color theme="1"/>
      <name val="Calibri"/>
      <family val="2"/>
    </font>
    <font>
      <sz val="8"/>
      <color theme="1"/>
      <name val="Calibri"/>
      <family val="2"/>
    </font>
    <font>
      <sz val="8"/>
      <name val="Calibri"/>
      <family val="2"/>
    </font>
    <font>
      <b/>
      <sz val="8"/>
      <name val="Calibri"/>
      <family val="2"/>
    </font>
    <font>
      <u/>
      <sz val="11"/>
      <color theme="10"/>
      <name val="Calibri"/>
      <family val="2"/>
      <scheme val="minor"/>
    </font>
    <font>
      <sz val="16"/>
      <color theme="1"/>
      <name val="Calibri"/>
      <family val="2"/>
    </font>
    <font>
      <b/>
      <sz val="10"/>
      <color theme="3" tint="0.39997558519241921"/>
      <name val="Calibri"/>
      <family val="2"/>
    </font>
    <font>
      <b/>
      <sz val="8"/>
      <color theme="0"/>
      <name val="Calibri"/>
      <family val="2"/>
      <scheme val="minor"/>
    </font>
    <font>
      <b/>
      <sz val="10"/>
      <color theme="1"/>
      <name val="Calibri"/>
      <family val="2"/>
      <scheme val="minor"/>
    </font>
    <font>
      <sz val="10"/>
      <color theme="1"/>
      <name val="Calibri"/>
      <family val="2"/>
      <scheme val="minor"/>
    </font>
    <font>
      <b/>
      <sz val="7.5"/>
      <color theme="1"/>
      <name val="Calibri"/>
      <family val="2"/>
      <scheme val="minor"/>
    </font>
    <font>
      <b/>
      <sz val="7.5"/>
      <color theme="0"/>
      <name val="Calibri"/>
      <family val="2"/>
      <scheme val="minor"/>
    </font>
    <font>
      <b/>
      <sz val="7.5"/>
      <color theme="1" tint="0.499984740745262"/>
      <name val="Calibri"/>
      <family val="2"/>
      <scheme val="minor"/>
    </font>
    <font>
      <b/>
      <vertAlign val="superscript"/>
      <sz val="7.5"/>
      <color theme="1"/>
      <name val="Calibri"/>
      <family val="2"/>
      <scheme val="minor"/>
    </font>
    <font>
      <b/>
      <vertAlign val="superscript"/>
      <sz val="7.5"/>
      <name val="Calibri"/>
      <family val="2"/>
      <scheme val="minor"/>
    </font>
    <font>
      <b/>
      <sz val="11"/>
      <name val="Calibri"/>
      <family val="2"/>
      <scheme val="minor"/>
    </font>
    <font>
      <sz val="11"/>
      <color theme="0"/>
      <name val="Calibri"/>
      <family val="2"/>
      <scheme val="minor"/>
    </font>
    <font>
      <b/>
      <sz val="7.5"/>
      <color theme="0" tint="-0.499984740745262"/>
      <name val="Calibri"/>
      <family val="2"/>
      <scheme val="minor"/>
    </font>
    <font>
      <sz val="11"/>
      <color theme="0" tint="-0.499984740745262"/>
      <name val="Calibri"/>
      <family val="2"/>
      <scheme val="minor"/>
    </font>
    <font>
      <b/>
      <sz val="11"/>
      <color theme="0" tint="-0.499984740745262"/>
      <name val="Calibri"/>
      <family val="2"/>
      <scheme val="minor"/>
    </font>
  </fonts>
  <fills count="4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5FC96"/>
        <bgColor indexed="64"/>
      </patternFill>
    </fill>
    <fill>
      <patternFill patternType="solid">
        <fgColor theme="1" tint="0.14999847407452621"/>
        <bgColor indexed="64"/>
      </patternFill>
    </fill>
    <fill>
      <patternFill patternType="solid">
        <fgColor theme="9"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E8E8E8"/>
        <bgColor indexed="64"/>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0" tint="-0.14999847407452621"/>
        <bgColor theme="0" tint="-0.14999847407452621"/>
      </patternFill>
    </fill>
    <fill>
      <patternFill patternType="solid">
        <fgColor theme="7" tint="0.39997558519241921"/>
        <bgColor indexed="64"/>
      </patternFill>
    </fill>
    <fill>
      <patternFill patternType="solid">
        <fgColor theme="3" tint="0.79998168889431442"/>
        <bgColor indexed="64"/>
      </patternFill>
    </fill>
    <fill>
      <patternFill patternType="solid">
        <fgColor rgb="FF9966FF"/>
        <bgColor indexed="64"/>
      </patternFill>
    </fill>
    <fill>
      <patternFill patternType="solid">
        <fgColor indexed="12"/>
        <bgColor indexed="64"/>
      </patternFill>
    </fill>
    <fill>
      <patternFill patternType="solid">
        <fgColor indexed="13"/>
        <bgColor indexed="64"/>
      </patternFill>
    </fill>
    <fill>
      <patternFill patternType="solid">
        <fgColor theme="0" tint="-0.249977111117893"/>
        <bgColor indexed="64"/>
      </patternFill>
    </fill>
    <fill>
      <patternFill patternType="solid">
        <fgColor indexed="14"/>
        <bgColor indexed="64"/>
      </patternFill>
    </fill>
    <fill>
      <patternFill patternType="solid">
        <fgColor rgb="FFE9E965"/>
        <bgColor indexed="64"/>
      </patternFill>
    </fill>
    <fill>
      <patternFill patternType="solid">
        <fgColor rgb="FFFF6699"/>
        <bgColor indexed="64"/>
      </patternFill>
    </fill>
    <fill>
      <patternFill patternType="solid">
        <fgColor rgb="FFF5F3AB"/>
        <bgColor indexed="64"/>
      </patternFill>
    </fill>
    <fill>
      <patternFill patternType="solid">
        <fgColor rgb="FFC6EFCE"/>
      </patternFill>
    </fill>
    <fill>
      <patternFill patternType="solid">
        <fgColor theme="1" tint="0.499984740745262"/>
        <bgColor indexed="64"/>
      </patternFill>
    </fill>
    <fill>
      <patternFill patternType="solid">
        <fgColor theme="3" tint="0.39997558519241921"/>
        <bgColor indexed="64"/>
      </patternFill>
    </fill>
    <fill>
      <patternFill patternType="solid">
        <fgColor theme="1"/>
        <bgColor indexed="64"/>
      </patternFill>
    </fill>
    <fill>
      <patternFill patternType="solid">
        <fgColor rgb="FF00B0F0"/>
        <bgColor indexed="64"/>
      </patternFill>
    </fill>
    <fill>
      <patternFill patternType="solid">
        <fgColor theme="0" tint="-0.34998626667073579"/>
        <bgColor indexed="64"/>
      </patternFill>
    </fill>
    <fill>
      <patternFill patternType="solid">
        <fgColor theme="8" tint="0.39997558519241921"/>
        <bgColor indexed="65"/>
      </patternFill>
    </fill>
    <fill>
      <patternFill patternType="solid">
        <fgColor theme="4"/>
        <bgColor indexed="64"/>
      </patternFill>
    </fill>
    <fill>
      <patternFill patternType="solid">
        <fgColor theme="0" tint="-0.499984740745262"/>
        <bgColor indexed="64"/>
      </patternFill>
    </fill>
  </fills>
  <borders count="124">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theme="0"/>
      </left>
      <right style="thin">
        <color theme="0"/>
      </right>
      <top/>
      <bottom/>
      <diagonal/>
    </border>
    <border>
      <left/>
      <right style="thin">
        <color theme="0"/>
      </right>
      <top/>
      <bottom/>
      <diagonal/>
    </border>
    <border>
      <left/>
      <right style="thin">
        <color indexed="64"/>
      </right>
      <top/>
      <bottom/>
      <diagonal/>
    </border>
    <border>
      <left style="thick">
        <color auto="1"/>
      </left>
      <right style="medium">
        <color indexed="64"/>
      </right>
      <top style="thin">
        <color indexed="64"/>
      </top>
      <bottom style="thin">
        <color indexed="64"/>
      </bottom>
      <diagonal/>
    </border>
    <border>
      <left style="thick">
        <color auto="1"/>
      </left>
      <right/>
      <top/>
      <bottom style="thin">
        <color indexed="64"/>
      </bottom>
      <diagonal/>
    </border>
    <border>
      <left style="medium">
        <color indexed="64"/>
      </left>
      <right/>
      <top/>
      <bottom style="medium">
        <color indexed="64"/>
      </bottom>
      <diagonal/>
    </border>
    <border>
      <left/>
      <right/>
      <top/>
      <bottom style="thin">
        <color theme="4" tint="0.39997558519241921"/>
      </bottom>
      <diagonal/>
    </border>
    <border>
      <left/>
      <right/>
      <top style="thin">
        <color theme="4" tint="0.39997558519241921"/>
      </top>
      <bottom/>
      <diagonal/>
    </border>
    <border>
      <left style="thick">
        <color auto="1"/>
      </left>
      <right style="medium">
        <color auto="1"/>
      </right>
      <top style="medium">
        <color indexed="64"/>
      </top>
      <bottom style="thin">
        <color indexed="64"/>
      </bottom>
      <diagonal/>
    </border>
    <border>
      <left style="dotted">
        <color auto="1"/>
      </left>
      <right style="dotted">
        <color auto="1"/>
      </right>
      <top style="dotted">
        <color auto="1"/>
      </top>
      <bottom style="dotted">
        <color auto="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right/>
      <top/>
      <bottom style="thin">
        <color indexed="8"/>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ck">
        <color indexed="64"/>
      </left>
      <right/>
      <top style="medium">
        <color indexed="64"/>
      </top>
      <bottom style="medium">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right style="thick">
        <color indexed="64"/>
      </right>
      <top style="medium">
        <color indexed="64"/>
      </top>
      <bottom style="double">
        <color indexed="64"/>
      </bottom>
      <diagonal/>
    </border>
    <border>
      <left/>
      <right style="thin">
        <color theme="0"/>
      </right>
      <top style="medium">
        <color theme="0"/>
      </top>
      <bottom style="medium">
        <color theme="0"/>
      </bottom>
      <diagonal/>
    </border>
    <border>
      <left/>
      <right style="medium">
        <color indexed="64"/>
      </right>
      <top style="thin">
        <color indexed="64"/>
      </top>
      <bottom/>
      <diagonal/>
    </border>
    <border>
      <left/>
      <right/>
      <top style="thin">
        <color auto="1"/>
      </top>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BFBFBF"/>
      </left>
      <right style="medium">
        <color rgb="FFBFBFBF"/>
      </right>
      <top style="medium">
        <color rgb="FFBFBFBF"/>
      </top>
      <bottom/>
      <diagonal/>
    </border>
    <border>
      <left style="thin">
        <color theme="1" tint="0.34998626667073579"/>
      </left>
      <right style="thin">
        <color theme="1" tint="0.34998626667073579"/>
      </right>
      <top style="thin">
        <color indexed="64"/>
      </top>
      <bottom/>
      <diagonal/>
    </border>
    <border>
      <left style="thin">
        <color indexed="64"/>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diagonal/>
    </border>
    <border>
      <left style="thin">
        <color indexed="64"/>
      </left>
      <right style="thin">
        <color indexed="64"/>
      </right>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indexed="64"/>
      </left>
      <right style="thin">
        <color indexed="64"/>
      </right>
      <top style="thin">
        <color theme="1" tint="0.34998626667073579"/>
      </top>
      <bottom/>
      <diagonal/>
    </border>
    <border>
      <left style="thin">
        <color indexed="64"/>
      </left>
      <right/>
      <top style="thin">
        <color theme="1" tint="0.34998626667073579"/>
      </top>
      <bottom style="thin">
        <color theme="1" tint="0.34998626667073579"/>
      </bottom>
      <diagonal/>
    </border>
    <border>
      <left style="thin">
        <color indexed="64"/>
      </left>
      <right style="thin">
        <color theme="1" tint="0.34998626667073579"/>
      </right>
      <top style="thin">
        <color theme="1" tint="0.34998626667073579"/>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style="thin">
        <color theme="1" tint="0.34998626667073579"/>
      </left>
      <right/>
      <top/>
      <bottom style="thin">
        <color theme="1" tint="0.34998626667073579"/>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theme="1" tint="0.34998626667073579"/>
      </right>
      <top style="thin">
        <color indexed="64"/>
      </top>
      <bottom/>
      <diagonal/>
    </border>
    <border>
      <left style="thin">
        <color theme="1" tint="0.34998626667073579"/>
      </left>
      <right/>
      <top style="thin">
        <color indexed="64"/>
      </top>
      <bottom/>
      <diagonal/>
    </border>
    <border>
      <left/>
      <right style="thin">
        <color theme="1" tint="0.34998626667073579"/>
      </right>
      <top style="thin">
        <color indexed="64"/>
      </top>
      <bottom/>
      <diagonal/>
    </border>
    <border>
      <left style="thin">
        <color indexed="64"/>
      </left>
      <right style="thin">
        <color theme="1" tint="0.34998626667073579"/>
      </right>
      <top/>
      <bottom style="thin">
        <color theme="1" tint="0.34998626667073579"/>
      </bottom>
      <diagonal/>
    </border>
    <border>
      <left/>
      <right/>
      <top style="thin">
        <color theme="1" tint="0.34998626667073579"/>
      </top>
      <bottom style="thin">
        <color theme="1" tint="0.34998626667073579"/>
      </bottom>
      <diagonal/>
    </border>
    <border>
      <left/>
      <right style="thin">
        <color indexed="64"/>
      </right>
      <top style="thin">
        <color auto="1"/>
      </top>
      <bottom/>
      <diagonal/>
    </border>
    <border>
      <left style="thin">
        <color theme="1" tint="0.34998626667073579"/>
      </left>
      <right style="thin">
        <color theme="1" tint="0.34998626667073579"/>
      </right>
      <top/>
      <bottom/>
      <diagonal/>
    </border>
    <border>
      <left/>
      <right style="thin">
        <color theme="1" tint="0.34998626667073579"/>
      </right>
      <top/>
      <bottom/>
      <diagonal/>
    </border>
    <border>
      <left style="thin">
        <color theme="1" tint="0.34998626667073579"/>
      </left>
      <right/>
      <top/>
      <bottom/>
      <diagonal/>
    </border>
    <border>
      <left style="thin">
        <color indexed="64"/>
      </left>
      <right style="thin">
        <color theme="1" tint="0.34998626667073579"/>
      </right>
      <top/>
      <bottom/>
      <diagonal/>
    </border>
    <border>
      <left style="thin">
        <color indexed="64"/>
      </left>
      <right style="thin">
        <color indexed="64"/>
      </right>
      <top/>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theme="0"/>
      </bottom>
      <diagonal/>
    </border>
    <border>
      <left style="thin">
        <color auto="1"/>
      </left>
      <right style="thin">
        <color auto="1"/>
      </right>
      <top style="thin">
        <color auto="1"/>
      </top>
      <bottom style="thin">
        <color theme="0"/>
      </bottom>
      <diagonal/>
    </border>
    <border>
      <left/>
      <right style="thin">
        <color auto="1"/>
      </right>
      <top style="thin">
        <color theme="0"/>
      </top>
      <bottom style="thin">
        <color theme="1" tint="0.34998626667073579"/>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n">
        <color indexed="12"/>
      </top>
      <bottom style="thin">
        <color indexed="12"/>
      </bottom>
      <diagonal/>
    </border>
    <border>
      <left style="thick">
        <color auto="1"/>
      </left>
      <right/>
      <top style="thin">
        <color indexed="64"/>
      </top>
      <bottom style="thin">
        <color indexed="64"/>
      </bottom>
      <diagonal/>
    </border>
    <border>
      <left style="thick">
        <color auto="1"/>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1"/>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style="thin">
        <color theme="0"/>
      </left>
      <right/>
      <top style="thin">
        <color indexed="64"/>
      </top>
      <bottom style="thin">
        <color indexed="64"/>
      </bottom>
      <diagonal/>
    </border>
    <border>
      <left style="thin">
        <color indexed="8"/>
      </left>
      <right style="thin">
        <color indexed="8"/>
      </right>
      <top/>
      <bottom/>
      <diagonal/>
    </border>
  </borders>
  <cellStyleXfs count="12">
    <xf numFmtId="0" fontId="0" fillId="0" borderId="0"/>
    <xf numFmtId="0" fontId="1" fillId="0" borderId="0"/>
    <xf numFmtId="168" fontId="2" fillId="0" borderId="0" applyFont="0" applyFill="0" applyBorder="0" applyAlignment="0" applyProtection="0"/>
    <xf numFmtId="9" fontId="13" fillId="0" borderId="0" applyFont="0" applyFill="0" applyBorder="0" applyAlignment="0" applyProtection="0"/>
    <xf numFmtId="167" fontId="13" fillId="0" borderId="0" applyFont="0" applyFill="0" applyBorder="0" applyAlignment="0" applyProtection="0"/>
    <xf numFmtId="0" fontId="30" fillId="31" borderId="0" applyNumberFormat="0" applyBorder="0" applyAlignment="0" applyProtection="0"/>
    <xf numFmtId="164" fontId="13" fillId="0" borderId="0" applyFont="0" applyFill="0" applyBorder="0" applyAlignment="0" applyProtection="0"/>
    <xf numFmtId="3" fontId="48" fillId="10" borderId="39">
      <alignment horizontal="center" vertical="center" wrapText="1"/>
    </xf>
    <xf numFmtId="164" fontId="13" fillId="0" borderId="0" applyFont="0" applyFill="0" applyBorder="0" applyAlignment="0" applyProtection="0"/>
    <xf numFmtId="165" fontId="2" fillId="0" borderId="0" applyFont="0" applyFill="0" applyBorder="0" applyAlignment="0" applyProtection="0"/>
    <xf numFmtId="0" fontId="63" fillId="0" borderId="0" applyNumberFormat="0" applyFill="0" applyBorder="0" applyAlignment="0" applyProtection="0"/>
    <xf numFmtId="0" fontId="13" fillId="37" borderId="0" applyNumberFormat="0" applyBorder="0" applyAlignment="0" applyProtection="0"/>
  </cellStyleXfs>
  <cellXfs count="938">
    <xf numFmtId="0" fontId="0" fillId="0" borderId="0" xfId="0"/>
    <xf numFmtId="0" fontId="0" fillId="6" borderId="0" xfId="0" applyFill="1"/>
    <xf numFmtId="0" fontId="1" fillId="0" borderId="0" xfId="1"/>
    <xf numFmtId="15" fontId="1" fillId="0" borderId="0" xfId="1" applyNumberFormat="1"/>
    <xf numFmtId="0" fontId="1" fillId="8" borderId="0" xfId="1" applyFill="1"/>
    <xf numFmtId="15" fontId="1" fillId="8" borderId="0" xfId="1" applyNumberFormat="1" applyFill="1"/>
    <xf numFmtId="0" fontId="1" fillId="9" borderId="0" xfId="1" applyFill="1"/>
    <xf numFmtId="15" fontId="1" fillId="9" borderId="0" xfId="1" applyNumberFormat="1" applyFill="1"/>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xf>
    <xf numFmtId="0" fontId="0" fillId="0" borderId="0" xfId="0" applyAlignment="1">
      <alignment horizontal="left"/>
    </xf>
    <xf numFmtId="9" fontId="0" fillId="0" borderId="0" xfId="3" applyFont="1" applyAlignment="1">
      <alignment horizontal="center" vertical="center"/>
    </xf>
    <xf numFmtId="9" fontId="0" fillId="0" borderId="0" xfId="3" applyFont="1" applyAlignment="1">
      <alignment horizontal="center" vertical="center" wrapText="1"/>
    </xf>
    <xf numFmtId="0" fontId="4" fillId="0" borderId="0" xfId="0" applyFont="1"/>
    <xf numFmtId="170" fontId="0" fillId="0" borderId="0" xfId="4" applyNumberFormat="1" applyFont="1" applyAlignment="1">
      <alignment vertical="center" wrapText="1"/>
    </xf>
    <xf numFmtId="0" fontId="14" fillId="0" borderId="0" xfId="0" applyFont="1" applyAlignment="1">
      <alignment vertical="center"/>
    </xf>
    <xf numFmtId="0" fontId="0" fillId="0" borderId="0" xfId="0" applyAlignment="1">
      <alignment horizontal="center"/>
    </xf>
    <xf numFmtId="0" fontId="0" fillId="0" borderId="3" xfId="0" applyBorder="1"/>
    <xf numFmtId="0" fontId="11" fillId="8" borderId="1" xfId="4" applyNumberFormat="1" applyFont="1" applyFill="1" applyBorder="1" applyAlignment="1">
      <alignment vertical="center" wrapText="1"/>
    </xf>
    <xf numFmtId="0" fontId="11" fillId="0" borderId="0" xfId="0" applyFont="1"/>
    <xf numFmtId="0" fontId="0" fillId="3" borderId="0" xfId="0" applyFill="1"/>
    <xf numFmtId="0" fontId="0" fillId="12" borderId="0" xfId="0" applyFill="1"/>
    <xf numFmtId="0" fontId="15" fillId="0" borderId="6" xfId="0" applyFont="1" applyBorder="1"/>
    <xf numFmtId="0" fontId="11" fillId="8" borderId="4" xfId="4" applyNumberFormat="1" applyFont="1" applyFill="1" applyBorder="1" applyAlignment="1">
      <alignment vertical="center" wrapText="1"/>
    </xf>
    <xf numFmtId="0" fontId="11" fillId="8" borderId="2" xfId="0" applyFont="1" applyFill="1" applyBorder="1" applyAlignment="1">
      <alignment vertical="center" wrapText="1"/>
    </xf>
    <xf numFmtId="0" fontId="15" fillId="0" borderId="7" xfId="0" applyFont="1" applyBorder="1"/>
    <xf numFmtId="0" fontId="12" fillId="0" borderId="0" xfId="0" applyFont="1" applyAlignment="1">
      <alignment vertical="center"/>
    </xf>
    <xf numFmtId="0" fontId="0" fillId="0" borderId="3" xfId="0" applyBorder="1" applyAlignment="1">
      <alignment vertical="center" wrapText="1"/>
    </xf>
    <xf numFmtId="0" fontId="9" fillId="0" borderId="8" xfId="0" applyFont="1" applyBorder="1" applyAlignment="1">
      <alignment vertical="center" wrapText="1"/>
    </xf>
    <xf numFmtId="0" fontId="9" fillId="0" borderId="3" xfId="0" applyFont="1" applyBorder="1" applyAlignment="1">
      <alignment vertical="center" wrapText="1"/>
    </xf>
    <xf numFmtId="170" fontId="11" fillId="8" borderId="2" xfId="0" applyNumberFormat="1" applyFont="1" applyFill="1" applyBorder="1" applyAlignment="1">
      <alignment vertical="center" wrapText="1"/>
    </xf>
    <xf numFmtId="170" fontId="11" fillId="8" borderId="1" xfId="4" applyNumberFormat="1" applyFont="1" applyFill="1" applyBorder="1" applyAlignment="1">
      <alignment vertical="center" wrapText="1"/>
    </xf>
    <xf numFmtId="170" fontId="11" fillId="8" borderId="4" xfId="4" applyNumberFormat="1" applyFont="1" applyFill="1" applyBorder="1" applyAlignment="1">
      <alignment vertical="center" wrapText="1"/>
    </xf>
    <xf numFmtId="1" fontId="15" fillId="0" borderId="7" xfId="0" applyNumberFormat="1" applyFont="1" applyBorder="1" applyAlignment="1">
      <alignment horizontal="center"/>
    </xf>
    <xf numFmtId="1" fontId="15" fillId="0" borderId="6" xfId="0" applyNumberFormat="1" applyFont="1" applyBorder="1" applyAlignment="1">
      <alignment horizontal="center"/>
    </xf>
    <xf numFmtId="0" fontId="0" fillId="0" borderId="5" xfId="0" applyBorder="1" applyAlignment="1">
      <alignment vertical="center" wrapText="1"/>
    </xf>
    <xf numFmtId="0" fontId="0" fillId="0" borderId="0" xfId="0" applyAlignment="1">
      <alignment wrapText="1"/>
    </xf>
    <xf numFmtId="0" fontId="0" fillId="0" borderId="0" xfId="0" pivotButton="1"/>
    <xf numFmtId="170" fontId="0" fillId="0" borderId="0" xfId="4" applyNumberFormat="1" applyFont="1"/>
    <xf numFmtId="170" fontId="0" fillId="0" borderId="10" xfId="4" applyNumberFormat="1" applyFont="1" applyBorder="1" applyAlignment="1">
      <alignment vertical="center" wrapText="1"/>
    </xf>
    <xf numFmtId="170" fontId="0" fillId="0" borderId="0" xfId="4" applyNumberFormat="1" applyFont="1" applyAlignment="1">
      <alignment vertical="center"/>
    </xf>
    <xf numFmtId="0" fontId="0" fillId="0" borderId="0" xfId="0" quotePrefix="1" applyAlignment="1">
      <alignment vertical="center" wrapText="1"/>
    </xf>
    <xf numFmtId="171" fontId="14" fillId="0" borderId="0" xfId="4" applyNumberFormat="1" applyFont="1" applyAlignment="1">
      <alignment vertical="center"/>
    </xf>
    <xf numFmtId="171" fontId="14" fillId="0" borderId="0" xfId="0" applyNumberFormat="1" applyFont="1" applyAlignment="1">
      <alignment vertical="center"/>
    </xf>
    <xf numFmtId="171" fontId="14" fillId="0" borderId="0" xfId="0" applyNumberFormat="1" applyFont="1"/>
    <xf numFmtId="0" fontId="0" fillId="0" borderId="0" xfId="0" pivotButton="1" applyAlignment="1">
      <alignment wrapText="1"/>
    </xf>
    <xf numFmtId="170" fontId="9" fillId="0" borderId="0" xfId="4" applyNumberFormat="1" applyFont="1" applyAlignment="1">
      <alignment vertical="center"/>
    </xf>
    <xf numFmtId="0" fontId="0" fillId="15" borderId="0" xfId="0" applyFill="1"/>
    <xf numFmtId="0" fontId="0" fillId="0" borderId="0" xfId="0" applyAlignment="1">
      <alignment horizontal="left" indent="1"/>
    </xf>
    <xf numFmtId="0" fontId="0" fillId="15" borderId="0" xfId="0" applyFill="1" applyAlignment="1">
      <alignment horizontal="left" indent="1"/>
    </xf>
    <xf numFmtId="0" fontId="0" fillId="16" borderId="0" xfId="0" applyFill="1"/>
    <xf numFmtId="0" fontId="0" fillId="17" borderId="0" xfId="0" applyFill="1"/>
    <xf numFmtId="0" fontId="0" fillId="19" borderId="0" xfId="0" applyFill="1"/>
    <xf numFmtId="0" fontId="0" fillId="18" borderId="0" xfId="0" applyFill="1"/>
    <xf numFmtId="0" fontId="14" fillId="0" borderId="0" xfId="0" applyFont="1"/>
    <xf numFmtId="0" fontId="9" fillId="14" borderId="13" xfId="0" applyFont="1" applyFill="1" applyBorder="1" applyAlignment="1">
      <alignment horizontal="left"/>
    </xf>
    <xf numFmtId="0" fontId="9" fillId="14" borderId="0" xfId="0" applyFont="1" applyFill="1"/>
    <xf numFmtId="0" fontId="9" fillId="15" borderId="0" xfId="0" applyFont="1" applyFill="1" applyAlignment="1">
      <alignment horizontal="left"/>
    </xf>
    <xf numFmtId="0" fontId="9" fillId="15" borderId="0" xfId="0" applyFont="1" applyFill="1"/>
    <xf numFmtId="170" fontId="9" fillId="14" borderId="0" xfId="4" applyNumberFormat="1" applyFont="1" applyFill="1"/>
    <xf numFmtId="170" fontId="0" fillId="20" borderId="0" xfId="4" applyNumberFormat="1" applyFont="1" applyFill="1"/>
    <xf numFmtId="170" fontId="9" fillId="15" borderId="0" xfId="4" applyNumberFormat="1" applyFont="1" applyFill="1"/>
    <xf numFmtId="170" fontId="9" fillId="14" borderId="13" xfId="4" applyNumberFormat="1" applyFont="1" applyFill="1" applyBorder="1"/>
    <xf numFmtId="0" fontId="9" fillId="14" borderId="0" xfId="0" applyFont="1" applyFill="1" applyAlignment="1">
      <alignment vertical="center" wrapText="1"/>
    </xf>
    <xf numFmtId="170" fontId="9" fillId="14" borderId="0" xfId="4" applyNumberFormat="1" applyFont="1" applyFill="1" applyAlignment="1">
      <alignment vertical="center" wrapText="1"/>
    </xf>
    <xf numFmtId="170" fontId="9" fillId="20" borderId="0" xfId="4" applyNumberFormat="1" applyFont="1" applyFill="1" applyAlignment="1">
      <alignment vertical="center" wrapText="1"/>
    </xf>
    <xf numFmtId="0" fontId="9" fillId="14" borderId="12" xfId="0" applyFont="1" applyFill="1" applyBorder="1" applyAlignment="1">
      <alignment vertical="center" wrapText="1"/>
    </xf>
    <xf numFmtId="170" fontId="9" fillId="14" borderId="12" xfId="4" applyNumberFormat="1" applyFont="1" applyFill="1" applyBorder="1" applyAlignment="1">
      <alignment vertical="center" wrapText="1"/>
    </xf>
    <xf numFmtId="170" fontId="9" fillId="20" borderId="12" xfId="4" applyNumberFormat="1" applyFont="1" applyFill="1" applyBorder="1" applyAlignment="1">
      <alignment vertical="center" wrapText="1"/>
    </xf>
    <xf numFmtId="0" fontId="0" fillId="0" borderId="0" xfId="0" pivotButton="1" applyAlignment="1">
      <alignment vertical="center"/>
    </xf>
    <xf numFmtId="0" fontId="0" fillId="0" borderId="0" xfId="4" applyNumberFormat="1" applyFont="1" applyAlignment="1">
      <alignment horizontal="left" vertical="center"/>
    </xf>
    <xf numFmtId="170" fontId="9" fillId="21" borderId="0" xfId="4" applyNumberFormat="1" applyFont="1" applyFill="1" applyAlignment="1">
      <alignment vertical="center"/>
    </xf>
    <xf numFmtId="170" fontId="9" fillId="21" borderId="14" xfId="4" applyNumberFormat="1" applyFont="1" applyFill="1" applyBorder="1" applyAlignment="1">
      <alignment vertical="center" wrapText="1"/>
    </xf>
    <xf numFmtId="170" fontId="9" fillId="21" borderId="9" xfId="4" applyNumberFormat="1" applyFont="1" applyFill="1" applyBorder="1" applyAlignment="1">
      <alignment vertical="center" wrapText="1"/>
    </xf>
    <xf numFmtId="0" fontId="0" fillId="0" borderId="0" xfId="0" pivotButton="1" applyAlignment="1">
      <alignment vertical="center" wrapText="1"/>
    </xf>
    <xf numFmtId="170" fontId="9" fillId="21" borderId="0" xfId="4" applyNumberFormat="1" applyFont="1" applyFill="1" applyAlignment="1">
      <alignment vertical="center" wrapText="1"/>
    </xf>
    <xf numFmtId="0" fontId="0" fillId="16" borderId="15" xfId="0" applyFill="1" applyBorder="1" applyAlignment="1">
      <alignment horizontal="center"/>
    </xf>
    <xf numFmtId="0" fontId="0" fillId="16" borderId="15" xfId="0" applyFill="1" applyBorder="1" applyAlignment="1">
      <alignment horizontal="center" wrapText="1"/>
    </xf>
    <xf numFmtId="0" fontId="0" fillId="16" borderId="0" xfId="0" applyFill="1" applyAlignment="1">
      <alignment horizontal="center" wrapText="1"/>
    </xf>
    <xf numFmtId="0" fontId="0" fillId="0" borderId="15" xfId="0" applyBorder="1" applyAlignment="1">
      <alignment horizontal="center"/>
    </xf>
    <xf numFmtId="170" fontId="0" fillId="0" borderId="15" xfId="4" applyNumberFormat="1" applyFont="1" applyBorder="1" applyAlignment="1">
      <alignment horizontal="center"/>
    </xf>
    <xf numFmtId="170" fontId="0" fillId="16" borderId="15" xfId="4" applyNumberFormat="1" applyFont="1" applyFill="1" applyBorder="1" applyAlignment="1">
      <alignment horizontal="center"/>
    </xf>
    <xf numFmtId="0" fontId="0" fillId="16" borderId="0" xfId="0" applyFill="1" applyAlignment="1">
      <alignment horizontal="center"/>
    </xf>
    <xf numFmtId="0" fontId="0" fillId="0" borderId="16" xfId="0" applyBorder="1"/>
    <xf numFmtId="0" fontId="0" fillId="0" borderId="17" xfId="0" applyBorder="1"/>
    <xf numFmtId="0" fontId="0" fillId="0" borderId="18" xfId="0" applyBorder="1"/>
    <xf numFmtId="170" fontId="0" fillId="0" borderId="19" xfId="0" applyNumberFormat="1" applyBorder="1"/>
    <xf numFmtId="170" fontId="0" fillId="0" borderId="20" xfId="0" applyNumberFormat="1" applyBorder="1"/>
    <xf numFmtId="170" fontId="0" fillId="0" borderId="21" xfId="0" applyNumberFormat="1" applyBorder="1"/>
    <xf numFmtId="170" fontId="0" fillId="0" borderId="22" xfId="0" applyNumberFormat="1" applyBorder="1"/>
    <xf numFmtId="170" fontId="0" fillId="0" borderId="23" xfId="0" applyNumberFormat="1" applyBorder="1"/>
    <xf numFmtId="170" fontId="0" fillId="0" borderId="24" xfId="0" applyNumberFormat="1" applyBorder="1"/>
    <xf numFmtId="0" fontId="1" fillId="26" borderId="0" xfId="1" applyFill="1"/>
    <xf numFmtId="0" fontId="1" fillId="16" borderId="0" xfId="1" applyFill="1"/>
    <xf numFmtId="14" fontId="22" fillId="16" borderId="0" xfId="1" applyNumberFormat="1" applyFont="1" applyFill="1"/>
    <xf numFmtId="0" fontId="1" fillId="17" borderId="0" xfId="1" applyFill="1"/>
    <xf numFmtId="0" fontId="22" fillId="0" borderId="0" xfId="1" applyFont="1"/>
    <xf numFmtId="0" fontId="22" fillId="17" borderId="0" xfId="1" applyFont="1" applyFill="1"/>
    <xf numFmtId="0" fontId="23" fillId="0" borderId="0" xfId="1" applyFont="1" applyAlignment="1">
      <alignment vertical="center"/>
    </xf>
    <xf numFmtId="0" fontId="28" fillId="28" borderId="0" xfId="1" applyFont="1" applyFill="1" applyAlignment="1">
      <alignment vertical="center"/>
    </xf>
    <xf numFmtId="0" fontId="26" fillId="28" borderId="0" xfId="1" applyFont="1" applyFill="1"/>
    <xf numFmtId="0" fontId="1" fillId="0" borderId="0" xfId="1" applyAlignment="1">
      <alignment wrapText="1"/>
    </xf>
    <xf numFmtId="0" fontId="35" fillId="0" borderId="0" xfId="0" applyFont="1" applyAlignment="1">
      <alignment vertical="center"/>
    </xf>
    <xf numFmtId="0" fontId="37" fillId="3" borderId="0" xfId="0" applyFont="1" applyFill="1" applyAlignment="1">
      <alignment vertical="center"/>
    </xf>
    <xf numFmtId="0" fontId="32" fillId="3" borderId="0" xfId="0" applyFont="1" applyFill="1" applyAlignment="1">
      <alignment horizontal="left" vertical="center"/>
    </xf>
    <xf numFmtId="0" fontId="37" fillId="3" borderId="0" xfId="0" applyFont="1" applyFill="1" applyAlignment="1">
      <alignment vertical="center" wrapText="1"/>
    </xf>
    <xf numFmtId="0" fontId="36" fillId="3" borderId="0" xfId="0" applyFont="1" applyFill="1" applyAlignment="1">
      <alignment vertical="center"/>
    </xf>
    <xf numFmtId="170" fontId="43" fillId="22" borderId="32" xfId="4" applyNumberFormat="1" applyFont="1" applyFill="1" applyBorder="1" applyAlignment="1" applyProtection="1">
      <alignment horizontal="center" vertical="center" wrapText="1"/>
    </xf>
    <xf numFmtId="1" fontId="34" fillId="3" borderId="0" xfId="4" applyNumberFormat="1" applyFont="1" applyFill="1" applyBorder="1" applyAlignment="1">
      <alignment horizontal="left" vertical="center"/>
    </xf>
    <xf numFmtId="170" fontId="43" fillId="10" borderId="32" xfId="4" applyNumberFormat="1" applyFont="1" applyFill="1" applyBorder="1" applyAlignment="1" applyProtection="1">
      <alignment horizontal="center" vertical="center" wrapText="1"/>
    </xf>
    <xf numFmtId="170" fontId="43" fillId="22" borderId="38" xfId="4" applyNumberFormat="1" applyFont="1" applyFill="1" applyBorder="1" applyAlignment="1" applyProtection="1">
      <alignment horizontal="center" vertical="center" wrapText="1"/>
    </xf>
    <xf numFmtId="0" fontId="9" fillId="0" borderId="0" xfId="0" applyFont="1"/>
    <xf numFmtId="0" fontId="49" fillId="3" borderId="0" xfId="0" applyFont="1" applyFill="1" applyAlignment="1">
      <alignment vertical="center"/>
    </xf>
    <xf numFmtId="0" fontId="0" fillId="3" borderId="0" xfId="0" applyFill="1" applyAlignment="1">
      <alignment vertical="center"/>
    </xf>
    <xf numFmtId="0" fontId="52" fillId="3" borderId="0" xfId="0" applyFont="1" applyFill="1" applyAlignment="1">
      <alignment vertical="center"/>
    </xf>
    <xf numFmtId="0" fontId="56" fillId="3" borderId="0" xfId="0" applyFont="1" applyFill="1" applyAlignment="1">
      <alignment vertical="center"/>
    </xf>
    <xf numFmtId="0" fontId="52" fillId="3" borderId="0" xfId="0" applyFont="1" applyFill="1" applyAlignment="1">
      <alignment vertical="center" wrapText="1"/>
    </xf>
    <xf numFmtId="0" fontId="58" fillId="3" borderId="0" xfId="0" applyFont="1" applyFill="1" applyAlignment="1">
      <alignment vertical="center"/>
    </xf>
    <xf numFmtId="0" fontId="60" fillId="3" borderId="0" xfId="0" applyFont="1" applyFill="1" applyAlignment="1">
      <alignment vertical="center"/>
    </xf>
    <xf numFmtId="0" fontId="61" fillId="3" borderId="0" xfId="0" applyFont="1" applyFill="1" applyAlignment="1">
      <alignment horizontal="left" vertical="center"/>
    </xf>
    <xf numFmtId="170" fontId="55" fillId="3" borderId="0" xfId="4" applyNumberFormat="1" applyFont="1" applyFill="1" applyBorder="1" applyAlignment="1">
      <alignment horizontal="center" vertical="center"/>
    </xf>
    <xf numFmtId="1" fontId="62" fillId="3" borderId="0" xfId="4" applyNumberFormat="1" applyFont="1" applyFill="1" applyBorder="1" applyAlignment="1">
      <alignment horizontal="left" vertical="center"/>
    </xf>
    <xf numFmtId="170" fontId="40" fillId="0" borderId="1" xfId="4" applyNumberFormat="1" applyFont="1" applyFill="1" applyBorder="1" applyAlignment="1" applyProtection="1">
      <alignment horizontal="center" vertical="center" wrapText="1"/>
    </xf>
    <xf numFmtId="0" fontId="63" fillId="0" borderId="0" xfId="10"/>
    <xf numFmtId="0" fontId="51" fillId="35" borderId="30" xfId="0" applyFont="1" applyFill="1" applyBorder="1" applyAlignment="1">
      <alignment horizontal="center" vertical="center" wrapText="1"/>
    </xf>
    <xf numFmtId="0" fontId="64" fillId="0" borderId="0" xfId="0" applyFont="1" applyAlignment="1">
      <alignment vertical="center"/>
    </xf>
    <xf numFmtId="0" fontId="50" fillId="35" borderId="33" xfId="0" applyFont="1" applyFill="1" applyBorder="1" applyAlignment="1">
      <alignment horizontal="center" vertical="center" wrapText="1"/>
    </xf>
    <xf numFmtId="0" fontId="51" fillId="35" borderId="29" xfId="0" applyFont="1" applyFill="1" applyBorder="1" applyAlignment="1">
      <alignment horizontal="center" vertical="center" wrapText="1"/>
    </xf>
    <xf numFmtId="170" fontId="51" fillId="35" borderId="29" xfId="4" applyNumberFormat="1" applyFont="1" applyFill="1" applyBorder="1" applyAlignment="1">
      <alignment horizontal="center" vertical="center" wrapText="1"/>
    </xf>
    <xf numFmtId="0" fontId="39" fillId="35" borderId="29" xfId="0" applyFont="1" applyFill="1" applyBorder="1" applyAlignment="1">
      <alignment horizontal="center" vertical="center" wrapText="1"/>
    </xf>
    <xf numFmtId="0" fontId="0" fillId="0" borderId="0" xfId="0" applyAlignment="1">
      <alignment vertical="top" wrapText="1"/>
    </xf>
    <xf numFmtId="0" fontId="60" fillId="9" borderId="0" xfId="0" applyFont="1" applyFill="1" applyAlignment="1">
      <alignment vertical="center"/>
    </xf>
    <xf numFmtId="0" fontId="0" fillId="9" borderId="0" xfId="0" applyFill="1"/>
    <xf numFmtId="0" fontId="9" fillId="9" borderId="0" xfId="0" applyFont="1" applyFill="1" applyAlignment="1">
      <alignment horizontal="left" vertical="top"/>
    </xf>
    <xf numFmtId="170" fontId="51" fillId="35" borderId="42" xfId="4" applyNumberFormat="1" applyFont="1" applyFill="1" applyBorder="1" applyAlignment="1">
      <alignment horizontal="center" vertical="center" wrapText="1"/>
    </xf>
    <xf numFmtId="0" fontId="33" fillId="3" borderId="28" xfId="0" applyFont="1" applyFill="1" applyBorder="1" applyAlignment="1">
      <alignment vertical="top" wrapText="1"/>
    </xf>
    <xf numFmtId="0" fontId="37" fillId="0" borderId="40" xfId="0" applyFont="1" applyBorder="1" applyAlignment="1">
      <alignment horizontal="center" vertical="center" wrapText="1"/>
    </xf>
    <xf numFmtId="0" fontId="53" fillId="3" borderId="28" xfId="0" applyFont="1" applyFill="1" applyBorder="1" applyAlignment="1">
      <alignment vertical="top" wrapText="1"/>
    </xf>
    <xf numFmtId="0" fontId="52" fillId="0" borderId="40" xfId="0" applyFont="1" applyBorder="1" applyAlignment="1">
      <alignment horizontal="center" vertical="center" wrapText="1"/>
    </xf>
    <xf numFmtId="0" fontId="33" fillId="3" borderId="0" xfId="0" applyFont="1" applyFill="1" applyAlignment="1">
      <alignment vertical="top" wrapText="1"/>
    </xf>
    <xf numFmtId="0" fontId="53" fillId="3" borderId="0" xfId="0" applyFont="1" applyFill="1" applyAlignment="1">
      <alignment vertical="top" wrapText="1"/>
    </xf>
    <xf numFmtId="0" fontId="53" fillId="3" borderId="34" xfId="0" applyFont="1" applyFill="1" applyBorder="1" applyAlignment="1">
      <alignment vertical="top" wrapText="1"/>
    </xf>
    <xf numFmtId="0" fontId="33" fillId="3" borderId="34" xfId="0" applyFont="1" applyFill="1" applyBorder="1" applyAlignment="1">
      <alignment vertical="top" wrapText="1"/>
    </xf>
    <xf numFmtId="0" fontId="62" fillId="3" borderId="34" xfId="0" applyFont="1" applyFill="1" applyBorder="1" applyAlignment="1">
      <alignment vertical="top" wrapText="1"/>
    </xf>
    <xf numFmtId="0" fontId="34" fillId="0" borderId="34" xfId="0" applyFont="1" applyBorder="1" applyAlignment="1">
      <alignment vertical="top" wrapText="1"/>
    </xf>
    <xf numFmtId="16" fontId="35" fillId="0" borderId="1" xfId="0" quotePrefix="1" applyNumberFormat="1" applyFont="1" applyBorder="1" applyAlignment="1">
      <alignment horizontal="center" vertical="center" wrapText="1"/>
    </xf>
    <xf numFmtId="0" fontId="35" fillId="3" borderId="1" xfId="0" applyFont="1" applyFill="1" applyBorder="1" applyAlignment="1">
      <alignment horizontal="left" vertical="center" wrapText="1"/>
    </xf>
    <xf numFmtId="0" fontId="33" fillId="3" borderId="8" xfId="0" applyFont="1" applyFill="1" applyBorder="1" applyAlignment="1">
      <alignment vertical="top" wrapText="1"/>
    </xf>
    <xf numFmtId="0" fontId="37" fillId="0" borderId="1" xfId="0" applyFont="1" applyBorder="1" applyAlignment="1">
      <alignment horizontal="left" vertical="center" wrapText="1"/>
    </xf>
    <xf numFmtId="0" fontId="35" fillId="0" borderId="1" xfId="0" applyFont="1" applyBorder="1" applyAlignment="1">
      <alignment horizontal="center" vertical="center" wrapText="1"/>
    </xf>
    <xf numFmtId="0" fontId="37" fillId="2" borderId="1" xfId="1" applyFont="1" applyFill="1" applyBorder="1" applyAlignment="1">
      <alignment horizontal="left" vertical="center" wrapText="1"/>
    </xf>
    <xf numFmtId="14" fontId="37" fillId="2" borderId="1" xfId="1" applyNumberFormat="1" applyFont="1" applyFill="1" applyBorder="1" applyAlignment="1">
      <alignment horizontal="center" vertical="center" wrapText="1"/>
    </xf>
    <xf numFmtId="14" fontId="37" fillId="0" borderId="2" xfId="0" applyNumberFormat="1" applyFont="1" applyBorder="1" applyAlignment="1">
      <alignment horizontal="center" vertical="center" wrapText="1"/>
    </xf>
    <xf numFmtId="0" fontId="37" fillId="0" borderId="43" xfId="0" applyFont="1" applyBorder="1" applyAlignment="1">
      <alignment horizontal="center" vertical="center" wrapText="1"/>
    </xf>
    <xf numFmtId="0" fontId="52" fillId="3" borderId="40" xfId="0" applyFont="1" applyFill="1" applyBorder="1" applyAlignment="1">
      <alignment horizontal="center" vertical="center" wrapText="1"/>
    </xf>
    <xf numFmtId="14" fontId="52" fillId="0" borderId="1" xfId="0" applyNumberFormat="1" applyFont="1" applyBorder="1" applyAlignment="1">
      <alignment horizontal="center" vertical="center" wrapText="1"/>
    </xf>
    <xf numFmtId="14" fontId="52" fillId="0" borderId="2" xfId="0" applyNumberFormat="1" applyFont="1" applyBorder="1" applyAlignment="1">
      <alignment horizontal="center" vertical="center" wrapText="1"/>
    </xf>
    <xf numFmtId="0" fontId="35" fillId="0" borderId="1" xfId="0" applyFont="1" applyBorder="1" applyAlignment="1">
      <alignment horizontal="left" vertical="center" wrapText="1"/>
    </xf>
    <xf numFmtId="0" fontId="37" fillId="2" borderId="1" xfId="1" applyFont="1" applyFill="1" applyBorder="1" applyAlignment="1">
      <alignment horizontal="center" vertical="center" wrapText="1"/>
    </xf>
    <xf numFmtId="14" fontId="37" fillId="2" borderId="2" xfId="1" applyNumberFormat="1" applyFont="1" applyFill="1" applyBorder="1" applyAlignment="1">
      <alignment horizontal="center" vertical="center" wrapText="1"/>
    </xf>
    <xf numFmtId="0" fontId="44" fillId="32" borderId="41" xfId="0" applyFont="1" applyFill="1" applyBorder="1" applyAlignment="1">
      <alignment horizontal="left" vertical="center" wrapText="1"/>
    </xf>
    <xf numFmtId="0" fontId="44" fillId="32" borderId="41" xfId="0" applyFont="1" applyFill="1" applyBorder="1" applyAlignment="1">
      <alignment horizontal="center" vertical="center" wrapText="1"/>
    </xf>
    <xf numFmtId="170" fontId="44" fillId="32" borderId="41" xfId="4" applyNumberFormat="1" applyFont="1" applyFill="1" applyBorder="1" applyAlignment="1" applyProtection="1">
      <alignment horizontal="center" vertical="center" wrapText="1"/>
    </xf>
    <xf numFmtId="14" fontId="44" fillId="32" borderId="41" xfId="0" applyNumberFormat="1" applyFont="1" applyFill="1" applyBorder="1" applyAlignment="1">
      <alignment horizontal="center" vertical="center" wrapText="1"/>
    </xf>
    <xf numFmtId="0" fontId="44" fillId="32" borderId="40" xfId="0" applyFont="1" applyFill="1" applyBorder="1" applyAlignment="1">
      <alignment horizontal="left" vertical="center" wrapText="1"/>
    </xf>
    <xf numFmtId="0" fontId="53" fillId="9" borderId="0" xfId="0" applyFont="1" applyFill="1" applyAlignment="1">
      <alignment vertical="center"/>
    </xf>
    <xf numFmtId="14" fontId="61" fillId="3" borderId="0" xfId="0" applyNumberFormat="1" applyFont="1" applyFill="1" applyAlignment="1">
      <alignment horizontal="left" vertical="center"/>
    </xf>
    <xf numFmtId="0" fontId="61" fillId="3" borderId="0" xfId="0" applyFont="1" applyFill="1" applyAlignment="1">
      <alignment vertical="center"/>
    </xf>
    <xf numFmtId="3" fontId="43" fillId="22" borderId="11" xfId="0" applyNumberFormat="1" applyFont="1" applyFill="1" applyBorder="1" applyAlignment="1">
      <alignment horizontal="center" vertical="center" wrapText="1"/>
    </xf>
    <xf numFmtId="3" fontId="40" fillId="22" borderId="26" xfId="0" applyNumberFormat="1" applyFont="1" applyFill="1" applyBorder="1" applyAlignment="1">
      <alignment horizontal="left" vertical="center"/>
    </xf>
    <xf numFmtId="3" fontId="34" fillId="22" borderId="26" xfId="0" applyNumberFormat="1" applyFont="1" applyFill="1" applyBorder="1" applyAlignment="1">
      <alignment horizontal="center" vertical="center" wrapText="1"/>
    </xf>
    <xf numFmtId="0" fontId="31" fillId="3" borderId="0" xfId="0" applyFont="1" applyFill="1" applyAlignment="1">
      <alignment vertical="center"/>
    </xf>
    <xf numFmtId="0" fontId="42" fillId="22" borderId="36" xfId="0" quotePrefix="1" applyFont="1" applyFill="1" applyBorder="1" applyAlignment="1">
      <alignment horizontal="left" vertical="top" wrapText="1"/>
    </xf>
    <xf numFmtId="3" fontId="43" fillId="22" borderId="37" xfId="0" applyNumberFormat="1" applyFont="1" applyFill="1" applyBorder="1" applyAlignment="1">
      <alignment horizontal="center" vertical="center" wrapText="1"/>
    </xf>
    <xf numFmtId="3" fontId="40" fillId="22" borderId="36" xfId="0" applyNumberFormat="1" applyFont="1" applyFill="1" applyBorder="1" applyAlignment="1">
      <alignment horizontal="left" vertical="center"/>
    </xf>
    <xf numFmtId="3" fontId="34" fillId="22" borderId="36" xfId="0" applyNumberFormat="1" applyFont="1" applyFill="1" applyBorder="1" applyAlignment="1">
      <alignment horizontal="center" vertical="center" wrapText="1"/>
    </xf>
    <xf numFmtId="0" fontId="42" fillId="10" borderId="31" xfId="0" applyFont="1" applyFill="1" applyBorder="1" applyAlignment="1">
      <alignment vertical="top"/>
    </xf>
    <xf numFmtId="0" fontId="42" fillId="10" borderId="26" xfId="0" quotePrefix="1" applyFont="1" applyFill="1" applyBorder="1" applyAlignment="1">
      <alignment horizontal="left" vertical="top" wrapText="1"/>
    </xf>
    <xf numFmtId="3" fontId="47" fillId="10" borderId="11" xfId="0" applyNumberFormat="1" applyFont="1" applyFill="1" applyBorder="1" applyAlignment="1">
      <alignment horizontal="center" vertical="center" wrapText="1"/>
    </xf>
    <xf numFmtId="3" fontId="40" fillId="10" borderId="26" xfId="0" applyNumberFormat="1" applyFont="1" applyFill="1" applyBorder="1" applyAlignment="1">
      <alignment horizontal="left" vertical="center"/>
    </xf>
    <xf numFmtId="3" fontId="34" fillId="10" borderId="26" xfId="0" applyNumberFormat="1" applyFont="1" applyFill="1" applyBorder="1" applyAlignment="1">
      <alignment horizontal="center" vertical="center" wrapText="1"/>
    </xf>
    <xf numFmtId="0" fontId="59" fillId="3" borderId="0" xfId="0" applyFont="1" applyFill="1" applyAlignment="1">
      <alignment horizontal="left" vertical="top"/>
    </xf>
    <xf numFmtId="0" fontId="33" fillId="3" borderId="8" xfId="0" applyFont="1" applyFill="1" applyBorder="1" applyAlignment="1">
      <alignment horizontal="left" vertical="top" wrapText="1"/>
    </xf>
    <xf numFmtId="3" fontId="43" fillId="22" borderId="26" xfId="0" applyNumberFormat="1" applyFont="1" applyFill="1" applyBorder="1" applyAlignment="1">
      <alignment horizontal="center" vertical="center" wrapText="1"/>
    </xf>
    <xf numFmtId="3" fontId="43" fillId="22" borderId="36" xfId="0" applyNumberFormat="1" applyFont="1" applyFill="1" applyBorder="1" applyAlignment="1">
      <alignment horizontal="center" vertical="center" wrapText="1"/>
    </xf>
    <xf numFmtId="3" fontId="47" fillId="10" borderId="26" xfId="0" applyNumberFormat="1" applyFont="1" applyFill="1" applyBorder="1" applyAlignment="1">
      <alignment horizontal="center" vertical="center" wrapText="1"/>
    </xf>
    <xf numFmtId="0" fontId="66" fillId="3" borderId="28" xfId="0" applyFont="1" applyFill="1" applyBorder="1" applyAlignment="1">
      <alignment vertical="top" wrapText="1"/>
    </xf>
    <xf numFmtId="0" fontId="37" fillId="9" borderId="1" xfId="0" applyFont="1" applyFill="1" applyBorder="1" applyAlignment="1">
      <alignment horizontal="left" vertical="center" wrapText="1"/>
    </xf>
    <xf numFmtId="14" fontId="37" fillId="2" borderId="45" xfId="1" applyNumberFormat="1" applyFont="1" applyFill="1" applyBorder="1" applyAlignment="1">
      <alignment horizontal="center" vertical="center" wrapText="1"/>
    </xf>
    <xf numFmtId="14" fontId="37" fillId="3" borderId="45" xfId="0" applyNumberFormat="1" applyFont="1" applyFill="1" applyBorder="1" applyAlignment="1">
      <alignment horizontal="center" vertical="center" wrapText="1"/>
    </xf>
    <xf numFmtId="14" fontId="37" fillId="0" borderId="45" xfId="0" applyNumberFormat="1" applyFont="1" applyBorder="1" applyAlignment="1">
      <alignment horizontal="center" vertical="center" wrapText="1"/>
    </xf>
    <xf numFmtId="14" fontId="37" fillId="2" borderId="44" xfId="1" applyNumberFormat="1" applyFont="1" applyFill="1" applyBorder="1" applyAlignment="1">
      <alignment horizontal="center" vertical="center" wrapText="1"/>
    </xf>
    <xf numFmtId="14" fontId="37" fillId="2" borderId="47" xfId="1" applyNumberFormat="1" applyFont="1" applyFill="1" applyBorder="1" applyAlignment="1">
      <alignment horizontal="center" vertical="center" wrapText="1"/>
    </xf>
    <xf numFmtId="14" fontId="37" fillId="32" borderId="0" xfId="1" applyNumberFormat="1" applyFont="1" applyFill="1" applyAlignment="1">
      <alignment horizontal="center" vertical="center" wrapText="1"/>
    </xf>
    <xf numFmtId="170" fontId="44" fillId="32" borderId="46" xfId="4" applyNumberFormat="1" applyFont="1" applyFill="1" applyBorder="1" applyAlignment="1" applyProtection="1">
      <alignment horizontal="center" vertical="center" wrapText="1"/>
    </xf>
    <xf numFmtId="14" fontId="37" fillId="0" borderId="45" xfId="1" applyNumberFormat="1" applyFont="1" applyBorder="1" applyAlignment="1">
      <alignment horizontal="center" vertical="center" wrapText="1"/>
    </xf>
    <xf numFmtId="0" fontId="52" fillId="0" borderId="0" xfId="0" applyFont="1" applyAlignment="1">
      <alignment vertical="center"/>
    </xf>
    <xf numFmtId="14" fontId="37" fillId="3" borderId="48" xfId="0" applyNumberFormat="1" applyFont="1" applyFill="1" applyBorder="1" applyAlignment="1">
      <alignment horizontal="center" vertical="center" wrapText="1"/>
    </xf>
    <xf numFmtId="14" fontId="37" fillId="0" borderId="48" xfId="0" applyNumberFormat="1" applyFont="1" applyBorder="1" applyAlignment="1">
      <alignment horizontal="center" vertical="center" wrapText="1"/>
    </xf>
    <xf numFmtId="0" fontId="35" fillId="0" borderId="1" xfId="0" applyFont="1" applyBorder="1" applyAlignment="1" applyProtection="1">
      <alignment horizontal="left" vertical="center" wrapText="1"/>
      <protection locked="0"/>
    </xf>
    <xf numFmtId="177" fontId="35" fillId="0" borderId="48" xfId="0" applyNumberFormat="1" applyFont="1" applyBorder="1"/>
    <xf numFmtId="0" fontId="37" fillId="0" borderId="1" xfId="1" applyFont="1" applyBorder="1" applyAlignment="1">
      <alignment horizontal="left" vertical="center" wrapText="1"/>
    </xf>
    <xf numFmtId="0" fontId="35" fillId="3" borderId="1" xfId="0" applyFont="1" applyFill="1" applyBorder="1" applyAlignment="1">
      <alignment vertical="center" wrapText="1"/>
    </xf>
    <xf numFmtId="0" fontId="37" fillId="3" borderId="1" xfId="0" applyFont="1" applyFill="1" applyBorder="1" applyAlignment="1">
      <alignment horizontal="left" vertical="center" wrapText="1"/>
    </xf>
    <xf numFmtId="0" fontId="37" fillId="3" borderId="1" xfId="1" applyFont="1" applyFill="1" applyBorder="1" applyAlignment="1">
      <alignment horizontal="left" vertical="center" wrapText="1"/>
    </xf>
    <xf numFmtId="0" fontId="35" fillId="0" borderId="2" xfId="0" applyFont="1" applyBorder="1" applyAlignment="1">
      <alignment vertical="center" wrapText="1"/>
    </xf>
    <xf numFmtId="0" fontId="37" fillId="0" borderId="1" xfId="0" applyFont="1" applyBorder="1" applyAlignment="1" applyProtection="1">
      <alignment horizontal="left" vertical="center" wrapText="1"/>
      <protection locked="0"/>
    </xf>
    <xf numFmtId="0" fontId="35" fillId="0" borderId="1" xfId="0" applyFont="1" applyBorder="1" applyAlignment="1">
      <alignment vertical="center" wrapText="1"/>
    </xf>
    <xf numFmtId="0" fontId="35" fillId="0" borderId="4" xfId="0" applyFont="1" applyBorder="1" applyAlignment="1">
      <alignment horizontal="left" vertical="center" wrapText="1"/>
    </xf>
    <xf numFmtId="0" fontId="37" fillId="0" borderId="4" xfId="0" applyFont="1" applyBorder="1" applyAlignment="1">
      <alignment horizontal="left" vertical="center" wrapText="1"/>
    </xf>
    <xf numFmtId="0" fontId="35" fillId="0" borderId="2" xfId="0" applyFont="1" applyBorder="1" applyAlignment="1">
      <alignment horizontal="left" vertical="center" wrapText="1"/>
    </xf>
    <xf numFmtId="0" fontId="35" fillId="3" borderId="4" xfId="0" applyFont="1" applyFill="1" applyBorder="1" applyAlignment="1">
      <alignment horizontal="left" vertical="center" wrapText="1"/>
    </xf>
    <xf numFmtId="0" fontId="37" fillId="9" borderId="4" xfId="0" applyFont="1" applyFill="1" applyBorder="1" applyAlignment="1">
      <alignment horizontal="left" vertical="center" wrapText="1"/>
    </xf>
    <xf numFmtId="170" fontId="44" fillId="32" borderId="0" xfId="4" applyNumberFormat="1" applyFont="1" applyFill="1" applyBorder="1" applyAlignment="1" applyProtection="1">
      <alignment horizontal="center" vertical="center" wrapText="1"/>
    </xf>
    <xf numFmtId="0" fontId="35" fillId="0" borderId="48" xfId="0" applyFont="1" applyBorder="1" applyAlignment="1">
      <alignment horizontal="left" vertical="center" wrapText="1"/>
    </xf>
    <xf numFmtId="0" fontId="37" fillId="0" borderId="48" xfId="0" applyFont="1" applyBorder="1" applyAlignment="1">
      <alignment horizontal="left" vertical="center" wrapText="1"/>
    </xf>
    <xf numFmtId="0" fontId="37" fillId="9" borderId="48" xfId="0" applyFont="1" applyFill="1" applyBorder="1" applyAlignment="1">
      <alignment horizontal="left" vertical="center" wrapText="1"/>
    </xf>
    <xf numFmtId="0" fontId="37" fillId="0" borderId="48" xfId="1" applyFont="1" applyBorder="1" applyAlignment="1">
      <alignment horizontal="left" vertical="center" wrapText="1"/>
    </xf>
    <xf numFmtId="0" fontId="37" fillId="2" borderId="48" xfId="1" applyFont="1" applyFill="1" applyBorder="1" applyAlignment="1">
      <alignment horizontal="left" vertical="center" wrapText="1"/>
    </xf>
    <xf numFmtId="0" fontId="35" fillId="3" borderId="48" xfId="0" applyFont="1" applyFill="1" applyBorder="1" applyAlignment="1">
      <alignment horizontal="left" vertical="center" wrapText="1"/>
    </xf>
    <xf numFmtId="0" fontId="35" fillId="3" borderId="48" xfId="0" applyFont="1" applyFill="1" applyBorder="1" applyAlignment="1">
      <alignment vertical="center" wrapText="1"/>
    </xf>
    <xf numFmtId="0" fontId="37" fillId="3" borderId="48" xfId="0" applyFont="1" applyFill="1" applyBorder="1" applyAlignment="1">
      <alignment horizontal="left" vertical="center" wrapText="1"/>
    </xf>
    <xf numFmtId="0" fontId="37" fillId="3" borderId="48" xfId="0" applyFont="1" applyFill="1" applyBorder="1" applyAlignment="1" applyProtection="1">
      <alignment horizontal="left" vertical="center" wrapText="1"/>
      <protection locked="0"/>
    </xf>
    <xf numFmtId="176" fontId="37" fillId="3" borderId="48" xfId="0" applyNumberFormat="1" applyFont="1" applyFill="1" applyBorder="1" applyAlignment="1" applyProtection="1">
      <alignment horizontal="left" vertical="center" wrapText="1"/>
      <protection locked="0"/>
    </xf>
    <xf numFmtId="0" fontId="35" fillId="0" borderId="48" xfId="0" applyFont="1" applyBorder="1" applyAlignment="1">
      <alignment vertical="center" wrapText="1"/>
    </xf>
    <xf numFmtId="0" fontId="35" fillId="0" borderId="48" xfId="0" applyFont="1" applyBorder="1" applyAlignment="1" applyProtection="1">
      <alignment horizontal="left" vertical="center" wrapText="1"/>
      <protection locked="0"/>
    </xf>
    <xf numFmtId="176" fontId="37" fillId="0" borderId="48" xfId="0" applyNumberFormat="1" applyFont="1" applyBorder="1" applyAlignment="1" applyProtection="1">
      <alignment horizontal="left" vertical="center" wrapText="1"/>
      <protection locked="0"/>
    </xf>
    <xf numFmtId="0" fontId="37" fillId="0" borderId="48" xfId="0" applyFont="1" applyBorder="1" applyAlignment="1" applyProtection="1">
      <alignment horizontal="left" vertical="center" wrapText="1"/>
      <protection locked="0"/>
    </xf>
    <xf numFmtId="0" fontId="37" fillId="3" borderId="48" xfId="1" applyFont="1" applyFill="1" applyBorder="1" applyAlignment="1">
      <alignment horizontal="left" vertical="center" wrapText="1"/>
    </xf>
    <xf numFmtId="0" fontId="37" fillId="0" borderId="48" xfId="5" applyFont="1" applyFill="1" applyBorder="1" applyAlignment="1" applyProtection="1">
      <alignment horizontal="left" vertical="center" wrapText="1"/>
      <protection locked="0"/>
    </xf>
    <xf numFmtId="0" fontId="35" fillId="3" borderId="48" xfId="0" applyFont="1" applyFill="1" applyBorder="1" applyAlignment="1" applyProtection="1">
      <alignment horizontal="left" vertical="center" wrapText="1"/>
      <protection locked="0"/>
    </xf>
    <xf numFmtId="0" fontId="35" fillId="0" borderId="48" xfId="0" applyFont="1" applyBorder="1" applyAlignment="1">
      <alignment horizontal="left" vertical="center"/>
    </xf>
    <xf numFmtId="0" fontId="0" fillId="33" borderId="0" xfId="0" applyFill="1"/>
    <xf numFmtId="0" fontId="0" fillId="0" borderId="28" xfId="0" applyBorder="1"/>
    <xf numFmtId="0" fontId="9" fillId="36" borderId="0" xfId="0" applyFont="1" applyFill="1"/>
    <xf numFmtId="0" fontId="46" fillId="36" borderId="54" xfId="0" applyFont="1" applyFill="1" applyBorder="1"/>
    <xf numFmtId="0" fontId="46" fillId="36" borderId="55" xfId="0" applyFont="1" applyFill="1" applyBorder="1"/>
    <xf numFmtId="0" fontId="46" fillId="33" borderId="0" xfId="0" applyFont="1" applyFill="1"/>
    <xf numFmtId="3" fontId="9" fillId="0" borderId="52" xfId="0" applyNumberFormat="1" applyFont="1" applyBorder="1"/>
    <xf numFmtId="14" fontId="37" fillId="2" borderId="48" xfId="1" applyNumberFormat="1" applyFont="1" applyFill="1" applyBorder="1" applyAlignment="1">
      <alignment horizontal="center" vertical="center" wrapText="1"/>
    </xf>
    <xf numFmtId="0" fontId="44" fillId="32" borderId="46" xfId="0" applyFont="1" applyFill="1" applyBorder="1" applyAlignment="1">
      <alignment horizontal="right" vertical="center" wrapText="1"/>
    </xf>
    <xf numFmtId="0" fontId="44" fillId="32" borderId="46" xfId="0" applyFont="1" applyFill="1" applyBorder="1" applyAlignment="1">
      <alignment horizontal="left" vertical="center" wrapText="1"/>
    </xf>
    <xf numFmtId="0" fontId="44" fillId="32" borderId="0" xfId="0" applyFont="1" applyFill="1" applyAlignment="1">
      <alignment horizontal="right" vertical="center" wrapText="1"/>
    </xf>
    <xf numFmtId="0" fontId="39" fillId="35" borderId="33" xfId="0" applyFont="1" applyFill="1" applyBorder="1" applyAlignment="1">
      <alignment horizontal="center" vertical="center" wrapText="1"/>
    </xf>
    <xf numFmtId="0" fontId="39" fillId="35" borderId="30" xfId="0" applyFont="1" applyFill="1" applyBorder="1" applyAlignment="1">
      <alignment horizontal="center" vertical="center" wrapText="1"/>
    </xf>
    <xf numFmtId="0" fontId="37" fillId="0" borderId="51" xfId="0" applyFont="1" applyBorder="1" applyAlignment="1">
      <alignment horizontal="center" vertical="center" wrapText="1"/>
    </xf>
    <xf numFmtId="0" fontId="44" fillId="32" borderId="49" xfId="0" applyFont="1" applyFill="1" applyBorder="1" applyAlignment="1">
      <alignment horizontal="right" vertical="center" wrapText="1"/>
    </xf>
    <xf numFmtId="0" fontId="38" fillId="2" borderId="48" xfId="1" applyFont="1" applyFill="1" applyBorder="1" applyAlignment="1">
      <alignment horizontal="left" vertical="center" wrapText="1"/>
    </xf>
    <xf numFmtId="14" fontId="38" fillId="2" borderId="48" xfId="1" applyNumberFormat="1" applyFont="1" applyFill="1" applyBorder="1" applyAlignment="1">
      <alignment horizontal="center" vertical="center" wrapText="1"/>
    </xf>
    <xf numFmtId="0" fontId="37" fillId="3" borderId="51" xfId="0" applyFont="1" applyFill="1" applyBorder="1" applyAlignment="1">
      <alignment horizontal="center" vertical="center" wrapText="1"/>
    </xf>
    <xf numFmtId="0" fontId="37" fillId="0" borderId="51" xfId="0" quotePrefix="1" applyFont="1" applyBorder="1" applyAlignment="1">
      <alignment horizontal="center" vertical="center" wrapText="1"/>
    </xf>
    <xf numFmtId="49" fontId="35" fillId="0" borderId="48" xfId="0" applyNumberFormat="1" applyFont="1" applyBorder="1" applyAlignment="1">
      <alignment horizontal="left" vertical="center" wrapText="1"/>
    </xf>
    <xf numFmtId="14" fontId="37" fillId="0" borderId="48" xfId="0" applyNumberFormat="1" applyFont="1" applyBorder="1" applyAlignment="1">
      <alignment horizontal="left" vertical="center" wrapText="1"/>
    </xf>
    <xf numFmtId="0" fontId="38" fillId="0" borderId="48" xfId="1" applyFont="1" applyBorder="1" applyAlignment="1">
      <alignment horizontal="left" vertical="center" wrapText="1"/>
    </xf>
    <xf numFmtId="14" fontId="38" fillId="0" borderId="48" xfId="1" applyNumberFormat="1" applyFont="1" applyBorder="1" applyAlignment="1">
      <alignment horizontal="center" vertical="center" wrapText="1"/>
    </xf>
    <xf numFmtId="0" fontId="35" fillId="0" borderId="59" xfId="0" applyFont="1" applyBorder="1" applyAlignment="1">
      <alignment horizontal="left" vertical="center" wrapText="1"/>
    </xf>
    <xf numFmtId="0" fontId="38" fillId="2" borderId="59" xfId="1" applyFont="1" applyFill="1" applyBorder="1" applyAlignment="1">
      <alignment horizontal="left" vertical="center" wrapText="1"/>
    </xf>
    <xf numFmtId="14" fontId="38" fillId="2" borderId="59" xfId="1" applyNumberFormat="1" applyFont="1" applyFill="1" applyBorder="1" applyAlignment="1">
      <alignment horizontal="center" vertical="center" wrapText="1"/>
    </xf>
    <xf numFmtId="14" fontId="37" fillId="0" borderId="59" xfId="0" applyNumberFormat="1" applyFont="1" applyBorder="1" applyAlignment="1">
      <alignment horizontal="center" vertical="center" wrapText="1"/>
    </xf>
    <xf numFmtId="14" fontId="37" fillId="0" borderId="60" xfId="0" applyNumberFormat="1" applyFont="1" applyBorder="1" applyAlignment="1">
      <alignment horizontal="center" vertical="center" wrapText="1"/>
    </xf>
    <xf numFmtId="0" fontId="37" fillId="0" borderId="61" xfId="0" applyFont="1" applyBorder="1" applyAlignment="1">
      <alignment horizontal="center" vertical="center" wrapText="1"/>
    </xf>
    <xf numFmtId="0" fontId="44" fillId="32" borderId="0" xfId="0" applyFont="1" applyFill="1" applyAlignment="1">
      <alignment horizontal="left" vertical="center"/>
    </xf>
    <xf numFmtId="0" fontId="33" fillId="3" borderId="62" xfId="0" applyFont="1" applyFill="1" applyBorder="1" applyAlignment="1">
      <alignment vertical="top" wrapText="1"/>
    </xf>
    <xf numFmtId="49" fontId="35" fillId="0" borderId="63" xfId="0" quotePrefix="1" applyNumberFormat="1" applyFont="1" applyBorder="1" applyAlignment="1">
      <alignment horizontal="center" vertical="center" wrapText="1"/>
    </xf>
    <xf numFmtId="0" fontId="44" fillId="32" borderId="58" xfId="0" applyFont="1" applyFill="1" applyBorder="1" applyAlignment="1">
      <alignment horizontal="left" vertical="center"/>
    </xf>
    <xf numFmtId="0" fontId="35" fillId="0" borderId="63" xfId="0" applyFont="1" applyBorder="1" applyAlignment="1">
      <alignment horizontal="center" vertical="center" wrapText="1"/>
    </xf>
    <xf numFmtId="0" fontId="33" fillId="3" borderId="57" xfId="0" applyFont="1" applyFill="1" applyBorder="1" applyAlignment="1">
      <alignment vertical="top" wrapText="1"/>
    </xf>
    <xf numFmtId="0" fontId="33" fillId="3" borderId="64" xfId="0" applyFont="1" applyFill="1" applyBorder="1" applyAlignment="1">
      <alignment vertical="top" wrapText="1"/>
    </xf>
    <xf numFmtId="0" fontId="35" fillId="0" borderId="65" xfId="0" applyFont="1" applyBorder="1" applyAlignment="1">
      <alignment horizontal="center" vertical="center" wrapText="1"/>
    </xf>
    <xf numFmtId="166" fontId="35" fillId="0" borderId="63" xfId="6" applyNumberFormat="1" applyFont="1" applyFill="1" applyBorder="1" applyAlignment="1" applyProtection="1">
      <alignment horizontal="left" vertical="center" wrapText="1"/>
    </xf>
    <xf numFmtId="166" fontId="35" fillId="0" borderId="65" xfId="6" applyNumberFormat="1" applyFont="1" applyFill="1" applyBorder="1" applyAlignment="1" applyProtection="1">
      <alignment horizontal="left" vertical="center" wrapText="1"/>
    </xf>
    <xf numFmtId="0" fontId="44" fillId="32" borderId="63" xfId="0" applyFont="1" applyFill="1" applyBorder="1" applyAlignment="1">
      <alignment horizontal="left" vertical="center" wrapText="1"/>
    </xf>
    <xf numFmtId="0" fontId="44" fillId="32" borderId="63" xfId="0" applyFont="1" applyFill="1" applyBorder="1" applyAlignment="1">
      <alignment horizontal="left" vertical="center"/>
    </xf>
    <xf numFmtId="0" fontId="37" fillId="3" borderId="4" xfId="0" quotePrefix="1" applyFont="1" applyFill="1" applyBorder="1" applyAlignment="1">
      <alignment horizontal="center" vertical="center" wrapText="1"/>
    </xf>
    <xf numFmtId="0" fontId="37" fillId="3" borderId="1" xfId="0" applyFont="1" applyFill="1" applyBorder="1" applyAlignment="1">
      <alignment horizontal="center" vertical="center" wrapText="1"/>
    </xf>
    <xf numFmtId="170" fontId="52" fillId="3" borderId="1" xfId="4" applyNumberFormat="1" applyFont="1" applyFill="1" applyBorder="1" applyAlignment="1">
      <alignment horizontal="center" vertical="center" wrapText="1"/>
    </xf>
    <xf numFmtId="0" fontId="37" fillId="0" borderId="49" xfId="0" applyFont="1" applyBorder="1" applyAlignment="1">
      <alignment horizontal="center" vertical="center" wrapText="1"/>
    </xf>
    <xf numFmtId="49" fontId="35" fillId="0" borderId="48" xfId="0" quotePrefix="1" applyNumberFormat="1" applyFont="1" applyBorder="1" applyAlignment="1">
      <alignment horizontal="center" vertical="center" wrapText="1"/>
    </xf>
    <xf numFmtId="166" fontId="35" fillId="0" borderId="48" xfId="6" applyNumberFormat="1" applyFont="1" applyFill="1" applyBorder="1" applyAlignment="1" applyProtection="1">
      <alignment horizontal="left" vertical="center" wrapText="1"/>
    </xf>
    <xf numFmtId="0" fontId="44" fillId="32" borderId="66" xfId="0" applyFont="1" applyFill="1" applyBorder="1" applyAlignment="1">
      <alignment horizontal="left" vertical="center"/>
    </xf>
    <xf numFmtId="0" fontId="44" fillId="3" borderId="48" xfId="0" applyFont="1" applyFill="1" applyBorder="1" applyAlignment="1">
      <alignment horizontal="right" vertical="center" wrapText="1"/>
    </xf>
    <xf numFmtId="0" fontId="33" fillId="3" borderId="66" xfId="0" applyFont="1" applyFill="1" applyBorder="1" applyAlignment="1">
      <alignment horizontal="left" vertical="top" wrapText="1"/>
    </xf>
    <xf numFmtId="0" fontId="33" fillId="3" borderId="28" xfId="0" applyFont="1" applyFill="1" applyBorder="1" applyAlignment="1">
      <alignment horizontal="left" vertical="top" wrapText="1"/>
    </xf>
    <xf numFmtId="0" fontId="33" fillId="3" borderId="67" xfId="0" applyFont="1" applyFill="1" applyBorder="1" applyAlignment="1">
      <alignment horizontal="left" vertical="top" wrapText="1"/>
    </xf>
    <xf numFmtId="0" fontId="67" fillId="32" borderId="46" xfId="0" applyFont="1" applyFill="1" applyBorder="1" applyAlignment="1">
      <alignment horizontal="right" vertical="center" wrapText="1"/>
    </xf>
    <xf numFmtId="0" fontId="38" fillId="3" borderId="48" xfId="1" applyFont="1" applyFill="1" applyBorder="1" applyAlignment="1">
      <alignment horizontal="left" vertical="center" wrapText="1"/>
    </xf>
    <xf numFmtId="14" fontId="38" fillId="3" borderId="48" xfId="1" applyNumberFormat="1" applyFont="1" applyFill="1" applyBorder="1" applyAlignment="1">
      <alignment horizontal="center" vertical="center" wrapText="1"/>
    </xf>
    <xf numFmtId="14" fontId="37" fillId="0" borderId="1" xfId="0" applyNumberFormat="1" applyFont="1" applyBorder="1" applyAlignment="1">
      <alignment horizontal="center" vertical="center" wrapText="1"/>
    </xf>
    <xf numFmtId="14" fontId="37" fillId="3" borderId="1" xfId="0" applyNumberFormat="1" applyFont="1" applyFill="1" applyBorder="1" applyAlignment="1">
      <alignment horizontal="center" vertical="center" wrapText="1"/>
    </xf>
    <xf numFmtId="14" fontId="37" fillId="3" borderId="2" xfId="0" applyNumberFormat="1" applyFont="1" applyFill="1" applyBorder="1" applyAlignment="1">
      <alignment horizontal="center" vertical="center" wrapText="1"/>
    </xf>
    <xf numFmtId="0" fontId="35" fillId="3" borderId="48" xfId="0" applyFont="1" applyFill="1" applyBorder="1" applyAlignment="1">
      <alignment horizontal="center" vertical="center" wrapText="1"/>
    </xf>
    <xf numFmtId="166" fontId="35" fillId="3" borderId="48" xfId="6" applyNumberFormat="1" applyFont="1" applyFill="1" applyBorder="1" applyAlignment="1" applyProtection="1">
      <alignment horizontal="left" vertical="center" wrapText="1"/>
    </xf>
    <xf numFmtId="0" fontId="35" fillId="3" borderId="48" xfId="0" quotePrefix="1" applyFont="1" applyFill="1" applyBorder="1" applyAlignment="1">
      <alignment horizontal="center" vertical="center" wrapText="1"/>
    </xf>
    <xf numFmtId="0" fontId="37" fillId="2" borderId="48" xfId="1" applyFont="1" applyFill="1" applyBorder="1" applyAlignment="1">
      <alignment vertical="center" wrapText="1"/>
    </xf>
    <xf numFmtId="0" fontId="35" fillId="0" borderId="63" xfId="0" quotePrefix="1" applyFont="1" applyBorder="1" applyAlignment="1">
      <alignment horizontal="center" vertical="center" wrapText="1"/>
    </xf>
    <xf numFmtId="0" fontId="33" fillId="32" borderId="57" xfId="0" applyFont="1" applyFill="1" applyBorder="1" applyAlignment="1">
      <alignment horizontal="left" vertical="top" wrapText="1"/>
    </xf>
    <xf numFmtId="0" fontId="44" fillId="32" borderId="28" xfId="0" applyFont="1" applyFill="1" applyBorder="1" applyAlignment="1">
      <alignment horizontal="left" vertical="center"/>
    </xf>
    <xf numFmtId="0" fontId="44" fillId="32" borderId="70" xfId="0" applyFont="1" applyFill="1" applyBorder="1" applyAlignment="1">
      <alignment horizontal="right" vertical="center" wrapText="1"/>
    </xf>
    <xf numFmtId="0" fontId="41" fillId="33" borderId="71" xfId="0" applyFont="1" applyFill="1" applyBorder="1" applyAlignment="1">
      <alignment horizontal="left" vertical="center" wrapText="1"/>
    </xf>
    <xf numFmtId="3" fontId="44" fillId="33" borderId="72" xfId="0" applyNumberFormat="1" applyFont="1" applyFill="1" applyBorder="1" applyAlignment="1">
      <alignment horizontal="center" vertical="center" wrapText="1"/>
    </xf>
    <xf numFmtId="0" fontId="46" fillId="33" borderId="72" xfId="0" applyFont="1" applyFill="1" applyBorder="1" applyAlignment="1">
      <alignment horizontal="left" vertical="center" wrapText="1"/>
    </xf>
    <xf numFmtId="170" fontId="45" fillId="33" borderId="72" xfId="4" applyNumberFormat="1" applyFont="1" applyFill="1" applyBorder="1" applyAlignment="1" applyProtection="1">
      <alignment horizontal="right" vertical="center"/>
    </xf>
    <xf numFmtId="3" fontId="44" fillId="33" borderId="72" xfId="0" applyNumberFormat="1" applyFont="1" applyFill="1" applyBorder="1" applyAlignment="1">
      <alignment horizontal="right" vertical="center" wrapText="1"/>
    </xf>
    <xf numFmtId="0" fontId="44" fillId="33" borderId="73" xfId="1" applyFont="1" applyFill="1" applyBorder="1" applyAlignment="1">
      <alignment horizontal="left" vertical="center" wrapText="1"/>
    </xf>
    <xf numFmtId="14" fontId="37" fillId="32" borderId="48" xfId="0" applyNumberFormat="1" applyFont="1" applyFill="1" applyBorder="1" applyAlignment="1">
      <alignment horizontal="center" vertical="center" wrapText="1"/>
    </xf>
    <xf numFmtId="14" fontId="37" fillId="0" borderId="48" xfId="1" applyNumberFormat="1" applyFont="1" applyBorder="1" applyAlignment="1">
      <alignment horizontal="center" vertical="center" wrapText="1"/>
    </xf>
    <xf numFmtId="0" fontId="37" fillId="3" borderId="43" xfId="0" applyFont="1" applyFill="1" applyBorder="1" applyAlignment="1">
      <alignment horizontal="center" vertical="center" wrapText="1"/>
    </xf>
    <xf numFmtId="0" fontId="46" fillId="38" borderId="45" xfId="0" applyFont="1" applyFill="1" applyBorder="1" applyAlignment="1">
      <alignment vertical="center" wrapText="1"/>
    </xf>
    <xf numFmtId="0" fontId="46" fillId="38" borderId="46" xfId="0" applyFont="1" applyFill="1" applyBorder="1" applyAlignment="1">
      <alignment horizontal="center" vertical="center" wrapText="1"/>
    </xf>
    <xf numFmtId="0" fontId="46" fillId="38" borderId="46" xfId="0" applyFont="1" applyFill="1" applyBorder="1" applyAlignment="1">
      <alignment horizontal="right" vertical="center" wrapText="1"/>
    </xf>
    <xf numFmtId="0" fontId="46" fillId="38" borderId="46" xfId="0" applyFont="1" applyFill="1" applyBorder="1" applyAlignment="1">
      <alignment vertical="center"/>
    </xf>
    <xf numFmtId="0" fontId="46" fillId="38" borderId="46" xfId="0" applyFont="1" applyFill="1" applyBorder="1" applyAlignment="1">
      <alignment horizontal="left" vertical="center"/>
    </xf>
    <xf numFmtId="170" fontId="46" fillId="38" borderId="46" xfId="4" applyNumberFormat="1" applyFont="1" applyFill="1" applyBorder="1" applyAlignment="1">
      <alignment horizontal="center" vertical="center"/>
    </xf>
    <xf numFmtId="0" fontId="37" fillId="3" borderId="1" xfId="0" applyFont="1" applyFill="1" applyBorder="1" applyAlignment="1" applyProtection="1">
      <alignment horizontal="left" vertical="center" wrapText="1"/>
      <protection locked="0"/>
    </xf>
    <xf numFmtId="0" fontId="37" fillId="3" borderId="48" xfId="0" applyFont="1" applyFill="1" applyBorder="1" applyAlignment="1">
      <alignment horizontal="center" vertical="center"/>
    </xf>
    <xf numFmtId="14" fontId="37" fillId="3" borderId="48" xfId="0" applyNumberFormat="1" applyFont="1" applyFill="1" applyBorder="1" applyAlignment="1">
      <alignment horizontal="center" vertical="center"/>
    </xf>
    <xf numFmtId="0" fontId="52" fillId="3" borderId="48" xfId="0" applyFont="1" applyFill="1" applyBorder="1" applyAlignment="1">
      <alignment vertical="center"/>
    </xf>
    <xf numFmtId="0" fontId="35" fillId="0" borderId="48" xfId="0" applyFont="1" applyBorder="1" applyAlignment="1">
      <alignment horizontal="center" vertical="center" wrapText="1"/>
    </xf>
    <xf numFmtId="0" fontId="35" fillId="0" borderId="48" xfId="0" quotePrefix="1" applyFont="1" applyBorder="1" applyAlignment="1">
      <alignment horizontal="center" vertical="center" wrapText="1"/>
    </xf>
    <xf numFmtId="0" fontId="35" fillId="0" borderId="1" xfId="0" quotePrefix="1" applyFont="1" applyBorder="1" applyAlignment="1">
      <alignment horizontal="center" vertical="center" wrapText="1"/>
    </xf>
    <xf numFmtId="0" fontId="35" fillId="0" borderId="45" xfId="0" applyFont="1" applyBorder="1" applyAlignment="1">
      <alignment horizontal="left" vertical="center" wrapText="1"/>
    </xf>
    <xf numFmtId="0" fontId="35" fillId="0" borderId="63" xfId="0" applyFont="1" applyBorder="1" applyAlignment="1">
      <alignment horizontal="left" vertical="center" wrapText="1"/>
    </xf>
    <xf numFmtId="0" fontId="37" fillId="0" borderId="48" xfId="0" applyFont="1" applyBorder="1" applyAlignment="1">
      <alignment horizontal="center" vertical="center" wrapText="1"/>
    </xf>
    <xf numFmtId="0" fontId="35" fillId="0" borderId="48" xfId="0" applyFont="1" applyBorder="1" applyAlignment="1" applyProtection="1">
      <alignment horizontal="center" vertical="center" wrapText="1"/>
      <protection locked="0"/>
    </xf>
    <xf numFmtId="176" fontId="37" fillId="0" borderId="1" xfId="0" applyNumberFormat="1" applyFont="1" applyBorder="1" applyAlignment="1" applyProtection="1">
      <alignment horizontal="left" vertical="center" wrapText="1"/>
      <protection locked="0"/>
    </xf>
    <xf numFmtId="176" fontId="37" fillId="3" borderId="1" xfId="0" applyNumberFormat="1" applyFont="1" applyFill="1" applyBorder="1" applyAlignment="1" applyProtection="1">
      <alignment horizontal="left" vertical="center" wrapText="1"/>
      <protection locked="0"/>
    </xf>
    <xf numFmtId="170" fontId="37" fillId="9" borderId="48" xfId="4" applyNumberFormat="1" applyFont="1" applyFill="1" applyBorder="1" applyAlignment="1" applyProtection="1">
      <alignment horizontal="center" vertical="center" wrapText="1"/>
    </xf>
    <xf numFmtId="170" fontId="37" fillId="0" borderId="48" xfId="4" applyNumberFormat="1" applyFont="1" applyBorder="1" applyAlignment="1" applyProtection="1">
      <alignment horizontal="center" vertical="center" wrapText="1"/>
    </xf>
    <xf numFmtId="0" fontId="70" fillId="3" borderId="28" xfId="0" applyFont="1" applyFill="1" applyBorder="1" applyAlignment="1">
      <alignment vertical="top" wrapText="1"/>
    </xf>
    <xf numFmtId="170" fontId="37" fillId="0" borderId="48" xfId="4" applyNumberFormat="1" applyFont="1" applyFill="1" applyBorder="1" applyAlignment="1" applyProtection="1">
      <alignment horizontal="center" vertical="center" wrapText="1"/>
    </xf>
    <xf numFmtId="0" fontId="35" fillId="0" borderId="48" xfId="0" applyFont="1" applyBorder="1"/>
    <xf numFmtId="14" fontId="35" fillId="0" borderId="48" xfId="0" applyNumberFormat="1" applyFont="1" applyBorder="1"/>
    <xf numFmtId="165" fontId="35" fillId="0" borderId="48" xfId="0" applyNumberFormat="1" applyFont="1" applyBorder="1"/>
    <xf numFmtId="170" fontId="37" fillId="0" borderId="1" xfId="4" applyNumberFormat="1" applyFont="1" applyFill="1" applyBorder="1" applyAlignment="1" applyProtection="1">
      <alignment horizontal="center" vertical="center" wrapText="1"/>
    </xf>
    <xf numFmtId="170" fontId="37" fillId="0" borderId="1" xfId="4" applyNumberFormat="1" applyFont="1" applyBorder="1" applyAlignment="1" applyProtection="1">
      <alignment horizontal="center" vertical="center" wrapText="1"/>
    </xf>
    <xf numFmtId="170" fontId="37" fillId="9" borderId="1" xfId="4" applyNumberFormat="1" applyFont="1" applyFill="1" applyBorder="1" applyAlignment="1" applyProtection="1">
      <alignment horizontal="center" vertical="center" wrapText="1"/>
    </xf>
    <xf numFmtId="0" fontId="35" fillId="3" borderId="48" xfId="0" applyFont="1" applyFill="1" applyBorder="1"/>
    <xf numFmtId="0" fontId="70" fillId="32" borderId="3" xfId="0" applyFont="1" applyFill="1" applyBorder="1" applyAlignment="1">
      <alignment horizontal="center" vertical="center" wrapText="1"/>
    </xf>
    <xf numFmtId="0" fontId="70" fillId="32" borderId="3" xfId="0" applyFont="1" applyFill="1" applyBorder="1" applyAlignment="1">
      <alignment horizontal="left" vertical="center"/>
    </xf>
    <xf numFmtId="170" fontId="70" fillId="32" borderId="3" xfId="4" applyNumberFormat="1" applyFont="1" applyFill="1" applyBorder="1" applyAlignment="1" applyProtection="1">
      <alignment horizontal="center" vertical="center" wrapText="1"/>
    </xf>
    <xf numFmtId="0" fontId="70" fillId="32" borderId="3" xfId="0" applyFont="1" applyFill="1" applyBorder="1" applyAlignment="1">
      <alignment horizontal="left" vertical="center" wrapText="1"/>
    </xf>
    <xf numFmtId="0" fontId="70" fillId="32" borderId="3" xfId="1" applyFont="1" applyFill="1" applyBorder="1" applyAlignment="1">
      <alignment horizontal="left" vertical="center" wrapText="1"/>
    </xf>
    <xf numFmtId="14" fontId="70" fillId="32" borderId="48" xfId="0" applyNumberFormat="1" applyFont="1" applyFill="1" applyBorder="1" applyAlignment="1">
      <alignment horizontal="center" vertical="center" wrapText="1"/>
    </xf>
    <xf numFmtId="170" fontId="37" fillId="0" borderId="48" xfId="4" applyNumberFormat="1" applyFont="1" applyFill="1" applyBorder="1" applyAlignment="1" applyProtection="1">
      <alignment horizontal="left" vertical="center" wrapText="1"/>
    </xf>
    <xf numFmtId="170" fontId="37" fillId="3" borderId="48" xfId="4" applyNumberFormat="1" applyFont="1" applyFill="1" applyBorder="1" applyAlignment="1" applyProtection="1">
      <alignment horizontal="left" vertical="center" wrapText="1"/>
    </xf>
    <xf numFmtId="170" fontId="37" fillId="3" borderId="1" xfId="4" applyNumberFormat="1" applyFont="1" applyFill="1" applyBorder="1" applyAlignment="1" applyProtection="1">
      <alignment horizontal="center" vertical="center" wrapText="1"/>
    </xf>
    <xf numFmtId="170" fontId="37" fillId="3" borderId="48" xfId="4" applyNumberFormat="1" applyFont="1" applyFill="1" applyBorder="1" applyAlignment="1" applyProtection="1">
      <alignment horizontal="center" vertical="center" wrapText="1"/>
    </xf>
    <xf numFmtId="170" fontId="37" fillId="0" borderId="1" xfId="4" applyNumberFormat="1" applyFont="1" applyFill="1" applyBorder="1" applyAlignment="1" applyProtection="1">
      <alignment horizontal="center" vertical="center" wrapText="1"/>
      <protection locked="0"/>
    </xf>
    <xf numFmtId="170" fontId="37" fillId="0" borderId="48" xfId="4" applyNumberFormat="1" applyFont="1" applyFill="1" applyBorder="1" applyAlignment="1" applyProtection="1">
      <alignment horizontal="center" vertical="center" wrapText="1"/>
      <protection locked="0"/>
    </xf>
    <xf numFmtId="170" fontId="70" fillId="32" borderId="46" xfId="4" applyNumberFormat="1" applyFont="1" applyFill="1" applyBorder="1" applyAlignment="1" applyProtection="1">
      <alignment horizontal="center" vertical="center" wrapText="1"/>
    </xf>
    <xf numFmtId="0" fontId="70" fillId="3" borderId="34" xfId="0" applyFont="1" applyFill="1" applyBorder="1" applyAlignment="1">
      <alignment vertical="top" wrapText="1"/>
    </xf>
    <xf numFmtId="170" fontId="37" fillId="3" borderId="48" xfId="4" applyNumberFormat="1" applyFont="1" applyFill="1" applyBorder="1" applyAlignment="1" applyProtection="1">
      <alignment horizontal="center" vertical="center" wrapText="1"/>
      <protection locked="0"/>
    </xf>
    <xf numFmtId="0" fontId="70" fillId="32" borderId="46" xfId="1" applyFont="1" applyFill="1" applyBorder="1" applyAlignment="1">
      <alignment horizontal="center" vertical="center" wrapText="1"/>
    </xf>
    <xf numFmtId="0" fontId="70" fillId="0" borderId="34" xfId="0" applyFont="1" applyBorder="1" applyAlignment="1">
      <alignment vertical="top" wrapText="1"/>
    </xf>
    <xf numFmtId="0" fontId="70" fillId="32" borderId="41" xfId="1" applyFont="1" applyFill="1" applyBorder="1" applyAlignment="1">
      <alignment horizontal="left" vertical="center" wrapText="1"/>
    </xf>
    <xf numFmtId="0" fontId="70" fillId="32" borderId="41" xfId="1" applyFont="1" applyFill="1" applyBorder="1" applyAlignment="1">
      <alignment horizontal="center" vertical="center" wrapText="1"/>
    </xf>
    <xf numFmtId="14" fontId="70" fillId="32" borderId="0" xfId="0" applyNumberFormat="1" applyFont="1" applyFill="1" applyAlignment="1">
      <alignment horizontal="center" vertical="center" wrapText="1"/>
    </xf>
    <xf numFmtId="0" fontId="35" fillId="0" borderId="48" xfId="0" applyFont="1" applyBorder="1" applyAlignment="1">
      <alignment vertical="center"/>
    </xf>
    <xf numFmtId="14" fontId="35" fillId="0" borderId="48" xfId="0" applyNumberFormat="1" applyFont="1" applyBorder="1" applyAlignment="1">
      <alignment horizontal="center" vertical="center"/>
    </xf>
    <xf numFmtId="165" fontId="35" fillId="0" borderId="48" xfId="0" applyNumberFormat="1" applyFont="1" applyBorder="1" applyAlignment="1">
      <alignment horizontal="center" vertical="center"/>
    </xf>
    <xf numFmtId="176" fontId="35" fillId="0" borderId="48" xfId="0" applyNumberFormat="1" applyFont="1" applyBorder="1" applyAlignment="1">
      <alignment horizontal="left" vertical="center"/>
    </xf>
    <xf numFmtId="165" fontId="35" fillId="0" borderId="48" xfId="0" applyNumberFormat="1" applyFont="1" applyBorder="1" applyAlignment="1">
      <alignment horizontal="left" vertical="center"/>
    </xf>
    <xf numFmtId="0" fontId="35" fillId="0" borderId="48" xfId="0" applyFont="1" applyBorder="1" applyAlignment="1">
      <alignment horizontal="left"/>
    </xf>
    <xf numFmtId="0" fontId="51" fillId="35" borderId="29" xfId="0" applyFont="1" applyFill="1" applyBorder="1" applyAlignment="1">
      <alignment vertical="center" wrapText="1"/>
    </xf>
    <xf numFmtId="0" fontId="0" fillId="0" borderId="0" xfId="0" applyAlignment="1">
      <alignment horizontal="center" vertical="center"/>
    </xf>
    <xf numFmtId="0" fontId="51" fillId="35" borderId="50" xfId="0" applyFont="1" applyFill="1" applyBorder="1" applyAlignment="1">
      <alignment horizontal="left" vertical="center" wrapText="1"/>
    </xf>
    <xf numFmtId="0" fontId="37" fillId="3" borderId="48" xfId="0" applyFont="1" applyFill="1" applyBorder="1" applyAlignment="1">
      <alignment horizontal="center" vertical="center" wrapText="1"/>
    </xf>
    <xf numFmtId="0" fontId="37" fillId="3" borderId="48" xfId="0" applyFont="1" applyFill="1" applyBorder="1" applyAlignment="1" applyProtection="1">
      <alignment horizontal="center" vertical="center" wrapText="1"/>
      <protection locked="0"/>
    </xf>
    <xf numFmtId="0" fontId="51" fillId="35" borderId="29" xfId="0" applyFont="1" applyFill="1" applyBorder="1" applyAlignment="1">
      <alignment horizontal="left" vertical="center" wrapText="1"/>
    </xf>
    <xf numFmtId="0" fontId="35" fillId="3" borderId="48" xfId="0" applyFont="1" applyFill="1" applyBorder="1" applyAlignment="1">
      <alignment horizontal="right" vertical="center"/>
    </xf>
    <xf numFmtId="0" fontId="37" fillId="3" borderId="48" xfId="0" applyFont="1" applyFill="1" applyBorder="1" applyAlignment="1">
      <alignment horizontal="right" vertical="center" wrapText="1"/>
    </xf>
    <xf numFmtId="178" fontId="35" fillId="0" borderId="48" xfId="0" applyNumberFormat="1" applyFont="1" applyBorder="1" applyAlignment="1">
      <alignment horizontal="center" vertical="center"/>
    </xf>
    <xf numFmtId="0" fontId="60" fillId="9" borderId="0" xfId="0" applyFont="1" applyFill="1" applyAlignment="1">
      <alignment horizontal="center" vertical="center"/>
    </xf>
    <xf numFmtId="0" fontId="42" fillId="22" borderId="36" xfId="0" quotePrefix="1" applyFont="1" applyFill="1" applyBorder="1" applyAlignment="1">
      <alignment horizontal="center" vertical="center" wrapText="1"/>
    </xf>
    <xf numFmtId="0" fontId="42" fillId="10" borderId="26" xfId="0" quotePrefix="1" applyFont="1" applyFill="1" applyBorder="1" applyAlignment="1">
      <alignment horizontal="center" vertical="center" wrapText="1"/>
    </xf>
    <xf numFmtId="0" fontId="0" fillId="33" borderId="0" xfId="0" applyFill="1" applyAlignment="1">
      <alignment horizontal="center" vertical="center"/>
    </xf>
    <xf numFmtId="0" fontId="0" fillId="3" borderId="0" xfId="0" applyFill="1" applyAlignment="1">
      <alignment horizontal="left" vertical="center"/>
    </xf>
    <xf numFmtId="0" fontId="37" fillId="0" borderId="48" xfId="0" applyFont="1" applyBorder="1" applyAlignment="1" applyProtection="1">
      <alignment horizontal="center" vertical="center" wrapText="1"/>
      <protection locked="0"/>
    </xf>
    <xf numFmtId="170" fontId="37" fillId="0" borderId="48" xfId="4" applyNumberFormat="1" applyFont="1" applyBorder="1" applyAlignment="1" applyProtection="1">
      <alignment vertical="center" wrapText="1"/>
    </xf>
    <xf numFmtId="170" fontId="37" fillId="0" borderId="1" xfId="4" applyNumberFormat="1" applyFont="1" applyBorder="1" applyAlignment="1" applyProtection="1">
      <alignment vertical="center" wrapText="1"/>
    </xf>
    <xf numFmtId="170" fontId="70" fillId="32" borderId="3" xfId="4" applyNumberFormat="1" applyFont="1" applyFill="1" applyBorder="1" applyAlignment="1" applyProtection="1">
      <alignment vertical="center" wrapText="1"/>
    </xf>
    <xf numFmtId="170" fontId="37" fillId="0" borderId="48" xfId="4" applyNumberFormat="1" applyFont="1" applyFill="1" applyBorder="1" applyAlignment="1" applyProtection="1">
      <alignment vertical="center" wrapText="1"/>
    </xf>
    <xf numFmtId="170" fontId="37" fillId="0" borderId="1" xfId="4" applyNumberFormat="1" applyFont="1" applyFill="1" applyBorder="1" applyAlignment="1" applyProtection="1">
      <alignment vertical="center" wrapText="1"/>
    </xf>
    <xf numFmtId="170" fontId="37" fillId="3" borderId="1" xfId="4" applyNumberFormat="1" applyFont="1" applyFill="1" applyBorder="1" applyAlignment="1" applyProtection="1">
      <alignment vertical="center" wrapText="1"/>
    </xf>
    <xf numFmtId="170" fontId="37" fillId="3" borderId="48" xfId="4" applyNumberFormat="1" applyFont="1" applyFill="1" applyBorder="1" applyAlignment="1" applyProtection="1">
      <alignment vertical="center" wrapText="1"/>
    </xf>
    <xf numFmtId="170" fontId="70" fillId="32" borderId="46" xfId="4" applyNumberFormat="1" applyFont="1" applyFill="1" applyBorder="1" applyAlignment="1" applyProtection="1">
      <alignment vertical="center" wrapText="1"/>
    </xf>
    <xf numFmtId="0" fontId="35" fillId="3" borderId="48" xfId="0" applyFont="1" applyFill="1" applyBorder="1" applyAlignment="1" applyProtection="1">
      <alignment horizontal="center" vertical="center" wrapText="1"/>
      <protection locked="0"/>
    </xf>
    <xf numFmtId="0" fontId="60" fillId="9" borderId="0" xfId="0" applyFont="1" applyFill="1" applyAlignment="1">
      <alignment horizontal="left" vertical="center"/>
    </xf>
    <xf numFmtId="3" fontId="43" fillId="22" borderId="11" xfId="0" applyNumberFormat="1" applyFont="1" applyFill="1" applyBorder="1" applyAlignment="1">
      <alignment horizontal="left" vertical="center" wrapText="1"/>
    </xf>
    <xf numFmtId="3" fontId="43" fillId="22" borderId="37" xfId="0" applyNumberFormat="1" applyFont="1" applyFill="1" applyBorder="1" applyAlignment="1">
      <alignment horizontal="left" vertical="center" wrapText="1"/>
    </xf>
    <xf numFmtId="3" fontId="47" fillId="10" borderId="11" xfId="0" applyNumberFormat="1" applyFont="1" applyFill="1" applyBorder="1" applyAlignment="1">
      <alignment horizontal="left" vertical="center" wrapText="1"/>
    </xf>
    <xf numFmtId="0" fontId="46" fillId="33" borderId="0" xfId="0" applyFont="1" applyFill="1" applyAlignment="1">
      <alignment horizontal="left" vertical="center"/>
    </xf>
    <xf numFmtId="0" fontId="0" fillId="0" borderId="53" xfId="0" applyBorder="1" applyAlignment="1">
      <alignment horizontal="left" vertical="center"/>
    </xf>
    <xf numFmtId="0" fontId="35" fillId="3" borderId="48" xfId="0" applyFont="1" applyFill="1" applyBorder="1" applyAlignment="1">
      <alignment horizontal="left" vertical="center"/>
    </xf>
    <xf numFmtId="0" fontId="37" fillId="3" borderId="48" xfId="0" applyFont="1" applyFill="1" applyBorder="1" applyAlignment="1">
      <alignment horizontal="left" vertical="center"/>
    </xf>
    <xf numFmtId="14" fontId="37" fillId="2" borderId="48" xfId="1" quotePrefix="1" applyNumberFormat="1" applyFont="1" applyFill="1" applyBorder="1" applyAlignment="1">
      <alignment horizontal="center" vertical="center" wrapText="1"/>
    </xf>
    <xf numFmtId="0" fontId="71" fillId="32" borderId="58" xfId="0" applyFont="1" applyFill="1" applyBorder="1" applyAlignment="1">
      <alignment horizontal="left" vertical="center"/>
    </xf>
    <xf numFmtId="0" fontId="70" fillId="32" borderId="46" xfId="0" applyFont="1" applyFill="1" applyBorder="1" applyAlignment="1">
      <alignment horizontal="center" vertical="center" wrapText="1"/>
    </xf>
    <xf numFmtId="0" fontId="70" fillId="32" borderId="46" xfId="0" applyFont="1" applyFill="1" applyBorder="1" applyAlignment="1">
      <alignment horizontal="left" vertical="center" wrapText="1"/>
    </xf>
    <xf numFmtId="14" fontId="37" fillId="32" borderId="46" xfId="1" applyNumberFormat="1" applyFont="1" applyFill="1" applyBorder="1" applyAlignment="1">
      <alignment horizontal="center" vertical="center" wrapText="1"/>
    </xf>
    <xf numFmtId="14" fontId="70" fillId="32" borderId="46" xfId="0" applyNumberFormat="1" applyFont="1" applyFill="1" applyBorder="1" applyAlignment="1">
      <alignment horizontal="center" vertical="center" wrapText="1"/>
    </xf>
    <xf numFmtId="0" fontId="37" fillId="2" borderId="48" xfId="1" applyFont="1" applyFill="1" applyBorder="1" applyAlignment="1">
      <alignment horizontal="center" vertical="center" wrapText="1"/>
    </xf>
    <xf numFmtId="0" fontId="71" fillId="32" borderId="58" xfId="0" applyFont="1" applyFill="1" applyBorder="1" applyAlignment="1">
      <alignment horizontal="right" vertical="center" wrapText="1"/>
    </xf>
    <xf numFmtId="0" fontId="37" fillId="3" borderId="48" xfId="0" quotePrefix="1" applyFont="1" applyFill="1" applyBorder="1" applyAlignment="1">
      <alignment horizontal="center" vertical="center" wrapText="1"/>
    </xf>
    <xf numFmtId="0" fontId="37" fillId="0" borderId="48" xfId="0" quotePrefix="1" applyFont="1" applyBorder="1" applyAlignment="1">
      <alignment horizontal="center" vertical="center" wrapText="1"/>
    </xf>
    <xf numFmtId="0" fontId="70" fillId="32" borderId="46" xfId="1" applyFont="1" applyFill="1" applyBorder="1" applyAlignment="1">
      <alignment horizontal="left" vertical="center" wrapText="1"/>
    </xf>
    <xf numFmtId="0" fontId="37" fillId="0" borderId="45" xfId="0" applyFont="1" applyBorder="1" applyAlignment="1">
      <alignment horizontal="left" vertical="center" wrapText="1"/>
    </xf>
    <xf numFmtId="0" fontId="71" fillId="32" borderId="58" xfId="0" applyFont="1" applyFill="1" applyBorder="1" applyAlignment="1">
      <alignment horizontal="left" vertical="center" wrapText="1"/>
    </xf>
    <xf numFmtId="0" fontId="37" fillId="0" borderId="48" xfId="0" quotePrefix="1" applyFont="1" applyBorder="1" applyAlignment="1" applyProtection="1">
      <alignment horizontal="center" vertical="center" wrapText="1"/>
      <protection locked="0"/>
    </xf>
    <xf numFmtId="0" fontId="35" fillId="0" borderId="45" xfId="0" applyFont="1" applyBorder="1" applyAlignment="1">
      <alignment vertical="center" wrapText="1"/>
    </xf>
    <xf numFmtId="0" fontId="37" fillId="9" borderId="63" xfId="0" applyFont="1" applyFill="1" applyBorder="1" applyAlignment="1">
      <alignment horizontal="left" vertical="center" wrapText="1"/>
    </xf>
    <xf numFmtId="0" fontId="37" fillId="0" borderId="63" xfId="0" applyFont="1" applyBorder="1" applyAlignment="1">
      <alignment horizontal="left" vertical="center" wrapText="1"/>
    </xf>
    <xf numFmtId="14" fontId="37" fillId="32" borderId="48" xfId="1" applyNumberFormat="1" applyFont="1" applyFill="1" applyBorder="1" applyAlignment="1">
      <alignment horizontal="center" vertical="center" wrapText="1"/>
    </xf>
    <xf numFmtId="0" fontId="36" fillId="32" borderId="48" xfId="0" applyFont="1" applyFill="1" applyBorder="1" applyAlignment="1">
      <alignment horizontal="left" vertical="center" wrapText="1"/>
    </xf>
    <xf numFmtId="0" fontId="35" fillId="3" borderId="45" xfId="0" applyFont="1" applyFill="1" applyBorder="1" applyAlignment="1">
      <alignment horizontal="left" vertical="center" wrapText="1"/>
    </xf>
    <xf numFmtId="0" fontId="35" fillId="3" borderId="45" xfId="0" applyFont="1" applyFill="1" applyBorder="1" applyAlignment="1">
      <alignment vertical="center" wrapText="1"/>
    </xf>
    <xf numFmtId="0" fontId="37" fillId="9" borderId="48" xfId="5" applyFont="1" applyFill="1" applyBorder="1" applyAlignment="1" applyProtection="1">
      <alignment horizontal="left" vertical="center" wrapText="1"/>
    </xf>
    <xf numFmtId="0" fontId="37" fillId="3" borderId="63" xfId="0" applyFont="1" applyFill="1" applyBorder="1" applyAlignment="1">
      <alignment horizontal="left" vertical="center" wrapText="1"/>
    </xf>
    <xf numFmtId="0" fontId="57" fillId="33" borderId="71" xfId="0" applyFont="1" applyFill="1" applyBorder="1" applyAlignment="1">
      <alignment horizontal="left" vertical="center" wrapText="1"/>
    </xf>
    <xf numFmtId="0" fontId="57" fillId="33" borderId="72" xfId="0" applyFont="1" applyFill="1" applyBorder="1" applyAlignment="1">
      <alignment horizontal="center" vertical="center" wrapText="1"/>
    </xf>
    <xf numFmtId="0" fontId="65" fillId="33" borderId="72" xfId="0" applyFont="1" applyFill="1" applyBorder="1" applyAlignment="1">
      <alignment horizontal="center" vertical="center" wrapText="1"/>
    </xf>
    <xf numFmtId="0" fontId="57" fillId="33" borderId="72" xfId="0" applyFont="1" applyFill="1" applyBorder="1" applyAlignment="1">
      <alignment horizontal="left" vertical="center" wrapText="1"/>
    </xf>
    <xf numFmtId="170" fontId="44" fillId="33" borderId="72" xfId="0" applyNumberFormat="1" applyFont="1" applyFill="1" applyBorder="1" applyAlignment="1">
      <alignment horizontal="right" vertical="center" wrapText="1"/>
    </xf>
    <xf numFmtId="170" fontId="44" fillId="33" borderId="72" xfId="0" applyNumberFormat="1" applyFont="1" applyFill="1" applyBorder="1" applyAlignment="1">
      <alignment vertical="center" wrapText="1"/>
    </xf>
    <xf numFmtId="0" fontId="57" fillId="33" borderId="73" xfId="0" applyFont="1" applyFill="1" applyBorder="1" applyAlignment="1">
      <alignment horizontal="left" vertical="center" wrapText="1"/>
    </xf>
    <xf numFmtId="0" fontId="37" fillId="0" borderId="48" xfId="0" applyFont="1" applyBorder="1" applyAlignment="1">
      <alignment horizontal="left" vertical="center"/>
    </xf>
    <xf numFmtId="170" fontId="37" fillId="9" borderId="48" xfId="4" applyNumberFormat="1" applyFont="1" applyFill="1" applyBorder="1" applyAlignment="1" applyProtection="1">
      <alignment horizontal="center" vertical="center" wrapText="1"/>
      <protection locked="0"/>
    </xf>
    <xf numFmtId="0" fontId="39" fillId="35" borderId="44" xfId="0" applyFont="1" applyFill="1" applyBorder="1" applyAlignment="1">
      <alignment vertical="center" wrapText="1"/>
    </xf>
    <xf numFmtId="0" fontId="39" fillId="35" borderId="91" xfId="0" applyFont="1" applyFill="1" applyBorder="1" applyAlignment="1">
      <alignment horizontal="center" vertical="center" wrapText="1"/>
    </xf>
    <xf numFmtId="0" fontId="39" fillId="35" borderId="75" xfId="0" applyFont="1" applyFill="1" applyBorder="1" applyAlignment="1">
      <alignment horizontal="center" vertical="center" wrapText="1"/>
    </xf>
    <xf numFmtId="0" fontId="39" fillId="35" borderId="75" xfId="0" applyFont="1" applyFill="1" applyBorder="1" applyAlignment="1">
      <alignment horizontal="left" vertical="center" wrapText="1"/>
    </xf>
    <xf numFmtId="0" fontId="39" fillId="35" borderId="92" xfId="0" applyFont="1" applyFill="1" applyBorder="1" applyAlignment="1">
      <alignment horizontal="left" vertical="center" wrapText="1"/>
    </xf>
    <xf numFmtId="170" fontId="39" fillId="35" borderId="48" xfId="4" applyNumberFormat="1" applyFont="1" applyFill="1" applyBorder="1" applyAlignment="1">
      <alignment horizontal="center" vertical="center" wrapText="1"/>
    </xf>
    <xf numFmtId="0" fontId="39" fillId="35" borderId="93" xfId="0" applyFont="1" applyFill="1" applyBorder="1" applyAlignment="1">
      <alignment horizontal="center" vertical="center" wrapText="1"/>
    </xf>
    <xf numFmtId="0" fontId="31" fillId="0" borderId="76" xfId="0" applyFont="1" applyBorder="1" applyAlignment="1">
      <alignment horizontal="center" vertical="center"/>
    </xf>
    <xf numFmtId="0" fontId="31" fillId="0" borderId="48" xfId="0" applyFont="1" applyBorder="1" applyAlignment="1">
      <alignment horizontal="center" vertical="center"/>
    </xf>
    <xf numFmtId="0" fontId="31" fillId="3" borderId="48" xfId="0" applyFont="1" applyFill="1" applyBorder="1" applyAlignment="1">
      <alignment vertical="center" wrapText="1"/>
    </xf>
    <xf numFmtId="166" fontId="31" fillId="3" borderId="82" xfId="4" applyNumberFormat="1" applyFont="1" applyFill="1" applyBorder="1" applyAlignment="1">
      <alignment horizontal="right" vertical="center"/>
    </xf>
    <xf numFmtId="0" fontId="31" fillId="3" borderId="77" xfId="0" applyFont="1" applyFill="1" applyBorder="1" applyAlignment="1">
      <alignment vertical="center" wrapText="1"/>
    </xf>
    <xf numFmtId="0" fontId="66" fillId="32" borderId="77" xfId="0" applyFont="1" applyFill="1" applyBorder="1" applyAlignment="1">
      <alignment horizontal="right" vertical="center" wrapText="1"/>
    </xf>
    <xf numFmtId="170" fontId="66" fillId="32" borderId="82" xfId="4" applyNumberFormat="1" applyFont="1" applyFill="1" applyBorder="1" applyAlignment="1">
      <alignment horizontal="center" vertical="center"/>
    </xf>
    <xf numFmtId="0" fontId="31" fillId="0" borderId="77" xfId="0" applyFont="1" applyBorder="1" applyAlignment="1">
      <alignment horizontal="center" vertical="center"/>
    </xf>
    <xf numFmtId="0" fontId="31" fillId="3" borderId="78" xfId="0" applyFont="1" applyFill="1" applyBorder="1" applyAlignment="1">
      <alignment vertical="center"/>
    </xf>
    <xf numFmtId="0" fontId="31" fillId="3" borderId="78" xfId="0" applyFont="1" applyFill="1" applyBorder="1" applyAlignment="1">
      <alignment horizontal="left" vertical="center"/>
    </xf>
    <xf numFmtId="166" fontId="31" fillId="3" borderId="77" xfId="4" applyNumberFormat="1" applyFont="1" applyFill="1" applyBorder="1" applyAlignment="1">
      <alignment horizontal="right" vertical="center"/>
    </xf>
    <xf numFmtId="0" fontId="31" fillId="3" borderId="79" xfId="0" applyFont="1" applyFill="1" applyBorder="1" applyAlignment="1">
      <alignment vertical="center"/>
    </xf>
    <xf numFmtId="0" fontId="32" fillId="0" borderId="48" xfId="0" applyFont="1" applyBorder="1"/>
    <xf numFmtId="0" fontId="32" fillId="0" borderId="1" xfId="0" applyFont="1" applyBorder="1" applyAlignment="1">
      <alignment horizontal="left" vertical="center"/>
    </xf>
    <xf numFmtId="0" fontId="31" fillId="3" borderId="48" xfId="0" applyFont="1" applyFill="1" applyBorder="1" applyAlignment="1">
      <alignment vertical="center"/>
    </xf>
    <xf numFmtId="0" fontId="31" fillId="0" borderId="48" xfId="0" applyFont="1" applyBorder="1" applyAlignment="1">
      <alignment horizontal="left" vertical="center"/>
    </xf>
    <xf numFmtId="166" fontId="31" fillId="3" borderId="80" xfId="4" applyNumberFormat="1" applyFont="1" applyFill="1" applyBorder="1" applyAlignment="1">
      <alignment horizontal="right" vertical="center"/>
    </xf>
    <xf numFmtId="0" fontId="31" fillId="3" borderId="86" xfId="0" applyFont="1" applyFill="1" applyBorder="1" applyAlignment="1">
      <alignment vertical="center"/>
    </xf>
    <xf numFmtId="0" fontId="31" fillId="0" borderId="77" xfId="0" quotePrefix="1" applyFont="1" applyBorder="1" applyAlignment="1">
      <alignment horizontal="center" vertical="center"/>
    </xf>
    <xf numFmtId="0" fontId="32" fillId="0" borderId="48" xfId="0" applyFont="1" applyBorder="1" applyAlignment="1">
      <alignment horizontal="left" vertical="center" wrapText="1"/>
    </xf>
    <xf numFmtId="0" fontId="32" fillId="0" borderId="48" xfId="0" applyFont="1" applyBorder="1" applyAlignment="1">
      <alignment horizontal="center" vertical="center"/>
    </xf>
    <xf numFmtId="0" fontId="32" fillId="0" borderId="48" xfId="0" applyFont="1" applyBorder="1" applyAlignment="1">
      <alignment horizontal="left" vertical="center"/>
    </xf>
    <xf numFmtId="166" fontId="31" fillId="3" borderId="48" xfId="4" applyNumberFormat="1" applyFont="1" applyFill="1" applyBorder="1" applyAlignment="1">
      <alignment horizontal="right" vertical="center"/>
    </xf>
    <xf numFmtId="0" fontId="31" fillId="3" borderId="87" xfId="0" applyFont="1" applyFill="1" applyBorder="1" applyAlignment="1">
      <alignment vertical="center"/>
    </xf>
    <xf numFmtId="0" fontId="32" fillId="0" borderId="48" xfId="0" applyFont="1" applyBorder="1" applyAlignment="1">
      <alignment vertical="center" wrapText="1"/>
    </xf>
    <xf numFmtId="0" fontId="32" fillId="0" borderId="63" xfId="0" applyFont="1" applyBorder="1" applyAlignment="1">
      <alignment vertical="center" wrapText="1"/>
    </xf>
    <xf numFmtId="0" fontId="31" fillId="0" borderId="77" xfId="0" applyFont="1" applyBorder="1" applyAlignment="1">
      <alignment vertical="center"/>
    </xf>
    <xf numFmtId="0" fontId="66" fillId="32" borderId="76" xfId="0" applyFont="1" applyFill="1" applyBorder="1" applyAlignment="1">
      <alignment horizontal="center" vertical="center"/>
    </xf>
    <xf numFmtId="0" fontId="66" fillId="32" borderId="77" xfId="0" applyFont="1" applyFill="1" applyBorder="1" applyAlignment="1">
      <alignment horizontal="center" vertical="center"/>
    </xf>
    <xf numFmtId="0" fontId="66" fillId="32" borderId="77" xfId="0" applyFont="1" applyFill="1" applyBorder="1" applyAlignment="1">
      <alignment horizontal="left" vertical="center"/>
    </xf>
    <xf numFmtId="0" fontId="66" fillId="32" borderId="88" xfId="0" applyFont="1" applyFill="1" applyBorder="1" applyAlignment="1">
      <alignment vertical="center"/>
    </xf>
    <xf numFmtId="0" fontId="32" fillId="32" borderId="48" xfId="0" applyFont="1" applyFill="1" applyBorder="1"/>
    <xf numFmtId="0" fontId="31" fillId="3" borderId="77" xfId="0" applyFont="1" applyFill="1" applyBorder="1" applyAlignment="1">
      <alignment vertical="center"/>
    </xf>
    <xf numFmtId="0" fontId="31" fillId="3" borderId="77" xfId="0" applyFont="1" applyFill="1" applyBorder="1" applyAlignment="1">
      <alignment horizontal="left" vertical="center"/>
    </xf>
    <xf numFmtId="170" fontId="66" fillId="32" borderId="77" xfId="4" applyNumberFormat="1" applyFont="1" applyFill="1" applyBorder="1" applyAlignment="1">
      <alignment horizontal="center" vertical="center"/>
    </xf>
    <xf numFmtId="0" fontId="66" fillId="32" borderId="79" xfId="0" applyFont="1" applyFill="1" applyBorder="1" applyAlignment="1">
      <alignment vertical="center"/>
    </xf>
    <xf numFmtId="170" fontId="31" fillId="3" borderId="77" xfId="4" applyNumberFormat="1" applyFont="1" applyFill="1" applyBorder="1" applyAlignment="1">
      <alignment horizontal="center" vertical="center"/>
    </xf>
    <xf numFmtId="0" fontId="60" fillId="0" borderId="74" xfId="0" applyFont="1" applyBorder="1" applyAlignment="1">
      <alignment vertical="center" wrapText="1"/>
    </xf>
    <xf numFmtId="0" fontId="31" fillId="0" borderId="77" xfId="0" applyFont="1" applyBorder="1" applyAlignment="1">
      <alignment vertical="center" wrapText="1"/>
    </xf>
    <xf numFmtId="0" fontId="31" fillId="0" borderId="77" xfId="0" applyFont="1" applyBorder="1" applyAlignment="1">
      <alignment horizontal="left" vertical="center"/>
    </xf>
    <xf numFmtId="166" fontId="31" fillId="0" borderId="77" xfId="4" applyNumberFormat="1" applyFont="1" applyFill="1" applyBorder="1" applyAlignment="1">
      <alignment horizontal="right" vertical="center"/>
    </xf>
    <xf numFmtId="170" fontId="31" fillId="0" borderId="77" xfId="4" applyNumberFormat="1" applyFont="1" applyFill="1" applyBorder="1" applyAlignment="1">
      <alignment horizontal="center" vertical="center"/>
    </xf>
    <xf numFmtId="16" fontId="31" fillId="0" borderId="77" xfId="0" quotePrefix="1" applyNumberFormat="1" applyFont="1" applyBorder="1" applyAlignment="1">
      <alignment horizontal="center" vertical="center"/>
    </xf>
    <xf numFmtId="0" fontId="31" fillId="0" borderId="63" xfId="11" applyFont="1" applyFill="1" applyBorder="1" applyAlignment="1">
      <alignment vertical="center" wrapText="1"/>
    </xf>
    <xf numFmtId="0" fontId="31" fillId="0" borderId="44" xfId="11" applyFont="1" applyFill="1" applyBorder="1" applyAlignment="1">
      <alignment horizontal="center" vertical="center"/>
    </xf>
    <xf numFmtId="0" fontId="31" fillId="0" borderId="44" xfId="11" applyFont="1" applyFill="1" applyBorder="1" applyAlignment="1">
      <alignment vertical="center" wrapText="1"/>
    </xf>
    <xf numFmtId="0" fontId="31" fillId="0" borderId="86" xfId="0" applyFont="1" applyBorder="1" applyAlignment="1">
      <alignment vertical="center"/>
    </xf>
    <xf numFmtId="0" fontId="31" fillId="3" borderId="44" xfId="0" applyFont="1" applyFill="1" applyBorder="1" applyAlignment="1">
      <alignment vertical="center" wrapText="1"/>
    </xf>
    <xf numFmtId="0" fontId="31" fillId="3" borderId="44" xfId="0" applyFont="1" applyFill="1" applyBorder="1" applyAlignment="1">
      <alignment horizontal="left" vertical="center"/>
    </xf>
    <xf numFmtId="170" fontId="31" fillId="3" borderId="78" xfId="4" applyNumberFormat="1" applyFont="1" applyFill="1" applyBorder="1" applyAlignment="1">
      <alignment horizontal="center" vertical="center"/>
    </xf>
    <xf numFmtId="0" fontId="31" fillId="0" borderId="84" xfId="0" applyFont="1" applyBorder="1" applyAlignment="1">
      <alignment horizontal="center" vertical="center"/>
    </xf>
    <xf numFmtId="16" fontId="31" fillId="0" borderId="48" xfId="0" quotePrefix="1" applyNumberFormat="1" applyFont="1" applyBorder="1" applyAlignment="1">
      <alignment horizontal="center" vertical="center"/>
    </xf>
    <xf numFmtId="0" fontId="31" fillId="0" borderId="48" xfId="0" applyFont="1" applyBorder="1" applyAlignment="1">
      <alignment vertical="center"/>
    </xf>
    <xf numFmtId="0" fontId="31" fillId="0" borderId="79" xfId="0" applyFont="1" applyBorder="1" applyAlignment="1">
      <alignment horizontal="center" vertical="center"/>
    </xf>
    <xf numFmtId="0" fontId="31" fillId="0" borderId="48" xfId="0" applyFont="1" applyBorder="1" applyAlignment="1">
      <alignment vertical="center" wrapText="1"/>
    </xf>
    <xf numFmtId="166" fontId="31" fillId="0" borderId="48" xfId="4" applyNumberFormat="1" applyFont="1" applyFill="1" applyBorder="1" applyAlignment="1">
      <alignment horizontal="right" vertical="center"/>
    </xf>
    <xf numFmtId="0" fontId="31" fillId="0" borderId="95" xfId="0" applyFont="1" applyBorder="1" applyAlignment="1">
      <alignment vertical="center"/>
    </xf>
    <xf numFmtId="0" fontId="31" fillId="0" borderId="82" xfId="0" applyFont="1" applyBorder="1" applyAlignment="1">
      <alignment vertical="center"/>
    </xf>
    <xf numFmtId="0" fontId="31" fillId="3" borderId="82" xfId="0" applyFont="1" applyFill="1" applyBorder="1" applyAlignment="1">
      <alignment vertical="center" wrapText="1"/>
    </xf>
    <xf numFmtId="0" fontId="31" fillId="3" borderId="82" xfId="0" applyFont="1" applyFill="1" applyBorder="1" applyAlignment="1">
      <alignment horizontal="left" vertical="center"/>
    </xf>
    <xf numFmtId="0" fontId="32" fillId="0" borderId="44" xfId="0" applyFont="1" applyBorder="1" applyAlignment="1">
      <alignment horizontal="left" vertical="center" wrapText="1"/>
    </xf>
    <xf numFmtId="0" fontId="32" fillId="0" borderId="44" xfId="0" applyFont="1" applyBorder="1" applyAlignment="1">
      <alignment horizontal="center" vertical="center"/>
    </xf>
    <xf numFmtId="0" fontId="31" fillId="0" borderId="79" xfId="0" applyFont="1" applyBorder="1" applyAlignment="1">
      <alignment vertical="center"/>
    </xf>
    <xf numFmtId="0" fontId="31" fillId="0" borderId="85" xfId="0" applyFont="1" applyBorder="1" applyAlignment="1">
      <alignment horizontal="center" vertical="center"/>
    </xf>
    <xf numFmtId="0" fontId="31" fillId="0" borderId="78" xfId="0" applyFont="1" applyBorder="1" applyAlignment="1">
      <alignment horizontal="center" vertical="center"/>
    </xf>
    <xf numFmtId="0" fontId="31" fillId="0" borderId="78" xfId="0" applyFont="1" applyBorder="1" applyAlignment="1">
      <alignment vertical="center"/>
    </xf>
    <xf numFmtId="0" fontId="31" fillId="3" borderId="78" xfId="0" applyFont="1" applyFill="1" applyBorder="1" applyAlignment="1">
      <alignment vertical="center" wrapText="1"/>
    </xf>
    <xf numFmtId="166" fontId="31" fillId="3" borderId="78" xfId="4" applyNumberFormat="1" applyFont="1" applyFill="1" applyBorder="1" applyAlignment="1">
      <alignment horizontal="right" vertical="center"/>
    </xf>
    <xf numFmtId="0" fontId="32" fillId="0" borderId="44" xfId="0" applyFont="1" applyBorder="1"/>
    <xf numFmtId="0" fontId="31" fillId="0" borderId="48" xfId="0" quotePrefix="1" applyFont="1" applyBorder="1" applyAlignment="1">
      <alignment horizontal="center" vertical="center"/>
    </xf>
    <xf numFmtId="0" fontId="60" fillId="0" borderId="48" xfId="0" applyFont="1" applyBorder="1" applyAlignment="1">
      <alignment vertical="center" wrapText="1"/>
    </xf>
    <xf numFmtId="0" fontId="31" fillId="0" borderId="94" xfId="0" applyFont="1" applyBorder="1" applyAlignment="1">
      <alignment horizontal="center" vertical="center"/>
    </xf>
    <xf numFmtId="0" fontId="31" fillId="0" borderId="82" xfId="0" quotePrefix="1" applyFont="1" applyBorder="1" applyAlignment="1">
      <alignment horizontal="center" vertical="center"/>
    </xf>
    <xf numFmtId="0" fontId="32" fillId="0" borderId="4" xfId="0" applyFont="1" applyBorder="1" applyAlignment="1">
      <alignment vertical="center" wrapText="1"/>
    </xf>
    <xf numFmtId="0" fontId="32" fillId="0" borderId="1" xfId="0" applyFont="1" applyBorder="1" applyAlignment="1">
      <alignment horizontal="center" vertical="center"/>
    </xf>
    <xf numFmtId="0" fontId="31" fillId="3" borderId="88" xfId="0" applyFont="1" applyFill="1" applyBorder="1" applyAlignment="1">
      <alignment vertical="center"/>
    </xf>
    <xf numFmtId="0" fontId="32" fillId="0" borderId="1" xfId="0" applyFont="1" applyBorder="1"/>
    <xf numFmtId="0" fontId="31" fillId="0" borderId="96" xfId="0" applyFont="1" applyBorder="1" applyAlignment="1">
      <alignment vertical="center" wrapText="1"/>
    </xf>
    <xf numFmtId="0" fontId="31" fillId="0" borderId="44" xfId="0" applyFont="1" applyBorder="1" applyAlignment="1">
      <alignment horizontal="center" vertical="center"/>
    </xf>
    <xf numFmtId="0" fontId="31" fillId="0" borderId="78" xfId="0" quotePrefix="1" applyFont="1" applyBorder="1" applyAlignment="1">
      <alignment horizontal="center" vertical="center"/>
    </xf>
    <xf numFmtId="0" fontId="37" fillId="0" borderId="48" xfId="0" applyFont="1" applyBorder="1" applyAlignment="1">
      <alignment horizontal="center" vertical="center"/>
    </xf>
    <xf numFmtId="14" fontId="37" fillId="0" borderId="48" xfId="0" applyNumberFormat="1" applyFont="1" applyBorder="1" applyAlignment="1">
      <alignment horizontal="center" vertical="center"/>
    </xf>
    <xf numFmtId="0" fontId="37" fillId="3" borderId="51" xfId="0" applyFont="1" applyFill="1" applyBorder="1" applyAlignment="1">
      <alignment vertical="center"/>
    </xf>
    <xf numFmtId="177" fontId="35" fillId="3" borderId="48" xfId="0" applyNumberFormat="1" applyFont="1" applyFill="1" applyBorder="1"/>
    <xf numFmtId="14" fontId="37" fillId="3" borderId="48" xfId="1" applyNumberFormat="1" applyFont="1" applyFill="1" applyBorder="1" applyAlignment="1">
      <alignment horizontal="center" vertical="center" wrapText="1"/>
    </xf>
    <xf numFmtId="170" fontId="51" fillId="35" borderId="54" xfId="4" applyNumberFormat="1" applyFont="1" applyFill="1" applyBorder="1" applyAlignment="1">
      <alignment horizontal="center" vertical="center" wrapText="1"/>
    </xf>
    <xf numFmtId="0" fontId="34" fillId="3" borderId="28" xfId="0" applyFont="1" applyFill="1" applyBorder="1" applyAlignment="1">
      <alignment vertical="top" wrapText="1"/>
    </xf>
    <xf numFmtId="0" fontId="34" fillId="3" borderId="34" xfId="0" applyFont="1" applyFill="1" applyBorder="1" applyAlignment="1">
      <alignment vertical="top" wrapText="1"/>
    </xf>
    <xf numFmtId="0" fontId="34" fillId="3" borderId="66" xfId="0" applyFont="1" applyFill="1" applyBorder="1" applyAlignment="1">
      <alignment vertical="top" wrapText="1"/>
    </xf>
    <xf numFmtId="0" fontId="34" fillId="3" borderId="83" xfId="0" applyFont="1" applyFill="1" applyBorder="1" applyAlignment="1">
      <alignment vertical="top" wrapText="1"/>
    </xf>
    <xf numFmtId="14" fontId="37" fillId="32" borderId="48" xfId="0" applyNumberFormat="1" applyFont="1" applyFill="1" applyBorder="1" applyAlignment="1">
      <alignment horizontal="center" vertical="center"/>
    </xf>
    <xf numFmtId="0" fontId="37" fillId="39" borderId="51" xfId="0" applyFont="1" applyFill="1" applyBorder="1" applyAlignment="1">
      <alignment vertical="center"/>
    </xf>
    <xf numFmtId="0" fontId="66" fillId="32" borderId="77" xfId="0" applyFont="1" applyFill="1" applyBorder="1" applyAlignment="1">
      <alignment horizontal="center" vertical="center" wrapText="1"/>
    </xf>
    <xf numFmtId="0" fontId="15" fillId="38" borderId="46" xfId="0" applyFont="1" applyFill="1" applyBorder="1" applyAlignment="1">
      <alignment horizontal="center" vertical="center"/>
    </xf>
    <xf numFmtId="0" fontId="31" fillId="0" borderId="48" xfId="0" applyFont="1" applyBorder="1" applyAlignment="1">
      <alignment horizontal="left" vertical="center" wrapText="1"/>
    </xf>
    <xf numFmtId="0" fontId="31" fillId="0" borderId="48" xfId="0" applyFont="1" applyBorder="1" applyAlignment="1">
      <alignment horizontal="center" vertical="center" wrapText="1"/>
    </xf>
    <xf numFmtId="166" fontId="31" fillId="0" borderId="80" xfId="4" applyNumberFormat="1" applyFont="1" applyFill="1" applyBorder="1" applyAlignment="1">
      <alignment horizontal="right" vertical="center"/>
    </xf>
    <xf numFmtId="0" fontId="32" fillId="0" borderId="77" xfId="0" applyFont="1" applyBorder="1" applyAlignment="1">
      <alignment horizontal="left" vertical="center"/>
    </xf>
    <xf numFmtId="170" fontId="31" fillId="0" borderId="48" xfId="4" applyNumberFormat="1" applyFont="1" applyFill="1" applyBorder="1" applyAlignment="1">
      <alignment horizontal="center" vertical="center"/>
    </xf>
    <xf numFmtId="49" fontId="35" fillId="3" borderId="48" xfId="0" applyNumberFormat="1" applyFont="1" applyFill="1" applyBorder="1" applyAlignment="1">
      <alignment horizontal="left" vertical="center" wrapText="1"/>
    </xf>
    <xf numFmtId="0" fontId="35" fillId="3" borderId="59" xfId="0" applyFont="1" applyFill="1" applyBorder="1" applyAlignment="1">
      <alignment horizontal="left" vertical="center" wrapText="1"/>
    </xf>
    <xf numFmtId="0" fontId="70" fillId="32" borderId="48" xfId="0" applyFont="1" applyFill="1" applyBorder="1" applyAlignment="1">
      <alignment horizontal="left" vertical="center" wrapText="1"/>
    </xf>
    <xf numFmtId="0" fontId="37" fillId="32" borderId="51" xfId="0" applyFont="1" applyFill="1" applyBorder="1" applyAlignment="1">
      <alignment vertical="center"/>
    </xf>
    <xf numFmtId="14" fontId="37" fillId="32" borderId="45" xfId="0" applyNumberFormat="1" applyFont="1" applyFill="1" applyBorder="1" applyAlignment="1">
      <alignment horizontal="center" vertical="center"/>
    </xf>
    <xf numFmtId="170" fontId="0" fillId="0" borderId="0" xfId="0" applyNumberFormat="1"/>
    <xf numFmtId="170" fontId="0" fillId="0" borderId="0" xfId="0" applyNumberFormat="1" applyAlignment="1">
      <alignment vertical="center"/>
    </xf>
    <xf numFmtId="14" fontId="37" fillId="2" borderId="63" xfId="1" applyNumberFormat="1" applyFont="1" applyFill="1" applyBorder="1" applyAlignment="1">
      <alignment horizontal="center" vertical="center" wrapText="1"/>
    </xf>
    <xf numFmtId="170" fontId="37" fillId="0" borderId="44" xfId="4" applyNumberFormat="1" applyFont="1" applyBorder="1" applyAlignment="1" applyProtection="1">
      <alignment horizontal="center" vertical="center" wrapText="1"/>
    </xf>
    <xf numFmtId="0" fontId="37" fillId="0" borderId="44" xfId="0" applyFont="1" applyBorder="1" applyAlignment="1">
      <alignment horizontal="left" vertical="center" wrapText="1"/>
    </xf>
    <xf numFmtId="0" fontId="37" fillId="3" borderId="44" xfId="0" applyFont="1" applyFill="1" applyBorder="1" applyAlignment="1">
      <alignment horizontal="left" vertical="center" wrapText="1"/>
    </xf>
    <xf numFmtId="0" fontId="37" fillId="2" borderId="44" xfId="1" applyFont="1" applyFill="1" applyBorder="1" applyAlignment="1">
      <alignment horizontal="left" vertical="center" wrapText="1"/>
    </xf>
    <xf numFmtId="178" fontId="35" fillId="3" borderId="48" xfId="0" applyNumberFormat="1" applyFont="1" applyFill="1" applyBorder="1" applyAlignment="1">
      <alignment horizontal="center" vertical="center"/>
    </xf>
    <xf numFmtId="176" fontId="35" fillId="3" borderId="48" xfId="0" applyNumberFormat="1" applyFont="1" applyFill="1" applyBorder="1" applyAlignment="1">
      <alignment horizontal="left" vertical="center"/>
    </xf>
    <xf numFmtId="14" fontId="35" fillId="3" borderId="48" xfId="0" applyNumberFormat="1" applyFont="1" applyFill="1" applyBorder="1" applyAlignment="1">
      <alignment horizontal="center" vertical="center"/>
    </xf>
    <xf numFmtId="165" fontId="35" fillId="3" borderId="48" xfId="0" applyNumberFormat="1" applyFont="1" applyFill="1" applyBorder="1"/>
    <xf numFmtId="16" fontId="35" fillId="0" borderId="48" xfId="0" quotePrefix="1" applyNumberFormat="1" applyFont="1" applyBorder="1" applyAlignment="1">
      <alignment horizontal="center" vertical="center" wrapText="1"/>
    </xf>
    <xf numFmtId="165" fontId="35" fillId="0" borderId="45" xfId="0" applyNumberFormat="1" applyFont="1" applyBorder="1"/>
    <xf numFmtId="178" fontId="35" fillId="0" borderId="48" xfId="0" quotePrefix="1" applyNumberFormat="1" applyFont="1" applyBorder="1" applyAlignment="1">
      <alignment horizontal="center" vertical="center"/>
    </xf>
    <xf numFmtId="14" fontId="37" fillId="0" borderId="45" xfId="0" applyNumberFormat="1" applyFont="1" applyBorder="1" applyAlignment="1">
      <alignment horizontal="center" vertical="center"/>
    </xf>
    <xf numFmtId="14" fontId="37" fillId="3" borderId="45" xfId="0" applyNumberFormat="1" applyFont="1" applyFill="1" applyBorder="1" applyAlignment="1">
      <alignment horizontal="center" vertical="center"/>
    </xf>
    <xf numFmtId="166" fontId="35" fillId="0" borderId="1" xfId="6" applyNumberFormat="1" applyFont="1" applyFill="1" applyBorder="1" applyAlignment="1" applyProtection="1">
      <alignment horizontal="left" vertical="center" wrapText="1"/>
    </xf>
    <xf numFmtId="166" fontId="35" fillId="9" borderId="1" xfId="6" applyNumberFormat="1" applyFont="1" applyFill="1" applyBorder="1" applyAlignment="1" applyProtection="1">
      <alignment horizontal="left" vertical="center" wrapText="1"/>
    </xf>
    <xf numFmtId="166" fontId="35" fillId="9" borderId="48" xfId="6" applyNumberFormat="1" applyFont="1" applyFill="1" applyBorder="1" applyAlignment="1" applyProtection="1">
      <alignment horizontal="left" vertical="center" wrapText="1"/>
    </xf>
    <xf numFmtId="0" fontId="35" fillId="9" borderId="48" xfId="0" applyFont="1" applyFill="1" applyBorder="1" applyAlignment="1">
      <alignment horizontal="left" vertical="center" wrapText="1"/>
    </xf>
    <xf numFmtId="0" fontId="31" fillId="0" borderId="0" xfId="0" applyFont="1" applyAlignment="1">
      <alignment horizontal="center" vertical="center"/>
    </xf>
    <xf numFmtId="0" fontId="31" fillId="0" borderId="44" xfId="0" applyFont="1" applyBorder="1" applyAlignment="1">
      <alignment horizontal="left" vertical="center" wrapText="1"/>
    </xf>
    <xf numFmtId="0" fontId="66" fillId="32" borderId="82" xfId="0" applyFont="1" applyFill="1" applyBorder="1" applyAlignment="1">
      <alignment horizontal="right" vertical="center" wrapText="1"/>
    </xf>
    <xf numFmtId="0" fontId="31" fillId="0" borderId="47" xfId="0" applyFont="1" applyBorder="1" applyAlignment="1">
      <alignment horizontal="center" vertical="center"/>
    </xf>
    <xf numFmtId="0" fontId="31" fillId="3" borderId="96" xfId="0" applyFont="1" applyFill="1" applyBorder="1" applyAlignment="1">
      <alignment vertical="center" wrapText="1"/>
    </xf>
    <xf numFmtId="0" fontId="74" fillId="0" borderId="87" xfId="0" applyFont="1" applyBorder="1" applyAlignment="1">
      <alignment horizontal="left" vertical="top" wrapText="1"/>
    </xf>
    <xf numFmtId="0" fontId="31" fillId="0" borderId="82" xfId="0" applyFont="1" applyBorder="1" applyAlignment="1">
      <alignment horizontal="center" vertical="center"/>
    </xf>
    <xf numFmtId="0" fontId="31" fillId="3" borderId="1" xfId="0" applyFont="1" applyFill="1" applyBorder="1" applyAlignment="1">
      <alignment vertical="center" wrapText="1"/>
    </xf>
    <xf numFmtId="0" fontId="31" fillId="3" borderId="97" xfId="0" applyFont="1" applyFill="1" applyBorder="1" applyAlignment="1">
      <alignment horizontal="left" vertical="center"/>
    </xf>
    <xf numFmtId="0" fontId="70" fillId="32" borderId="48" xfId="0" applyFont="1" applyFill="1" applyBorder="1" applyAlignment="1">
      <alignment horizontal="center" vertical="center" wrapText="1"/>
    </xf>
    <xf numFmtId="0" fontId="66" fillId="32" borderId="48" xfId="0" applyFont="1" applyFill="1" applyBorder="1" applyAlignment="1">
      <alignment horizontal="right" vertical="center" wrapText="1"/>
    </xf>
    <xf numFmtId="170" fontId="66" fillId="32" borderId="48" xfId="4" applyNumberFormat="1" applyFont="1" applyFill="1" applyBorder="1" applyAlignment="1">
      <alignment horizontal="center" vertical="center"/>
    </xf>
    <xf numFmtId="0" fontId="31" fillId="0" borderId="48" xfId="0" applyFont="1" applyBorder="1" applyAlignment="1">
      <alignment horizontal="right" vertical="center" wrapText="1"/>
    </xf>
    <xf numFmtId="49" fontId="31" fillId="0" borderId="82" xfId="0" applyNumberFormat="1" applyFont="1" applyBorder="1" applyAlignment="1">
      <alignment horizontal="center" vertical="center"/>
    </xf>
    <xf numFmtId="0" fontId="31" fillId="3" borderId="48" xfId="0" applyFont="1" applyFill="1" applyBorder="1" applyAlignment="1">
      <alignment horizontal="left" vertical="center"/>
    </xf>
    <xf numFmtId="0" fontId="31" fillId="0" borderId="44" xfId="11" applyFont="1" applyFill="1" applyBorder="1" applyAlignment="1">
      <alignment horizontal="left" vertical="center"/>
    </xf>
    <xf numFmtId="0" fontId="32" fillId="0" borderId="44" xfId="0" applyFont="1" applyBorder="1" applyAlignment="1">
      <alignment horizontal="left" vertical="center"/>
    </xf>
    <xf numFmtId="0" fontId="31" fillId="0" borderId="44" xfId="0" applyFont="1" applyBorder="1" applyAlignment="1">
      <alignment horizontal="left" vertical="center"/>
    </xf>
    <xf numFmtId="0" fontId="31" fillId="3" borderId="0" xfId="0" applyFont="1" applyFill="1" applyAlignment="1">
      <alignment horizontal="left" vertical="center"/>
    </xf>
    <xf numFmtId="166" fontId="31" fillId="3" borderId="98" xfId="4" applyNumberFormat="1" applyFont="1" applyFill="1" applyBorder="1" applyAlignment="1">
      <alignment horizontal="right" vertical="center"/>
    </xf>
    <xf numFmtId="0" fontId="31" fillId="3" borderId="99" xfId="0" applyFont="1" applyFill="1" applyBorder="1" applyAlignment="1">
      <alignment vertical="center"/>
    </xf>
    <xf numFmtId="0" fontId="31" fillId="0" borderId="100" xfId="0" applyFont="1" applyBorder="1" applyAlignment="1">
      <alignment horizontal="center" vertical="center"/>
    </xf>
    <xf numFmtId="0" fontId="31" fillId="0" borderId="99" xfId="0" applyFont="1" applyBorder="1" applyAlignment="1">
      <alignment vertical="center"/>
    </xf>
    <xf numFmtId="0" fontId="31" fillId="3" borderId="101" xfId="0" applyFont="1" applyFill="1" applyBorder="1" applyAlignment="1">
      <alignment vertical="center" wrapText="1"/>
    </xf>
    <xf numFmtId="166" fontId="31" fillId="3" borderId="97" xfId="4" applyNumberFormat="1" applyFont="1" applyFill="1" applyBorder="1" applyAlignment="1">
      <alignment horizontal="right" vertical="center"/>
    </xf>
    <xf numFmtId="0" fontId="31" fillId="3" borderId="1" xfId="0" applyFont="1" applyFill="1" applyBorder="1" applyAlignment="1">
      <alignment horizontal="left" vertical="center"/>
    </xf>
    <xf numFmtId="0" fontId="31" fillId="0" borderId="1" xfId="0" applyFont="1" applyBorder="1" applyAlignment="1">
      <alignment horizontal="left" vertical="center"/>
    </xf>
    <xf numFmtId="0" fontId="31" fillId="0" borderId="79" xfId="0" applyFont="1" applyBorder="1" applyAlignment="1">
      <alignment vertical="center" wrapText="1"/>
    </xf>
    <xf numFmtId="0" fontId="66" fillId="32" borderId="48" xfId="0" applyFont="1" applyFill="1" applyBorder="1" applyAlignment="1">
      <alignment horizontal="center" vertical="center" wrapText="1"/>
    </xf>
    <xf numFmtId="0" fontId="70" fillId="32" borderId="77" xfId="0" applyFont="1" applyFill="1" applyBorder="1" applyAlignment="1">
      <alignment horizontal="center" vertical="center" wrapText="1"/>
    </xf>
    <xf numFmtId="0" fontId="32" fillId="0" borderId="1" xfId="0" applyFont="1" applyBorder="1" applyAlignment="1">
      <alignment horizontal="left" vertical="center" wrapText="1"/>
    </xf>
    <xf numFmtId="170" fontId="31" fillId="3" borderId="82" xfId="4" applyNumberFormat="1" applyFont="1" applyFill="1" applyBorder="1" applyAlignment="1">
      <alignment horizontal="center" vertical="center"/>
    </xf>
    <xf numFmtId="170" fontId="31" fillId="3" borderId="48" xfId="4" applyNumberFormat="1" applyFont="1" applyFill="1" applyBorder="1" applyAlignment="1">
      <alignment horizontal="center" vertical="center"/>
    </xf>
    <xf numFmtId="0" fontId="32" fillId="0" borderId="44" xfId="0" applyFont="1" applyBorder="1" applyAlignment="1">
      <alignment vertical="center" wrapText="1"/>
    </xf>
    <xf numFmtId="0" fontId="66" fillId="32" borderId="94" xfId="0" applyFont="1" applyFill="1" applyBorder="1" applyAlignment="1">
      <alignment horizontal="center" vertical="center"/>
    </xf>
    <xf numFmtId="0" fontId="66" fillId="32" borderId="82" xfId="0" applyFont="1" applyFill="1" applyBorder="1" applyAlignment="1">
      <alignment horizontal="center" vertical="center"/>
    </xf>
    <xf numFmtId="0" fontId="66" fillId="32" borderId="82" xfId="0" applyFont="1" applyFill="1" applyBorder="1" applyAlignment="1">
      <alignment vertical="center"/>
    </xf>
    <xf numFmtId="0" fontId="66" fillId="32" borderId="82" xfId="0" applyFont="1" applyFill="1" applyBorder="1" applyAlignment="1">
      <alignment horizontal="left" vertical="center"/>
    </xf>
    <xf numFmtId="0" fontId="31" fillId="0" borderId="97" xfId="0" quotePrefix="1" applyFont="1" applyBorder="1" applyAlignment="1">
      <alignment horizontal="center" vertical="center"/>
    </xf>
    <xf numFmtId="0" fontId="31" fillId="0" borderId="97" xfId="0" applyFont="1" applyBorder="1" applyAlignment="1">
      <alignment vertical="center"/>
    </xf>
    <xf numFmtId="0" fontId="32" fillId="0" borderId="1" xfId="0" applyFont="1" applyBorder="1" applyAlignment="1">
      <alignment vertical="center" wrapText="1"/>
    </xf>
    <xf numFmtId="0" fontId="66" fillId="32" borderId="48" xfId="0" applyFont="1" applyFill="1" applyBorder="1" applyAlignment="1">
      <alignment horizontal="left" vertical="center" wrapText="1"/>
    </xf>
    <xf numFmtId="0" fontId="32" fillId="0" borderId="101" xfId="0" applyFont="1" applyBorder="1" applyAlignment="1">
      <alignment horizontal="left"/>
    </xf>
    <xf numFmtId="0" fontId="32" fillId="0" borderId="48" xfId="0" applyFont="1" applyBorder="1" applyAlignment="1">
      <alignment horizontal="left"/>
    </xf>
    <xf numFmtId="0" fontId="32" fillId="0" borderId="1" xfId="0" applyFont="1" applyBorder="1" applyAlignment="1">
      <alignment horizontal="left"/>
    </xf>
    <xf numFmtId="166" fontId="31" fillId="0" borderId="99" xfId="4" applyNumberFormat="1" applyFont="1" applyFill="1" applyBorder="1" applyAlignment="1">
      <alignment horizontal="right" vertical="center"/>
    </xf>
    <xf numFmtId="166" fontId="31" fillId="0" borderId="45" xfId="4" applyNumberFormat="1" applyFont="1" applyFill="1" applyBorder="1" applyAlignment="1">
      <alignment horizontal="right" vertical="center"/>
    </xf>
    <xf numFmtId="0" fontId="37" fillId="0" borderId="51" xfId="0" applyFont="1" applyBorder="1" applyAlignment="1">
      <alignment vertical="center"/>
    </xf>
    <xf numFmtId="0" fontId="66" fillId="3" borderId="34" xfId="0" applyFont="1" applyFill="1" applyBorder="1" applyAlignment="1">
      <alignment vertical="top" wrapText="1"/>
    </xf>
    <xf numFmtId="0" fontId="66" fillId="3" borderId="56" xfId="0" applyFont="1" applyFill="1" applyBorder="1" applyAlignment="1">
      <alignment vertical="top" wrapText="1"/>
    </xf>
    <xf numFmtId="0" fontId="70" fillId="32" borderId="58" xfId="0" applyFont="1" applyFill="1" applyBorder="1" applyAlignment="1">
      <alignment horizontal="right" vertical="center" wrapText="1"/>
    </xf>
    <xf numFmtId="0" fontId="76" fillId="32" borderId="58" xfId="0" applyFont="1" applyFill="1" applyBorder="1" applyAlignment="1">
      <alignment horizontal="left" vertical="center" wrapText="1"/>
    </xf>
    <xf numFmtId="0" fontId="39" fillId="3" borderId="34" xfId="0" applyFont="1" applyFill="1" applyBorder="1" applyAlignment="1">
      <alignment vertical="top" wrapText="1"/>
    </xf>
    <xf numFmtId="0" fontId="77" fillId="32" borderId="81" xfId="0" applyFont="1" applyFill="1" applyBorder="1" applyAlignment="1">
      <alignment vertical="top" wrapText="1"/>
    </xf>
    <xf numFmtId="0" fontId="66" fillId="3" borderId="101" xfId="0" applyFont="1" applyFill="1" applyBorder="1" applyAlignment="1">
      <alignment vertical="top" wrapText="1"/>
    </xf>
    <xf numFmtId="0" fontId="75" fillId="3" borderId="101" xfId="0" applyFont="1" applyFill="1" applyBorder="1" applyAlignment="1">
      <alignment vertical="top" wrapText="1"/>
    </xf>
    <xf numFmtId="0" fontId="66" fillId="3" borderId="101" xfId="0" applyFont="1" applyFill="1" applyBorder="1" applyAlignment="1">
      <alignment horizontal="left" vertical="top" wrapText="1"/>
    </xf>
    <xf numFmtId="0" fontId="34" fillId="0" borderId="44" xfId="0" applyFont="1" applyBorder="1" applyAlignment="1">
      <alignment vertical="top" wrapText="1"/>
    </xf>
    <xf numFmtId="0" fontId="66" fillId="0" borderId="102" xfId="0" applyFont="1" applyBorder="1" applyAlignment="1">
      <alignment vertical="top" wrapText="1"/>
    </xf>
    <xf numFmtId="0" fontId="66" fillId="0" borderId="103" xfId="0" applyFont="1" applyBorder="1" applyAlignment="1">
      <alignment vertical="top" wrapText="1"/>
    </xf>
    <xf numFmtId="0" fontId="34" fillId="0" borderId="104" xfId="0" applyFont="1" applyBorder="1" applyAlignment="1">
      <alignment vertical="top" wrapText="1"/>
    </xf>
    <xf numFmtId="0" fontId="34" fillId="0" borderId="96" xfId="0" applyFont="1" applyBorder="1" applyAlignment="1">
      <alignment vertical="top" wrapText="1"/>
    </xf>
    <xf numFmtId="0" fontId="78" fillId="32" borderId="79" xfId="0" applyFont="1" applyFill="1" applyBorder="1" applyAlignment="1">
      <alignment horizontal="right" vertical="center" wrapText="1"/>
    </xf>
    <xf numFmtId="0" fontId="78" fillId="32" borderId="87" xfId="0" applyFont="1" applyFill="1" applyBorder="1" applyAlignment="1">
      <alignment horizontal="right" vertical="center" wrapText="1"/>
    </xf>
    <xf numFmtId="0" fontId="66" fillId="0" borderId="105" xfId="0" applyFont="1" applyBorder="1" applyAlignment="1">
      <alignment vertical="top" wrapText="1"/>
    </xf>
    <xf numFmtId="0" fontId="37" fillId="9" borderId="48" xfId="0" applyFont="1" applyFill="1" applyBorder="1" applyAlignment="1">
      <alignment horizontal="right" vertical="center" wrapText="1"/>
    </xf>
    <xf numFmtId="0" fontId="37" fillId="9" borderId="1" xfId="0" applyFont="1" applyFill="1" applyBorder="1" applyAlignment="1">
      <alignment horizontal="right" vertical="center" wrapText="1"/>
    </xf>
    <xf numFmtId="170" fontId="37" fillId="9" borderId="1" xfId="4" applyNumberFormat="1" applyFont="1" applyFill="1" applyBorder="1" applyAlignment="1" applyProtection="1">
      <alignment horizontal="left" vertical="center" wrapText="1"/>
    </xf>
    <xf numFmtId="170" fontId="37" fillId="3" borderId="44" xfId="4" applyNumberFormat="1" applyFont="1" applyFill="1" applyBorder="1" applyAlignment="1" applyProtection="1">
      <alignment horizontal="center" vertical="center" wrapText="1"/>
    </xf>
    <xf numFmtId="170" fontId="37" fillId="9" borderId="48" xfId="4" applyNumberFormat="1" applyFont="1" applyFill="1" applyBorder="1" applyAlignment="1" applyProtection="1">
      <alignment horizontal="left" vertical="center" wrapText="1"/>
    </xf>
    <xf numFmtId="170" fontId="68" fillId="3" borderId="1" xfId="4" applyNumberFormat="1" applyFont="1" applyFill="1" applyBorder="1" applyAlignment="1" applyProtection="1">
      <alignment horizontal="center" vertical="center" wrapText="1"/>
    </xf>
    <xf numFmtId="170" fontId="44" fillId="3" borderId="48" xfId="4" applyNumberFormat="1" applyFont="1" applyFill="1" applyBorder="1" applyAlignment="1" applyProtection="1">
      <alignment horizontal="center" vertical="center" wrapText="1"/>
    </xf>
    <xf numFmtId="0" fontId="37" fillId="3" borderId="1" xfId="0" applyFont="1" applyFill="1" applyBorder="1" applyAlignment="1">
      <alignment horizontal="right" vertical="center" wrapText="1"/>
    </xf>
    <xf numFmtId="171" fontId="9" fillId="14" borderId="0" xfId="4" applyNumberFormat="1" applyFont="1" applyFill="1" applyAlignment="1">
      <alignment horizontal="center" vertical="center" wrapText="1"/>
    </xf>
    <xf numFmtId="170" fontId="9" fillId="14" borderId="0" xfId="4" applyNumberFormat="1" applyFont="1" applyFill="1" applyAlignment="1">
      <alignment horizontal="center" vertical="center" wrapText="1"/>
    </xf>
    <xf numFmtId="0" fontId="0" fillId="0" borderId="0" xfId="0" applyAlignment="1">
      <alignment horizontal="center" vertical="center" wrapText="1"/>
    </xf>
    <xf numFmtId="9" fontId="0" fillId="0" borderId="0" xfId="3" applyFont="1" applyAlignment="1">
      <alignment horizontal="center" vertical="center" wrapText="1"/>
    </xf>
    <xf numFmtId="9" fontId="9" fillId="16" borderId="15" xfId="3" applyFont="1" applyFill="1" applyBorder="1" applyAlignment="1">
      <alignment horizontal="center" wrapText="1"/>
    </xf>
    <xf numFmtId="0" fontId="0" fillId="16" borderId="15" xfId="0" applyFill="1" applyBorder="1" applyAlignment="1">
      <alignment horizontal="center" wrapText="1"/>
    </xf>
    <xf numFmtId="9" fontId="0" fillId="16" borderId="15" xfId="3" applyFont="1" applyFill="1" applyBorder="1" applyAlignment="1">
      <alignment horizontal="center" wrapText="1"/>
    </xf>
    <xf numFmtId="0" fontId="49" fillId="34" borderId="89" xfId="0" applyFont="1" applyFill="1" applyBorder="1" applyAlignment="1">
      <alignment horizontal="left" vertical="center" wrapText="1"/>
    </xf>
    <xf numFmtId="0" fontId="49" fillId="34" borderId="27" xfId="0" applyFont="1" applyFill="1" applyBorder="1" applyAlignment="1">
      <alignment horizontal="left" vertical="center" wrapText="1"/>
    </xf>
    <xf numFmtId="0" fontId="49" fillId="34" borderId="90" xfId="0" applyFont="1" applyFill="1" applyBorder="1" applyAlignment="1">
      <alignment horizontal="left" vertical="center" wrapText="1"/>
    </xf>
    <xf numFmtId="0" fontId="42" fillId="22" borderId="35" xfId="0" quotePrefix="1" applyFont="1" applyFill="1" applyBorder="1" applyAlignment="1">
      <alignment horizontal="left" vertical="top" wrapText="1"/>
    </xf>
    <xf numFmtId="0" fontId="42" fillId="22" borderId="27" xfId="0" quotePrefix="1" applyFont="1" applyFill="1" applyBorder="1" applyAlignment="1">
      <alignment horizontal="left" vertical="top" wrapText="1"/>
    </xf>
    <xf numFmtId="0" fontId="14" fillId="0" borderId="0" xfId="0" applyFont="1" applyAlignment="1">
      <alignment horizontal="center"/>
    </xf>
    <xf numFmtId="0" fontId="46" fillId="33" borderId="0" xfId="0" applyFont="1" applyFill="1" applyAlignment="1">
      <alignment horizontal="left"/>
    </xf>
    <xf numFmtId="0" fontId="49" fillId="34" borderId="26" xfId="0" applyFont="1" applyFill="1" applyBorder="1" applyAlignment="1">
      <alignment horizontal="left" vertical="center" wrapText="1"/>
    </xf>
    <xf numFmtId="0" fontId="33" fillId="3" borderId="8" xfId="0" applyFont="1" applyFill="1" applyBorder="1" applyAlignment="1">
      <alignment horizontal="left" vertical="top" wrapText="1"/>
    </xf>
    <xf numFmtId="0" fontId="33" fillId="3" borderId="41" xfId="0" applyFont="1" applyFill="1" applyBorder="1" applyAlignment="1">
      <alignment horizontal="left" vertical="top" wrapText="1"/>
    </xf>
    <xf numFmtId="0" fontId="33" fillId="3" borderId="0" xfId="0" applyFont="1" applyFill="1" applyAlignment="1">
      <alignment horizontal="left" vertical="top" wrapText="1"/>
    </xf>
    <xf numFmtId="0" fontId="0" fillId="9" borderId="45" xfId="0" applyFill="1" applyBorder="1" applyAlignment="1">
      <alignment horizontal="left" vertical="center" wrapText="1"/>
    </xf>
    <xf numFmtId="0" fontId="0" fillId="9" borderId="46" xfId="0" applyFill="1" applyBorder="1" applyAlignment="1">
      <alignment horizontal="left" vertical="center" wrapText="1"/>
    </xf>
    <xf numFmtId="0" fontId="0" fillId="9" borderId="63" xfId="0" applyFill="1" applyBorder="1" applyAlignment="1">
      <alignment horizontal="left" vertical="center" wrapText="1"/>
    </xf>
    <xf numFmtId="0" fontId="49" fillId="34" borderId="68" xfId="0" applyFont="1" applyFill="1" applyBorder="1" applyAlignment="1">
      <alignment horizontal="left" vertical="center"/>
    </xf>
    <xf numFmtId="0" fontId="49" fillId="34" borderId="53" xfId="0" applyFont="1" applyFill="1" applyBorder="1" applyAlignment="1">
      <alignment horizontal="left" vertical="center"/>
    </xf>
    <xf numFmtId="0" fontId="49" fillId="34" borderId="69" xfId="0" applyFont="1" applyFill="1" applyBorder="1" applyAlignment="1">
      <alignment horizontal="left" vertical="center"/>
    </xf>
    <xf numFmtId="0" fontId="33" fillId="3" borderId="62" xfId="0" applyFont="1" applyFill="1" applyBorder="1" applyAlignment="1">
      <alignment horizontal="left" vertical="top" wrapText="1"/>
    </xf>
    <xf numFmtId="0" fontId="33" fillId="3" borderId="34" xfId="0" applyFont="1" applyFill="1" applyBorder="1" applyAlignment="1">
      <alignment horizontal="left" vertical="top" wrapText="1"/>
    </xf>
    <xf numFmtId="0" fontId="33" fillId="3" borderId="56" xfId="0" applyFont="1" applyFill="1" applyBorder="1" applyAlignment="1">
      <alignment horizontal="left" vertical="top" wrapText="1"/>
    </xf>
    <xf numFmtId="0" fontId="33" fillId="3" borderId="96" xfId="0" applyFont="1" applyFill="1" applyBorder="1" applyAlignment="1">
      <alignment horizontal="left" vertical="top" wrapText="1"/>
    </xf>
    <xf numFmtId="0" fontId="33" fillId="3" borderId="4" xfId="0" applyFont="1" applyFill="1" applyBorder="1" applyAlignment="1">
      <alignment horizontal="left" vertical="top" wrapText="1"/>
    </xf>
    <xf numFmtId="0" fontId="0" fillId="0" borderId="0" xfId="0" applyAlignment="1">
      <alignment wrapText="1"/>
    </xf>
    <xf numFmtId="0" fontId="0" fillId="9" borderId="0" xfId="0" applyFill="1" applyAlignment="1">
      <alignment horizontal="left" wrapText="1"/>
    </xf>
    <xf numFmtId="0" fontId="24" fillId="29" borderId="25" xfId="1" applyFont="1" applyFill="1" applyBorder="1" applyAlignment="1">
      <alignment horizontal="left" wrapText="1"/>
    </xf>
    <xf numFmtId="170" fontId="0" fillId="0" borderId="0" xfId="4" applyNumberFormat="1" applyFont="1" applyAlignment="1">
      <alignment horizontal="center" vertical="center" wrapText="1"/>
    </xf>
    <xf numFmtId="171" fontId="14" fillId="0" borderId="0" xfId="4" applyNumberFormat="1" applyFont="1" applyAlignment="1">
      <alignment horizontal="center" vertical="center"/>
    </xf>
    <xf numFmtId="0" fontId="9" fillId="0" borderId="2" xfId="0" applyFont="1" applyBorder="1" applyAlignment="1">
      <alignment horizontal="center" vertical="center" wrapText="1"/>
    </xf>
    <xf numFmtId="0" fontId="12" fillId="10" borderId="1" xfId="0" applyFont="1" applyFill="1" applyBorder="1" applyAlignment="1">
      <alignment horizontal="center" vertical="center" wrapText="1"/>
    </xf>
    <xf numFmtId="0" fontId="9" fillId="10" borderId="1" xfId="0" applyFont="1" applyFill="1" applyBorder="1" applyAlignment="1">
      <alignment horizontal="center" vertical="center" wrapText="1"/>
    </xf>
    <xf numFmtId="14" fontId="17" fillId="23" borderId="48" xfId="0" applyNumberFormat="1" applyFont="1" applyFill="1" applyBorder="1" applyAlignment="1">
      <alignment vertical="center" wrapText="1"/>
    </xf>
    <xf numFmtId="14" fontId="17" fillId="23" borderId="48" xfId="0" applyNumberFormat="1" applyFont="1" applyFill="1" applyBorder="1" applyAlignment="1">
      <alignment horizontal="center" vertical="center" wrapText="1"/>
    </xf>
    <xf numFmtId="0" fontId="0" fillId="0" borderId="48" xfId="0" applyBorder="1" applyAlignment="1">
      <alignment vertical="center" wrapText="1"/>
    </xf>
    <xf numFmtId="0" fontId="0" fillId="0" borderId="48" xfId="0" applyBorder="1" applyAlignment="1">
      <alignment horizontal="center" vertical="center" wrapText="1"/>
    </xf>
    <xf numFmtId="0" fontId="27" fillId="0" borderId="48" xfId="0" applyFont="1" applyBorder="1" applyAlignment="1">
      <alignment horizontal="center" vertical="center" wrapText="1"/>
    </xf>
    <xf numFmtId="14" fontId="0" fillId="0" borderId="48" xfId="0" applyNumberFormat="1" applyBorder="1" applyAlignment="1">
      <alignment horizontal="center" vertical="center" wrapText="1"/>
    </xf>
    <xf numFmtId="170" fontId="37" fillId="0" borderId="101" xfId="4" applyNumberFormat="1" applyFont="1" applyFill="1" applyBorder="1" applyAlignment="1" applyProtection="1">
      <alignment vertical="center" wrapText="1"/>
    </xf>
    <xf numFmtId="0" fontId="9" fillId="0" borderId="59" xfId="0" applyFont="1" applyBorder="1" applyAlignment="1">
      <alignment horizontal="right" vertical="center"/>
    </xf>
    <xf numFmtId="0" fontId="9" fillId="0" borderId="59" xfId="0" applyFont="1" applyBorder="1"/>
    <xf numFmtId="170" fontId="40" fillId="0" borderId="48" xfId="4" applyNumberFormat="1" applyFont="1" applyBorder="1" applyAlignment="1" applyProtection="1">
      <alignment horizontal="center" vertical="center" wrapText="1"/>
    </xf>
    <xf numFmtId="170" fontId="40" fillId="0" borderId="48" xfId="4" applyNumberFormat="1" applyFont="1" applyFill="1" applyBorder="1" applyAlignment="1" applyProtection="1">
      <alignment horizontal="center" vertical="center" wrapText="1"/>
    </xf>
    <xf numFmtId="0" fontId="54" fillId="0" borderId="48" xfId="0" applyFont="1" applyBorder="1" applyAlignment="1">
      <alignment horizontal="center" vertical="center" wrapText="1"/>
    </xf>
    <xf numFmtId="0" fontId="54" fillId="0" borderId="48" xfId="0" applyFont="1" applyBorder="1" applyAlignment="1">
      <alignment horizontal="left" vertical="center" wrapText="1"/>
    </xf>
    <xf numFmtId="0" fontId="52" fillId="3" borderId="48" xfId="0" applyFont="1" applyFill="1" applyBorder="1" applyAlignment="1">
      <alignment horizontal="left" vertical="center" wrapText="1"/>
    </xf>
    <xf numFmtId="170" fontId="55" fillId="0" borderId="48" xfId="4" applyNumberFormat="1" applyFont="1" applyFill="1" applyBorder="1" applyAlignment="1" applyProtection="1">
      <alignment horizontal="center" vertical="center" wrapText="1"/>
    </xf>
    <xf numFmtId="0" fontId="52" fillId="0" borderId="48" xfId="0" applyFont="1" applyBorder="1" applyAlignment="1">
      <alignment horizontal="left" vertical="center" wrapText="1"/>
    </xf>
    <xf numFmtId="0" fontId="52" fillId="2" borderId="48" xfId="1" applyFont="1" applyFill="1" applyBorder="1" applyAlignment="1">
      <alignment horizontal="left" vertical="center" wrapText="1"/>
    </xf>
    <xf numFmtId="14" fontId="52" fillId="0" borderId="48" xfId="0" applyNumberFormat="1" applyFont="1" applyBorder="1" applyAlignment="1">
      <alignment horizontal="center" vertical="center" wrapText="1"/>
    </xf>
    <xf numFmtId="14" fontId="52" fillId="0" borderId="45" xfId="0" applyNumberFormat="1" applyFont="1" applyBorder="1" applyAlignment="1">
      <alignment horizontal="center" vertical="center" wrapText="1"/>
    </xf>
    <xf numFmtId="0" fontId="52" fillId="3" borderId="48" xfId="1" applyFont="1" applyFill="1" applyBorder="1" applyAlignment="1">
      <alignment horizontal="left" vertical="center" wrapText="1"/>
    </xf>
    <xf numFmtId="0" fontId="52" fillId="0" borderId="48" xfId="1" applyFont="1" applyBorder="1" applyAlignment="1">
      <alignment horizontal="left" vertical="center" wrapText="1"/>
    </xf>
    <xf numFmtId="0" fontId="54" fillId="0" borderId="48" xfId="0" quotePrefix="1" applyFont="1" applyBorder="1" applyAlignment="1">
      <alignment horizontal="center" vertical="center" wrapText="1"/>
    </xf>
    <xf numFmtId="0" fontId="44" fillId="32" borderId="46" xfId="0" applyFont="1" applyFill="1" applyBorder="1" applyAlignment="1">
      <alignment horizontal="left" vertical="center"/>
    </xf>
    <xf numFmtId="0" fontId="44" fillId="32" borderId="46" xfId="0" applyFont="1" applyFill="1" applyBorder="1" applyAlignment="1">
      <alignment horizontal="center" vertical="center" wrapText="1"/>
    </xf>
    <xf numFmtId="0" fontId="44" fillId="32" borderId="46" xfId="1" applyFont="1" applyFill="1" applyBorder="1" applyAlignment="1">
      <alignment horizontal="left" vertical="center" wrapText="1"/>
    </xf>
    <xf numFmtId="14" fontId="52" fillId="32" borderId="48" xfId="0" applyNumberFormat="1" applyFont="1" applyFill="1" applyBorder="1" applyAlignment="1">
      <alignment horizontal="center" vertical="center" wrapText="1"/>
    </xf>
    <xf numFmtId="14" fontId="44" fillId="32" borderId="46" xfId="0" applyNumberFormat="1" applyFont="1" applyFill="1" applyBorder="1" applyAlignment="1">
      <alignment horizontal="center" vertical="center" wrapText="1"/>
    </xf>
    <xf numFmtId="14" fontId="44" fillId="32" borderId="48" xfId="0" applyNumberFormat="1" applyFont="1" applyFill="1" applyBorder="1" applyAlignment="1">
      <alignment horizontal="center" vertical="center" wrapText="1"/>
    </xf>
    <xf numFmtId="0" fontId="44" fillId="32" borderId="49" xfId="0" applyFont="1" applyFill="1" applyBorder="1" applyAlignment="1">
      <alignment horizontal="left" vertical="center" wrapText="1"/>
    </xf>
    <xf numFmtId="0" fontId="52" fillId="0" borderId="48" xfId="0" applyFont="1" applyBorder="1" applyAlignment="1">
      <alignment horizontal="center" vertical="center" wrapText="1"/>
    </xf>
    <xf numFmtId="170" fontId="55" fillId="0" borderId="48" xfId="4" applyNumberFormat="1" applyFont="1" applyFill="1" applyBorder="1" applyAlignment="1" applyProtection="1">
      <alignment horizontal="left" vertical="center" wrapText="1"/>
    </xf>
    <xf numFmtId="170" fontId="55" fillId="0" borderId="48" xfId="4" applyNumberFormat="1" applyFont="1" applyBorder="1" applyAlignment="1" applyProtection="1">
      <alignment horizontal="center" vertical="center" wrapText="1"/>
    </xf>
    <xf numFmtId="0" fontId="52" fillId="0" borderId="49" xfId="0" applyFont="1" applyBorder="1" applyAlignment="1">
      <alignment horizontal="center" vertical="center" wrapText="1"/>
    </xf>
    <xf numFmtId="0" fontId="33" fillId="3" borderId="96" xfId="0" applyFont="1" applyFill="1" applyBorder="1" applyAlignment="1">
      <alignment vertical="top" wrapText="1"/>
    </xf>
    <xf numFmtId="0" fontId="35" fillId="0" borderId="45" xfId="0" applyFont="1" applyBorder="1" applyAlignment="1">
      <alignment horizontal="left" vertical="center"/>
    </xf>
    <xf numFmtId="0" fontId="54" fillId="0" borderId="45" xfId="0" applyFont="1" applyBorder="1" applyAlignment="1">
      <alignment horizontal="left" vertical="center" wrapText="1"/>
    </xf>
    <xf numFmtId="0" fontId="52" fillId="3" borderId="48" xfId="0" applyFont="1" applyFill="1" applyBorder="1" applyAlignment="1">
      <alignment horizontal="center" vertical="center" wrapText="1"/>
    </xf>
    <xf numFmtId="170" fontId="55" fillId="3" borderId="48" xfId="4" applyNumberFormat="1" applyFont="1" applyFill="1" applyBorder="1" applyAlignment="1" applyProtection="1">
      <alignment horizontal="center" vertical="center" wrapText="1"/>
    </xf>
    <xf numFmtId="14" fontId="52" fillId="3" borderId="48" xfId="0" applyNumberFormat="1" applyFont="1" applyFill="1" applyBorder="1" applyAlignment="1">
      <alignment horizontal="center" vertical="center" wrapText="1"/>
    </xf>
    <xf numFmtId="14" fontId="52" fillId="3" borderId="45" xfId="0" applyNumberFormat="1" applyFont="1" applyFill="1" applyBorder="1" applyAlignment="1">
      <alignment horizontal="center" vertical="center" wrapText="1"/>
    </xf>
    <xf numFmtId="0" fontId="54" fillId="3" borderId="48" xfId="0" applyFont="1" applyFill="1" applyBorder="1" applyAlignment="1">
      <alignment horizontal="center" vertical="center" wrapText="1"/>
    </xf>
    <xf numFmtId="0" fontId="52" fillId="3" borderId="48" xfId="0" quotePrefix="1" applyFont="1" applyFill="1" applyBorder="1" applyAlignment="1">
      <alignment horizontal="center" vertical="center" wrapText="1"/>
    </xf>
    <xf numFmtId="170" fontId="40" fillId="3" borderId="48" xfId="4" applyNumberFormat="1" applyFont="1" applyFill="1" applyBorder="1" applyAlignment="1" applyProtection="1">
      <alignment horizontal="center" vertical="center" wrapText="1"/>
    </xf>
    <xf numFmtId="0" fontId="37" fillId="3" borderId="49" xfId="0" applyFont="1" applyFill="1" applyBorder="1" applyAlignment="1">
      <alignment horizontal="center" vertical="center" wrapText="1"/>
    </xf>
    <xf numFmtId="0" fontId="54" fillId="3" borderId="48" xfId="0" quotePrefix="1" applyFont="1" applyFill="1" applyBorder="1" applyAlignment="1">
      <alignment horizontal="center" vertical="center" wrapText="1"/>
    </xf>
    <xf numFmtId="0" fontId="54" fillId="3" borderId="48" xfId="0" applyFont="1" applyFill="1" applyBorder="1" applyAlignment="1">
      <alignment vertical="center" wrapText="1"/>
    </xf>
    <xf numFmtId="0" fontId="52" fillId="3" borderId="49" xfId="0" applyFont="1" applyFill="1" applyBorder="1" applyAlignment="1">
      <alignment horizontal="center" vertical="center" wrapText="1"/>
    </xf>
    <xf numFmtId="176" fontId="52" fillId="0" borderId="48" xfId="0" applyNumberFormat="1" applyFont="1" applyBorder="1" applyAlignment="1" applyProtection="1">
      <alignment horizontal="left" vertical="center" wrapText="1"/>
      <protection locked="0"/>
    </xf>
    <xf numFmtId="0" fontId="52" fillId="0" borderId="48" xfId="0" applyFont="1" applyBorder="1" applyAlignment="1" applyProtection="1">
      <alignment horizontal="center" vertical="center" wrapText="1"/>
      <protection locked="0"/>
    </xf>
    <xf numFmtId="0" fontId="52" fillId="0" borderId="48" xfId="0" quotePrefix="1" applyFont="1" applyBorder="1" applyAlignment="1">
      <alignment horizontal="center" vertical="center" wrapText="1"/>
    </xf>
    <xf numFmtId="0" fontId="52" fillId="0" borderId="48" xfId="0" applyFont="1" applyBorder="1" applyAlignment="1" applyProtection="1">
      <alignment horizontal="left" vertical="center" wrapText="1"/>
      <protection locked="0"/>
    </xf>
    <xf numFmtId="170" fontId="40" fillId="0" borderId="48" xfId="4" applyNumberFormat="1" applyFont="1" applyFill="1" applyBorder="1" applyAlignment="1" applyProtection="1">
      <alignment horizontal="center" vertical="center" wrapText="1"/>
      <protection locked="0"/>
    </xf>
    <xf numFmtId="0" fontId="35" fillId="0" borderId="63" xfId="0" applyFont="1" applyBorder="1" applyAlignment="1" applyProtection="1">
      <alignment horizontal="left" vertical="center" wrapText="1"/>
      <protection locked="0"/>
    </xf>
    <xf numFmtId="0" fontId="37" fillId="0" borderId="63" xfId="0" applyFont="1" applyBorder="1" applyAlignment="1" applyProtection="1">
      <alignment horizontal="left" vertical="center" wrapText="1"/>
      <protection locked="0"/>
    </xf>
    <xf numFmtId="0" fontId="52" fillId="0" borderId="63" xfId="0" applyFont="1" applyBorder="1" applyAlignment="1">
      <alignment horizontal="left" vertical="center" wrapText="1"/>
    </xf>
    <xf numFmtId="0" fontId="52" fillId="0" borderId="63" xfId="0" applyFont="1" applyBorder="1" applyAlignment="1" applyProtection="1">
      <alignment horizontal="left" vertical="center" wrapText="1"/>
      <protection locked="0"/>
    </xf>
    <xf numFmtId="170" fontId="55" fillId="0" borderId="48" xfId="4" applyNumberFormat="1" applyFont="1" applyFill="1" applyBorder="1" applyAlignment="1" applyProtection="1">
      <alignment horizontal="center" vertical="center" wrapText="1"/>
      <protection locked="0"/>
    </xf>
    <xf numFmtId="0" fontId="35" fillId="0" borderId="46" xfId="0" applyFont="1" applyBorder="1" applyAlignment="1">
      <alignment horizontal="left" vertical="center" wrapText="1"/>
    </xf>
    <xf numFmtId="0" fontId="37" fillId="0" borderId="46" xfId="0" applyFont="1" applyBorder="1" applyAlignment="1">
      <alignment horizontal="left" vertical="center" wrapText="1"/>
    </xf>
    <xf numFmtId="0" fontId="52" fillId="9" borderId="48" xfId="0" applyFont="1" applyFill="1" applyBorder="1" applyAlignment="1">
      <alignment horizontal="left" vertical="center" wrapText="1"/>
    </xf>
    <xf numFmtId="0" fontId="37" fillId="3" borderId="45" xfId="0" applyFont="1" applyFill="1" applyBorder="1" applyAlignment="1">
      <alignment horizontal="left" vertical="center" wrapText="1"/>
    </xf>
    <xf numFmtId="0" fontId="37" fillId="0" borderId="63" xfId="0" applyFont="1" applyBorder="1" applyAlignment="1">
      <alignment horizontal="center" vertical="center" wrapText="1"/>
    </xf>
    <xf numFmtId="0" fontId="54" fillId="0" borderId="48" xfId="0" applyFont="1" applyBorder="1" applyAlignment="1">
      <alignment vertical="center" wrapText="1"/>
    </xf>
    <xf numFmtId="0" fontId="52" fillId="0" borderId="48" xfId="0" quotePrefix="1" applyFont="1" applyBorder="1" applyAlignment="1" applyProtection="1">
      <alignment horizontal="center" vertical="center" wrapText="1"/>
      <protection locked="0"/>
    </xf>
    <xf numFmtId="170" fontId="40" fillId="3" borderId="48" xfId="4" applyNumberFormat="1" applyFont="1" applyFill="1" applyBorder="1" applyAlignment="1" applyProtection="1">
      <alignment horizontal="center" vertical="center" wrapText="1"/>
      <protection locked="0"/>
    </xf>
    <xf numFmtId="0" fontId="54" fillId="0" borderId="48" xfId="0" applyFont="1" applyBorder="1" applyAlignment="1" applyProtection="1">
      <alignment horizontal="center" vertical="center" wrapText="1"/>
      <protection locked="0"/>
    </xf>
    <xf numFmtId="0" fontId="54" fillId="0" borderId="45" xfId="0" applyFont="1" applyBorder="1" applyAlignment="1">
      <alignment vertical="center" wrapText="1"/>
    </xf>
    <xf numFmtId="0" fontId="44" fillId="32" borderId="46" xfId="1" applyFont="1" applyFill="1" applyBorder="1" applyAlignment="1">
      <alignment horizontal="center" vertical="center" wrapText="1"/>
    </xf>
    <xf numFmtId="0" fontId="54" fillId="0" borderId="63" xfId="0" applyFont="1" applyBorder="1" applyAlignment="1">
      <alignment horizontal="left" vertical="center" wrapText="1"/>
    </xf>
    <xf numFmtId="0" fontId="35" fillId="3" borderId="63" xfId="0" applyFont="1" applyFill="1" applyBorder="1" applyAlignment="1">
      <alignment horizontal="left" vertical="center" wrapText="1"/>
    </xf>
    <xf numFmtId="0" fontId="54" fillId="3" borderId="48" xfId="0" applyFont="1" applyFill="1" applyBorder="1" applyAlignment="1">
      <alignment horizontal="left" vertical="center" wrapText="1"/>
    </xf>
    <xf numFmtId="0" fontId="54" fillId="3" borderId="63" xfId="0" applyFont="1" applyFill="1" applyBorder="1" applyAlignment="1">
      <alignment horizontal="left" vertical="center" wrapText="1"/>
    </xf>
    <xf numFmtId="0" fontId="52" fillId="3" borderId="63" xfId="0" applyFont="1" applyFill="1" applyBorder="1" applyAlignment="1">
      <alignment horizontal="left" vertical="center" wrapText="1"/>
    </xf>
    <xf numFmtId="170" fontId="55" fillId="3" borderId="48" xfId="4" applyNumberFormat="1" applyFont="1" applyFill="1" applyBorder="1" applyAlignment="1" applyProtection="1">
      <alignment horizontal="center" vertical="center" wrapText="1"/>
      <protection locked="0"/>
    </xf>
    <xf numFmtId="0" fontId="52" fillId="3" borderId="48" xfId="0" applyFont="1" applyFill="1" applyBorder="1" applyAlignment="1">
      <alignment vertical="center" wrapText="1"/>
    </xf>
    <xf numFmtId="0" fontId="52" fillId="0" borderId="48" xfId="0" applyFont="1" applyBorder="1" applyAlignment="1">
      <alignment vertical="center" wrapText="1"/>
    </xf>
    <xf numFmtId="170" fontId="55" fillId="9" borderId="48" xfId="4" applyNumberFormat="1" applyFont="1" applyFill="1" applyBorder="1" applyAlignment="1" applyProtection="1">
      <alignment horizontal="center" vertical="center" wrapText="1"/>
    </xf>
    <xf numFmtId="0" fontId="57" fillId="33" borderId="45" xfId="0" applyFont="1" applyFill="1" applyBorder="1" applyAlignment="1">
      <alignment horizontal="left" vertical="center" wrapText="1"/>
    </xf>
    <xf numFmtId="0" fontId="57" fillId="33" borderId="46" xfId="0" applyFont="1" applyFill="1" applyBorder="1" applyAlignment="1">
      <alignment horizontal="left" vertical="center" wrapText="1"/>
    </xf>
    <xf numFmtId="0" fontId="65" fillId="33" borderId="46" xfId="0" applyFont="1" applyFill="1" applyBorder="1" applyAlignment="1">
      <alignment horizontal="center" vertical="center" wrapText="1"/>
    </xf>
    <xf numFmtId="170" fontId="44" fillId="33" borderId="46" xfId="0" applyNumberFormat="1" applyFont="1" applyFill="1" applyBorder="1" applyAlignment="1">
      <alignment horizontal="right" vertical="center" wrapText="1"/>
    </xf>
    <xf numFmtId="0" fontId="57" fillId="33" borderId="63" xfId="0" applyFont="1" applyFill="1" applyBorder="1" applyAlignment="1">
      <alignment horizontal="left" vertical="center" wrapText="1"/>
    </xf>
    <xf numFmtId="0" fontId="66" fillId="0" borderId="101" xfId="0" applyFont="1" applyBorder="1" applyAlignment="1">
      <alignment vertical="top" wrapText="1"/>
    </xf>
    <xf numFmtId="0" fontId="34" fillId="3" borderId="101" xfId="0" applyFont="1" applyFill="1" applyBorder="1" applyAlignment="1">
      <alignment vertical="top" wrapText="1"/>
    </xf>
    <xf numFmtId="0" fontId="75" fillId="0" borderId="101" xfId="0" applyFont="1" applyBorder="1" applyAlignment="1">
      <alignment vertical="center" wrapText="1"/>
    </xf>
    <xf numFmtId="0" fontId="9" fillId="26" borderId="48" xfId="0" applyFont="1" applyFill="1" applyBorder="1" applyAlignment="1">
      <alignment horizontal="left"/>
    </xf>
    <xf numFmtId="0" fontId="0" fillId="0" borderId="48" xfId="0" applyBorder="1"/>
    <xf numFmtId="0" fontId="18" fillId="26" borderId="106" xfId="1" applyFont="1" applyFill="1" applyBorder="1" applyAlignment="1">
      <alignment horizontal="left" vertical="center" wrapText="1"/>
    </xf>
    <xf numFmtId="0" fontId="20" fillId="24" borderId="106" xfId="1" applyFont="1" applyFill="1" applyBorder="1" applyAlignment="1">
      <alignment horizontal="left" vertical="top" wrapText="1"/>
    </xf>
    <xf numFmtId="0" fontId="18" fillId="24" borderId="106" xfId="1" applyFont="1" applyFill="1" applyBorder="1" applyAlignment="1">
      <alignment horizontal="left" vertical="center" wrapText="1"/>
    </xf>
    <xf numFmtId="0" fontId="18" fillId="16" borderId="106" xfId="1" applyFont="1" applyFill="1" applyBorder="1" applyAlignment="1">
      <alignment horizontal="left" vertical="center" wrapText="1"/>
    </xf>
    <xf numFmtId="0" fontId="20" fillId="25" borderId="106" xfId="1" applyFont="1" applyFill="1" applyBorder="1" applyAlignment="1">
      <alignment horizontal="left" vertical="top" wrapText="1"/>
    </xf>
    <xf numFmtId="0" fontId="20" fillId="24" borderId="106" xfId="1" applyFont="1" applyFill="1" applyBorder="1" applyAlignment="1">
      <alignment horizontal="right" vertical="top" wrapText="1"/>
    </xf>
    <xf numFmtId="0" fontId="20" fillId="16" borderId="106" xfId="1" applyFont="1" applyFill="1" applyBorder="1" applyAlignment="1">
      <alignment horizontal="right" vertical="top" wrapText="1"/>
    </xf>
    <xf numFmtId="14" fontId="21" fillId="16" borderId="106" xfId="1" applyNumberFormat="1" applyFont="1" applyFill="1" applyBorder="1" applyAlignment="1">
      <alignment horizontal="left" vertical="top" wrapText="1"/>
    </xf>
    <xf numFmtId="0" fontId="18" fillId="0" borderId="106" xfId="1" applyFont="1" applyBorder="1" applyAlignment="1">
      <alignment horizontal="left" vertical="center" wrapText="1"/>
    </xf>
    <xf numFmtId="0" fontId="17" fillId="24" borderId="106" xfId="1" applyFont="1" applyFill="1" applyBorder="1" applyAlignment="1">
      <alignment horizontal="left" vertical="center" wrapText="1"/>
    </xf>
    <xf numFmtId="0" fontId="22" fillId="28" borderId="106" xfId="1" applyFont="1" applyFill="1" applyBorder="1" applyAlignment="1">
      <alignment horizontal="left" vertical="center" wrapText="1"/>
    </xf>
    <xf numFmtId="0" fontId="25" fillId="24" borderId="106" xfId="1" applyFont="1" applyFill="1" applyBorder="1" applyAlignment="1">
      <alignment horizontal="left" vertical="top" wrapText="1"/>
    </xf>
    <xf numFmtId="0" fontId="26" fillId="24" borderId="106" xfId="1" applyFont="1" applyFill="1" applyBorder="1" applyAlignment="1">
      <alignment horizontal="left" vertical="center" wrapText="1"/>
    </xf>
    <xf numFmtId="0" fontId="25" fillId="24" borderId="106" xfId="1" applyFont="1" applyFill="1" applyBorder="1" applyAlignment="1">
      <alignment horizontal="right" vertical="top" wrapText="1"/>
    </xf>
    <xf numFmtId="14" fontId="17" fillId="23" borderId="107" xfId="0" applyNumberFormat="1" applyFont="1" applyFill="1" applyBorder="1" applyAlignment="1">
      <alignment vertical="center" wrapText="1"/>
    </xf>
    <xf numFmtId="14" fontId="17" fillId="23" borderId="107" xfId="0" applyNumberFormat="1" applyFont="1" applyFill="1" applyBorder="1" applyAlignment="1">
      <alignment horizontal="center" vertical="center" wrapText="1"/>
    </xf>
    <xf numFmtId="0" fontId="19" fillId="26" borderId="106" xfId="1" applyFont="1" applyFill="1" applyBorder="1" applyAlignment="1">
      <alignment horizontal="left" vertical="center"/>
    </xf>
    <xf numFmtId="0" fontId="20" fillId="26" borderId="106" xfId="1" applyFont="1" applyFill="1" applyBorder="1" applyAlignment="1">
      <alignment horizontal="left" vertical="top"/>
    </xf>
    <xf numFmtId="0" fontId="20" fillId="2" borderId="106" xfId="1" applyFont="1" applyFill="1" applyBorder="1" applyAlignment="1">
      <alignment horizontal="left" vertical="top"/>
    </xf>
    <xf numFmtId="172" fontId="19" fillId="2" borderId="106" xfId="1" applyNumberFormat="1" applyFont="1" applyFill="1" applyBorder="1" applyAlignment="1">
      <alignment horizontal="left" vertical="center"/>
    </xf>
    <xf numFmtId="0" fontId="19" fillId="2" borderId="106" xfId="1" applyFont="1" applyFill="1" applyBorder="1" applyAlignment="1">
      <alignment horizontal="left" vertical="center"/>
    </xf>
    <xf numFmtId="0" fontId="19" fillId="16" borderId="106" xfId="1" applyFont="1" applyFill="1" applyBorder="1" applyAlignment="1">
      <alignment horizontal="left" vertical="center"/>
    </xf>
    <xf numFmtId="173" fontId="20" fillId="2" borderId="106" xfId="1" applyNumberFormat="1" applyFont="1" applyFill="1" applyBorder="1" applyAlignment="1">
      <alignment horizontal="right" vertical="top"/>
    </xf>
    <xf numFmtId="173" fontId="20" fillId="16" borderId="106" xfId="1" applyNumberFormat="1" applyFont="1" applyFill="1" applyBorder="1" applyAlignment="1">
      <alignment horizontal="right" vertical="top"/>
    </xf>
    <xf numFmtId="14" fontId="20" fillId="2" borderId="106" xfId="1" applyNumberFormat="1" applyFont="1" applyFill="1" applyBorder="1" applyAlignment="1">
      <alignment horizontal="left" vertical="top"/>
    </xf>
    <xf numFmtId="14" fontId="19" fillId="16" borderId="106" xfId="1" applyNumberFormat="1" applyFont="1" applyFill="1" applyBorder="1" applyAlignment="1">
      <alignment horizontal="left" vertical="center"/>
    </xf>
    <xf numFmtId="14" fontId="21" fillId="16" borderId="106" xfId="1" applyNumberFormat="1" applyFont="1" applyFill="1" applyBorder="1" applyAlignment="1">
      <alignment horizontal="left" vertical="top"/>
    </xf>
    <xf numFmtId="14" fontId="19" fillId="0" borderId="106" xfId="1" applyNumberFormat="1" applyFont="1" applyBorder="1" applyAlignment="1">
      <alignment horizontal="left" vertical="center"/>
    </xf>
    <xf numFmtId="174" fontId="20" fillId="2" borderId="106" xfId="1" applyNumberFormat="1" applyFont="1" applyFill="1" applyBorder="1" applyAlignment="1">
      <alignment horizontal="right" vertical="top"/>
    </xf>
    <xf numFmtId="14" fontId="20" fillId="30" borderId="106" xfId="1" applyNumberFormat="1" applyFont="1" applyFill="1" applyBorder="1" applyAlignment="1">
      <alignment horizontal="left" vertical="top"/>
    </xf>
    <xf numFmtId="14" fontId="19" fillId="30" borderId="106" xfId="1" applyNumberFormat="1" applyFont="1" applyFill="1" applyBorder="1" applyAlignment="1">
      <alignment horizontal="left" vertical="center"/>
    </xf>
    <xf numFmtId="14" fontId="20" fillId="2" borderId="106" xfId="1" applyNumberFormat="1" applyFont="1" applyFill="1" applyBorder="1" applyAlignment="1">
      <alignment horizontal="left" vertical="center"/>
    </xf>
    <xf numFmtId="172" fontId="20" fillId="2" borderId="106" xfId="1" applyNumberFormat="1" applyFont="1" applyFill="1" applyBorder="1" applyAlignment="1">
      <alignment horizontal="right" vertical="top"/>
    </xf>
    <xf numFmtId="175" fontId="20" fillId="2" borderId="106" xfId="1" applyNumberFormat="1" applyFont="1" applyFill="1" applyBorder="1" applyAlignment="1">
      <alignment horizontal="right" vertical="top"/>
    </xf>
    <xf numFmtId="0" fontId="0" fillId="0" borderId="107" xfId="0" applyBorder="1" applyAlignment="1">
      <alignment vertical="center" wrapText="1"/>
    </xf>
    <xf numFmtId="14" fontId="0" fillId="0" borderId="107" xfId="0" applyNumberFormat="1" applyBorder="1" applyAlignment="1">
      <alignment horizontal="center" vertical="center" wrapText="1"/>
    </xf>
    <xf numFmtId="0" fontId="27" fillId="0" borderId="107" xfId="0" applyFont="1" applyBorder="1" applyAlignment="1">
      <alignment horizontal="center" vertical="center" wrapText="1"/>
    </xf>
    <xf numFmtId="0" fontId="19" fillId="30" borderId="106" xfId="1" applyFont="1" applyFill="1" applyBorder="1" applyAlignment="1">
      <alignment horizontal="left" vertical="center"/>
    </xf>
    <xf numFmtId="14" fontId="0" fillId="30" borderId="107" xfId="0" applyNumberFormat="1" applyFill="1" applyBorder="1" applyAlignment="1">
      <alignment horizontal="center" vertical="center" wrapText="1"/>
    </xf>
    <xf numFmtId="0" fontId="0" fillId="30" borderId="107" xfId="0" applyFill="1" applyBorder="1" applyAlignment="1">
      <alignment vertical="center" wrapText="1"/>
    </xf>
    <xf numFmtId="0" fontId="19" fillId="30" borderId="106" xfId="1" applyFont="1" applyFill="1" applyBorder="1" applyAlignment="1">
      <alignment horizontal="left" vertical="center" wrapText="1"/>
    </xf>
    <xf numFmtId="0" fontId="18" fillId="17" borderId="106" xfId="1" applyFont="1" applyFill="1" applyBorder="1" applyAlignment="1">
      <alignment horizontal="left" vertical="center"/>
    </xf>
    <xf numFmtId="0" fontId="18" fillId="25" borderId="106" xfId="1" applyFont="1" applyFill="1" applyBorder="1" applyAlignment="1">
      <alignment horizontal="left" vertical="center"/>
    </xf>
    <xf numFmtId="0" fontId="20" fillId="25" borderId="106" xfId="1" applyFont="1" applyFill="1" applyBorder="1" applyAlignment="1">
      <alignment horizontal="left" vertical="top"/>
    </xf>
    <xf numFmtId="0" fontId="18" fillId="30" borderId="106" xfId="1" applyFont="1" applyFill="1" applyBorder="1" applyAlignment="1">
      <alignment horizontal="left" vertical="center" wrapText="1"/>
    </xf>
    <xf numFmtId="0" fontId="20" fillId="27" borderId="106" xfId="1" applyFont="1" applyFill="1" applyBorder="1" applyAlignment="1">
      <alignment horizontal="left" vertical="top"/>
    </xf>
    <xf numFmtId="0" fontId="20" fillId="27" borderId="106" xfId="1" applyFont="1" applyFill="1" applyBorder="1" applyAlignment="1">
      <alignment horizontal="right" vertical="top"/>
    </xf>
    <xf numFmtId="0" fontId="19" fillId="17" borderId="108" xfId="1" applyFont="1" applyFill="1" applyBorder="1" applyAlignment="1">
      <alignment horizontal="left" vertical="center"/>
    </xf>
    <xf numFmtId="0" fontId="20" fillId="2" borderId="108" xfId="1" applyFont="1" applyFill="1" applyBorder="1" applyAlignment="1">
      <alignment horizontal="left" vertical="top"/>
    </xf>
    <xf numFmtId="172" fontId="19" fillId="2" borderId="108" xfId="1" applyNumberFormat="1" applyFont="1" applyFill="1" applyBorder="1" applyAlignment="1">
      <alignment horizontal="left" vertical="center"/>
    </xf>
    <xf numFmtId="0" fontId="19" fillId="2" borderId="108" xfId="1" applyFont="1" applyFill="1" applyBorder="1" applyAlignment="1">
      <alignment horizontal="left" vertical="top"/>
    </xf>
    <xf numFmtId="0" fontId="19" fillId="2" borderId="108" xfId="1" applyFont="1" applyFill="1" applyBorder="1" applyAlignment="1">
      <alignment horizontal="left" vertical="center"/>
    </xf>
    <xf numFmtId="0" fontId="18" fillId="17" borderId="108" xfId="1" applyFont="1" applyFill="1" applyBorder="1" applyAlignment="1">
      <alignment horizontal="left" vertical="center"/>
    </xf>
    <xf numFmtId="173" fontId="21" fillId="17" borderId="108" xfId="1" applyNumberFormat="1" applyFont="1" applyFill="1" applyBorder="1" applyAlignment="1">
      <alignment horizontal="right" vertical="top"/>
    </xf>
    <xf numFmtId="173" fontId="19" fillId="17" borderId="108" xfId="1" applyNumberFormat="1" applyFont="1" applyFill="1" applyBorder="1" applyAlignment="1">
      <alignment horizontal="right" vertical="center"/>
    </xf>
    <xf numFmtId="14" fontId="20" fillId="2" borderId="108" xfId="1" applyNumberFormat="1" applyFont="1" applyFill="1" applyBorder="1" applyAlignment="1">
      <alignment horizontal="left" vertical="top"/>
    </xf>
    <xf numFmtId="14" fontId="19" fillId="17" borderId="108" xfId="1" applyNumberFormat="1" applyFont="1" applyFill="1" applyBorder="1" applyAlignment="1">
      <alignment horizontal="left" vertical="center"/>
    </xf>
    <xf numFmtId="14" fontId="21" fillId="17" borderId="108" xfId="1" applyNumberFormat="1" applyFont="1" applyFill="1" applyBorder="1" applyAlignment="1">
      <alignment horizontal="left" vertical="top"/>
    </xf>
    <xf numFmtId="14" fontId="19" fillId="2" borderId="108" xfId="1" applyNumberFormat="1" applyFont="1" applyFill="1" applyBorder="1" applyAlignment="1">
      <alignment horizontal="left" vertical="center"/>
    </xf>
    <xf numFmtId="174" fontId="19" fillId="2" borderId="108" xfId="1" applyNumberFormat="1" applyFont="1" applyFill="1" applyBorder="1" applyAlignment="1">
      <alignment horizontal="center" vertical="center"/>
    </xf>
    <xf numFmtId="172" fontId="20" fillId="2" borderId="108" xfId="1" applyNumberFormat="1" applyFont="1" applyFill="1" applyBorder="1" applyAlignment="1">
      <alignment horizontal="right" vertical="top"/>
    </xf>
    <xf numFmtId="175" fontId="20" fillId="2" borderId="108" xfId="1" applyNumberFormat="1" applyFont="1" applyFill="1" applyBorder="1" applyAlignment="1">
      <alignment horizontal="right" vertical="top"/>
    </xf>
    <xf numFmtId="0" fontId="19" fillId="30" borderId="108" xfId="1" applyFont="1" applyFill="1" applyBorder="1" applyAlignment="1">
      <alignment horizontal="left" vertical="top"/>
    </xf>
    <xf numFmtId="173" fontId="29" fillId="17" borderId="108" xfId="1" applyNumberFormat="1" applyFont="1" applyFill="1" applyBorder="1" applyAlignment="1">
      <alignment horizontal="right" vertical="top"/>
    </xf>
    <xf numFmtId="0" fontId="19" fillId="0" borderId="108" xfId="1" applyFont="1" applyBorder="1" applyAlignment="1">
      <alignment horizontal="left" vertical="top"/>
    </xf>
    <xf numFmtId="170" fontId="0" fillId="0" borderId="109" xfId="4" applyNumberFormat="1" applyFont="1" applyBorder="1" applyAlignment="1">
      <alignment vertical="center" wrapText="1"/>
    </xf>
    <xf numFmtId="170" fontId="0" fillId="0" borderId="110" xfId="4" applyNumberFormat="1" applyFont="1" applyBorder="1" applyAlignment="1">
      <alignment vertical="center" wrapText="1"/>
    </xf>
    <xf numFmtId="0" fontId="9" fillId="0" borderId="111" xfId="0" applyFont="1" applyBorder="1" applyAlignment="1">
      <alignment horizontal="center" vertical="center" wrapText="1"/>
    </xf>
    <xf numFmtId="0" fontId="12" fillId="10" borderId="107" xfId="0" applyFont="1" applyFill="1" applyBorder="1" applyAlignment="1">
      <alignment horizontal="center" vertical="center" wrapText="1"/>
    </xf>
    <xf numFmtId="0" fontId="12" fillId="10" borderId="112" xfId="0" applyFont="1" applyFill="1" applyBorder="1" applyAlignment="1">
      <alignment horizontal="center" vertical="center" wrapText="1"/>
    </xf>
    <xf numFmtId="0" fontId="12" fillId="10" borderId="112" xfId="0" applyFont="1" applyFill="1" applyBorder="1" applyAlignment="1">
      <alignment horizontal="center" vertical="center" wrapText="1"/>
    </xf>
    <xf numFmtId="0" fontId="12" fillId="10" borderId="107" xfId="0" applyFont="1" applyFill="1" applyBorder="1" applyAlignment="1">
      <alignment horizontal="center" vertical="center" wrapText="1"/>
    </xf>
    <xf numFmtId="0" fontId="12" fillId="10" borderId="113" xfId="0" applyFont="1" applyFill="1" applyBorder="1" applyAlignment="1">
      <alignment horizontal="center" vertical="center" wrapText="1"/>
    </xf>
    <xf numFmtId="0" fontId="9" fillId="10" borderId="107" xfId="0" applyFont="1" applyFill="1" applyBorder="1" applyAlignment="1">
      <alignment horizontal="center" vertical="center" wrapText="1"/>
    </xf>
    <xf numFmtId="0" fontId="9" fillId="10" borderId="112" xfId="0" applyFont="1" applyFill="1" applyBorder="1" applyAlignment="1">
      <alignment horizontal="center" vertical="center" wrapText="1"/>
    </xf>
    <xf numFmtId="0" fontId="12" fillId="12" borderId="114" xfId="0" applyFont="1" applyFill="1" applyBorder="1" applyAlignment="1">
      <alignment vertical="center" wrapText="1"/>
    </xf>
    <xf numFmtId="0" fontId="0" fillId="12" borderId="107" xfId="4" applyNumberFormat="1" applyFont="1" applyFill="1" applyBorder="1" applyAlignment="1">
      <alignment vertical="center" wrapText="1"/>
    </xf>
    <xf numFmtId="0" fontId="0" fillId="0" borderId="114" xfId="0" applyBorder="1" applyAlignment="1">
      <alignment vertical="center" wrapText="1"/>
    </xf>
    <xf numFmtId="0" fontId="0" fillId="0" borderId="107" xfId="4" applyNumberFormat="1" applyFont="1" applyBorder="1" applyAlignment="1">
      <alignment vertical="center" wrapText="1"/>
    </xf>
    <xf numFmtId="0" fontId="15" fillId="11" borderId="115" xfId="0" applyFont="1" applyFill="1" applyBorder="1" applyAlignment="1">
      <alignment vertical="center" wrapText="1"/>
    </xf>
    <xf numFmtId="0" fontId="15" fillId="11" borderId="116" xfId="4" applyNumberFormat="1" applyFont="1" applyFill="1" applyBorder="1" applyAlignment="1">
      <alignment horizontal="center" vertical="center" wrapText="1"/>
    </xf>
    <xf numFmtId="0" fontId="15" fillId="11" borderId="117" xfId="4" applyNumberFormat="1" applyFont="1" applyFill="1" applyBorder="1" applyAlignment="1">
      <alignment horizontal="center" vertical="center" wrapText="1"/>
    </xf>
    <xf numFmtId="0" fontId="15" fillId="11" borderId="118" xfId="4" applyNumberFormat="1" applyFont="1" applyFill="1" applyBorder="1" applyAlignment="1">
      <alignment vertical="center" wrapText="1"/>
    </xf>
    <xf numFmtId="0" fontId="14" fillId="0" borderId="119" xfId="0" applyFont="1" applyBorder="1" applyAlignment="1">
      <alignment vertical="center"/>
    </xf>
    <xf numFmtId="0" fontId="9" fillId="10" borderId="107" xfId="0" applyFont="1" applyFill="1" applyBorder="1" applyAlignment="1">
      <alignment horizontal="center" vertical="center" wrapText="1"/>
    </xf>
    <xf numFmtId="0" fontId="9" fillId="10" borderId="113" xfId="0" applyFont="1" applyFill="1" applyBorder="1" applyAlignment="1">
      <alignment horizontal="center" vertical="center" wrapText="1"/>
    </xf>
    <xf numFmtId="170" fontId="16" fillId="0" borderId="120" xfId="0" applyNumberFormat="1" applyFont="1" applyBorder="1" applyAlignment="1">
      <alignment vertical="center"/>
    </xf>
    <xf numFmtId="170" fontId="16" fillId="0" borderId="121" xfId="0" applyNumberFormat="1" applyFont="1" applyBorder="1" applyAlignment="1">
      <alignment vertical="center"/>
    </xf>
    <xf numFmtId="170" fontId="16" fillId="0" borderId="114" xfId="0" applyNumberFormat="1" applyFont="1" applyBorder="1" applyAlignment="1">
      <alignment horizontal="center" vertical="center"/>
    </xf>
    <xf numFmtId="170" fontId="16" fillId="0" borderId="120" xfId="0" applyNumberFormat="1" applyFont="1" applyBorder="1" applyAlignment="1">
      <alignment horizontal="center" vertical="center"/>
    </xf>
    <xf numFmtId="170" fontId="16" fillId="0" borderId="112" xfId="0" applyNumberFormat="1" applyFont="1" applyBorder="1" applyAlignment="1">
      <alignment horizontal="center" vertical="center"/>
    </xf>
    <xf numFmtId="170" fontId="12" fillId="12" borderId="114" xfId="0" applyNumberFormat="1" applyFont="1" applyFill="1" applyBorder="1" applyAlignment="1">
      <alignment vertical="center" wrapText="1"/>
    </xf>
    <xf numFmtId="170" fontId="0" fillId="12" borderId="107" xfId="4" applyNumberFormat="1" applyFont="1" applyFill="1" applyBorder="1" applyAlignment="1">
      <alignment vertical="center" wrapText="1"/>
    </xf>
    <xf numFmtId="170" fontId="0" fillId="0" borderId="114" xfId="0" applyNumberFormat="1" applyBorder="1" applyAlignment="1">
      <alignment vertical="center" wrapText="1"/>
    </xf>
    <xf numFmtId="170" fontId="0" fillId="0" borderId="107" xfId="4" applyNumberFormat="1" applyFont="1" applyBorder="1" applyAlignment="1">
      <alignment vertical="center" wrapText="1"/>
    </xf>
    <xf numFmtId="170" fontId="0" fillId="0" borderId="107" xfId="4" applyNumberFormat="1" applyFont="1" applyFill="1" applyBorder="1" applyAlignment="1">
      <alignment vertical="center" wrapText="1"/>
    </xf>
    <xf numFmtId="1" fontId="15" fillId="11" borderId="114" xfId="0" applyNumberFormat="1" applyFont="1" applyFill="1" applyBorder="1" applyAlignment="1">
      <alignment horizontal="left" vertical="center" wrapText="1"/>
    </xf>
    <xf numFmtId="1" fontId="15" fillId="11" borderId="116" xfId="4" applyNumberFormat="1" applyFont="1" applyFill="1" applyBorder="1" applyAlignment="1">
      <alignment horizontal="center" vertical="center" wrapText="1"/>
    </xf>
    <xf numFmtId="1" fontId="15" fillId="11" borderId="122" xfId="4" applyNumberFormat="1" applyFont="1" applyFill="1" applyBorder="1" applyAlignment="1">
      <alignment horizontal="center" vertical="center" wrapText="1"/>
    </xf>
    <xf numFmtId="1" fontId="15" fillId="11" borderId="120" xfId="4" applyNumberFormat="1" applyFont="1" applyFill="1" applyBorder="1" applyAlignment="1">
      <alignment horizontal="center" vertical="center" wrapText="1"/>
    </xf>
    <xf numFmtId="1" fontId="15" fillId="11" borderId="117" xfId="4" applyNumberFormat="1" applyFont="1" applyFill="1" applyBorder="1" applyAlignment="1">
      <alignment horizontal="center" vertical="center" wrapText="1"/>
    </xf>
    <xf numFmtId="1" fontId="15" fillId="11" borderId="118" xfId="4" applyNumberFormat="1" applyFont="1" applyFill="1" applyBorder="1" applyAlignment="1">
      <alignment horizontal="center" vertical="center" wrapText="1"/>
    </xf>
    <xf numFmtId="170" fontId="16" fillId="0" borderId="111" xfId="0" applyNumberFormat="1" applyFont="1" applyBorder="1" applyAlignment="1">
      <alignment vertical="center"/>
    </xf>
    <xf numFmtId="170" fontId="0" fillId="13" borderId="107" xfId="4" applyNumberFormat="1" applyFont="1" applyFill="1" applyBorder="1" applyAlignment="1">
      <alignment vertical="center" wrapText="1"/>
    </xf>
    <xf numFmtId="1" fontId="12" fillId="8" borderId="114" xfId="0" applyNumberFormat="1" applyFont="1" applyFill="1" applyBorder="1" applyAlignment="1">
      <alignment horizontal="left" vertical="center" wrapText="1"/>
    </xf>
    <xf numFmtId="1" fontId="12" fillId="8" borderId="116" xfId="4" applyNumberFormat="1" applyFont="1" applyFill="1" applyBorder="1" applyAlignment="1">
      <alignment horizontal="center" vertical="center" wrapText="1"/>
    </xf>
    <xf numFmtId="1" fontId="12" fillId="8" borderId="122" xfId="4" applyNumberFormat="1" applyFont="1" applyFill="1" applyBorder="1" applyAlignment="1">
      <alignment horizontal="center" vertical="center" wrapText="1"/>
    </xf>
    <xf numFmtId="1" fontId="12" fillId="8" borderId="120" xfId="4" applyNumberFormat="1" applyFont="1" applyFill="1" applyBorder="1" applyAlignment="1">
      <alignment horizontal="center" vertical="center" wrapText="1"/>
    </xf>
    <xf numFmtId="1" fontId="12" fillId="8" borderId="117" xfId="4" applyNumberFormat="1" applyFont="1" applyFill="1" applyBorder="1" applyAlignment="1">
      <alignment horizontal="center" vertical="center" wrapText="1"/>
    </xf>
    <xf numFmtId="1" fontId="12" fillId="8" borderId="118" xfId="4" applyNumberFormat="1" applyFont="1" applyFill="1" applyBorder="1" applyAlignment="1">
      <alignment horizontal="center" vertical="center" wrapText="1"/>
    </xf>
    <xf numFmtId="0" fontId="3" fillId="0" borderId="107" xfId="0" applyFont="1" applyBorder="1" applyAlignment="1">
      <alignment horizontal="center" vertical="center" wrapText="1"/>
    </xf>
    <xf numFmtId="0" fontId="3" fillId="0" borderId="107" xfId="0" applyFont="1" applyBorder="1" applyAlignment="1">
      <alignment horizontal="left" vertical="center" wrapText="1"/>
    </xf>
    <xf numFmtId="0" fontId="0" fillId="0" borderId="107" xfId="0" applyBorder="1" applyAlignment="1">
      <alignment horizontal="center" vertical="center" wrapText="1"/>
    </xf>
    <xf numFmtId="0" fontId="6" fillId="2" borderId="107" xfId="1" applyFont="1" applyFill="1" applyBorder="1" applyAlignment="1">
      <alignment horizontal="center" vertical="center" wrapText="1"/>
    </xf>
    <xf numFmtId="49" fontId="6" fillId="2" borderId="107" xfId="1" applyNumberFormat="1" applyFont="1" applyFill="1" applyBorder="1" applyAlignment="1">
      <alignment horizontal="center" vertical="center" wrapText="1"/>
    </xf>
    <xf numFmtId="0" fontId="0" fillId="0" borderId="107" xfId="0" applyBorder="1" applyAlignment="1">
      <alignment horizontal="left" vertical="center" wrapText="1"/>
    </xf>
    <xf numFmtId="0" fontId="0" fillId="0" borderId="107" xfId="0" applyBorder="1" applyAlignment="1">
      <alignment horizontal="right" vertical="center" wrapText="1"/>
    </xf>
    <xf numFmtId="49" fontId="0" fillId="5" borderId="107" xfId="0" applyNumberFormat="1" applyFill="1" applyBorder="1" applyAlignment="1">
      <alignment horizontal="center" vertical="center" wrapText="1"/>
    </xf>
    <xf numFmtId="14" fontId="0" fillId="3" borderId="107" xfId="0" applyNumberFormat="1" applyFill="1" applyBorder="1" applyAlignment="1">
      <alignment horizontal="center" vertical="center" wrapText="1"/>
    </xf>
    <xf numFmtId="0" fontId="0" fillId="0" borderId="107" xfId="0" applyBorder="1" applyAlignment="1" applyProtection="1">
      <alignment horizontal="center" vertical="center" wrapText="1"/>
      <protection locked="0"/>
    </xf>
    <xf numFmtId="14" fontId="0" fillId="3" borderId="107" xfId="0" applyNumberFormat="1" applyFill="1" applyBorder="1" applyAlignment="1" applyProtection="1">
      <alignment horizontal="center" vertical="center" wrapText="1"/>
      <protection locked="0"/>
    </xf>
    <xf numFmtId="169" fontId="4" fillId="0" borderId="107" xfId="0" applyNumberFormat="1" applyFont="1" applyBorder="1" applyAlignment="1" applyProtection="1">
      <alignment horizontal="center" vertical="center" wrapText="1"/>
      <protection locked="0"/>
    </xf>
    <xf numFmtId="169" fontId="4" fillId="0" borderId="107" xfId="0" applyNumberFormat="1" applyFont="1" applyBorder="1" applyAlignment="1">
      <alignment horizontal="center" vertical="center" wrapText="1"/>
    </xf>
    <xf numFmtId="0" fontId="3" fillId="4" borderId="107" xfId="0" applyFont="1" applyFill="1" applyBorder="1" applyAlignment="1">
      <alignment horizontal="center" vertical="center" wrapText="1"/>
    </xf>
    <xf numFmtId="0" fontId="3" fillId="4" borderId="107" xfId="0" applyFont="1" applyFill="1" applyBorder="1" applyAlignment="1">
      <alignment horizontal="left" vertical="center" wrapText="1"/>
    </xf>
    <xf numFmtId="0" fontId="0" fillId="4" borderId="107" xfId="0" applyFill="1" applyBorder="1" applyAlignment="1">
      <alignment horizontal="center" vertical="center" wrapText="1"/>
    </xf>
    <xf numFmtId="0" fontId="6" fillId="4" borderId="107" xfId="1" applyFont="1" applyFill="1" applyBorder="1" applyAlignment="1">
      <alignment horizontal="center" vertical="center" wrapText="1"/>
    </xf>
    <xf numFmtId="49" fontId="6" fillId="4" borderId="107" xfId="1" applyNumberFormat="1" applyFont="1" applyFill="1" applyBorder="1" applyAlignment="1">
      <alignment horizontal="center" vertical="center" wrapText="1"/>
    </xf>
    <xf numFmtId="0" fontId="0" fillId="4" borderId="107" xfId="0" applyFill="1" applyBorder="1" applyAlignment="1">
      <alignment horizontal="left" vertical="center" wrapText="1"/>
    </xf>
    <xf numFmtId="0" fontId="0" fillId="4" borderId="107" xfId="0" applyFill="1" applyBorder="1" applyAlignment="1">
      <alignment horizontal="right" vertical="center" wrapText="1"/>
    </xf>
    <xf numFmtId="49" fontId="0" fillId="4" borderId="107" xfId="0" applyNumberFormat="1" applyFill="1" applyBorder="1" applyAlignment="1">
      <alignment horizontal="center" vertical="center" wrapText="1"/>
    </xf>
    <xf numFmtId="169" fontId="4" fillId="4" borderId="107" xfId="0" applyNumberFormat="1" applyFont="1" applyFill="1" applyBorder="1" applyAlignment="1">
      <alignment horizontal="center" vertical="center" wrapText="1"/>
    </xf>
    <xf numFmtId="0" fontId="0" fillId="4" borderId="107" xfId="0" applyFill="1" applyBorder="1" applyAlignment="1" applyProtection="1">
      <alignment horizontal="center" vertical="center" wrapText="1"/>
      <protection locked="0"/>
    </xf>
    <xf numFmtId="169" fontId="4" fillId="4" borderId="107" xfId="0" applyNumberFormat="1" applyFont="1" applyFill="1" applyBorder="1" applyAlignment="1" applyProtection="1">
      <alignment horizontal="center" vertical="center" wrapText="1"/>
      <protection locked="0"/>
    </xf>
    <xf numFmtId="0" fontId="3" fillId="7" borderId="107" xfId="0" applyFont="1" applyFill="1" applyBorder="1" applyAlignment="1">
      <alignment horizontal="center" vertical="center" wrapText="1"/>
    </xf>
    <xf numFmtId="0" fontId="3" fillId="7" borderId="107" xfId="0" applyFont="1" applyFill="1" applyBorder="1" applyAlignment="1">
      <alignment horizontal="left" vertical="center" wrapText="1"/>
    </xf>
    <xf numFmtId="0" fontId="0" fillId="7" borderId="107" xfId="0" applyFill="1" applyBorder="1" applyAlignment="1">
      <alignment horizontal="center" vertical="center" wrapText="1"/>
    </xf>
    <xf numFmtId="0" fontId="6" fillId="7" borderId="107" xfId="1" applyFont="1" applyFill="1" applyBorder="1" applyAlignment="1">
      <alignment horizontal="center" vertical="center" wrapText="1"/>
    </xf>
    <xf numFmtId="49" fontId="6" fillId="7" borderId="107" xfId="1" applyNumberFormat="1" applyFont="1" applyFill="1" applyBorder="1" applyAlignment="1">
      <alignment horizontal="center" vertical="center" wrapText="1"/>
    </xf>
    <xf numFmtId="0" fontId="0" fillId="7" borderId="107" xfId="0" applyFill="1" applyBorder="1" applyAlignment="1">
      <alignment horizontal="left" vertical="center" wrapText="1"/>
    </xf>
    <xf numFmtId="0" fontId="0" fillId="7" borderId="107" xfId="0" applyFill="1" applyBorder="1" applyAlignment="1">
      <alignment horizontal="right" vertical="center" wrapText="1"/>
    </xf>
    <xf numFmtId="49" fontId="0" fillId="7" borderId="107" xfId="0" applyNumberFormat="1" applyFill="1" applyBorder="1" applyAlignment="1">
      <alignment horizontal="center" vertical="center" wrapText="1"/>
    </xf>
    <xf numFmtId="14" fontId="4" fillId="7" borderId="107" xfId="0" applyNumberFormat="1" applyFont="1" applyFill="1" applyBorder="1" applyAlignment="1">
      <alignment horizontal="center" vertical="center" wrapText="1"/>
    </xf>
    <xf numFmtId="0" fontId="0" fillId="7" borderId="107" xfId="0" applyFill="1" applyBorder="1" applyAlignment="1" applyProtection="1">
      <alignment horizontal="center" vertical="center" wrapText="1"/>
      <protection locked="0"/>
    </xf>
    <xf numFmtId="14" fontId="10" fillId="7" borderId="107" xfId="0" applyNumberFormat="1" applyFont="1" applyFill="1" applyBorder="1" applyAlignment="1" applyProtection="1">
      <alignment horizontal="center" vertical="center" wrapText="1"/>
      <protection locked="0"/>
    </xf>
    <xf numFmtId="0" fontId="3" fillId="3" borderId="107" xfId="0" applyFont="1" applyFill="1" applyBorder="1" applyAlignment="1">
      <alignment horizontal="center" vertical="center" wrapText="1"/>
    </xf>
    <xf numFmtId="0" fontId="3" fillId="3" borderId="107" xfId="0" applyFont="1" applyFill="1" applyBorder="1" applyAlignment="1">
      <alignment horizontal="left" vertical="center" wrapText="1"/>
    </xf>
    <xf numFmtId="0" fontId="0" fillId="3" borderId="107" xfId="0" applyFill="1" applyBorder="1" applyAlignment="1">
      <alignment horizontal="center" vertical="center" wrapText="1"/>
    </xf>
    <xf numFmtId="49" fontId="0" fillId="3" borderId="107" xfId="0" applyNumberFormat="1" applyFill="1" applyBorder="1" applyAlignment="1">
      <alignment horizontal="center" vertical="center" wrapText="1"/>
    </xf>
    <xf numFmtId="0" fontId="0" fillId="3" borderId="107" xfId="0" applyFill="1" applyBorder="1" applyAlignment="1">
      <alignment horizontal="left" vertical="center" wrapText="1"/>
    </xf>
    <xf numFmtId="0" fontId="0" fillId="3" borderId="107" xfId="0" applyFill="1" applyBorder="1" applyAlignment="1">
      <alignment horizontal="right" vertical="center" wrapText="1"/>
    </xf>
    <xf numFmtId="169" fontId="4" fillId="3" borderId="107" xfId="0" applyNumberFormat="1" applyFont="1" applyFill="1" applyBorder="1" applyAlignment="1">
      <alignment horizontal="center" vertical="center" wrapText="1"/>
    </xf>
    <xf numFmtId="0" fontId="6" fillId="3" borderId="107" xfId="1" applyFont="1" applyFill="1" applyBorder="1" applyAlignment="1">
      <alignment horizontal="center" vertical="center" wrapText="1"/>
    </xf>
    <xf numFmtId="0" fontId="0" fillId="3" borderId="107" xfId="0" applyFill="1" applyBorder="1" applyAlignment="1" applyProtection="1">
      <alignment horizontal="center" vertical="center" wrapText="1"/>
      <protection locked="0"/>
    </xf>
    <xf numFmtId="169" fontId="4" fillId="3" borderId="107" xfId="0" applyNumberFormat="1" applyFont="1" applyFill="1" applyBorder="1" applyAlignment="1" applyProtection="1">
      <alignment horizontal="center" vertical="center" wrapText="1"/>
      <protection locked="0"/>
    </xf>
    <xf numFmtId="49" fontId="0" fillId="0" borderId="107" xfId="0" applyNumberFormat="1" applyBorder="1" applyAlignment="1">
      <alignment horizontal="center" vertical="center" wrapText="1"/>
    </xf>
    <xf numFmtId="169" fontId="10" fillId="0" borderId="107" xfId="0" applyNumberFormat="1" applyFont="1" applyBorder="1" applyAlignment="1" applyProtection="1">
      <alignment horizontal="center" vertical="center" wrapText="1"/>
      <protection locked="0"/>
    </xf>
    <xf numFmtId="14" fontId="0" fillId="4" borderId="107" xfId="0" applyNumberFormat="1" applyFill="1" applyBorder="1" applyAlignment="1">
      <alignment horizontal="center" vertical="center" wrapText="1"/>
    </xf>
    <xf numFmtId="169" fontId="10" fillId="4" borderId="107" xfId="0" applyNumberFormat="1" applyFont="1" applyFill="1" applyBorder="1" applyAlignment="1" applyProtection="1">
      <alignment horizontal="center" vertical="center" wrapText="1"/>
      <protection locked="0"/>
    </xf>
    <xf numFmtId="14" fontId="10" fillId="4" borderId="107" xfId="0" applyNumberFormat="1" applyFont="1" applyFill="1" applyBorder="1" applyAlignment="1" applyProtection="1">
      <alignment horizontal="center" vertical="center" wrapText="1"/>
      <protection locked="0"/>
    </xf>
    <xf numFmtId="14" fontId="4" fillId="0" borderId="107" xfId="0" applyNumberFormat="1" applyFont="1" applyBorder="1" applyAlignment="1">
      <alignment horizontal="center" vertical="center" wrapText="1"/>
    </xf>
    <xf numFmtId="0" fontId="0" fillId="0" borderId="114" xfId="0" applyBorder="1" applyAlignment="1">
      <alignment horizontal="center" vertical="center" wrapText="1"/>
    </xf>
    <xf numFmtId="14" fontId="10" fillId="0" borderId="107" xfId="0" applyNumberFormat="1" applyFont="1" applyBorder="1" applyAlignment="1" applyProtection="1">
      <alignment horizontal="center" vertical="center" wrapText="1"/>
      <protection locked="0"/>
    </xf>
    <xf numFmtId="0" fontId="6" fillId="0" borderId="107" xfId="1" applyFont="1" applyBorder="1" applyAlignment="1">
      <alignment horizontal="center" vertical="center" wrapText="1"/>
    </xf>
    <xf numFmtId="0" fontId="5" fillId="4" borderId="107" xfId="0" applyFont="1" applyFill="1" applyBorder="1" applyAlignment="1">
      <alignment horizontal="center" vertical="center" wrapText="1"/>
    </xf>
    <xf numFmtId="0" fontId="5" fillId="4" borderId="107" xfId="0" applyFont="1" applyFill="1" applyBorder="1" applyAlignment="1">
      <alignment horizontal="left" vertical="center" wrapText="1"/>
    </xf>
    <xf numFmtId="0" fontId="4" fillId="4" borderId="107" xfId="0" applyFont="1" applyFill="1" applyBorder="1" applyAlignment="1">
      <alignment horizontal="center" vertical="center" wrapText="1"/>
    </xf>
    <xf numFmtId="49" fontId="4" fillId="4" borderId="107" xfId="0" applyNumberFormat="1" applyFont="1" applyFill="1" applyBorder="1" applyAlignment="1">
      <alignment horizontal="center" vertical="center" wrapText="1"/>
    </xf>
    <xf numFmtId="0" fontId="4" fillId="4" borderId="107" xfId="0" applyFont="1" applyFill="1" applyBorder="1" applyAlignment="1">
      <alignment horizontal="left" vertical="center" wrapText="1"/>
    </xf>
    <xf numFmtId="0" fontId="4" fillId="4" borderId="107" xfId="0" applyFont="1" applyFill="1" applyBorder="1" applyAlignment="1">
      <alignment horizontal="right" vertical="center" wrapText="1"/>
    </xf>
    <xf numFmtId="0" fontId="4" fillId="4" borderId="107" xfId="0" applyFont="1" applyFill="1" applyBorder="1" applyAlignment="1" applyProtection="1">
      <alignment horizontal="center" vertical="center" wrapText="1"/>
      <protection locked="0"/>
    </xf>
    <xf numFmtId="0" fontId="4" fillId="0" borderId="107" xfId="0" applyFont="1" applyBorder="1" applyAlignment="1">
      <alignment horizontal="center" vertical="center" wrapText="1"/>
    </xf>
    <xf numFmtId="0" fontId="10" fillId="0" borderId="107" xfId="0" applyFont="1" applyBorder="1" applyAlignment="1" applyProtection="1">
      <alignment horizontal="center" vertical="center" wrapText="1"/>
      <protection locked="0"/>
    </xf>
    <xf numFmtId="0" fontId="18" fillId="24" borderId="106" xfId="0" applyFont="1" applyFill="1" applyBorder="1" applyAlignment="1">
      <alignment horizontal="left" vertical="center" wrapText="1"/>
    </xf>
    <xf numFmtId="0" fontId="19" fillId="24" borderId="106" xfId="0" applyFont="1" applyFill="1" applyBorder="1" applyAlignment="1">
      <alignment horizontal="left" vertical="top"/>
    </xf>
    <xf numFmtId="0" fontId="19" fillId="25" borderId="106" xfId="0" applyFont="1" applyFill="1" applyBorder="1" applyAlignment="1">
      <alignment horizontal="left" vertical="top" wrapText="1"/>
    </xf>
    <xf numFmtId="0" fontId="19" fillId="0" borderId="123" xfId="0" applyFont="1" applyBorder="1" applyAlignment="1">
      <alignment horizontal="left" vertical="center" wrapText="1"/>
    </xf>
    <xf numFmtId="0" fontId="19" fillId="2" borderId="106" xfId="0" applyFont="1" applyFill="1" applyBorder="1" applyAlignment="1">
      <alignment horizontal="left" vertical="center"/>
    </xf>
    <xf numFmtId="0" fontId="19" fillId="2" borderId="106" xfId="0" applyFont="1" applyFill="1" applyBorder="1" applyAlignment="1">
      <alignment horizontal="left" vertical="top" wrapText="1"/>
    </xf>
    <xf numFmtId="0" fontId="19" fillId="2" borderId="106" xfId="0" applyFont="1" applyFill="1" applyBorder="1" applyAlignment="1">
      <alignment horizontal="left" vertical="top"/>
    </xf>
    <xf numFmtId="172" fontId="19" fillId="2" borderId="106" xfId="0" applyNumberFormat="1" applyFont="1" applyFill="1" applyBorder="1" applyAlignment="1">
      <alignment horizontal="left" vertical="center"/>
    </xf>
    <xf numFmtId="0" fontId="19" fillId="0" borderId="106" xfId="0" applyFont="1" applyBorder="1" applyAlignment="1">
      <alignment horizontal="left" vertical="center" wrapText="1"/>
    </xf>
  </cellXfs>
  <cellStyles count="12">
    <cellStyle name="60 % - Accent5" xfId="11" builtinId="48"/>
    <cellStyle name="Lien hypertexte" xfId="10" builtinId="8"/>
    <cellStyle name="Milliers" xfId="4" builtinId="3"/>
    <cellStyle name="Milliers 2" xfId="2" xr:uid="{00000000-0005-0000-0000-000001000000}"/>
    <cellStyle name="Milliers 2 2" xfId="9" xr:uid="{9B983A97-EF65-4B76-9DBF-0F7B62FE7935}"/>
    <cellStyle name="Monétaire" xfId="6" builtinId="4"/>
    <cellStyle name="Monétaire 2" xfId="8" xr:uid="{311EAC6A-E056-4F9D-9CCC-CECDBF557317}"/>
    <cellStyle name="Normal" xfId="0" builtinId="0"/>
    <cellStyle name="Normal 2" xfId="1" xr:uid="{00000000-0005-0000-0000-000004000000}"/>
    <cellStyle name="Pourcentage" xfId="3" builtinId="5"/>
    <cellStyle name="Satisfaisant" xfId="5" builtinId="26"/>
    <cellStyle name="Style 1" xfId="7" xr:uid="{00000000-0005-0000-0000-000007000000}"/>
  </cellStyles>
  <dxfs count="49">
    <dxf>
      <numFmt numFmtId="0" formatCode="General"/>
    </dxf>
    <dxf>
      <numFmt numFmtId="0" formatCode="Genera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6" tint="0.39997558519241921"/>
        </patternFill>
      </fill>
    </dxf>
    <dxf>
      <fill>
        <patternFill patternType="solid">
          <bgColor theme="5" tint="0.59999389629810485"/>
        </patternFill>
      </fill>
    </dxf>
    <dxf>
      <fill>
        <patternFill patternType="solid">
          <bgColor theme="8" tint="0.39997558519241921"/>
        </patternFill>
      </fill>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70" formatCode="_ * #,##0_)\ _$_ ;_ * \(#,##0\)\ _$_ ;_ * &quot;-&quot;??_)\ _$_ ;_ @_ "/>
    </dxf>
  </dxfs>
  <tableStyles count="1" defaultTableStyle="TableStyleMedium9" defaultPivotStyle="PivotStyleLight16">
    <tableStyle name="Invisible" pivot="0" table="0" count="0" xr9:uid="{0ADE6D57-57F4-4A19-8CCB-711E5BA9F4D0}"/>
  </tableStyles>
  <colors>
    <mruColors>
      <color rgb="FFFDBFFA"/>
      <color rgb="FFF2D6D2"/>
      <color rgb="FFBEE9FE"/>
      <color rgb="FFC0DDAD"/>
      <color rgb="FFFFE72E"/>
      <color rgb="FFF3FAAC"/>
      <color rgb="FFDE9990"/>
      <color rgb="FF375202"/>
      <color rgb="FF688235"/>
      <color rgb="FF9DB5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pivotCacheDefinition" Target="pivotCache/pivotCacheDefinition4.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pivotCacheDefinition" Target="pivotCache/pivotCacheDefinition2.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23</xdr:col>
      <xdr:colOff>87087</xdr:colOff>
      <xdr:row>1</xdr:row>
      <xdr:rowOff>65314</xdr:rowOff>
    </xdr:from>
    <xdr:to>
      <xdr:col>24</xdr:col>
      <xdr:colOff>1023257</xdr:colOff>
      <xdr:row>1</xdr:row>
      <xdr:rowOff>413657</xdr:rowOff>
    </xdr:to>
    <xdr:sp macro="" textlink="">
      <xdr:nvSpPr>
        <xdr:cNvPr id="2" name="ZoneTexte 1">
          <a:extLst>
            <a:ext uri="{FF2B5EF4-FFF2-40B4-BE49-F238E27FC236}">
              <a16:creationId xmlns:a16="http://schemas.microsoft.com/office/drawing/2014/main" id="{00000000-0008-0000-0B00-000002000000}"/>
            </a:ext>
          </a:extLst>
        </xdr:cNvPr>
        <xdr:cNvSpPr txBox="1"/>
      </xdr:nvSpPr>
      <xdr:spPr>
        <a:xfrm>
          <a:off x="14020801" y="457200"/>
          <a:ext cx="2013856" cy="348343"/>
        </a:xfrm>
        <a:prstGeom prst="rect">
          <a:avLst/>
        </a:prstGeom>
        <a:solidFill>
          <a:srgbClr val="EFF9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2000" b="1" i="0" u="none" strike="noStrike">
              <a:solidFill>
                <a:srgbClr val="FF0066"/>
              </a:solidFill>
              <a:effectLst/>
              <a:latin typeface="+mn-lt"/>
              <a:ea typeface="+mn-ea"/>
              <a:cs typeface="+mn-cs"/>
            </a:rPr>
            <a:t>OCTOBRE 2018</a:t>
          </a:r>
          <a:r>
            <a:rPr lang="fr-CA" sz="2000">
              <a:solidFill>
                <a:srgbClr val="FF0066"/>
              </a:solidFill>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5P005BRS1\profils$\MFA-DGOR-DCSR\PUBLIC\1000%20Services%20de%20garde\1003%20D&#233;veloppement%20des%20places\Suivis%20mensuels\2015-2016\MAJ%202015-05-31\Projets%20autorises%20et%20places%20en%20realisation%20au%2030%20avril%202015%20-%20Synth&#232;se%20VF.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s://www.mfa.gouv.qc.ca/MFA-DGOR-DCSR/PUBLIC/1000%20Services%20de%20garde/1003%20D&#233;veloppement%20des%20places/Etat%20realisation%20des%20places/Etat%20de%20r&#233;alisation%20des%20places/!Projets%20autorises%20et%20places%20en%20realisation%20au%2030%20septembre%202014.xlsx?C12B67DA" TargetMode="External"/><Relationship Id="rId1" Type="http://schemas.openxmlformats.org/officeDocument/2006/relationships/externalLinkPath" Target="file:///\\C12B67DA\!Projets%20autorises%20et%20places%20en%20realisation%20au%2030%20septembre%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065r06c06par1\prive\MFA-DGOR-DCSR\PUBLIC\1000%20Services%20de%20garde\1003%20D&#233;veloppement%20des%20places\Suivis%20mensuels\2015-2016\MAJ%202015-12-31\Docs%20Max\2011-Lettres%20re&#231;ues%20-%20Analyse%20Conf_13h30_2016-01-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065r06c06par1\prive\MFA-DGOR-DCSR\PUBLIC\1000%20Services%20de%20garde\1003%20D&#233;veloppement%20des%20places\Suivis%20mensuels\2015-2016\MAJ%202015-12-31\Docs%20Max\2013-Lettres%20re&#231;ues%20-%20Analyse%20Conf_13h30-2016-01-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l065p001app04.mes.reseau.intra/MFA-DGOR-DPPCO/PUBLIC/1000-Services-garde/1003-Developpement-places/Suivis-mensuels/2018-2019/MAJ%202018-10-31/Docs%20Max/Appel-2011-Interventions%20CPE%20et%20GA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l065p001app04.mes.reseau.intra/MFA-DGOR-DPPCO/PUBLIC/1000-Services-garde/1003-Developpement-places/Suivis-mensuels/2018-2019/MAJ%202018-10-31/Docs%20Max/Appel-2013-Projets%20retenus%20ou%20n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065r06c06par1\prive\MFA-DGOR-DCSR\PUBLIC\1000%20Services%20de%20garde\1003%20D&#233;veloppement%20des%20places\Suivis%20mensuels\2015-2016\MAJ%202015-10-31\Docs%20Max\Lettres%20re&#231;ues%20-%20Analyse%20Conf_2013_2015_11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uil1"/>
      <sheetName val="Feuil2"/>
      <sheetName val="Liste des places en réalisation"/>
      <sheetName val="Sommaire par type et nature"/>
      <sheetName val="Sommaire par type de travaux"/>
      <sheetName val="Sommaire par type de travaux VF"/>
      <sheetName val="Liste Valeurs"/>
      <sheetName val="Réalisation planifiée_ADP 2013 "/>
      <sheetName val="DRCNEQ"/>
      <sheetName val="DRCSQ"/>
      <sheetName val="DRONQ"/>
      <sheetName val="DRM"/>
      <sheetName val="Liste"/>
      <sheetName val="Menu déroulant"/>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des places en réalisation"/>
      <sheetName val="Sommaire par type et nature"/>
      <sheetName val="Sommaire par type de travaux"/>
      <sheetName val="Sommaire par type de travaux VF"/>
      <sheetName val="Liste Valeurs"/>
      <sheetName val="Réalisation planifiée_ADP 2013 "/>
      <sheetName val="DRCNEQ"/>
      <sheetName val="DRCSQ"/>
      <sheetName val="DRONQ"/>
      <sheetName val="DRM"/>
      <sheetName val="Feuil1"/>
      <sheetName val="Feuil2"/>
      <sheetName val="Liste NE PAS EFFACER"/>
    </sheetNames>
    <sheetDataSet>
      <sheetData sheetId="0"/>
      <sheetData sheetId="1"/>
      <sheetData sheetId="2"/>
      <sheetData sheetId="3"/>
      <sheetData sheetId="4">
        <row r="3">
          <cell r="A3" t="str">
            <v>Aménagement - location</v>
          </cell>
          <cell r="B3" t="str">
            <v>Oui</v>
          </cell>
        </row>
        <row r="4">
          <cell r="B4" t="str">
            <v>Non</v>
          </cell>
        </row>
        <row r="5">
          <cell r="B5" t="str">
            <v>Non déterminé</v>
          </cell>
        </row>
      </sheetData>
      <sheetData sheetId="5"/>
      <sheetData sheetId="6"/>
      <sheetData sheetId="7"/>
      <sheetData sheetId="8"/>
      <sheetData sheetId="9"/>
      <sheetData sheetId="10"/>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1"/>
      <sheetName val="Macro1"/>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3"/>
      <sheetName val="Macro1"/>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el 2011 complet"/>
      <sheetName val="Appel 2011 au dev et Réal"/>
      <sheetName val="Macro1"/>
    </sheetNames>
    <sheetDataSet>
      <sheetData sheetId="0" refreshError="1"/>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el 2013 - Complet"/>
      <sheetName val="Appel 2013 - Dév - Réal"/>
      <sheetName val="Macro1"/>
    </sheetNames>
    <sheetDataSet>
      <sheetData sheetId="0" refreshError="1"/>
      <sheetData sheetId="1" refreshError="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3"/>
      <sheetName val="Macro1"/>
    </sheetNames>
    <sheetDataSet>
      <sheetData sheetId="0"/>
      <sheetData sheetId="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s://www.mfa.gouv.qc.ca/Users/robmy02/AppData/Local/Microsoft/Windows/INetCache/IE/4NWEAV90/Projets-autorises-pl-subv-GNS-au-31-octobre-2020-VF-en-cours.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https://www.mfa.gouv.qc.ca/Users/robmy02/AppData/Local/Microsoft/Windows/INetCache/IE/4NWEAV90/Projets-autorises-pl-subv-GNS-au-31-octobre-2020-VF-en-cours.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https://www.mfa.gouv.qc.ca/Users/robmy02/AppData/Local/Microsoft/Windows/INetCache/IE/4NWEAV90/Projets-autorises-pl-subv-GNS-au-31-octobre-2020-VF-en-cours.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https://www.mfa.gouv.qc.ca/Users/robmy02/AppData/Local/Microsoft/Windows/INetCache/IE/4NWEAV90/Projets-autorises-pl-subv-GNS-au-31-octobre-2020-VF-en-cours.xlsx" TargetMode="External"/><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ylène Roberge" refreshedDate="42544.534951967595" createdVersion="5" refreshedVersion="5" minRefreshableVersion="3" recordCount="470" xr:uid="{00000000-000A-0000-FFFF-FFFF0E000000}">
  <cacheSource type="worksheet">
    <worksheetSource ref="A111:AF123" sheet="30 avril 2020 - pl. pas bon RÉG" r:id="rId2"/>
  </cacheSource>
  <cacheFields count="27">
    <cacheField name="Région" numFmtId="0">
      <sharedItems containsBlank="1" containsMixedTypes="1" containsNumber="1" containsInteger="1" minValue="1" maxValue="17"/>
    </cacheField>
    <cacheField name="Municipalité" numFmtId="0">
      <sharedItems containsBlank="1" containsMixedTypes="1" containsNumber="1" containsInteger="1" minValue="3" maxValue="80"/>
    </cacheField>
    <cacheField name="No BC" numFmtId="0">
      <sharedItems containsBlank="1"/>
    </cacheField>
    <cacheField name="No_x000a_Division" numFmtId="0">
      <sharedItems containsBlank="1"/>
    </cacheField>
    <cacheField name="No Installation" numFmtId="0">
      <sharedItems containsBlank="1"/>
    </cacheField>
    <cacheField name="Nom de l'installation" numFmtId="0">
      <sharedItems/>
    </cacheField>
    <cacheField name="Nombre de places" numFmtId="0">
      <sharedItems containsSemiMixedTypes="0" containsString="0" containsNumber="1" containsInteger="1" minValue="1" maxValue="4137"/>
    </cacheField>
    <cacheField name="Type de garde" numFmtId="0">
      <sharedItems containsBlank="1" count="3">
        <s v="CPE"/>
        <m/>
        <s v="GARD"/>
      </sharedItems>
    </cacheField>
    <cacheField name="Nature du projet" numFmtId="0">
      <sharedItems containsBlank="1"/>
    </cacheField>
    <cacheField name="Année de réalisation prévue/_x000a_Suite à  la révision des DR" numFmtId="0">
      <sharedItems containsBlank="1"/>
    </cacheField>
    <cacheField name="Année de réalisation prévue/_x000a_Suite à la révision des DR-Formule" numFmtId="0">
      <sharedItems containsDate="1" containsBlank="1" containsMixedTypes="1" minDate="1900-01-05T06:40:04" maxDate="1900-01-06T02:40:04"/>
    </cacheField>
    <cacheField name="Date réalisation prévue selon CAFE_x000a_ - au 31 mai 2016" numFmtId="0">
      <sharedItems containsNonDate="0" containsDate="1" containsString="0" containsBlank="1" minDate="2016-06-06T00:00:00" maxDate="2021-04-01T00:00:00"/>
    </cacheField>
    <cacheField name="Appel de projet" numFmtId="0">
      <sharedItems containsBlank="1" containsMixedTypes="1" containsNumber="1" containsInteger="1" minValue="2011" maxValue="2013" count="9">
        <n v="2013"/>
        <m/>
        <n v="2011"/>
        <s v="2011 autochtone"/>
        <s v=" 2013 autochtone"/>
        <s v="Ciblé 2015"/>
        <s v="2008 et ant. - Autochtones"/>
        <s v="2008 et ant."/>
        <s v="2015 autochtone"/>
      </sharedItems>
    </cacheField>
    <cacheField name="Type de travaux à réaliser" numFmtId="0">
      <sharedItems containsBlank="1"/>
    </cacheField>
    <cacheField name="Travaux financés par PFI *" numFmtId="0">
      <sharedItems containsBlank="1" containsMixedTypes="1" containsNumber="1" minValue="0.5" maxValue="1" count="5">
        <n v="0.5"/>
        <m/>
        <n v="1"/>
        <s v="Non"/>
        <s v="N/A"/>
      </sharedItems>
    </cacheField>
    <cacheField name="Statut" numFmtId="0">
      <sharedItems containsBlank="1"/>
    </cacheField>
    <cacheField name="Date de réalisation prévue par les DR - EN SUSPEND" numFmtId="0">
      <sharedItems containsNonDate="0" containsDate="1" containsString="0" containsBlank="1" minDate="2015-11-30T00:00:00" maxDate="2020-10-01T00:00:00"/>
    </cacheField>
    <cacheField name="Dernière étape de réalisation franchie_x000a_(données de CAFE au 19 AVRIL 2016)" numFmtId="0">
      <sharedItems containsBlank="1"/>
    </cacheField>
    <cacheField name="Dernière étape de réalisation franchie_x000a_(données de CAFE au _x000a_5 MAI 2016)" numFmtId="0">
      <sharedItems containsBlank="1"/>
    </cacheField>
    <cacheField name="Dernière étape de réalisation franchie_x000a_(données de CAFE au _x000a_5 MAI 2016)2" numFmtId="0">
      <sharedItems containsString="0" containsBlank="1" containsNumber="1" containsInteger="1" minValue="0" maxValue="13"/>
    </cacheField>
    <cacheField name="Dernière étape de réalisation franchie_x000a_(données de CAFE au _x000a_22 JUIN 2016)" numFmtId="0">
      <sharedItems containsBlank="1" count="17">
        <s v="Aucune étape franchie"/>
        <m/>
        <s v="Dépôt plans+budget pré."/>
        <s v="Réalisation des travaux"/>
        <s v="Appels d'offres entrepreneur"/>
        <s v="Dépôt étude d'opportunité"/>
        <s v="Autorisation poursuite projet"/>
        <s v="Admissibilité au PFI"/>
        <s v="Avis du MFA embauche pro."/>
        <s v="Autorisation début des travaux"/>
        <s v="Dépôt plans+budget révisés"/>
        <s v="Approbation plans+budget pré."/>
        <s v="Appel d'offres choix des pro."/>
        <s v="Approbation plans+budget rév."/>
        <s v="Dépôt documents pour permis"/>
        <s v="Approbation pour la délivrance"/>
        <s v="Approbation des locaux"/>
      </sharedItems>
    </cacheField>
    <cacheField name="Dernière étape de réalisation franchie_x000a_(données de CAFE au _x000a_22 JUIN 2016)2" numFmtId="0">
      <sharedItems containsString="0" containsBlank="1" containsNumber="1" containsInteger="1" minValue="0" maxValue="15" count="17">
        <n v="0"/>
        <m/>
        <n v="6"/>
        <n v="12"/>
        <n v="8"/>
        <n v="4"/>
        <n v="5"/>
        <n v="1"/>
        <n v="3"/>
        <n v="11"/>
        <n v="9"/>
        <n v="7"/>
        <n v="2"/>
        <n v="10"/>
        <n v="13"/>
        <n v="15"/>
        <n v="14"/>
      </sharedItems>
    </cacheField>
    <cacheField name="Statut révisé par DR" numFmtId="0">
      <sharedItems containsBlank="1"/>
    </cacheField>
    <cacheField name="Portrait de situation par les DR _x000a_au 1er mars 2016" numFmtId="0">
      <sharedItems containsBlank="1" longText="1"/>
    </cacheField>
    <cacheField name="Remarques" numFmtId="0">
      <sharedItems containsBlank="1"/>
    </cacheField>
    <cacheField name="Circonscription électorale" numFmtId="0">
      <sharedItems containsBlank="1" containsMixedTypes="1" containsNumber="1" minValue="0.5" maxValue="0.5"/>
    </cacheField>
    <cacheField name="DR"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ylène Roberge" refreshedDate="42650.457809375002" createdVersion="5" refreshedVersion="5" minRefreshableVersion="3" recordCount="438" xr:uid="{00000000-000A-0000-FFFF-FFFF0F000000}">
  <cacheSource type="worksheet">
    <worksheetSource ref="A111:AG123" sheet="30 avril 2020 - pl. pas bon RÉG" r:id="rId2"/>
  </cacheSource>
  <cacheFields count="30">
    <cacheField name="Région" numFmtId="0">
      <sharedItems containsBlank="1" containsMixedTypes="1" containsNumber="1" containsInteger="1" minValue="1" maxValue="17"/>
    </cacheField>
    <cacheField name="Municipalité" numFmtId="0">
      <sharedItems containsBlank="1" containsMixedTypes="1" containsNumber="1" containsInteger="1" minValue="3" maxValue="76"/>
    </cacheField>
    <cacheField name="No BC" numFmtId="0">
      <sharedItems containsBlank="1"/>
    </cacheField>
    <cacheField name="No_x000a_Division" numFmtId="0">
      <sharedItems containsBlank="1"/>
    </cacheField>
    <cacheField name="No Installation" numFmtId="0">
      <sharedItems containsBlank="1"/>
    </cacheField>
    <cacheField name="Nom de l'installation_x000a_ou bureau coordonnateur" numFmtId="0">
      <sharedItems/>
    </cacheField>
    <cacheField name="Nombre de places" numFmtId="0">
      <sharedItems containsSemiMixedTypes="0" containsString="0" containsNumber="1" containsInteger="1" minValue="1" maxValue="3958"/>
    </cacheField>
    <cacheField name="Type de garde" numFmtId="0">
      <sharedItems containsBlank="1" count="3">
        <s v="CPE"/>
        <m/>
        <s v="GARD"/>
      </sharedItems>
    </cacheField>
    <cacheField name="Nature du projet" numFmtId="0">
      <sharedItems containsBlank="1"/>
    </cacheField>
    <cacheField name="Année de réalisation prévue/_x000a_Suite à  la révision des DR" numFmtId="0">
      <sharedItems containsBlank="1"/>
    </cacheField>
    <cacheField name="Année de réalisation prévue/_x000a_Suite à la révision des DR-Formule" numFmtId="0">
      <sharedItems containsDate="1" containsBlank="1" containsMixedTypes="1" minDate="1900-01-05T06:40:04" maxDate="1900-01-06T02:40:04"/>
    </cacheField>
    <cacheField name="Date réalisation prévue selon CAFE_x000a_ - au 30 septembre 2016" numFmtId="0">
      <sharedItems containsNonDate="0" containsDate="1" containsString="0" containsBlank="1" minDate="2016-10-03T00:00:00" maxDate="2021-04-01T00:00:00"/>
    </cacheField>
    <cacheField name="Appel de projet" numFmtId="0">
      <sharedItems containsBlank="1" containsMixedTypes="1" containsNumber="1" containsInteger="1" minValue="2011" maxValue="2013" count="9">
        <n v="2013"/>
        <m/>
        <n v="2011"/>
        <s v="2011 autochtone"/>
        <s v=" 2013 autochtone"/>
        <s v="Ciblé 2015"/>
        <s v="2008 et ant. - Autochtones"/>
        <s v="2008 et ant."/>
        <s v="2015 autochtone"/>
      </sharedItems>
    </cacheField>
    <cacheField name="Type de travaux à réaliser" numFmtId="0">
      <sharedItems containsBlank="1"/>
    </cacheField>
    <cacheField name="Travaux financés par PFI *" numFmtId="0">
      <sharedItems containsBlank="1" containsMixedTypes="1" containsNumber="1" minValue="0.5" maxValue="1" count="5">
        <n v="0.5"/>
        <m/>
        <n v="1"/>
        <s v="Non"/>
        <s v="N/A"/>
      </sharedItems>
    </cacheField>
    <cacheField name="Statut" numFmtId="0">
      <sharedItems containsBlank="1"/>
    </cacheField>
    <cacheField name="Date de réalisation prévue par les DR - EN SUSPEND" numFmtId="0">
      <sharedItems containsNonDate="0" containsDate="1" containsString="0" containsBlank="1" minDate="2016-01-25T00:00:00" maxDate="2020-10-01T00:00:00"/>
    </cacheField>
    <cacheField name="Dernière étape de réalisation franchie_x000a_(données de CAFE au 19 AVRIL 2016)" numFmtId="0">
      <sharedItems containsBlank="1"/>
    </cacheField>
    <cacheField name="Dernière étape de réalisation franchie_x000a_(données de CAFE au _x000a_5 MAI 2016)" numFmtId="0">
      <sharedItems containsBlank="1"/>
    </cacheField>
    <cacheField name="Dernière étape de réalisation franchie_x000a_(données de CAFE au _x000a_5 MAI 2016)2" numFmtId="0">
      <sharedItems containsString="0" containsBlank="1" containsNumber="1" containsInteger="1" minValue="0" maxValue="11"/>
    </cacheField>
    <cacheField name="Dernière étape de réalisation franchie_x000a_(données de CAFE au _x000a_22 JUIN 2016)" numFmtId="0">
      <sharedItems containsBlank="1"/>
    </cacheField>
    <cacheField name="Dernière étape de réalisation franchie_x000a_(données de CAFE au _x000a_22 JUIN 2016)2" numFmtId="0">
      <sharedItems containsString="0" containsBlank="1" containsNumber="1" containsInteger="1" minValue="0" maxValue="12"/>
    </cacheField>
    <cacheField name="Dernière étape de réalisation franchie_x000a_(données de CAFE au _x000a_5 AOÛT 2016)" numFmtId="0">
      <sharedItems containsBlank="1"/>
    </cacheField>
    <cacheField name="Ordonnancement de l'étape de réalisation franchie_x000a_(données de CAFE au _x000a_5 AOÛT 2016)" numFmtId="0">
      <sharedItems containsString="0" containsBlank="1" containsNumber="1" containsInteger="1" minValue="0" maxValue="13"/>
    </cacheField>
    <cacheField name="Dernière étape de réalisation franchie_x000a_(données de CAFE au _x000a_31 AOÛT 2016)" numFmtId="0">
      <sharedItems containsBlank="1"/>
    </cacheField>
    <cacheField name="Ordonnance-ment de l'étape de réalisation franchie_x000a_(données de CAFE au _x000a_31 AOÛT 2016)" numFmtId="0">
      <sharedItems containsString="0" containsBlank="1" containsNumber="1" containsInteger="1" minValue="0" maxValue="13"/>
    </cacheField>
    <cacheField name="Dernière étape de réalisation franchie_x000a_(données de CAFE au _x000a_30 SEPTEMBRE 2016)" numFmtId="0">
      <sharedItems containsBlank="1"/>
    </cacheField>
    <cacheField name="Ordonnance-ment de l'étape de réalisation franchie_x000a_(données de CAFE au _x000a_30 SEPTEMBRE 2016)" numFmtId="0">
      <sharedItems containsString="0" containsBlank="1" containsNumber="1" containsInteger="1" minValue="0" maxValue="15"/>
    </cacheField>
    <cacheField name="Statut révisé par DR" numFmtId="0">
      <sharedItems containsBlank="1"/>
    </cacheField>
    <cacheField name="Portrait de situation par les DR _x000a_au 1er mars 2016"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ylène Roberge" refreshedDate="42683.33608854167" createdVersion="5" refreshedVersion="5" minRefreshableVersion="3" recordCount="435" xr:uid="{00000000-000A-0000-FFFF-FFFF10000000}">
  <cacheSource type="worksheet">
    <worksheetSource ref="A111:AG123" sheet="30 avril 2020 - pl. pas bon RÉG" r:id="rId2"/>
  </cacheSource>
  <cacheFields count="33">
    <cacheField name="Région" numFmtId="0">
      <sharedItems containsBlank="1" containsMixedTypes="1" containsNumber="1" containsInteger="1" minValue="1" maxValue="17"/>
    </cacheField>
    <cacheField name="Municipalité" numFmtId="0">
      <sharedItems containsBlank="1" containsMixedTypes="1" containsNumber="1" containsInteger="1" minValue="3" maxValue="344"/>
    </cacheField>
    <cacheField name="No BC" numFmtId="0">
      <sharedItems containsBlank="1"/>
    </cacheField>
    <cacheField name="No_x000a_Division" numFmtId="0">
      <sharedItems containsBlank="1"/>
    </cacheField>
    <cacheField name="No Installation" numFmtId="0">
      <sharedItems containsBlank="1" count="338">
        <s v="3005-8833"/>
        <s v="3005-8781"/>
        <s v="3005-1141"/>
        <s v="3005-1525"/>
        <m/>
        <s v="3005-8745"/>
        <s v="3005-8776"/>
        <s v="3005-1522"/>
        <s v="3005-8785"/>
        <s v="3005-8806"/>
        <s v="3005-8883"/>
        <s v="3005-3038"/>
        <s v="3005-9694"/>
        <s v="3005-8637"/>
        <s v="3005-8848"/>
        <s v="3005-8836"/>
        <s v="3005-8975"/>
        <s v="3005-8971"/>
        <s v="3005-1687"/>
        <s v="3005-0170"/>
        <s v="3005-8837"/>
        <s v="1638-1808"/>
        <s v="3005-0498"/>
        <s v="3005-8873"/>
        <s v="3005-6611"/>
        <s v="3005-0415"/>
        <s v="3005-4450"/>
        <s v="3005-8965"/>
        <s v="3005-8976"/>
        <s v="3005-8812"/>
        <s v="3005-6547"/>
        <s v="3005-6554"/>
        <s v="3005-9750"/>
        <s v="3005-9082"/>
        <s v="1364-6039"/>
        <s v="3005-8768"/>
        <s v="3005-8814"/>
        <s v="3005-8813"/>
        <s v="3005-8766"/>
        <s v="3005-8850"/>
        <s v="3005-9077"/>
        <s v="3005-8972"/>
        <s v="3005-8857"/>
        <s v="1462-5917"/>
        <s v="1636-5553"/>
        <s v="3005-0534"/>
        <s v="3005-8796"/>
        <s v="3005-8777"/>
        <s v="1636-1396"/>
        <s v="3005-0935"/>
        <s v="3005-8847"/>
        <s v="3005-0197"/>
        <s v="1645-5024"/>
        <s v="3000-1293"/>
        <s v="3005-8819"/>
        <s v="3005-9028"/>
        <s v="3005-4850"/>
        <s v="3005-9026"/>
        <s v="3005-9105"/>
        <s v="3005-6872"/>
        <s v="3005-1086"/>
        <s v="3005-1323"/>
        <s v="2172-7102"/>
        <s v="1462-9307"/>
        <s v="3005-8676"/>
        <s v="3005-8543"/>
        <s v="3005-9094"/>
        <s v="2154-5892"/>
        <s v="3005-8874"/>
        <s v="3005-6865"/>
        <s v="3005-6869"/>
        <s v="3005-9036"/>
        <s v="3005-0873"/>
        <s v="3005-0409"/>
        <s v="2538-9057"/>
        <s v="3000-1084"/>
        <s v="3005-8872"/>
        <s v="3005-9043"/>
        <s v="3005-8832"/>
        <s v="3005-9039"/>
        <s v="3005-9040"/>
        <s v="3005-2046"/>
        <s v="1645-3128"/>
        <s v="4092-8871"/>
        <s v="1366-5112"/>
        <s v="3005-0838"/>
        <s v="3005-7016"/>
        <s v="3005-7022"/>
        <s v="3005-2825"/>
        <s v="3005-1254"/>
        <s v="3005-7435"/>
        <s v="2315-3430"/>
        <s v="3005-9338"/>
        <s v="3005-2913"/>
        <s v="3005-1770"/>
        <s v="3005-9259"/>
        <s v="3005-7006"/>
        <s v="3005-9099"/>
        <s v="3005-9314"/>
        <s v="1467-0749"/>
        <s v="3005-7608"/>
        <s v="3005-7607"/>
        <s v="3005-8958"/>
        <s v="3005-9275"/>
        <s v="3005-8980"/>
        <s v="3005-6630"/>
        <s v="3005-8938"/>
        <s v="2973-6220"/>
        <s v="3005-8913"/>
        <s v="3005-9179"/>
        <s v="3005-7008"/>
        <s v="3005-9240"/>
        <s v="3005-9055"/>
        <s v="3005-9361"/>
        <s v="3005-9207"/>
        <s v="3005-9193"/>
        <s v="3005-4577"/>
        <s v="3005-8920"/>
        <s v="2315-3299"/>
        <s v="3005-8924"/>
        <s v="3005-8960"/>
        <s v="3005-9363"/>
        <s v="3005-8979"/>
        <s v="3005-9368"/>
        <s v="3005-8932"/>
        <s v="3005-9098"/>
        <s v="3005-8962"/>
        <s v="3005-7170"/>
        <s v="3005-9095"/>
        <s v="3005-9136"/>
        <s v="1463-8084"/>
        <s v="3005-1269"/>
        <s v="5510-8666"/>
        <s v="3005-2846"/>
        <s v="3005-3607"/>
        <s v="3005-0273"/>
        <s v="5225-4273"/>
        <s v="3005-8867"/>
        <s v="3005-8023"/>
        <s v="3005-1822"/>
        <s v="3005-9034"/>
        <s v="3005-0287"/>
        <s v="3005-8826"/>
        <s v="3005-9045"/>
        <s v="3005-8988"/>
        <s v="3005-6493"/>
        <s v="3005-8829"/>
        <s v="3005-1074"/>
        <s v="3005-8773"/>
        <s v="3005-8629"/>
        <s v="3005-1092"/>
        <s v="3005-8778"/>
        <s v="3005-5429"/>
        <s v="3005-0065"/>
        <s v="3005-9116"/>
        <s v="3005-5452"/>
        <s v="3005-8801"/>
        <s v="3005-9021"/>
        <s v="3005-1122"/>
        <s v="3005-9044"/>
        <s v="3005-0464"/>
        <s v="3005-6505"/>
        <s v="3005-9114"/>
        <s v="3005-8835"/>
        <s v="3005-8190"/>
        <s v="1843-6485"/>
        <s v="3005-9747"/>
        <s v="3005-4921"/>
        <s v="3005-6509"/>
        <s v="3005-1729"/>
        <s v="3005-9037"/>
        <s v="3005-1521"/>
        <s v="3005-9042"/>
        <s v="3005-9664"/>
        <s v="3005-0070"/>
        <s v="3005-8929"/>
        <s v="3005-8889"/>
        <s v="3005-8733"/>
        <s v="3005-8887"/>
        <s v="3005-9011"/>
        <s v="3005-1559"/>
        <s v="3000-1268"/>
        <s v="3005-8890"/>
        <s v="3005-4606"/>
        <s v="3005-8959"/>
        <s v="3005-8954"/>
        <s v="3005-8950"/>
        <s v="3005-4330"/>
        <s v="3005-8054"/>
        <s v="3005-1449"/>
        <s v="3005-0143"/>
        <s v="3005-8059"/>
        <s v="3005-9128"/>
        <s v="3005-8058"/>
        <s v="3005-9198"/>
        <s v="3005-8055"/>
        <s v="3005-9167"/>
        <s v="3005-9216"/>
        <s v="3005-9225"/>
        <s v="3005-9191"/>
        <s v="3005-9221"/>
        <s v="3005-4949"/>
        <s v="2320-5628"/>
        <s v="3005-9617"/>
        <s v="3005-9621"/>
        <s v="3005-7815"/>
        <s v="3000-1113"/>
        <s v="3005-9591"/>
        <s v="3005-5190"/>
        <s v="3005-7816"/>
        <s v="3005-9675"/>
        <s v="3005-9615"/>
        <s v="3005-7821"/>
        <s v="3005-7850"/>
        <s v="3005-9571"/>
        <s v="3005-7838"/>
        <s v="3005-4630"/>
        <s v="3005-9587"/>
        <s v="3005-9623"/>
        <s v="3005-9604"/>
        <s v="3005-7973"/>
        <s v="3005-9624"/>
        <s v="3005-7835"/>
        <s v="3005-9649"/>
        <s v="5417-4354"/>
        <s v="2315-7134"/>
        <s v="3005-9613"/>
        <s v="3005-9634"/>
        <s v="1635-3344"/>
        <s v="3005-9607"/>
        <s v="3005-9564"/>
        <s v="3005-9582"/>
        <s v="3005-1562"/>
        <s v="3005-9559"/>
        <s v="3005-0257"/>
        <s v="3005-9749"/>
        <s v="3005-6891"/>
        <s v="3005-2750"/>
        <s v="3005-9601"/>
        <s v="3005-6912"/>
        <s v="3005-8704"/>
        <s v="3005-0557"/>
        <s v="3005-9602"/>
        <s v="3005-9481"/>
        <s v="3005-6900"/>
        <s v="3005-6905"/>
        <s v="2973-1635"/>
        <s v="3005-9568"/>
        <s v="3005-9578"/>
        <s v="3005-9479"/>
        <s v="3005-2016"/>
        <s v="3005-0513"/>
        <s v="3005-9609"/>
        <s v="3005-9597"/>
        <s v="3005-9600"/>
        <s v="3005-7304"/>
        <s v="3005-7580"/>
        <s v="3005-7323"/>
        <s v="3005-1070"/>
        <s v="2843-6616"/>
        <s v="3005-0452"/>
        <s v="3005-7308"/>
        <s v="1352-7619"/>
        <s v="3005-4598"/>
        <s v="3005-9373"/>
        <s v="3005-9230"/>
        <s v="3005-9430"/>
        <s v="3005-7460"/>
        <s v="3005-9484"/>
        <s v="1501-8849"/>
        <s v="1625-5390"/>
        <s v="3005-7447"/>
        <s v="3005-9279"/>
        <s v="3005-7276"/>
        <s v="3005-0957"/>
        <s v="3005-5569"/>
        <s v="3005-7462"/>
        <s v="3005-0943"/>
        <s v="3094-6776"/>
        <s v="3005-7303"/>
        <s v="3005-7445"/>
        <s v="3005-6756"/>
        <s v="3005-7451"/>
        <s v="3005-7453"/>
        <s v="3005-6762"/>
        <s v="1626-2032"/>
        <s v="3005-1483"/>
        <s v="3005-9493"/>
        <s v="3005-9472"/>
        <s v="3005-8695"/>
        <s v="3005-9292"/>
        <s v="3005-9306"/>
        <s v=" 3006-0082"/>
        <s v="1477-4566"/>
        <s v="3005-9414"/>
        <s v="3005-9832"/>
        <s v="3005-8696"/>
        <s v="3005-9267"/>
        <s v="3005-7437"/>
        <s v="3005-8717"/>
        <s v="3005-9366"/>
        <s v="3005-9185"/>
        <s v="3005-9478"/>
        <s v="3005-0311"/>
        <s v="3005-8694"/>
        <s v="3005-8747"/>
        <s v="3005-9382"/>
        <s v="3005-9270"/>
        <s v="3005-8756"/>
        <s v="3000-1191"/>
        <s v="1464-5725"/>
        <s v="3005-9293"/>
        <s v="3005-9227"/>
        <s v="3005-9284"/>
        <s v="3005-9265"/>
        <s v="3005-9490"/>
        <s v="3005-9377"/>
        <s v="3005-9232"/>
        <s v="3005-9285"/>
        <s v="3005-9229"/>
        <s v="3005-8742"/>
        <s v="3005-9446"/>
        <s v="3005-9461"/>
        <s v="3005-9290"/>
        <s v="3005-8699"/>
        <s v="3005-9497"/>
        <s v=" 3006-0081"/>
        <s v="3005-1342"/>
        <s v="3005-8882"/>
        <s v="3005-6525"/>
        <s v="3005-9118"/>
        <s v="3005-1359"/>
        <s v="3000-1346"/>
        <s v="3005-9029"/>
        <s v="3005-0603"/>
        <s v="3005-8966"/>
        <s v="3005-9027"/>
        <s v="3005-1004"/>
      </sharedItems>
    </cacheField>
    <cacheField name="Nom de l'installation_x000a_ou bureau coordonnateur" numFmtId="0">
      <sharedItems/>
    </cacheField>
    <cacheField name="Nombre de places" numFmtId="0">
      <sharedItems containsSemiMixedTypes="0" containsString="0" containsNumber="1" containsInteger="1" minValue="1" maxValue="16582" count="131">
        <n v="80"/>
        <n v="34"/>
        <n v="10"/>
        <n v="13"/>
        <n v="137"/>
        <n v="39"/>
        <n v="60"/>
        <n v="21"/>
        <n v="120"/>
        <n v="31"/>
        <n v="37"/>
        <n v="136"/>
        <n v="393"/>
        <n v="35"/>
        <n v="29"/>
        <n v="44"/>
        <n v="125"/>
        <n v="8"/>
        <n v="36"/>
        <n v="19"/>
        <n v="55"/>
        <n v="15"/>
        <n v="238"/>
        <n v="75"/>
        <n v="78"/>
        <n v="52"/>
        <n v="612"/>
        <n v="5"/>
        <n v="63"/>
        <n v="72"/>
        <n v="371"/>
        <n v="9"/>
        <n v="255"/>
        <n v="20"/>
        <n v="1393"/>
        <n v="57"/>
        <n v="156"/>
        <n v="24"/>
        <n v="70"/>
        <n v="62"/>
        <n v="369"/>
        <n v="50"/>
        <n v="107"/>
        <n v="47"/>
        <n v="42"/>
        <n v="1"/>
        <n v="16"/>
        <n v="422"/>
        <n v="79"/>
        <n v="64"/>
        <n v="203"/>
        <n v="76"/>
        <n v="118"/>
        <n v="850"/>
        <n v="4"/>
        <n v="2"/>
        <n v="41"/>
        <n v="18"/>
        <n v="27"/>
        <n v="268"/>
        <n v="28"/>
        <n v="38"/>
        <n v="32"/>
        <n v="40"/>
        <n v="68"/>
        <n v="919"/>
        <n v="65"/>
        <n v="30"/>
        <n v="656"/>
        <n v="43"/>
        <n v="634"/>
        <n v="2595"/>
        <n v="90"/>
        <n v="61"/>
        <n v="220"/>
        <n v="163"/>
        <n v="158"/>
        <n v="631"/>
        <n v="12"/>
        <n v="49"/>
        <n v="130"/>
        <n v="280"/>
        <n v="33"/>
        <n v="234"/>
        <n v="102"/>
        <n v="132"/>
        <n v="501"/>
        <n v="73"/>
        <n v="281"/>
        <n v="22"/>
        <n v="252"/>
        <n v="92"/>
        <n v="218"/>
        <n v="605"/>
        <n v="396"/>
        <n v="26"/>
        <n v="184"/>
        <n v="150"/>
        <n v="14"/>
        <n v="839"/>
        <n v="235"/>
        <n v="69"/>
        <n v="645"/>
        <n v="45"/>
        <n v="607"/>
        <n v="427"/>
        <n v="7"/>
        <n v="127"/>
        <n v="2041"/>
        <n v="110"/>
        <n v="142"/>
        <n v="66"/>
        <n v="504"/>
        <n v="270"/>
        <n v="160"/>
        <n v="1186"/>
        <n v="23"/>
        <n v="323"/>
        <n v="11"/>
        <n v="1262"/>
        <n v="77"/>
        <n v="1051"/>
        <n v="1022"/>
        <n v="48"/>
        <n v="269"/>
        <n v="3927"/>
        <n v="99"/>
        <n v="3"/>
        <n v="81"/>
        <n v="111"/>
        <n v="16582"/>
      </sharedItems>
    </cacheField>
    <cacheField name="Type de garde" numFmtId="0">
      <sharedItems containsBlank="1" count="3">
        <s v="CPE"/>
        <m/>
        <s v="GARD"/>
      </sharedItems>
    </cacheField>
    <cacheField name="Nature du projet" numFmtId="0">
      <sharedItems containsBlank="1"/>
    </cacheField>
    <cacheField name="Année de réalisation prévue/_x000a_Suite à  la révision des DR" numFmtId="0">
      <sharedItems containsBlank="1"/>
    </cacheField>
    <cacheField name="Année de réalisation prévue/_x000a_Suite à la révision des DR-Formule" numFmtId="0">
      <sharedItems containsDate="1" containsBlank="1" containsMixedTypes="1" minDate="1900-01-05T06:40:04" maxDate="1900-01-06T02:40:04"/>
    </cacheField>
    <cacheField name="Date réalisation prévue selon CAFE_x000a_ - au 30 septembre 2016" numFmtId="0">
      <sharedItems containsNonDate="0" containsDate="1" containsString="0" containsBlank="1" minDate="2016-11-14T00:00:00" maxDate="2021-04-01T00:00:00"/>
    </cacheField>
    <cacheField name="Appel de projet" numFmtId="0">
      <sharedItems containsBlank="1" containsMixedTypes="1" containsNumber="1" containsInteger="1" minValue="2011" maxValue="2013" count="9">
        <n v="2013"/>
        <m/>
        <n v="2011"/>
        <s v="2011 autochtone"/>
        <s v=" 2013 autochtone"/>
        <s v="Ciblé 2015"/>
        <s v="2008 et ant. - Autochtones"/>
        <s v="2008 et ant."/>
        <s v="2015 autochtone"/>
      </sharedItems>
    </cacheField>
    <cacheField name="Type de travaux à réaliser" numFmtId="0">
      <sharedItems containsBlank="1"/>
    </cacheField>
    <cacheField name="Travaux financés par PFI *" numFmtId="0">
      <sharedItems containsBlank="1" containsMixedTypes="1" containsNumber="1" minValue="0.5" maxValue="1" count="5">
        <n v="0.5"/>
        <m/>
        <n v="1"/>
        <s v="Non"/>
        <s v="N/A"/>
      </sharedItems>
    </cacheField>
    <cacheField name="Travaux financés par PFI *_x000a_20 Octobre 2016" numFmtId="0">
      <sharedItems containsBlank="1" containsMixedTypes="1" containsNumber="1" minValue="0.5" maxValue="1" count="5">
        <n v="0.5"/>
        <m/>
        <n v="1"/>
        <s v="Non"/>
        <s v="n/a"/>
      </sharedItems>
    </cacheField>
    <cacheField name="Statut" numFmtId="0">
      <sharedItems containsBlank="1"/>
    </cacheField>
    <cacheField name="Date de réalisation prévue par les DR - EN SUSPEND" numFmtId="0">
      <sharedItems containsNonDate="0" containsDate="1" containsString="0" containsBlank="1" minDate="2016-01-25T00:00:00" maxDate="2020-10-01T00:00:00"/>
    </cacheField>
    <cacheField name="Dernière étape de réalisation franchie_x000a_(données de CAFE au 19 AVRIL 2016)" numFmtId="0">
      <sharedItems containsBlank="1"/>
    </cacheField>
    <cacheField name="Dernière étape de réalisation franchie_x000a_(données de CAFE au _x000a_5 MAI 2016)" numFmtId="0">
      <sharedItems containsBlank="1"/>
    </cacheField>
    <cacheField name="Dernière étape de réalisation franchie_x000a_(données de CAFE au _x000a_5 MAI 2016)2" numFmtId="0">
      <sharedItems containsString="0" containsBlank="1" containsNumber="1" containsInteger="1" minValue="0" maxValue="11"/>
    </cacheField>
    <cacheField name="Dernière étape de réalisation franchie_x000a_(données de CAFE au _x000a_22 JUIN 2016)" numFmtId="0">
      <sharedItems containsBlank="1"/>
    </cacheField>
    <cacheField name="Dernière étape de réalisation franchie_x000a_(données de CAFE au _x000a_22 JUIN 2016)2" numFmtId="0">
      <sharedItems containsString="0" containsBlank="1" containsNumber="1" containsInteger="1" minValue="0" maxValue="12"/>
    </cacheField>
    <cacheField name="Dernière étape de réalisation franchie_x000a_(données de CAFE au _x000a_5 AOÛT 2016)" numFmtId="0">
      <sharedItems containsBlank="1"/>
    </cacheField>
    <cacheField name="Ordonnancement de l'étape de réalisation franchie_x000a_(données de CAFE au _x000a_5 AOÛT 2016)" numFmtId="0">
      <sharedItems containsString="0" containsBlank="1" containsNumber="1" containsInteger="1" minValue="0" maxValue="13"/>
    </cacheField>
    <cacheField name="Dernière étape de réalisation franchie_x000a_(données de CAFE au _x000a_31 AOÛT 2016)" numFmtId="0">
      <sharedItems containsBlank="1"/>
    </cacheField>
    <cacheField name="Ordonnance-ment de l'étape de réalisation franchie_x000a_(données de CAFE au _x000a_31 AOÛT 2016)" numFmtId="0">
      <sharedItems containsString="0" containsBlank="1" containsNumber="1" containsInteger="1" minValue="0" maxValue="13"/>
    </cacheField>
    <cacheField name="Dernière étape de réalisation franchie_x000a_(données de CAFE au _x000a_30 SEPTEMBRE 2016)" numFmtId="0">
      <sharedItems containsBlank="1"/>
    </cacheField>
    <cacheField name="Dernière étape de réalisation franchie_x000a_(au 20 octobre 2016 par les DR)" numFmtId="0">
      <sharedItems containsBlank="1"/>
    </cacheField>
    <cacheField name="Ordonnance-ment de l'étape de réalisation franchie_x000a_(données de CAFE au _x000a_30 SEPTEMBRE 2016)" numFmtId="0">
      <sharedItems containsString="0" containsBlank="1" containsNumber="1" containsInteger="1" minValue="0" maxValue="14"/>
    </cacheField>
    <cacheField name="Statut révisé par DR" numFmtId="0">
      <sharedItems containsBlank="1"/>
    </cacheField>
    <cacheField name="Portrait de situation par les DR _x000a_au 1er mars 2016" numFmtId="0">
      <sharedItems containsBlank="1" longText="1"/>
    </cacheField>
    <cacheField name="Portrait de situation par les DR _x000a_au 20 octobre 2016"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Vibert-Bond, Maxime" refreshedDate="42921.42703136574" createdVersion="5" refreshedVersion="5" minRefreshableVersion="3" recordCount="2" xr:uid="{00000000-000A-0000-FFFF-FFFF11000000}">
  <cacheSource type="worksheet">
    <worksheetSource ref="A111:AA123" sheet="30 avril 2020 - pl. pas bon RÉG" r:id="rId2"/>
  </cacheSource>
  <cacheFields count="25">
    <cacheField name="5" numFmtId="0">
      <sharedItems containsString="0" containsBlank="1" containsNumber="1" containsInteger="1" minValue="5" maxValue="5"/>
    </cacheField>
    <cacheField name="Valcourt" numFmtId="0">
      <sharedItems containsBlank="1"/>
    </cacheField>
    <cacheField name="5-02" numFmtId="0">
      <sharedItems containsBlank="1"/>
    </cacheField>
    <cacheField name="2538-9057" numFmtId="0">
      <sharedItems containsBlank="1"/>
    </cacheField>
    <cacheField name="2538-90572" numFmtId="0">
      <sharedItems containsBlank="1"/>
    </cacheField>
    <cacheField name="CPE CRAYONS DE COULEUR INC." numFmtId="0">
      <sharedItems/>
    </cacheField>
    <cacheField name="1" numFmtId="0">
      <sharedItems containsSemiMixedTypes="0" containsString="0" containsNumber="1" containsInteger="1" minValue="8" maxValue="206"/>
    </cacheField>
    <cacheField name="CPE" numFmtId="0">
      <sharedItems containsBlank="1"/>
    </cacheField>
    <cacheField name="Augment. INS" numFmtId="0">
      <sharedItems containsBlank="1"/>
    </cacheField>
    <cacheField name="2017-2018" numFmtId="0">
      <sharedItems/>
    </cacheField>
    <cacheField name="2017" numFmtId="0">
      <sharedItems containsMixedTypes="1" containsNumber="1" containsInteger="1" minValue="2016" maxValue="2016"/>
    </cacheField>
    <cacheField name="2018-03-31" numFmtId="0">
      <sharedItems containsNonDate="0" containsDate="1" containsString="0" containsBlank="1" minDate="2018-04-01T00:00:00" maxDate="2018-04-02T00:00:00"/>
    </cacheField>
    <cacheField name="2013" numFmtId="0">
      <sharedItems containsString="0" containsBlank="1" containsNumber="1" containsInteger="1" minValue="2011" maxValue="2011"/>
    </cacheField>
    <cacheField name="Agrandissement -installation" numFmtId="0">
      <sharedItems containsBlank="1"/>
    </cacheField>
    <cacheField name="50%" numFmtId="0">
      <sharedItems containsString="0" containsBlank="1" containsNumber="1" containsInteger="1" minValue="1" maxValue="1"/>
    </cacheField>
    <cacheField name="50%2" numFmtId="0">
      <sharedItems containsString="0" containsBlank="1" containsNumber="1" containsInteger="1" minValue="1" maxValue="1"/>
    </cacheField>
    <cacheField name="Au développement" numFmtId="0">
      <sharedItems containsBlank="1"/>
    </cacheField>
    <cacheField name="2017-09-30" numFmtId="0">
      <sharedItems containsNonDate="0" containsDate="1" containsString="0" containsBlank="1" minDate="2017-01-09T00:00:00" maxDate="2017-01-10T00:00:00"/>
    </cacheField>
    <cacheField name="Aucune étape franchie" numFmtId="0">
      <sharedItems containsBlank="1"/>
    </cacheField>
    <cacheField name="Aucune étape franchie2" numFmtId="0">
      <sharedItems containsBlank="1"/>
    </cacheField>
    <cacheField name="0" numFmtId="0">
      <sharedItems containsString="0" containsBlank="1" containsNumber="1" containsInteger="1" minValue="1" maxValue="1"/>
    </cacheField>
    <cacheField name="Aucune étape franchie3" numFmtId="0">
      <sharedItems containsBlank="1"/>
    </cacheField>
    <cacheField name="02" numFmtId="0">
      <sharedItems containsString="0" containsBlank="1" containsNumber="1" containsInteger="1" minValue="1" maxValue="1"/>
    </cacheField>
    <cacheField name="Aucune étape franchie4" numFmtId="0">
      <sharedItems containsBlank="1"/>
    </cacheField>
    <cacheField name="03" numFmtId="0">
      <sharedItems containsString="0" containsBlank="1"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70">
  <r>
    <n v="1"/>
    <s v="Saint-Anaclet-de-Lessard"/>
    <s v="1-03"/>
    <s v="1645-9273"/>
    <s v="3005-8781"/>
    <s v="CPE LES PETITS SOLEILS MAGIQUES "/>
    <n v="34"/>
    <x v="0"/>
    <s v="Ajout INS"/>
    <s v="2016-2017"/>
    <n v="2016"/>
    <d v="2016-09-30T00:00:00"/>
    <x v="0"/>
    <s v="Construction - installation"/>
    <x v="0"/>
    <s v="Au développement"/>
    <d v="2016-09-30T00:00:00"/>
    <s v="Aucune étape franchie"/>
    <s v="Aucune étape franchie"/>
    <n v="0"/>
    <x v="0"/>
    <x v="0"/>
    <m/>
    <s v="En cours de discussion."/>
    <m/>
    <s v="Rimouski"/>
    <s v="DRCNEQ"/>
  </r>
  <r>
    <m/>
    <m/>
    <m/>
    <m/>
    <m/>
    <s v="Sous-total:"/>
    <n v="34"/>
    <x v="1"/>
    <m/>
    <s v="2016-2017"/>
    <s v="2016-2017"/>
    <m/>
    <x v="1"/>
    <m/>
    <x v="1"/>
    <m/>
    <m/>
    <m/>
    <m/>
    <m/>
    <x v="1"/>
    <x v="1"/>
    <m/>
    <m/>
    <m/>
    <m/>
    <m/>
  </r>
  <r>
    <n v="1"/>
    <s v="Matane"/>
    <s v="1-01"/>
    <s v="3000-2313"/>
    <s v="3005-8833"/>
    <s v="CPE MATANE "/>
    <n v="80"/>
    <x v="0"/>
    <s v="Ajout INS"/>
    <s v="2017-2018"/>
    <n v="2017"/>
    <d v="2017-09-30T00:00:00"/>
    <x v="0"/>
    <s v="Construction - installation"/>
    <x v="0"/>
    <s v="Au développement"/>
    <d v="2017-09-30T00:00:00"/>
    <s v="Aucune étape franchie"/>
    <s v="Aucune étape franchie"/>
    <n v="0"/>
    <x v="0"/>
    <x v="0"/>
    <m/>
    <m/>
    <m/>
    <s v="Matane-Matapédia"/>
    <s v="DRCNEQ"/>
  </r>
  <r>
    <n v="1"/>
    <s v="Rimouski"/>
    <s v="1-03"/>
    <s v="1642-2438"/>
    <s v="3005-1141"/>
    <s v="CPE &quot;LES TROIS COINS&quot;"/>
    <n v="10"/>
    <x v="0"/>
    <s v="Augment. INS"/>
    <s v="2017-2018"/>
    <n v="2017"/>
    <d v="2017-09-30T00:00:00"/>
    <x v="0"/>
    <s v="Agrandissement -installation"/>
    <x v="0"/>
    <s v="Au développement"/>
    <d v="2017-09-30T00:00:00"/>
    <s v="Aucune étape franchie"/>
    <s v="Aucune étape franchie"/>
    <n v="0"/>
    <x v="0"/>
    <x v="0"/>
    <m/>
    <m/>
    <m/>
    <s v="Rimouski"/>
    <s v="DRCNEQ"/>
  </r>
  <r>
    <n v="1"/>
    <s v="Dégelis"/>
    <s v="1-07"/>
    <s v="5426-2654"/>
    <s v="3005-1525"/>
    <s v="CPE &quot;LES CALINOURS&quot; (INSTALLATION DÉGELIS)"/>
    <n v="13"/>
    <x v="0"/>
    <s v="Augment. INS"/>
    <s v="2017-2018"/>
    <n v="2017"/>
    <d v="2017-09-30T00:00:00"/>
    <x v="0"/>
    <s v="Agrandissement -installation"/>
    <x v="0"/>
    <s v="Au développement"/>
    <d v="2017-09-30T00:00:00"/>
    <s v="Aucune étape franchie"/>
    <s v="Aucune étape franchie"/>
    <n v="0"/>
    <x v="0"/>
    <x v="0"/>
    <m/>
    <m/>
    <m/>
    <s v="Rivière-du-Loup - Témiscouata"/>
    <s v="DRCNEQ"/>
  </r>
  <r>
    <m/>
    <m/>
    <m/>
    <m/>
    <m/>
    <s v="Sous-total:"/>
    <n v="103"/>
    <x v="1"/>
    <m/>
    <s v="2017-2018"/>
    <s v="2017-2018"/>
    <m/>
    <x v="1"/>
    <m/>
    <x v="1"/>
    <m/>
    <m/>
    <m/>
    <m/>
    <m/>
    <x v="1"/>
    <x v="1"/>
    <m/>
    <m/>
    <m/>
    <m/>
    <m/>
  </r>
  <r>
    <n v="1"/>
    <s v="Amqui"/>
    <s v="1-02"/>
    <s v="1644-3889"/>
    <s v="3005-8745"/>
    <s v="CPE LES P'TITS FLOTS"/>
    <n v="39"/>
    <x v="0"/>
    <s v="Ajout INS"/>
    <s v="2018-2019"/>
    <n v="2018"/>
    <d v="2018-09-30T00:00:00"/>
    <x v="0"/>
    <s v="Construction - installation"/>
    <x v="0"/>
    <s v="Au développement"/>
    <d v="2018-09-30T00:00:00"/>
    <s v="Aucune étape franchie"/>
    <s v="Aucune étape franchie"/>
    <n v="0"/>
    <x v="0"/>
    <x v="0"/>
    <m/>
    <m/>
    <m/>
    <s v="Matane-Matapédia"/>
    <s v="DRCNEQ"/>
  </r>
  <r>
    <n v="1"/>
    <s v="Rimouski"/>
    <s v="1-03"/>
    <s v="2543-9043"/>
    <s v="3005-8776"/>
    <s v="FARFADETS DE LA POINTE INC "/>
    <n v="60"/>
    <x v="0"/>
    <s v="Ajout INS"/>
    <s v="2018-2019"/>
    <n v="2018"/>
    <d v="2018-09-30T00:00:00"/>
    <x v="0"/>
    <s v="Construction - installation"/>
    <x v="0"/>
    <s v="Au développement"/>
    <d v="2018-09-30T00:00:00"/>
    <s v="Aucune étape franchie"/>
    <s v="Aucune étape franchie"/>
    <n v="0"/>
    <x v="0"/>
    <x v="0"/>
    <m/>
    <m/>
    <m/>
    <s v="Rimouski"/>
    <s v="DRCNEQ"/>
  </r>
  <r>
    <n v="1"/>
    <s v="Sainte-Luce-Luceville"/>
    <s v="1-04"/>
    <s v="1853-3604"/>
    <s v="3005-1522"/>
    <s v="CPE LES PINSONS INC."/>
    <n v="21"/>
    <x v="0"/>
    <s v="Augment. INS"/>
    <s v="2018-2019"/>
    <n v="2018"/>
    <d v="2018-09-30T00:00:00"/>
    <x v="0"/>
    <s v="Agrandissement -installation"/>
    <x v="0"/>
    <s v="Au développement"/>
    <d v="2018-09-30T00:00:00"/>
    <s v="Aucune étape franchie"/>
    <s v="Aucune étape franchie"/>
    <n v="0"/>
    <x v="0"/>
    <x v="0"/>
    <m/>
    <m/>
    <m/>
    <s v="Matane-Matapédia"/>
    <s v="DRCNEQ"/>
  </r>
  <r>
    <m/>
    <m/>
    <m/>
    <m/>
    <m/>
    <s v="Sous-total:"/>
    <n v="120"/>
    <x v="1"/>
    <m/>
    <s v="2018-2019"/>
    <s v="2018-2019"/>
    <m/>
    <x v="1"/>
    <m/>
    <x v="1"/>
    <m/>
    <m/>
    <m/>
    <m/>
    <m/>
    <x v="1"/>
    <x v="1"/>
    <m/>
    <m/>
    <m/>
    <m/>
    <m/>
  </r>
  <r>
    <n v="1"/>
    <s v="La Pocatière"/>
    <s v="1-08"/>
    <s v="3000-2010"/>
    <s v="3005-8785"/>
    <s v="LES SERVICES DE GARDE LA FARANDOLE"/>
    <n v="31"/>
    <x v="0"/>
    <s v="Ajout INS"/>
    <s v="2019-2020"/>
    <n v="2019"/>
    <d v="2019-09-30T00:00:00"/>
    <x v="0"/>
    <s v="Construction - installation"/>
    <x v="0"/>
    <s v="Au développement"/>
    <d v="2019-09-30T00:00:00"/>
    <s v="Aucune étape franchie"/>
    <s v="Aucune étape franchie"/>
    <n v="0"/>
    <x v="0"/>
    <x v="0"/>
    <m/>
    <m/>
    <m/>
    <s v="Côte-du-Sud"/>
    <s v="DRCNEQ"/>
  </r>
  <r>
    <n v="1"/>
    <s v="Mont-Joli"/>
    <s v="1-04"/>
    <s v="1334-4049"/>
    <s v="3005-8806"/>
    <s v="LES P'TITS MONTOIS "/>
    <n v="37"/>
    <x v="0"/>
    <s v="Ajout INS"/>
    <s v="2019-2020"/>
    <n v="2019"/>
    <d v="2019-09-30T00:00:00"/>
    <x v="0"/>
    <s v="Construction - installation"/>
    <x v="0"/>
    <s v="Au développement"/>
    <d v="2019-09-30T00:00:00"/>
    <s v="Aucune étape franchie"/>
    <s v="Aucune étape franchie"/>
    <n v="0"/>
    <x v="0"/>
    <x v="0"/>
    <m/>
    <m/>
    <m/>
    <s v="Matane-Matapédia"/>
    <s v="DRCNEQ"/>
  </r>
  <r>
    <n v="1"/>
    <s v="Pohénégamook"/>
    <s v="1-07"/>
    <s v="5426-2654"/>
    <s v="3005-8883"/>
    <s v="CPE LES CALINOURS "/>
    <n v="21"/>
    <x v="0"/>
    <s v="Ajout INS"/>
    <s v="2019-2020"/>
    <n v="2019"/>
    <d v="2019-09-30T00:00:00"/>
    <x v="0"/>
    <s v="Aménagement - location"/>
    <x v="0"/>
    <s v="Au développement"/>
    <d v="2019-09-30T00:00:00"/>
    <s v="Aucune étape franchie"/>
    <s v="Aucune étape franchie"/>
    <n v="0"/>
    <x v="0"/>
    <x v="0"/>
    <m/>
    <m/>
    <m/>
    <s v="Rivière-du-Loup - Témiscouata"/>
    <s v="DRCNEQ"/>
  </r>
  <r>
    <n v="1"/>
    <s v="Mont-Joli"/>
    <s v="1-04"/>
    <s v="1334-4049"/>
    <s v="3005-3038"/>
    <s v="CPE LES P'TITS MONTOIS (LA PAS-R-AILES)"/>
    <n v="13"/>
    <x v="0"/>
    <s v="Augment. INS"/>
    <s v="2019-2020"/>
    <n v="2019"/>
    <d v="2019-09-30T00:00:00"/>
    <x v="2"/>
    <s v="Aménagement - location"/>
    <x v="2"/>
    <s v="En réalisation"/>
    <d v="2019-09-30T00:00:00"/>
    <s v="Dépôt plans+budget pré."/>
    <s v="Dépôt plans+budget pré."/>
    <n v="6"/>
    <x v="2"/>
    <x v="2"/>
    <s v="Retour de pl. possible"/>
    <s v="Dans l'incapacité de développer les places à la Pas-R-Ailes, le CA a demandé au Ministère l'autorisation de jumeler les 13 places de ce projet autorisé dans le cadre du plan de développement 2011 aux 37 places reçues dans le cadre du plan de développement 2013 reportant la date de réalisation au 30 septembre 2019."/>
    <m/>
    <m/>
    <s v="DRCNEQ"/>
  </r>
  <r>
    <n v="1"/>
    <s v="Saint-Arsène"/>
    <s v="1-06"/>
    <s v="3001-0750"/>
    <s v="3005-9694"/>
    <s v="CPE DES CANTONS DE RIVIÈRE DU LOUP"/>
    <n v="34"/>
    <x v="0"/>
    <s v="Ajout INS"/>
    <s v="2019-2020"/>
    <n v="2019"/>
    <d v="2019-09-30T00:00:00"/>
    <x v="0"/>
    <s v="Construction - installation"/>
    <x v="0"/>
    <s v="Au développement"/>
    <d v="2019-09-30T00:00:00"/>
    <s v="Aucune étape franchie"/>
    <s v="Aucune étape franchie"/>
    <n v="0"/>
    <x v="0"/>
    <x v="0"/>
    <m/>
    <m/>
    <m/>
    <s v="Rivière-du-Loup - Témiscouata"/>
    <s v="DRCNEQ"/>
  </r>
  <r>
    <m/>
    <m/>
    <m/>
    <m/>
    <m/>
    <s v="Sous-total:"/>
    <n v="136"/>
    <x v="1"/>
    <m/>
    <s v="2019-2020"/>
    <s v="2019-2020"/>
    <m/>
    <x v="1"/>
    <m/>
    <x v="1"/>
    <m/>
    <m/>
    <m/>
    <m/>
    <m/>
    <x v="1"/>
    <x v="1"/>
    <m/>
    <m/>
    <m/>
    <m/>
    <m/>
  </r>
  <r>
    <s v="Nb de projets"/>
    <n v="12"/>
    <m/>
    <m/>
    <m/>
    <s v="Total région 1 _x000a_BAS-SAINT-LAURENT"/>
    <n v="393"/>
    <x v="1"/>
    <m/>
    <m/>
    <m/>
    <m/>
    <x v="1"/>
    <m/>
    <x v="1"/>
    <m/>
    <m/>
    <m/>
    <m/>
    <m/>
    <x v="1"/>
    <x v="1"/>
    <m/>
    <m/>
    <m/>
    <m/>
    <m/>
  </r>
  <r>
    <n v="2"/>
    <s v="Saguenay"/>
    <s v="2-07"/>
    <s v="3001-3416"/>
    <s v="3005-8637"/>
    <s v="CENTRE DE LA PETITE ENFANCE MIKUENISS"/>
    <n v="35"/>
    <x v="0"/>
    <s v="Implant.CPE INS"/>
    <s v="2016-2017"/>
    <n v="2015"/>
    <d v="2016-08-29T00:00:00"/>
    <x v="3"/>
    <s v="Aménagement - location"/>
    <x v="0"/>
    <s v="En réalisation"/>
    <d v="2016-01-25T00:00:00"/>
    <s v="Autorisation début des travaux"/>
    <s v="Autorisation début des travaux"/>
    <n v="11"/>
    <x v="3"/>
    <x v="3"/>
    <m/>
    <s v="Projet de 45 places : 10 places sous permis temporairement dans l'installation du CPE Les Dégourdis (3005-1687). Retard chantier et problème avec l'architecte au dossier. Ouverture reportée au mois d'août 2016."/>
    <m/>
    <m/>
    <s v="DRCNEQ"/>
  </r>
  <r>
    <n v="2"/>
    <s v="Dolbeau-Mistassini"/>
    <s v="2-04"/>
    <s v="3000-1327"/>
    <s v="3005-8971"/>
    <s v="CPE CROQUE LA VIE "/>
    <n v="21"/>
    <x v="0"/>
    <s v="Ajout INS"/>
    <s v="2016-2017"/>
    <n v="2016"/>
    <d v="2016-09-30T00:00:00"/>
    <x v="0"/>
    <s v="Construction - installation"/>
    <x v="0"/>
    <s v="Au développement"/>
    <d v="2016-09-30T00:00:00"/>
    <s v="Aucune étape franchie"/>
    <s v="Aucune étape franchie"/>
    <n v="0"/>
    <x v="0"/>
    <x v="0"/>
    <m/>
    <s v="Le CPE n’a pas encore confirmé la réalisation des 21 places. Il est toujours à chercher une façon de réaliser le projet. La lettre d’engagement n'est pas signée. "/>
    <m/>
    <s v="Roberval"/>
    <s v="DRCNEQ"/>
  </r>
  <r>
    <m/>
    <m/>
    <m/>
    <m/>
    <m/>
    <s v="Sous-total:"/>
    <n v="56"/>
    <x v="1"/>
    <m/>
    <s v="2016-2017"/>
    <s v="2016-2017"/>
    <m/>
    <x v="1"/>
    <m/>
    <x v="1"/>
    <m/>
    <m/>
    <m/>
    <m/>
    <m/>
    <x v="1"/>
    <x v="1"/>
    <m/>
    <m/>
    <m/>
    <m/>
    <m/>
  </r>
  <r>
    <n v="2"/>
    <s v="Jonquière"/>
    <s v="2-06"/>
    <s v="3000-1232"/>
    <s v="3005-8848"/>
    <s v="CPE LA SOURIS VERTE "/>
    <n v="21"/>
    <x v="0"/>
    <s v="Ajout INS"/>
    <s v="2017-2018"/>
    <n v="2017"/>
    <d v="2017-04-01T00:00:00"/>
    <x v="0"/>
    <s v="Aménagement - location"/>
    <x v="3"/>
    <s v="En réalisation"/>
    <d v="2017-04-01T00:00:00"/>
    <s v="Aucune étape franchie"/>
    <s v="Aucune étape franchie"/>
    <n v="0"/>
    <x v="0"/>
    <x v="0"/>
    <m/>
    <m/>
    <m/>
    <s v="Jonquière"/>
    <s v="DRCNEQ"/>
  </r>
  <r>
    <n v="2"/>
    <s v="Roberval"/>
    <s v="2-02"/>
    <s v="3000-2072"/>
    <s v="3005-8836"/>
    <s v="CPE LES AMIS DE LA CULBUTE "/>
    <n v="29"/>
    <x v="0"/>
    <s v="Ajout INS"/>
    <s v="2017-2018"/>
    <n v="2016"/>
    <d v="2017-08-31T00:00:00"/>
    <x v="0"/>
    <s v="Aménagement - location"/>
    <x v="0"/>
    <s v="En réalisation"/>
    <d v="2017-02-01T00:00:00"/>
    <s v="Aucune étape franchie"/>
    <s v="Aucune étape franchie"/>
    <n v="0"/>
    <x v="0"/>
    <x v="0"/>
    <m/>
    <m/>
    <m/>
    <s v="Roberval"/>
    <s v="DRCNEQ"/>
  </r>
  <r>
    <n v="2"/>
    <s v="Alma"/>
    <s v="2-01"/>
    <s v="2166-7746"/>
    <s v="3005-8975"/>
    <s v="CPE LA BAMBINERIE "/>
    <n v="44"/>
    <x v="0"/>
    <s v="Ajout INS"/>
    <s v="2017-2018"/>
    <n v="2017"/>
    <d v="2017-09-30T00:00:00"/>
    <x v="0"/>
    <s v="Construction - installation"/>
    <x v="0"/>
    <s v="Au développement"/>
    <d v="2017-09-30T00:00:00"/>
    <s v="Aucune étape franchie"/>
    <s v="Aucune étape franchie"/>
    <n v="0"/>
    <x v="0"/>
    <x v="0"/>
    <m/>
    <m/>
    <m/>
    <s v="Lac-Saint-Jean"/>
    <s v="DRCNEQ"/>
  </r>
  <r>
    <n v="2"/>
    <s v="Chicoutimi"/>
    <s v="2-07"/>
    <s v="3000-4987"/>
    <s v="3005-1687"/>
    <s v="CPE LES DÉGOURDIS"/>
    <n v="10"/>
    <x v="0"/>
    <s v="Augment. INS"/>
    <s v="2017-2018"/>
    <n v="2017"/>
    <d v="2017-09-30T00:00:00"/>
    <x v="0"/>
    <s v="Réaménagement -installation"/>
    <x v="0"/>
    <s v="Au développement"/>
    <d v="2017-09-30T00:00:00"/>
    <s v="Aucune étape franchie"/>
    <s v="Aucune étape franchie"/>
    <n v="0"/>
    <x v="0"/>
    <x v="0"/>
    <m/>
    <s v="10 places mises temporairement sous permis provenant du CPE MIKUENISS (3005-8635) jusqu'au moment de la réalisation de son projet de 45 places."/>
    <m/>
    <s v="Chicoutimi"/>
    <s v="DRCNEQ"/>
  </r>
  <r>
    <m/>
    <m/>
    <m/>
    <m/>
    <m/>
    <s v="Sous-total:"/>
    <n v="104"/>
    <x v="1"/>
    <m/>
    <s v="2017-2018"/>
    <s v="2017-2018"/>
    <m/>
    <x v="1"/>
    <m/>
    <x v="1"/>
    <m/>
    <m/>
    <m/>
    <m/>
    <m/>
    <x v="1"/>
    <x v="1"/>
    <m/>
    <m/>
    <m/>
    <m/>
    <m/>
  </r>
  <r>
    <n v="2"/>
    <s v="Saint-Fulgence"/>
    <s v="2-07"/>
    <s v="4028-5694"/>
    <s v="3005-0170"/>
    <s v="CPE LES PETITS CAILLOUX ST-FULGENCE"/>
    <n v="8"/>
    <x v="0"/>
    <s v="Augment. INS"/>
    <s v="2018-2019"/>
    <n v="2018"/>
    <d v="2018-09-30T00:00:00"/>
    <x v="0"/>
    <s v="Réaménagement - location"/>
    <x v="3"/>
    <s v="Au développement"/>
    <d v="2018-09-30T00:00:00"/>
    <s v="Aucune étape franchie"/>
    <s v="Aucune étape franchie"/>
    <n v="0"/>
    <x v="0"/>
    <x v="0"/>
    <m/>
    <m/>
    <m/>
    <s v="Dubuc"/>
    <s v="DRCNEQ"/>
  </r>
  <r>
    <m/>
    <m/>
    <m/>
    <m/>
    <m/>
    <s v="Sous-total:"/>
    <n v="8"/>
    <x v="1"/>
    <m/>
    <s v="2018-2019"/>
    <s v="2018-2019"/>
    <m/>
    <x v="1"/>
    <m/>
    <x v="1"/>
    <m/>
    <m/>
    <m/>
    <m/>
    <m/>
    <x v="1"/>
    <x v="1"/>
    <m/>
    <m/>
    <m/>
    <m/>
    <m/>
  </r>
  <r>
    <n v="2"/>
    <s v="Saint-Nazaire"/>
    <s v="2-01"/>
    <s v="4086-2005"/>
    <s v="3005-8837"/>
    <s v="CPE LES PICASSOS DE L'ÎLE "/>
    <n v="36"/>
    <x v="0"/>
    <s v="Ajout INS"/>
    <s v="2019-2020"/>
    <n v="2019"/>
    <d v="2019-09-30T00:00:00"/>
    <x v="0"/>
    <s v="Construction - installation"/>
    <x v="0"/>
    <s v="Au développement"/>
    <d v="2019-09-30T00:00:00"/>
    <s v="Aucune étape franchie"/>
    <s v="Aucune étape franchie"/>
    <n v="0"/>
    <x v="0"/>
    <x v="0"/>
    <m/>
    <m/>
    <m/>
    <s v="Lac-Saint-Jean"/>
    <s v="DRCNEQ"/>
  </r>
  <r>
    <n v="2"/>
    <s v="La Baie"/>
    <s v="2-05"/>
    <s v="1638-1808"/>
    <s v="1638-1808"/>
    <s v="CPE MINI-MONDE"/>
    <n v="19"/>
    <x v="0"/>
    <s v="Augment. INS"/>
    <s v="2019-2020"/>
    <n v="2019"/>
    <d v="2019-09-30T00:00:00"/>
    <x v="0"/>
    <s v="Agrandissement -installation"/>
    <x v="0"/>
    <s v="Au développement"/>
    <d v="2019-09-30T00:00:00"/>
    <s v="Aucune étape franchie"/>
    <s v="Aucune étape franchie"/>
    <n v="0"/>
    <x v="0"/>
    <x v="0"/>
    <m/>
    <m/>
    <m/>
    <s v="Dubuc"/>
    <s v="DRCNEQ"/>
  </r>
  <r>
    <m/>
    <m/>
    <m/>
    <m/>
    <m/>
    <s v="Sous-total:"/>
    <n v="55"/>
    <x v="1"/>
    <m/>
    <s v="2019-2020"/>
    <s v="2019-2020"/>
    <m/>
    <x v="1"/>
    <m/>
    <x v="1"/>
    <m/>
    <m/>
    <m/>
    <m/>
    <m/>
    <x v="1"/>
    <x v="1"/>
    <m/>
    <m/>
    <m/>
    <m/>
    <m/>
  </r>
  <r>
    <n v="2"/>
    <s v="Chicoutimi"/>
    <s v="2-07"/>
    <s v="4028-5694"/>
    <s v="3005-0498"/>
    <s v="CPE LES PETITS CAILLOUX CHICOUTIMI"/>
    <n v="15"/>
    <x v="0"/>
    <s v="Augment. INS"/>
    <s v="2020-2021"/>
    <n v="2020"/>
    <d v="2020-09-30T00:00:00"/>
    <x v="0"/>
    <s v="Agrandissement -installation"/>
    <x v="0"/>
    <s v="Au développement"/>
    <d v="2020-09-30T00:00:00"/>
    <s v="Aucune étape franchie"/>
    <s v="Aucune étape franchie"/>
    <n v="0"/>
    <x v="0"/>
    <x v="0"/>
    <m/>
    <m/>
    <m/>
    <s v="Chicoutimi"/>
    <s v="DRCNEQ"/>
  </r>
  <r>
    <m/>
    <m/>
    <m/>
    <m/>
    <m/>
    <s v="Sous-total:"/>
    <n v="15"/>
    <x v="1"/>
    <m/>
    <s v="2020-2021"/>
    <s v="2020-2021"/>
    <m/>
    <x v="1"/>
    <m/>
    <x v="1"/>
    <m/>
    <m/>
    <m/>
    <m/>
    <m/>
    <x v="1"/>
    <x v="1"/>
    <m/>
    <m/>
    <m/>
    <m/>
    <m/>
  </r>
  <r>
    <s v="Nb de projets"/>
    <n v="10"/>
    <m/>
    <m/>
    <m/>
    <s v="Total région 2_x000a_SAGUENAY- LAC-SAINT-JEAN"/>
    <n v="238"/>
    <x v="1"/>
    <m/>
    <m/>
    <m/>
    <m/>
    <x v="1"/>
    <m/>
    <x v="1"/>
    <m/>
    <m/>
    <m/>
    <m/>
    <m/>
    <x v="1"/>
    <x v="1"/>
    <m/>
    <m/>
    <m/>
    <m/>
    <m/>
  </r>
  <r>
    <n v="3"/>
    <s v="Stoneham-et-Tewkesbury"/>
    <s v="3-05"/>
    <s v="3001-3663"/>
    <s v="3005-8873"/>
    <s v="G. ÉDUCATIVE PERLIMPINPIN"/>
    <n v="75"/>
    <x v="2"/>
    <s v="Impl. garderie"/>
    <s v="2016-2017"/>
    <n v="2016"/>
    <d v="2016-08-16T00:00:00"/>
    <x v="0"/>
    <s v="Construction - installation"/>
    <x v="4"/>
    <s v="En réalisation"/>
    <d v="2016-09-30T00:00:00"/>
    <s v="Aucune étape franchie"/>
    <s v="Aucune étape franchie"/>
    <n v="0"/>
    <x v="0"/>
    <x v="0"/>
    <m/>
    <m/>
    <m/>
    <s v="Chauveau"/>
    <s v="DRCNEQ"/>
  </r>
  <r>
    <n v="3"/>
    <s v="Sainte-Catherine-de-la-Jacques-Cartier"/>
    <s v="3-05"/>
    <s v="1627-7204"/>
    <s v="3005-6543"/>
    <s v="CPE JOLI-COEUR INC."/>
    <n v="75"/>
    <x v="0"/>
    <s v="Ajout INS"/>
    <s v="2016-2017"/>
    <n v="2016"/>
    <d v="2016-09-09T00:00:00"/>
    <x v="2"/>
    <s v="Construction - installation"/>
    <x v="2"/>
    <s v="En réalisation"/>
    <d v="2016-09-02T00:00:00"/>
    <s v="Appels d'offres entrepreneur"/>
    <s v="Appel d’offres entrepreneur"/>
    <n v="8"/>
    <x v="4"/>
    <x v="4"/>
    <m/>
    <m/>
    <m/>
    <m/>
    <s v="DRCNEQ"/>
  </r>
  <r>
    <n v="3"/>
    <s v="Québec"/>
    <s v="3-07"/>
    <s v="1463-9058"/>
    <s v="3005-6554"/>
    <s v="CPE SOPHIE INC."/>
    <n v="52"/>
    <x v="0"/>
    <s v="Ajout INS"/>
    <s v="2016-2017"/>
    <n v="2016"/>
    <d v="2016-11-15T00:00:00"/>
    <x v="2"/>
    <s v="Réaménagement - location"/>
    <x v="2"/>
    <s v="En réalisation"/>
    <d v="2016-11-15T00:00:00"/>
    <s v="Dépôt étude d'opportunité"/>
    <s v="Dépôt étude d’opportunité"/>
    <n v="4"/>
    <x v="5"/>
    <x v="5"/>
    <s v="Retour de pl. possible"/>
    <s v="Changement d'opportunité. Projet &quot;clé en main&quot; sans PFI envisagé. Retour de places possible."/>
    <m/>
    <m/>
    <s v="DRCNEQ"/>
  </r>
  <r>
    <n v="3"/>
    <s v="Québec"/>
    <s v="3-07"/>
    <s v="2627-4936"/>
    <s v="3005-6611"/>
    <s v="LE CPE LES PETITS MURMURES"/>
    <n v="80"/>
    <x v="0"/>
    <s v="Ajout INS"/>
    <s v="2016-2017"/>
    <n v="2017"/>
    <d v="2017-02-28T00:00:00"/>
    <x v="2"/>
    <s v="Réaménagement - location"/>
    <x v="2"/>
    <s v="En réalisation"/>
    <d v="2017-04-01T00:00:00"/>
    <s v="Dépôt plans+budget pré."/>
    <s v="Dépôt plans+budget pré."/>
    <n v="6"/>
    <x v="2"/>
    <x v="2"/>
    <m/>
    <m/>
    <m/>
    <m/>
    <s v="DRCNEQ"/>
  </r>
  <r>
    <n v="3"/>
    <s v="Lac-Beauport"/>
    <s v="3-05"/>
    <s v="1627-7204"/>
    <s v="3005-6547"/>
    <s v="CPE JOLI-COEUR INC."/>
    <n v="75"/>
    <x v="0"/>
    <s v="Ajout INS"/>
    <s v="2016-2017"/>
    <n v="2016"/>
    <d v="2017-03-17T00:00:00"/>
    <x v="2"/>
    <s v="Construction - installation"/>
    <x v="2"/>
    <s v="En réalisation"/>
    <d v="2017-02-10T00:00:00"/>
    <s v="Autorisation poursuite projet"/>
    <s v="Autorisation poursuite projet"/>
    <n v="5"/>
    <x v="6"/>
    <x v="6"/>
    <s v="Report anticipé"/>
    <m/>
    <m/>
    <m/>
    <s v="DRCNEQ"/>
  </r>
  <r>
    <n v="3"/>
    <s v="Québec"/>
    <s v="3-07"/>
    <s v="2171-5636"/>
    <s v="3005-0415"/>
    <s v="CPE DE L'ANSE AUX LIEVRES INC. (JARDIN D'ENFANTS DUROCHER)"/>
    <n v="36"/>
    <x v="0"/>
    <s v="Augment. INS"/>
    <s v="2016-2017"/>
    <n v="2016"/>
    <d v="2017-03-27T00:00:00"/>
    <x v="2"/>
    <s v="Réaménagement - location"/>
    <x v="0"/>
    <s v="En réalisation"/>
    <d v="2016-08-15T00:00:00"/>
    <s v="Aucune étape franchie"/>
    <s v="Admissibilité au PFI"/>
    <n v="1"/>
    <x v="7"/>
    <x v="7"/>
    <m/>
    <s v="Enfants relocalisés temporairement. "/>
    <m/>
    <m/>
    <s v="DRCNEQ"/>
  </r>
  <r>
    <m/>
    <m/>
    <m/>
    <m/>
    <m/>
    <s v="Sous-total:"/>
    <n v="393"/>
    <x v="1"/>
    <m/>
    <s v="2016-2017"/>
    <s v="2016-2017"/>
    <m/>
    <x v="1"/>
    <m/>
    <x v="1"/>
    <m/>
    <m/>
    <m/>
    <m/>
    <m/>
    <x v="1"/>
    <x v="1"/>
    <m/>
    <m/>
    <m/>
    <m/>
    <m/>
  </r>
  <r>
    <n v="3"/>
    <s v="Sainte-Brigitte-de-Laval"/>
    <s v="3-05"/>
    <s v="2333-5540"/>
    <s v="3005-4450"/>
    <s v="CPE L'ÉCHO MAGIQUE (LE NOMBRIL VERT)"/>
    <n v="21"/>
    <x v="0"/>
    <s v="Augment. INS"/>
    <s v="2017-2018"/>
    <n v="2017"/>
    <d v="2017-09-01T00:00:00"/>
    <x v="0"/>
    <s v="Agrandissement -installation"/>
    <x v="0"/>
    <s v="En réalisation"/>
    <d v="2017-05-01T00:00:00"/>
    <s v="Appel d'offres choix des pro."/>
    <s v="Avis du Ministère embauche pro."/>
    <n v="3"/>
    <x v="8"/>
    <x v="8"/>
    <m/>
    <m/>
    <m/>
    <s v="Montmorency"/>
    <s v="DRCNEQ"/>
  </r>
  <r>
    <n v="3"/>
    <s v="Château-Richer"/>
    <s v="3-03"/>
    <s v="3000-2097"/>
    <s v="3005-8965"/>
    <s v="CPE LA RITOURNELLE (INST. CHÂTEAU-RICHER)"/>
    <n v="78"/>
    <x v="0"/>
    <s v="Ajout INS"/>
    <s v="2017-2018"/>
    <n v="2017"/>
    <d v="2017-09-05T00:00:00"/>
    <x v="0"/>
    <s v="Construction - installation"/>
    <x v="0"/>
    <s v="En réalisation"/>
    <d v="2017-05-29T00:00:00"/>
    <s v="Aucune étape franchie"/>
    <s v="Aucune étape franchie"/>
    <n v="0"/>
    <x v="0"/>
    <x v="0"/>
    <m/>
    <m/>
    <m/>
    <s v="Charlevoix - Côte-de-Beaupré"/>
    <s v="DRCNEQ"/>
  </r>
  <r>
    <n v="3"/>
    <s v="Québec"/>
    <s v="3-13"/>
    <s v="1627-5984"/>
    <s v="3005-9082"/>
    <s v="CPE CLÉ DE SOL (INST. BEAUPORT)"/>
    <n v="75"/>
    <x v="0"/>
    <s v="Ajout INS"/>
    <s v="2017-2018"/>
    <n v="2017"/>
    <d v="2017-09-18T00:00:00"/>
    <x v="0"/>
    <s v="Aménagement - location"/>
    <x v="0"/>
    <s v="En réalisation"/>
    <d v="2017-04-07T00:00:00"/>
    <s v="Aucune étape franchie"/>
    <s v="Aucune étape franchie"/>
    <n v="0"/>
    <x v="0"/>
    <x v="0"/>
    <m/>
    <m/>
    <m/>
    <s v="Jean-Lesage"/>
    <s v="DRCNEQ"/>
  </r>
  <r>
    <n v="3"/>
    <s v="Baie-Saint-Paul"/>
    <s v="3-01"/>
    <s v="1631-1318"/>
    <s v="3005-8976"/>
    <s v="CPE LA GOELETTE ENCHANTÉE INC. (INST. BAIE-SAINT-PAUL)"/>
    <n v="60"/>
    <x v="0"/>
    <s v="Ajout INS"/>
    <s v="2017-2018"/>
    <n v="2017"/>
    <d v="2017-09-30T00:00:00"/>
    <x v="0"/>
    <s v="Construction - installation"/>
    <x v="0"/>
    <s v="Au développement"/>
    <d v="2017-09-30T00:00:00"/>
    <s v="Aucune étape franchie"/>
    <s v="Aucune étape franchie"/>
    <n v="0"/>
    <x v="0"/>
    <x v="0"/>
    <m/>
    <m/>
    <m/>
    <s v="Charlevoix - Côte-de-Beaupré"/>
    <s v="DRCNEQ"/>
  </r>
  <r>
    <n v="3"/>
    <s v="Sainte-Catherine-de-la-Jacques-Cartier"/>
    <s v="3-05"/>
    <s v="3000-2292"/>
    <s v="3005-8812"/>
    <s v="CPE MA BELLE GRENOUILLE (INST. STE-CATHERINE)"/>
    <n v="75"/>
    <x v="0"/>
    <s v="Ajout INS"/>
    <s v="2017-2018"/>
    <n v="2017"/>
    <d v="2017-09-30T00:00:00"/>
    <x v="0"/>
    <s v="Construction - installation"/>
    <x v="0"/>
    <s v="Au développement"/>
    <d v="2017-09-30T00:00:00"/>
    <s v="Aucune étape franchie"/>
    <s v="Aucune étape franchie"/>
    <n v="0"/>
    <x v="0"/>
    <x v="0"/>
    <m/>
    <m/>
    <m/>
    <s v="La Peltrie"/>
    <s v="DRCNEQ"/>
  </r>
  <r>
    <m/>
    <m/>
    <m/>
    <m/>
    <m/>
    <s v="Sous-total:"/>
    <n v="309"/>
    <x v="1"/>
    <m/>
    <s v="2017-2018"/>
    <s v="2017-2018"/>
    <m/>
    <x v="1"/>
    <m/>
    <x v="1"/>
    <m/>
    <m/>
    <m/>
    <m/>
    <m/>
    <x v="1"/>
    <x v="1"/>
    <m/>
    <m/>
    <m/>
    <m/>
    <m/>
  </r>
  <r>
    <n v="3"/>
    <s v="Québec"/>
    <s v="3-07"/>
    <s v="1364-6039"/>
    <s v="1364-6039"/>
    <s v="CPE POMME D'API INC."/>
    <n v="5"/>
    <x v="0"/>
    <s v="Augment. INS"/>
    <s v="2018-2019"/>
    <n v="2018"/>
    <d v="2018-07-20T00:00:00"/>
    <x v="0"/>
    <s v="Agrandissement -installation"/>
    <x v="0"/>
    <s v="Au développement"/>
    <d v="2018-07-20T00:00:00"/>
    <s v="Aucune étape franchie"/>
    <s v="Aucune étape franchie"/>
    <n v="0"/>
    <x v="0"/>
    <x v="0"/>
    <m/>
    <m/>
    <m/>
    <s v="Taschereau"/>
    <s v="DRCNEQ"/>
  </r>
  <r>
    <n v="3"/>
    <s v="Québec"/>
    <s v="3-06"/>
    <s v="1463-0263"/>
    <s v="3005-8768"/>
    <s v="CPE JARDIN BLEU, QUÉBEC (INST. LIMOILOU)"/>
    <n v="34"/>
    <x v="0"/>
    <s v="Ajout INS"/>
    <s v="2018-2019"/>
    <n v="2018"/>
    <d v="2018-09-30T00:00:00"/>
    <x v="0"/>
    <s v="Aménagement - location"/>
    <x v="0"/>
    <s v="Au développement"/>
    <d v="2018-09-30T00:00:00"/>
    <s v="Aucune étape franchie"/>
    <s v="Aucune étape franchie"/>
    <n v="0"/>
    <x v="0"/>
    <x v="0"/>
    <m/>
    <m/>
    <m/>
    <s v="Jean-Lesage"/>
    <s v="DRCNEQ"/>
  </r>
  <r>
    <n v="3"/>
    <s v="Saint-Raymond"/>
    <s v="3-04"/>
    <s v="1643-4078"/>
    <s v="3005-8814"/>
    <s v="CPE NID DES PETITS ST-RAYMOND INC. (INST. ST-RAYMOND)"/>
    <n v="39"/>
    <x v="0"/>
    <s v="Ajout INS"/>
    <s v="2018-2019"/>
    <n v="2018"/>
    <d v="2018-09-30T00:00:00"/>
    <x v="0"/>
    <s v="Construction - installation"/>
    <x v="0"/>
    <s v="Au développement"/>
    <d v="2018-09-30T00:00:00"/>
    <s v="Aucune étape franchie"/>
    <s v="Aucune étape franchie"/>
    <n v="0"/>
    <x v="0"/>
    <x v="0"/>
    <m/>
    <m/>
    <m/>
    <s v="Portneuf"/>
    <s v="DRCNEQ"/>
  </r>
  <r>
    <n v="3"/>
    <s v="Québec"/>
    <s v="3-06"/>
    <s v="2322-2177"/>
    <s v="3005-8813"/>
    <s v="CPE QUÉBEC-CENTRE (INST. QUÉBEC, LIMOILOU-LAIRET)"/>
    <n v="63"/>
    <x v="0"/>
    <s v="Ajout INS"/>
    <s v="2018-2019"/>
    <n v="2018"/>
    <d v="2018-09-30T00:00:00"/>
    <x v="0"/>
    <s v="Aménagement - location"/>
    <x v="0"/>
    <s v="Au développement"/>
    <d v="2018-09-30T00:00:00"/>
    <s v="Aucune étape franchie"/>
    <s v="Aucune étape franchie"/>
    <n v="0"/>
    <x v="0"/>
    <x v="0"/>
    <m/>
    <m/>
    <m/>
    <s v="Jean-Lesage"/>
    <s v="DRCNEQ"/>
  </r>
  <r>
    <n v="3"/>
    <s v="Boischatel"/>
    <s v="3-03"/>
    <s v="2843-8273"/>
    <s v="3005-8766"/>
    <s v="CPE L'ENCHANTÉ (INST. BOISCHATEL)"/>
    <n v="80"/>
    <x v="0"/>
    <s v="Ajout INS"/>
    <s v="2018-2019"/>
    <n v="2018"/>
    <d v="2018-09-30T00:00:00"/>
    <x v="0"/>
    <s v="Construction - installation"/>
    <x v="0"/>
    <s v="Au développement"/>
    <d v="2018-09-30T00:00:00"/>
    <s v="Aucune étape franchie"/>
    <s v="Aucune étape franchie"/>
    <n v="0"/>
    <x v="0"/>
    <x v="0"/>
    <m/>
    <m/>
    <m/>
    <s v="Charlevoix - Côte-de-Beaupré"/>
    <s v="DRCNEQ"/>
  </r>
  <r>
    <n v="3"/>
    <s v="Clermont"/>
    <s v="3-02"/>
    <s v="2856-3948"/>
    <s v="3005-1519"/>
    <s v="CPE PIGNONS SUR RUE"/>
    <n v="13"/>
    <x v="0"/>
    <s v="Augment. INS"/>
    <s v="2018-2019"/>
    <n v="2018"/>
    <d v="2018-09-30T00:00:00"/>
    <x v="0"/>
    <s v="Agrandissement -installation"/>
    <x v="0"/>
    <s v="Au développement"/>
    <d v="2018-09-30T00:00:00"/>
    <s v="Aucune étape franchie"/>
    <s v="Aucune étape franchie"/>
    <n v="0"/>
    <x v="0"/>
    <x v="0"/>
    <m/>
    <m/>
    <m/>
    <s v="Charlevoix - Côte-de-Beaupré"/>
    <s v="DRCNEQ"/>
  </r>
  <r>
    <n v="3"/>
    <s v="Sainte-Brigitte-de-Laval"/>
    <s v="3-05"/>
    <s v="3001-3650"/>
    <s v="3005-8850"/>
    <s v="LA CAJOLYNERIE"/>
    <n v="78"/>
    <x v="2"/>
    <s v="Impl. garderie"/>
    <s v="2018-2019"/>
    <n v="2018"/>
    <d v="2018-09-30T00:00:00"/>
    <x v="0"/>
    <s v="Construction - installation"/>
    <x v="4"/>
    <s v="Au développement"/>
    <d v="2018-09-30T00:00:00"/>
    <s v="Aucune étape franchie"/>
    <s v="Aucune étape franchie"/>
    <n v="0"/>
    <x v="0"/>
    <x v="0"/>
    <m/>
    <m/>
    <m/>
    <s v="Montmorency"/>
    <s v="DRCNEQ"/>
  </r>
  <r>
    <n v="3"/>
    <s v="Québec"/>
    <s v="3-14"/>
    <s v="3001-3802"/>
    <s v="3005-9077"/>
    <s v="G. RÊVES D'ENFANT (CHARLESBOURG)"/>
    <n v="72"/>
    <x v="2"/>
    <s v="Impl. garderie"/>
    <s v="2018-2019"/>
    <n v="2018"/>
    <d v="2018-09-30T00:00:00"/>
    <x v="0"/>
    <s v="Construction - installation"/>
    <x v="4"/>
    <s v="Au développement"/>
    <d v="2018-09-30T00:00:00"/>
    <s v="Aucune étape franchie"/>
    <s v="Aucune étape franchie"/>
    <n v="0"/>
    <x v="0"/>
    <x v="0"/>
    <m/>
    <m/>
    <m/>
    <s v="Charlesbourg"/>
    <s v="DRCNEQ"/>
  </r>
  <r>
    <m/>
    <m/>
    <m/>
    <m/>
    <m/>
    <s v="Sous-total:"/>
    <n v="384"/>
    <x v="1"/>
    <m/>
    <s v="2018-2019"/>
    <s v="2018-2019"/>
    <m/>
    <x v="1"/>
    <m/>
    <x v="1"/>
    <m/>
    <m/>
    <m/>
    <m/>
    <m/>
    <x v="1"/>
    <x v="1"/>
    <m/>
    <m/>
    <m/>
    <m/>
    <m/>
  </r>
  <r>
    <n v="3"/>
    <s v="Québec"/>
    <s v="3-07"/>
    <s v="1635-6578"/>
    <s v="3005-8972"/>
    <s v="CPE LA BUTTE À MOINEAUX (INST. HAUTE-VILLE)"/>
    <n v="60"/>
    <x v="0"/>
    <s v="Ajout INS"/>
    <s v="2019-2020"/>
    <n v="2019"/>
    <d v="2019-09-30T00:00:00"/>
    <x v="0"/>
    <s v="Construction - installation"/>
    <x v="0"/>
    <s v="Au développement"/>
    <d v="2019-09-30T00:00:00"/>
    <s v="Aucune étape franchie"/>
    <s v="Aucune étape franchie"/>
    <n v="0"/>
    <x v="0"/>
    <x v="0"/>
    <m/>
    <m/>
    <m/>
    <s v="Taschereau"/>
    <s v="DRCNEQ"/>
  </r>
  <r>
    <n v="3"/>
    <s v="Sainte-Anne-de-Beaupré"/>
    <s v="3-03"/>
    <s v="1637-5974"/>
    <s v="3005-8857"/>
    <s v="CPE LA PELUCHE (INST. SAINTE-ANNE-DE-BEAUPRÉ)"/>
    <n v="80"/>
    <x v="0"/>
    <s v="Ajout INS"/>
    <s v="2019-2020"/>
    <n v="2019"/>
    <d v="2019-09-30T00:00:00"/>
    <x v="0"/>
    <s v="Construction - installation"/>
    <x v="0"/>
    <s v="Au développement"/>
    <d v="2019-09-30T00:00:00"/>
    <s v="Aucune étape franchie"/>
    <s v="Aucune étape franchie"/>
    <n v="0"/>
    <x v="0"/>
    <x v="0"/>
    <m/>
    <m/>
    <m/>
    <s v="Charlevoix - Côte-de-Beaupré"/>
    <s v="DRCNEQ"/>
  </r>
  <r>
    <n v="3"/>
    <s v="Québec"/>
    <s v="3-07"/>
    <s v="1462-5917"/>
    <s v="1462-5917"/>
    <s v="CPE LA FRIMOUSSE"/>
    <n v="21"/>
    <x v="0"/>
    <s v="Augment. INS"/>
    <s v="2019-2020"/>
    <n v="2019"/>
    <d v="2019-09-30T00:00:00"/>
    <x v="0"/>
    <s v="Réaménagement - location"/>
    <x v="0"/>
    <s v="Au développement"/>
    <d v="2019-09-30T00:00:00"/>
    <s v="Aucune étape franchie"/>
    <s v="Aucune étape franchie"/>
    <n v="0"/>
    <x v="0"/>
    <x v="0"/>
    <m/>
    <m/>
    <m/>
    <s v="Taschereau"/>
    <s v="DRCNEQ"/>
  </r>
  <r>
    <n v="3"/>
    <s v="Québec"/>
    <s v="3-07"/>
    <s v="1636-5553"/>
    <s v="1636-5553"/>
    <s v="CPE PASSEPOIL INC."/>
    <n v="10"/>
    <x v="0"/>
    <s v="Augment. INS"/>
    <s v="2019-2020"/>
    <n v="2019"/>
    <d v="2019-09-30T00:00:00"/>
    <x v="0"/>
    <s v="Réaménagement - location"/>
    <x v="0"/>
    <s v="Au développement"/>
    <d v="2019-09-30T00:00:00"/>
    <s v="Aucune étape franchie"/>
    <s v="Aucune étape franchie"/>
    <n v="0"/>
    <x v="0"/>
    <x v="0"/>
    <m/>
    <m/>
    <m/>
    <s v="Taschereau"/>
    <s v="DRCNEQ"/>
  </r>
  <r>
    <n v="3"/>
    <s v="Québec"/>
    <s v="3-14"/>
    <s v="3000-2013"/>
    <s v="3005-0534"/>
    <s v="LA RIBAMBELLE DES SOURICEAUX"/>
    <n v="9"/>
    <x v="0"/>
    <s v="Augment. INS"/>
    <s v="2019-2020"/>
    <n v="2019"/>
    <d v="2019-09-30T00:00:00"/>
    <x v="0"/>
    <s v="Agrandissement -installation"/>
    <x v="0"/>
    <s v="Au développement"/>
    <d v="2019-09-30T00:00:00"/>
    <s v="Aucune étape franchie"/>
    <s v="Aucune étape franchie"/>
    <n v="0"/>
    <x v="0"/>
    <x v="0"/>
    <m/>
    <m/>
    <m/>
    <s v="Chauveau"/>
    <s v="DRCNEQ"/>
  </r>
  <r>
    <n v="3"/>
    <s v="Sainte-Brigitte-de-Laval"/>
    <s v="3-05"/>
    <s v="3001-3631"/>
    <s v="3005-8796"/>
    <s v="G. ART' EN CIEL INC."/>
    <n v="75"/>
    <x v="2"/>
    <s v="Impl. garderie"/>
    <s v="2019-2020"/>
    <n v="2019"/>
    <d v="2019-09-30T00:00:00"/>
    <x v="0"/>
    <s v="Construction - installation"/>
    <x v="4"/>
    <s v="Au développement"/>
    <d v="2019-09-30T00:00:00"/>
    <s v="Aucune étape franchie"/>
    <s v="Aucune étape franchie"/>
    <n v="0"/>
    <x v="0"/>
    <x v="0"/>
    <m/>
    <m/>
    <m/>
    <s v="Montmorency"/>
    <s v="DRCNEQ"/>
  </r>
  <r>
    <m/>
    <m/>
    <m/>
    <m/>
    <m/>
    <s v="Sous-total:"/>
    <n v="255"/>
    <x v="1"/>
    <m/>
    <s v="2019-2020"/>
    <s v="2019-2020"/>
    <m/>
    <x v="1"/>
    <m/>
    <x v="1"/>
    <m/>
    <m/>
    <m/>
    <m/>
    <m/>
    <x v="1"/>
    <x v="1"/>
    <m/>
    <m/>
    <m/>
    <m/>
    <m/>
  </r>
  <r>
    <n v="3"/>
    <s v="Québec"/>
    <s v="3-14"/>
    <s v="3000-2191"/>
    <s v="3005-8777"/>
    <s v="CPE PATRO BOUTS D'CHOUX (INST. CHARLESBOURG)"/>
    <n v="60"/>
    <x v="0"/>
    <s v="Ajout INS"/>
    <s v="2020-2021"/>
    <n v="2020"/>
    <d v="2020-09-30T00:00:00"/>
    <x v="0"/>
    <s v="Réaménagement - location"/>
    <x v="0"/>
    <s v="Au développement"/>
    <d v="2020-09-30T00:00:00"/>
    <s v="Aucune étape franchie"/>
    <s v="Aucune étape franchie"/>
    <n v="0"/>
    <x v="0"/>
    <x v="0"/>
    <m/>
    <m/>
    <m/>
    <s v="Charlesbourg"/>
    <s v="DRCNEQ"/>
  </r>
  <r>
    <n v="3"/>
    <s v="Québec"/>
    <s v="3-06"/>
    <s v="1636-1396"/>
    <s v="1636-1396"/>
    <s v="CPE POMME CANNELLE"/>
    <n v="20"/>
    <x v="0"/>
    <s v="Augment. INS"/>
    <s v="2020-2021"/>
    <n v="2020"/>
    <d v="2020-09-30T00:00:00"/>
    <x v="0"/>
    <s v="Agrandissement -installation"/>
    <x v="0"/>
    <s v="Au développement"/>
    <d v="2020-09-30T00:00:00"/>
    <s v="Aucune étape franchie"/>
    <s v="Aucune étape franchie"/>
    <n v="0"/>
    <x v="0"/>
    <x v="0"/>
    <m/>
    <m/>
    <m/>
    <s v="Jean-Lesage"/>
    <s v="DRCNEQ"/>
  </r>
  <r>
    <n v="3"/>
    <s v="Québec"/>
    <s v="3-09"/>
    <s v="3001-4630"/>
    <s v="3005-9750"/>
    <s v="CPE YONNONHWE'"/>
    <n v="60"/>
    <x v="0"/>
    <s v="Implant.CPE INS"/>
    <s v="2020-2021"/>
    <n v="2020"/>
    <d v="2020-09-30T00:00:00"/>
    <x v="4"/>
    <s v="Non déterminé"/>
    <x v="0"/>
    <s v="Au développement"/>
    <d v="2020-09-30T00:00:00"/>
    <s v="Aucune étape franchie"/>
    <s v="Aucune étape franchie"/>
    <n v="0"/>
    <x v="0"/>
    <x v="0"/>
    <m/>
    <s v="En attente de la lettre d'engagement du CPE, prévoyant un échéancier révisé pour 2017-2018."/>
    <m/>
    <m/>
    <s v="DRCNEQ"/>
  </r>
  <r>
    <m/>
    <m/>
    <m/>
    <m/>
    <m/>
    <s v="Sous-total:"/>
    <n v="140"/>
    <x v="1"/>
    <m/>
    <s v="2020-2021"/>
    <s v="2020-2021"/>
    <m/>
    <x v="1"/>
    <m/>
    <x v="1"/>
    <m/>
    <m/>
    <m/>
    <m/>
    <m/>
    <x v="1"/>
    <x v="1"/>
    <m/>
    <m/>
    <m/>
    <m/>
    <m/>
  </r>
  <r>
    <s v="Nb de projets"/>
    <n v="28"/>
    <m/>
    <m/>
    <m/>
    <s v="Total région 3 _x000a_CAPITALE-NATIONALE"/>
    <n v="1481"/>
    <x v="1"/>
    <m/>
    <m/>
    <m/>
    <m/>
    <x v="1"/>
    <m/>
    <x v="1"/>
    <m/>
    <m/>
    <m/>
    <m/>
    <m/>
    <x v="1"/>
    <x v="1"/>
    <m/>
    <m/>
    <m/>
    <m/>
    <m/>
  </r>
  <r>
    <n v="4"/>
    <s v="Trois-Rivières"/>
    <s v="4-01"/>
    <s v="1645-5024"/>
    <s v="1645-5024"/>
    <s v="CPE ENTRE DEUX NUAGES"/>
    <n v="19"/>
    <x v="0"/>
    <s v="Augment. INS"/>
    <s v="2017-2018"/>
    <n v="2017"/>
    <d v="2017-06-01T00:00:00"/>
    <x v="0"/>
    <s v="Agrandissement -installation"/>
    <x v="0"/>
    <s v="En réalisation"/>
    <d v="2017-06-01T00:00:00"/>
    <s v="Aucune étape franchie"/>
    <s v="Aucune étape franchie"/>
    <n v="0"/>
    <x v="0"/>
    <x v="0"/>
    <m/>
    <m/>
    <m/>
    <s v="Champlain"/>
    <s v="DRCSQ"/>
  </r>
  <r>
    <n v="4"/>
    <s v="Saint-Paulin"/>
    <s v="4-07"/>
    <s v="3000-2008"/>
    <s v="3005-0935"/>
    <s v="LES SERVICES DE GARDE GRIBOUILLIS "/>
    <n v="10"/>
    <x v="0"/>
    <s v="Augment. INS"/>
    <s v="2017-2018"/>
    <n v="2017"/>
    <d v="2017-07-20T00:00:00"/>
    <x v="0"/>
    <s v="Aménagement - location"/>
    <x v="0"/>
    <s v="En réalisation"/>
    <d v="2017-09-30T00:00:00"/>
    <s v="Aucune étape franchie"/>
    <s v="Aucune étape franchie"/>
    <n v="0"/>
    <x v="0"/>
    <x v="0"/>
    <m/>
    <m/>
    <m/>
    <s v="Maskinongé"/>
    <s v="DRCSQ"/>
  </r>
  <r>
    <n v="4"/>
    <s v="Trois-Rivières"/>
    <s v="4-02"/>
    <s v="3000-2049"/>
    <s v="3005-8847"/>
    <s v="CPE LE MOULIN DES BAMBINS "/>
    <n v="39"/>
    <x v="0"/>
    <s v="Ajout INS"/>
    <s v="2017-2018"/>
    <n v="2017"/>
    <d v="2017-09-22T00:00:00"/>
    <x v="0"/>
    <s v="Construction - installation"/>
    <x v="0"/>
    <s v="En réalisation"/>
    <d v="2017-09-30T00:00:00"/>
    <s v="Aucune étape franchie"/>
    <s v="Aucune étape franchie"/>
    <n v="0"/>
    <x v="0"/>
    <x v="0"/>
    <m/>
    <m/>
    <m/>
    <s v="Maskinongé"/>
    <s v="DRCSQ"/>
  </r>
  <r>
    <n v="4"/>
    <s v="Trois-Rivières"/>
    <s v="4-02"/>
    <s v="3000-2049"/>
    <s v="3000-1293"/>
    <s v="LE CPE LE MOULIN DES BAMBINS"/>
    <n v="21"/>
    <x v="0"/>
    <s v="Augment. INS"/>
    <s v="2017-2018"/>
    <n v="2017"/>
    <d v="2017-09-30T00:00:00"/>
    <x v="0"/>
    <s v="Agrandissement -installation"/>
    <x v="0"/>
    <s v="Au développement"/>
    <d v="2017-09-30T00:00:00"/>
    <s v="Aucune étape franchie"/>
    <s v="Aucune étape franchie"/>
    <n v="0"/>
    <x v="0"/>
    <x v="0"/>
    <m/>
    <m/>
    <m/>
    <s v="Maskinongé"/>
    <s v="DRCSQ"/>
  </r>
  <r>
    <n v="4"/>
    <s v="Saint-Maurice"/>
    <s v="4-05"/>
    <s v="3097-6898"/>
    <s v="3005-0197"/>
    <s v="CPE FLOCONS DE RÊVE INC."/>
    <n v="8"/>
    <x v="0"/>
    <s v="Augment. INS"/>
    <s v="2017-2018"/>
    <n v="2016"/>
    <d v="2017-10-09T00:00:00"/>
    <x v="0"/>
    <s v="Agrandissement -installation"/>
    <x v="0"/>
    <s v="En réalisation"/>
    <d v="2016-08-08T00:00:00"/>
    <s v="Aucune étape franchie"/>
    <s v="Aucune étape franchie"/>
    <n v="0"/>
    <x v="0"/>
    <x v="0"/>
    <m/>
    <m/>
    <m/>
    <s v="Champlain"/>
    <s v="DRCSQ"/>
  </r>
  <r>
    <n v="4"/>
    <s v="Trois-Rivières"/>
    <s v="4-01"/>
    <s v="3000-2047"/>
    <s v="3005-8819"/>
    <s v="CPE JEAN-NOËL LAPIN "/>
    <n v="80"/>
    <x v="0"/>
    <s v="Ajout INS"/>
    <s v="2017-2018"/>
    <n v="2017"/>
    <d v="2017-12-30T00:00:00"/>
    <x v="0"/>
    <s v="Achat et réaménagement - bâtiment"/>
    <x v="0"/>
    <s v="En réalisation"/>
    <d v="2017-09-30T00:00:00"/>
    <s v="Aucune étape franchie"/>
    <s v="Aucune étape franchie"/>
    <n v="0"/>
    <x v="0"/>
    <x v="0"/>
    <m/>
    <m/>
    <m/>
    <s v="Champlain"/>
    <s v="DRCSQ"/>
  </r>
  <r>
    <m/>
    <m/>
    <m/>
    <m/>
    <m/>
    <s v="Sous-total:"/>
    <n v="177"/>
    <x v="1"/>
    <m/>
    <s v="2017-2018"/>
    <s v="2017-2018"/>
    <m/>
    <x v="1"/>
    <m/>
    <x v="1"/>
    <m/>
    <m/>
    <m/>
    <m/>
    <m/>
    <x v="1"/>
    <x v="1"/>
    <m/>
    <m/>
    <m/>
    <m/>
    <m/>
  </r>
  <r>
    <n v="4"/>
    <s v="La Tuque"/>
    <s v="4-04"/>
    <s v="1474-2852"/>
    <s v="3005-9028"/>
    <s v="CPE LA CLÉ DES CHAMPS INC. "/>
    <n v="36"/>
    <x v="0"/>
    <s v="Ajout INS"/>
    <s v="2018-2019"/>
    <n v="2018"/>
    <d v="2019-03-31T00:00:00"/>
    <x v="0"/>
    <s v="Achat et réaménagement - bâtiment"/>
    <x v="0"/>
    <s v="En réalisation"/>
    <d v="2019-03-31T00:00:00"/>
    <s v="Aucune étape franchie"/>
    <s v="Aucune étape franchie"/>
    <n v="0"/>
    <x v="0"/>
    <x v="0"/>
    <m/>
    <m/>
    <m/>
    <s v="Laviolette"/>
    <s v="DRCSQ"/>
  </r>
  <r>
    <m/>
    <m/>
    <m/>
    <m/>
    <m/>
    <s v="Sous-total:"/>
    <n v="36"/>
    <x v="1"/>
    <m/>
    <s v="2018-2019"/>
    <s v="2018-2019"/>
    <m/>
    <x v="1"/>
    <m/>
    <x v="1"/>
    <m/>
    <m/>
    <m/>
    <m/>
    <m/>
    <x v="1"/>
    <x v="1"/>
    <m/>
    <m/>
    <m/>
    <m/>
    <m/>
  </r>
  <r>
    <n v="4"/>
    <s v="Notre-Dame-du-Mont-Carmel"/>
    <s v="4-05"/>
    <s v="3092-3056"/>
    <s v="3005-4850"/>
    <s v="CARMEL LA SAUTERELLE"/>
    <n v="24"/>
    <x v="0"/>
    <s v="Augment. INS"/>
    <s v="2019-2020"/>
    <n v="2018"/>
    <d v="2019-09-01T00:00:00"/>
    <x v="0"/>
    <s v="Agrandissement -installation"/>
    <x v="0"/>
    <s v="En réalisation"/>
    <d v="2018-09-30T00:00:00"/>
    <s v="Aucune étape franchie"/>
    <s v="Aucune étape franchie"/>
    <n v="0"/>
    <x v="0"/>
    <x v="0"/>
    <m/>
    <m/>
    <m/>
    <s v="Saint-Maurice"/>
    <s v="DRCSQ"/>
  </r>
  <r>
    <n v="4"/>
    <s v="Trois-Rivières"/>
    <s v="4-01"/>
    <s v="2166-7548"/>
    <s v="3005-9026"/>
    <s v="CPE L'ARBRE ENCHANTÉ "/>
    <n v="70"/>
    <x v="0"/>
    <s v="Ajout INS"/>
    <s v="2019-2020"/>
    <n v="2019"/>
    <d v="2019-09-30T00:00:00"/>
    <x v="0"/>
    <s v="Construction - installation"/>
    <x v="0"/>
    <s v="Au développement"/>
    <d v="2019-09-30T00:00:00"/>
    <s v="Aucune étape franchie"/>
    <s v="Aucune étape franchie"/>
    <n v="0"/>
    <x v="0"/>
    <x v="0"/>
    <m/>
    <m/>
    <m/>
    <s v="Champlain"/>
    <s v="DRCSQ"/>
  </r>
  <r>
    <n v="4"/>
    <s v="Yamachiche"/>
    <s v="4-07"/>
    <s v="3000-2008"/>
    <s v="3005-9105"/>
    <s v="LES SERVICES DE GARDE GRIBOUILLIS _x000a_"/>
    <n v="62"/>
    <x v="0"/>
    <s v="Ajout INS"/>
    <s v="2019-2020"/>
    <n v="2019"/>
    <d v="2019-09-30T00:00:00"/>
    <x v="0"/>
    <s v="Construction - installation"/>
    <x v="0"/>
    <s v="Au développement"/>
    <d v="2019-09-30T00:00:00"/>
    <s v="Aucune étape franchie"/>
    <s v="Aucune étape franchie"/>
    <n v="0"/>
    <x v="0"/>
    <x v="0"/>
    <m/>
    <m/>
    <m/>
    <s v="Maskinongé"/>
    <s v="DRCSQ"/>
  </r>
  <r>
    <m/>
    <m/>
    <m/>
    <m/>
    <m/>
    <s v="Sous-total:"/>
    <n v="156"/>
    <x v="1"/>
    <m/>
    <s v="2019-2020"/>
    <s v="2019-2020"/>
    <m/>
    <x v="1"/>
    <m/>
    <x v="1"/>
    <m/>
    <m/>
    <m/>
    <m/>
    <m/>
    <x v="1"/>
    <x v="1"/>
    <m/>
    <m/>
    <m/>
    <m/>
    <m/>
  </r>
  <r>
    <s v="Nb de projets"/>
    <n v="10"/>
    <m/>
    <m/>
    <m/>
    <s v="Total région 4_x000a_MAURICIE"/>
    <n v="369"/>
    <x v="1"/>
    <m/>
    <m/>
    <m/>
    <m/>
    <x v="1"/>
    <m/>
    <x v="1"/>
    <m/>
    <m/>
    <m/>
    <m/>
    <m/>
    <x v="1"/>
    <x v="1"/>
    <m/>
    <m/>
    <m/>
    <m/>
    <m/>
  </r>
  <r>
    <n v="5"/>
    <s v="Sherbrooke"/>
    <s v="5-07"/>
    <s v="3000-1320"/>
    <s v="3005-6872"/>
    <s v="CPE L'ENSOLEILLÉ (INST. RUE DES BLÉS)"/>
    <n v="50"/>
    <x v="0"/>
    <s v="Ajout INS"/>
    <s v="2016-2017"/>
    <n v="2016"/>
    <d v="2016-11-28T00:00:00"/>
    <x v="2"/>
    <s v="Construction - installation"/>
    <x v="2"/>
    <s v="En réalisation"/>
    <d v="2016-09-02T00:00:00"/>
    <s v="Approbation plans+budget rév."/>
    <s v="Approbation plans+budget rév."/>
    <n v="10"/>
    <x v="9"/>
    <x v="9"/>
    <m/>
    <m/>
    <m/>
    <m/>
    <s v="DRCSQ"/>
  </r>
  <r>
    <n v="5"/>
    <s v="Coaticook"/>
    <s v="5-04"/>
    <s v="2174-0998"/>
    <s v="3005-1086"/>
    <s v="CPE L'ENFANTILLAGE INC. (PLEIN SOLEIL)"/>
    <n v="34"/>
    <x v="0"/>
    <s v="Augment. INS"/>
    <s v="2016-2017"/>
    <n v="2016"/>
    <d v="2017-01-07T00:00:00"/>
    <x v="2"/>
    <s v="Agrandissement -installation"/>
    <x v="2"/>
    <s v="En réalisation"/>
    <d v="2016-09-01T00:00:00"/>
    <s v="Dépôt plans+budget révisés"/>
    <s v="Dépôt plans+budget révisés"/>
    <n v="9"/>
    <x v="10"/>
    <x v="10"/>
    <m/>
    <m/>
    <m/>
    <m/>
    <s v="DRCSQ"/>
  </r>
  <r>
    <n v="5"/>
    <s v="Stoke"/>
    <s v="5-02"/>
    <s v="2154-5892"/>
    <s v="2154-5892"/>
    <s v="CPE &quot;CHEZ TANTE JULIETTE&quot; INC."/>
    <n v="10"/>
    <x v="0"/>
    <s v="Augment. INS"/>
    <s v="2016-2017"/>
    <n v="2016"/>
    <d v="2017-03-01T00:00:00"/>
    <x v="0"/>
    <s v="Réaménagement -installation"/>
    <x v="0"/>
    <s v="En réalisation"/>
    <d v="2017-03-01T00:00:00"/>
    <s v="Aucune étape franchie"/>
    <s v="Aucune étape franchie"/>
    <n v="0"/>
    <x v="0"/>
    <x v="0"/>
    <m/>
    <m/>
    <m/>
    <s v="Mégantic"/>
    <s v="DRCSQ"/>
  </r>
  <r>
    <n v="5"/>
    <s v="Ascot Corner"/>
    <s v="5-06"/>
    <s v="2172-7102"/>
    <s v="3005-1323"/>
    <s v="CPE FAFOUIN INC."/>
    <n v="5"/>
    <x v="0"/>
    <s v="Augment. INS"/>
    <s v="2016-2017"/>
    <n v="2016"/>
    <d v="2017-03-07T00:00:00"/>
    <x v="2"/>
    <s v="Agrandissement -installation"/>
    <x v="2"/>
    <s v="En réalisation"/>
    <d v="2016-08-26T00:00:00"/>
    <s v="Dépôt plans+budget révisés"/>
    <s v="Dépôt plans+budget révisés"/>
    <n v="9"/>
    <x v="10"/>
    <x v="10"/>
    <m/>
    <m/>
    <m/>
    <m/>
    <s v="DRCSQ"/>
  </r>
  <r>
    <n v="5"/>
    <s v="East Angus"/>
    <s v="5-06"/>
    <s v="2172-7102"/>
    <s v="2172-7102"/>
    <s v="CPE FAFOUIN INC."/>
    <n v="13"/>
    <x v="0"/>
    <s v="Augment. INS"/>
    <s v="2016-2017"/>
    <n v="2016"/>
    <d v="2017-03-07T00:00:00"/>
    <x v="2"/>
    <s v="Agrandissement -installation"/>
    <x v="2"/>
    <s v="En réalisation"/>
    <d v="2016-08-26T00:00:00"/>
    <s v="Dépôt plans+budget révisés"/>
    <s v="Dépôt plans+budget révisés"/>
    <n v="9"/>
    <x v="10"/>
    <x v="10"/>
    <m/>
    <m/>
    <m/>
    <m/>
    <s v="DRCSQ"/>
  </r>
  <r>
    <n v="5"/>
    <s v="Coaticook"/>
    <s v="5-04"/>
    <s v="1462-9307"/>
    <s v="1462-9307"/>
    <s v="CPE ENTRE AMIS INC."/>
    <n v="5"/>
    <x v="0"/>
    <s v="Augment. INS"/>
    <s v="2016-2017"/>
    <n v="2016"/>
    <d v="2017-03-31T00:00:00"/>
    <x v="2"/>
    <s v="Agrandissement -installation"/>
    <x v="3"/>
    <s v="En réalisation"/>
    <d v="2016-07-29T00:00:00"/>
    <s v="Dépôt plans+budget révisés"/>
    <s v="Dépôt plans+budget révisés"/>
    <n v="9"/>
    <x v="10"/>
    <x v="10"/>
    <m/>
    <m/>
    <m/>
    <m/>
    <s v="DRCSQ"/>
  </r>
  <r>
    <n v="5"/>
    <s v="Sherbrooke"/>
    <s v="5-09"/>
    <s v="3000-2116"/>
    <s v="3005-9043"/>
    <s v="CPE LES AMIS DU GLOBE"/>
    <n v="60"/>
    <x v="0"/>
    <s v="Ajout INS"/>
    <s v="2016-2017"/>
    <n v="2016"/>
    <d v="2017-03-31T00:00:00"/>
    <x v="0"/>
    <s v="Construction - installation"/>
    <x v="0"/>
    <s v="Au développement"/>
    <d v="2017-03-31T00:00:00"/>
    <s v="Aucune étape franchie"/>
    <s v="Aucune étape franchie"/>
    <n v="0"/>
    <x v="0"/>
    <x v="0"/>
    <m/>
    <m/>
    <m/>
    <s v="Sherbrooke"/>
    <s v="DRCSQ"/>
  </r>
  <r>
    <m/>
    <m/>
    <m/>
    <m/>
    <m/>
    <s v="Sous-total:"/>
    <n v="177"/>
    <x v="1"/>
    <m/>
    <s v="2016-2017"/>
    <s v="2016-2017"/>
    <m/>
    <x v="1"/>
    <m/>
    <x v="1"/>
    <m/>
    <m/>
    <m/>
    <m/>
    <m/>
    <x v="1"/>
    <x v="1"/>
    <m/>
    <m/>
    <m/>
    <m/>
    <m/>
  </r>
  <r>
    <n v="5"/>
    <s v="Richmond"/>
    <s v="5-02"/>
    <s v="1644-7567"/>
    <s v="3005-8676"/>
    <s v="CPE POP SOLEIL "/>
    <n v="39"/>
    <x v="0"/>
    <s v="Ajout INS"/>
    <s v="2017-2018"/>
    <n v="2017"/>
    <d v="2017-04-02T00:00:00"/>
    <x v="0"/>
    <s v="Construction - installation"/>
    <x v="0"/>
    <s v="En réalisation"/>
    <d v="2017-09-30T00:00:00"/>
    <s v="Aucune étape franchie"/>
    <s v="Aucune étape franchie"/>
    <n v="0"/>
    <x v="0"/>
    <x v="0"/>
    <m/>
    <m/>
    <m/>
    <s v="Richmond"/>
    <s v="DRCSQ"/>
  </r>
  <r>
    <n v="5"/>
    <s v="Sherbrooke"/>
    <s v="5-09"/>
    <s v="1643-6107"/>
    <s v="3005-6865"/>
    <s v="CPE TOUT-PETIT, TOUTE-PETITE"/>
    <n v="80"/>
    <x v="0"/>
    <s v="Ajout INS"/>
    <s v="2017-2018"/>
    <n v="2017"/>
    <d v="2017-04-03T00:00:00"/>
    <x v="2"/>
    <s v="Construction - installation"/>
    <x v="2"/>
    <s v="En réalisation"/>
    <d v="2017-04-03T00:00:00"/>
    <s v="Dépôt plans+budget pré."/>
    <s v="Dépôt plans+budget pré."/>
    <n v="6"/>
    <x v="2"/>
    <x v="2"/>
    <m/>
    <s v="À risque - Université de Sherbrooke.- Enjeu avec terrain.  Forage supplémentaire pour étude de sols en cours."/>
    <m/>
    <m/>
    <s v="DRCSQ"/>
  </r>
  <r>
    <n v="5"/>
    <s v="Sherbrooke"/>
    <s v="5-09"/>
    <s v="1361-2635"/>
    <s v="3005-8543"/>
    <s v="CPE LE P'TIT GADU INC."/>
    <n v="47"/>
    <x v="0"/>
    <s v="Ajout INS"/>
    <s v="2017-2018"/>
    <n v="2016"/>
    <d v="2017-04-15T00:00:00"/>
    <x v="2"/>
    <s v="Construction - installation"/>
    <x v="2"/>
    <s v="En réalisation"/>
    <d v="2016-10-15T00:00:00"/>
    <s v="Dépôt plans+budget révisés"/>
    <s v="Dépôt plans+budget révisés"/>
    <n v="9"/>
    <x v="10"/>
    <x v="10"/>
    <m/>
    <m/>
    <m/>
    <m/>
    <s v="DRCSQ"/>
  </r>
  <r>
    <n v="5"/>
    <s v="Sherbrooke"/>
    <s v="5-09"/>
    <s v="3001-3816"/>
    <s v="3005-9094"/>
    <s v="LE NID DES ENFANTS"/>
    <n v="42"/>
    <x v="2"/>
    <s v="Impl. garderie"/>
    <s v="2017-2018"/>
    <n v="2017"/>
    <d v="2017-04-24T00:00:00"/>
    <x v="0"/>
    <s v="Construction - installation"/>
    <x v="4"/>
    <s v="En réalisation"/>
    <d v="2017-04-03T00:00:00"/>
    <s v="Aucune étape franchie"/>
    <s v="Aucune étape franchie"/>
    <n v="0"/>
    <x v="0"/>
    <x v="0"/>
    <s v="Devancement possible"/>
    <m/>
    <m/>
    <s v="Sherbrooke"/>
    <s v="DRCSQ"/>
  </r>
  <r>
    <n v="5"/>
    <s v="Compton"/>
    <s v="5-04"/>
    <s v="3000-1084"/>
    <s v="3000-1084"/>
    <s v="CPE LES TROIS POMMES DE COMPTON INC."/>
    <n v="16"/>
    <x v="0"/>
    <s v="Augment. INS"/>
    <s v="2017-2018"/>
    <n v="2017"/>
    <d v="2017-08-17T00:00:00"/>
    <x v="0"/>
    <s v="Réaménagement -installation"/>
    <x v="0"/>
    <s v="En réalisation"/>
    <d v="2017-05-17T00:00:00"/>
    <s v="Aucune étape franchie"/>
    <s v="Aucune étape franchie"/>
    <n v="0"/>
    <x v="0"/>
    <x v="0"/>
    <m/>
    <m/>
    <m/>
    <s v="Saint-François"/>
    <s v="DRCSQ"/>
  </r>
  <r>
    <n v="5"/>
    <s v="Lac-Mégantic"/>
    <s v="5-01"/>
    <s v="3000-2299"/>
    <s v="3005-8874"/>
    <s v="CPE SOUS LES ÉTOILES "/>
    <n v="42"/>
    <x v="0"/>
    <s v="Ajout INS"/>
    <s v="2017-2018"/>
    <n v="2017"/>
    <d v="2017-08-28T00:00:00"/>
    <x v="0"/>
    <s v="Construction - installation"/>
    <x v="0"/>
    <s v="En réalisation"/>
    <d v="2017-09-30T00:00:00"/>
    <s v="Aucune étape franchie"/>
    <s v="Aucune étape franchie"/>
    <n v="0"/>
    <x v="0"/>
    <x v="0"/>
    <m/>
    <m/>
    <m/>
    <s v="Mégantic"/>
    <s v="DRCSQ"/>
  </r>
  <r>
    <n v="5"/>
    <s v="Sherbrooke"/>
    <s v="5-07"/>
    <s v="5526-2778"/>
    <s v="3005-6869"/>
    <s v="CPE IMAGÉMO DE L'IUGS"/>
    <n v="80"/>
    <x v="0"/>
    <s v="Ajout INS"/>
    <s v="2017-2018"/>
    <n v="2017"/>
    <d v="2017-09-15T00:00:00"/>
    <x v="2"/>
    <s v="Construction - installation"/>
    <x v="2"/>
    <s v="En réalisation"/>
    <d v="2017-04-07T00:00:00"/>
    <s v="Dépôt étude d'opportunité"/>
    <s v="Dépôt étude d’opportunité"/>
    <n v="4"/>
    <x v="5"/>
    <x v="5"/>
    <m/>
    <m/>
    <m/>
    <m/>
    <s v="DRCSQ"/>
  </r>
  <r>
    <n v="5"/>
    <s v="Saint-Ludger"/>
    <s v="5-01"/>
    <s v="3000-4954"/>
    <s v="3005-9036"/>
    <s v="CPE BOUTONS D'OR"/>
    <n v="21"/>
    <x v="0"/>
    <s v="Ajout INS"/>
    <s v="2017-2018"/>
    <n v="2017"/>
    <d v="2017-09-30T00:00:00"/>
    <x v="0"/>
    <s v="Construction - installation"/>
    <x v="0"/>
    <s v="Au développement"/>
    <d v="2017-09-30T00:00:00"/>
    <s v="Aucune étape franchie"/>
    <s v="Aucune étape franchie"/>
    <n v="0"/>
    <x v="0"/>
    <x v="0"/>
    <m/>
    <m/>
    <m/>
    <s v="Beauce-Sud"/>
    <s v="DRCSQ"/>
  </r>
  <r>
    <n v="5"/>
    <s v="Eastman"/>
    <s v="5-05"/>
    <s v="1636-0604"/>
    <s v="3005-0873"/>
    <s v="CPE LA PLEINE LUNE"/>
    <n v="36"/>
    <x v="0"/>
    <s v="Augment. INS"/>
    <s v="2017-2018"/>
    <n v="2017"/>
    <d v="2017-09-30T00:00:00"/>
    <x v="0"/>
    <s v="Agrandissement -installation"/>
    <x v="0"/>
    <s v="Au développement"/>
    <d v="2017-09-30T00:00:00"/>
    <s v="Aucune étape franchie"/>
    <s v="Aucune étape franchie"/>
    <n v="0"/>
    <x v="0"/>
    <x v="0"/>
    <m/>
    <m/>
    <m/>
    <s v="Orford"/>
    <s v="DRCSQ"/>
  </r>
  <r>
    <n v="5"/>
    <s v="Coaticook"/>
    <s v="5-04"/>
    <s v="2174-0998"/>
    <s v="3005-0409"/>
    <s v="CPE L'ENFANTILLAGE INC. (MARGUERITES ET LUTINS)"/>
    <n v="8"/>
    <x v="0"/>
    <s v="Augment. INS"/>
    <s v="2017-2018"/>
    <n v="2016"/>
    <d v="2017-09-01T00:00:00"/>
    <x v="2"/>
    <s v="Agrandissement -installation"/>
    <x v="2"/>
    <s v="En réalisation"/>
    <d v="2017-01-09T00:00:00"/>
    <s v="Admissibilité au PFI"/>
    <s v="Admissibilité au PFI"/>
    <n v="1"/>
    <x v="7"/>
    <x v="7"/>
    <m/>
    <m/>
    <m/>
    <m/>
    <s v="DRCSQ"/>
  </r>
  <r>
    <n v="5"/>
    <s v="Valcourt"/>
    <s v="5-02"/>
    <s v="2538-9057"/>
    <s v="2538-9057"/>
    <s v="CPE CRAYONS DE COULEUR INC."/>
    <n v="1"/>
    <x v="0"/>
    <s v="Augment. INS"/>
    <s v="2017-2018"/>
    <n v="2017"/>
    <d v="2017-09-30T00:00:00"/>
    <x v="0"/>
    <s v="Agrandissement -installation"/>
    <x v="0"/>
    <s v="Au développement"/>
    <d v="2017-09-30T00:00:00"/>
    <s v="Aucune étape franchie"/>
    <s v="Aucune étape franchie"/>
    <n v="0"/>
    <x v="0"/>
    <x v="0"/>
    <m/>
    <m/>
    <m/>
    <s v="Richmond"/>
    <s v="DRCSQ"/>
  </r>
  <r>
    <n v="5"/>
    <s v="Sherbrooke"/>
    <s v="5-07"/>
    <s v="3001-4723"/>
    <s v="3005-9801"/>
    <s v="MIMI COCO - CPE FLEURIMONT"/>
    <n v="10"/>
    <x v="0"/>
    <s v="Augment. INS"/>
    <s v="2017-2018"/>
    <n v="2017"/>
    <d v="2017-09-30T00:00:00"/>
    <x v="0"/>
    <s v="Agrandissement -installation"/>
    <x v="0"/>
    <s v="Au développement"/>
    <d v="2017-09-30T00:00:00"/>
    <s v="Aucune étape franchie"/>
    <s v="Aucune étape franchie"/>
    <n v="0"/>
    <x v="0"/>
    <x v="0"/>
    <m/>
    <m/>
    <m/>
    <s v="Saint-François"/>
    <s v="DRCSQ"/>
  </r>
  <r>
    <m/>
    <m/>
    <m/>
    <m/>
    <m/>
    <s v="Sous-total:"/>
    <n v="422"/>
    <x v="1"/>
    <m/>
    <s v="2017-2018"/>
    <s v="2017-2018"/>
    <m/>
    <x v="1"/>
    <m/>
    <x v="1"/>
    <m/>
    <m/>
    <m/>
    <m/>
    <m/>
    <x v="1"/>
    <x v="1"/>
    <m/>
    <m/>
    <m/>
    <m/>
    <m/>
  </r>
  <r>
    <n v="5"/>
    <s v="Sherbrooke"/>
    <s v="5-07"/>
    <s v="1363-4092"/>
    <s v="3005-8872"/>
    <s v="CPE LA JARDINIÈRE INC."/>
    <n v="79"/>
    <x v="0"/>
    <s v="Ajout INS"/>
    <s v="2018-2019"/>
    <n v="2018"/>
    <d v="2018-09-30T00:00:00"/>
    <x v="0"/>
    <s v="Construction - installation"/>
    <x v="0"/>
    <s v="Au développement"/>
    <d v="2018-09-30T00:00:00"/>
    <s v="Aucune étape franchie"/>
    <s v="Aucune étape franchie"/>
    <n v="0"/>
    <x v="0"/>
    <x v="0"/>
    <m/>
    <m/>
    <m/>
    <s v="Saint-François"/>
    <s v="DRCSQ"/>
  </r>
  <r>
    <n v="5"/>
    <s v="Asbestos"/>
    <s v="5-03"/>
    <s v="3000-6789"/>
    <s v="3005-8832"/>
    <s v="CPE LA SOURCIÈRE "/>
    <n v="64"/>
    <x v="0"/>
    <s v="Ajout INS"/>
    <s v="2018-2019"/>
    <n v="2018"/>
    <d v="2018-09-30T00:00:00"/>
    <x v="0"/>
    <s v="Construction - installation"/>
    <x v="0"/>
    <s v="Au développement"/>
    <d v="2018-09-30T00:00:00"/>
    <s v="Aucune étape franchie"/>
    <s v="Aucune étape franchie"/>
    <n v="0"/>
    <x v="0"/>
    <x v="0"/>
    <m/>
    <m/>
    <m/>
    <s v="Richmond"/>
    <s v="DRCSQ"/>
  </r>
  <r>
    <n v="5"/>
    <s v="Sherbrooke"/>
    <s v="5-07"/>
    <s v="3001-4723"/>
    <s v="3005-9831"/>
    <s v="LE CPE FLEURIMONT INC. "/>
    <n v="80"/>
    <x v="0"/>
    <s v="Ajout INS"/>
    <s v="2018-2019"/>
    <n v="2018"/>
    <d v="2018-09-30T00:00:00"/>
    <x v="0"/>
    <s v="Construction - installation"/>
    <x v="0"/>
    <s v="Au développement"/>
    <d v="2018-09-30T00:00:00"/>
    <s v="Aucune étape franchie"/>
    <s v="Aucune étape franchie"/>
    <n v="0"/>
    <x v="0"/>
    <x v="0"/>
    <m/>
    <m/>
    <m/>
    <s v="Saint-François"/>
    <s v="DRCSQ"/>
  </r>
  <r>
    <m/>
    <m/>
    <m/>
    <m/>
    <m/>
    <s v="Sous-total:"/>
    <n v="223"/>
    <x v="1"/>
    <m/>
    <s v="2018-2019"/>
    <s v="2018-2019"/>
    <m/>
    <x v="1"/>
    <m/>
    <x v="1"/>
    <m/>
    <m/>
    <m/>
    <m/>
    <m/>
    <x v="1"/>
    <x v="1"/>
    <m/>
    <m/>
    <m/>
    <m/>
    <m/>
  </r>
  <r>
    <n v="5"/>
    <s v="Sherbrooke"/>
    <s v="5-08"/>
    <s v="3000-2256"/>
    <s v="3005-9039"/>
    <s v="COOP. DU CPE JARDIN D.A.M.I.S DE ROCK-F."/>
    <n v="76"/>
    <x v="0"/>
    <s v="Ajout INS"/>
    <s v="2019-2020"/>
    <n v="2019"/>
    <d v="2019-09-01T00:00:00"/>
    <x v="0"/>
    <s v="Construction - installation"/>
    <x v="0"/>
    <s v="En réalisation"/>
    <d v="2019-09-30T00:00:00"/>
    <s v="Aucune étape franchie"/>
    <s v="Aucune étape franchie"/>
    <n v="0"/>
    <x v="0"/>
    <x v="0"/>
    <m/>
    <m/>
    <m/>
    <s v="Richmond"/>
    <s v="DRCSQ"/>
  </r>
  <r>
    <n v="5"/>
    <s v="Sherbrooke"/>
    <s v="5-07"/>
    <s v="3000-1092"/>
    <s v="3005-9040"/>
    <s v="COOP CPE LE BILBOQUET "/>
    <n v="42"/>
    <x v="0"/>
    <s v="Ajout INS"/>
    <s v="2019-2020"/>
    <n v="2019"/>
    <d v="2019-09-30T00:00:00"/>
    <x v="0"/>
    <s v="Aménagement - location"/>
    <x v="0"/>
    <s v="Au développement"/>
    <d v="2019-09-30T00:00:00"/>
    <s v="Aucune étape franchie"/>
    <s v="Aucune étape franchie"/>
    <n v="0"/>
    <x v="0"/>
    <x v="0"/>
    <s v="Devancement possible"/>
    <m/>
    <m/>
    <s v="Saint-François"/>
    <s v="DRCSQ"/>
  </r>
  <r>
    <m/>
    <m/>
    <m/>
    <m/>
    <m/>
    <s v="Sous-total:"/>
    <n v="118"/>
    <x v="1"/>
    <m/>
    <s v="2019-2020"/>
    <s v="2019-2020"/>
    <m/>
    <x v="1"/>
    <m/>
    <x v="1"/>
    <m/>
    <m/>
    <m/>
    <m/>
    <m/>
    <x v="1"/>
    <x v="1"/>
    <m/>
    <m/>
    <m/>
    <m/>
    <m/>
  </r>
  <r>
    <s v="Nb de projets"/>
    <n v="24"/>
    <m/>
    <m/>
    <m/>
    <s v="Total région 5 _x000a_ESTRIE"/>
    <n v="940"/>
    <x v="1"/>
    <m/>
    <m/>
    <m/>
    <m/>
    <x v="1"/>
    <m/>
    <x v="1"/>
    <m/>
    <m/>
    <m/>
    <m/>
    <m/>
    <x v="1"/>
    <x v="1"/>
    <m/>
    <m/>
    <m/>
    <m/>
    <m/>
  </r>
  <r>
    <n v="6"/>
    <s v="Saint-Michel"/>
    <s v="6-16"/>
    <s v="1634-7007"/>
    <s v="3005-1605"/>
    <s v="ALAKAZOO"/>
    <n v="5"/>
    <x v="0"/>
    <s v="Augment. INS"/>
    <s v="2016-2017"/>
    <n v="2016"/>
    <d v="2016-07-04T00:00:00"/>
    <x v="0"/>
    <s v="Réaménagement -installation"/>
    <x v="0"/>
    <s v="En réalisation"/>
    <d v="2016-04-04T00:00:00"/>
    <s v="Dépôt plans+budget révisés"/>
    <s v="Dépôt plans+budget révisés"/>
    <n v="9"/>
    <x v="10"/>
    <x v="10"/>
    <s v="Devancement possible"/>
    <s v="Travaux mineurs à l'installation pour l'augmentation de capacité. Pas de PFI dans ce projet."/>
    <m/>
    <s v="Viau"/>
    <s v="DRM"/>
  </r>
  <r>
    <n v="6"/>
    <s v="Montréal"/>
    <s v="6-13"/>
    <s v="2172-7185"/>
    <s v="2172-7185"/>
    <s v="LES GARDELUNES"/>
    <n v="14"/>
    <x v="0"/>
    <s v="Augment. INS"/>
    <s v="2016-2017"/>
    <n v="2015"/>
    <d v="2016-07-04T00:00:00"/>
    <x v="2"/>
    <s v="Changement de localisation"/>
    <x v="2"/>
    <s v="En réalisation"/>
    <d v="2015-12-01T00:00:00"/>
    <s v="Dépôt plans+budget révisés"/>
    <s v="Dépôt plans+budget révisés"/>
    <n v="9"/>
    <x v="10"/>
    <x v="10"/>
    <m/>
    <s v="Travaux de reconstruction après incendie en cours. Déménagement et augmentation de capacité reportée en mai 2016."/>
    <m/>
    <m/>
    <s v="DRM"/>
  </r>
  <r>
    <n v="6"/>
    <s v="Montréal-Nord"/>
    <s v="6-12"/>
    <s v="3000-2069"/>
    <s v="3005-7022"/>
    <s v="CPE DE MONTRÉAL "/>
    <n v="80"/>
    <x v="0"/>
    <s v="Ajout INS"/>
    <s v="2016-2017"/>
    <n v="2016"/>
    <d v="2016-09-30T00:00:00"/>
    <x v="2"/>
    <s v="Construction - installation"/>
    <x v="2"/>
    <s v="En réalisation"/>
    <d v="2016-04-30T00:00:00"/>
    <s v="Appels d'offres entrepreneur"/>
    <s v="Appel d’offres entrepreneur"/>
    <n v="8"/>
    <x v="4"/>
    <x v="4"/>
    <m/>
    <s v="Le contrat avec l'entrepreneur a été signé le 2015-10-23. La construction doit débuter en mars 2016. "/>
    <m/>
    <m/>
    <s v="DRM"/>
  </r>
  <r>
    <n v="6"/>
    <s v="Montréal"/>
    <s v="6-14"/>
    <s v="1645-3128"/>
    <s v="1645-3128"/>
    <s v="CPE LA MÈRE L’OIE"/>
    <n v="8"/>
    <x v="0"/>
    <s v="Augment. INS"/>
    <s v="2016-2017"/>
    <m/>
    <d v="2016-09-02T00:00:00"/>
    <x v="5"/>
    <m/>
    <x v="0"/>
    <s v="En réalisation"/>
    <m/>
    <m/>
    <s v="Aucune étape franchie"/>
    <n v="0"/>
    <x v="0"/>
    <x v="0"/>
    <m/>
    <m/>
    <m/>
    <m/>
    <s v="DRM"/>
  </r>
  <r>
    <n v="6"/>
    <s v="Montréal"/>
    <s v="6-18"/>
    <s v="1480-3860"/>
    <s v="1480-3860"/>
    <s v="CPE LA GALIJODE INC."/>
    <n v="2"/>
    <x v="0"/>
    <s v="Augment. INS"/>
    <s v="2016-2017"/>
    <m/>
    <d v="2016-09-02T00:00:00"/>
    <x v="5"/>
    <m/>
    <x v="0"/>
    <s v="En réalisation"/>
    <m/>
    <m/>
    <s v="Aucune étape franchie"/>
    <n v="0"/>
    <x v="0"/>
    <x v="0"/>
    <m/>
    <m/>
    <m/>
    <m/>
    <s v="DRM"/>
  </r>
  <r>
    <n v="6"/>
    <s v="Montréal"/>
    <s v="6-18"/>
    <s v="1511-2014"/>
    <s v="3005-1800"/>
    <s v="CPE ROSEMONDE"/>
    <n v="1"/>
    <x v="0"/>
    <s v="Augment. INS"/>
    <s v="2016-2017"/>
    <m/>
    <d v="2016-09-02T00:00:00"/>
    <x v="5"/>
    <m/>
    <x v="0"/>
    <s v="En réalisation"/>
    <m/>
    <m/>
    <s v="Aucune étape franchie"/>
    <n v="0"/>
    <x v="0"/>
    <x v="0"/>
    <m/>
    <m/>
    <m/>
    <m/>
    <s v="DRM"/>
  </r>
  <r>
    <n v="6"/>
    <s v="Montréal"/>
    <s v="6-18"/>
    <s v="1511-2014"/>
    <s v="1511-2014"/>
    <s v="CPE ROSEMONDE "/>
    <n v="1"/>
    <x v="0"/>
    <s v="Augment. INS"/>
    <s v="2016-2017"/>
    <m/>
    <d v="2016-09-02T00:00:00"/>
    <x v="5"/>
    <m/>
    <x v="0"/>
    <s v="En réalisation"/>
    <m/>
    <m/>
    <s v="Aucune étape franchie"/>
    <n v="0"/>
    <x v="0"/>
    <x v="0"/>
    <m/>
    <m/>
    <m/>
    <m/>
    <s v="DRM"/>
  </r>
  <r>
    <n v="6"/>
    <s v="Montréal"/>
    <s v="6-14"/>
    <s v="1508-4288"/>
    <s v="1508-4288"/>
    <s v="CPE CHATOUILLE INC."/>
    <n v="3"/>
    <x v="0"/>
    <s v="Augment. INS"/>
    <s v="2016-2017"/>
    <m/>
    <d v="2016-09-02T00:00:00"/>
    <x v="5"/>
    <m/>
    <x v="0"/>
    <s v="En réalisation"/>
    <m/>
    <m/>
    <s v="Aucune étape franchie"/>
    <n v="0"/>
    <x v="0"/>
    <x v="0"/>
    <m/>
    <m/>
    <m/>
    <m/>
    <s v="DRM"/>
  </r>
  <r>
    <n v="6"/>
    <s v="Montréal"/>
    <s v="6-14"/>
    <s v="1370-6585"/>
    <s v="3005-0982"/>
    <s v="CPE LAFONTAINE"/>
    <n v="5"/>
    <x v="0"/>
    <s v="Augment. INS"/>
    <s v="2016-2017"/>
    <m/>
    <d v="2016-09-02T00:00:00"/>
    <x v="5"/>
    <m/>
    <x v="0"/>
    <s v="En réalisation"/>
    <m/>
    <m/>
    <s v="Aucune étape franchie"/>
    <n v="0"/>
    <x v="0"/>
    <x v="0"/>
    <m/>
    <m/>
    <m/>
    <m/>
    <s v="DRM"/>
  </r>
  <r>
    <n v="6"/>
    <s v="Montréal"/>
    <s v="6-14"/>
    <s v="2731-5613"/>
    <s v="2731-5613"/>
    <s v="CPE VIROULU"/>
    <n v="16"/>
    <x v="0"/>
    <s v="Augment. INS"/>
    <s v="2016-2017"/>
    <m/>
    <d v="2016-09-02T00:00:00"/>
    <x v="5"/>
    <m/>
    <x v="0"/>
    <s v="En réalisation"/>
    <m/>
    <m/>
    <s v="Aucune étape franchie"/>
    <n v="0"/>
    <x v="0"/>
    <x v="0"/>
    <m/>
    <m/>
    <m/>
    <m/>
    <s v="DRM"/>
  </r>
  <r>
    <n v="6"/>
    <s v="Montréal"/>
    <s v="6-14"/>
    <s v="5502-4657"/>
    <s v="3006-0128"/>
    <s v="CPE 1250"/>
    <n v="7"/>
    <x v="0"/>
    <s v="Augment. INS"/>
    <s v="2016-2017"/>
    <m/>
    <d v="2016-09-02T00:00:00"/>
    <x v="5"/>
    <m/>
    <x v="0"/>
    <s v="En réalisation"/>
    <m/>
    <m/>
    <s v="Aucune étape franchie"/>
    <n v="0"/>
    <x v="0"/>
    <x v="0"/>
    <m/>
    <s v="CPE PLACE VILLE-MARIE (2155-9414 / 2155-9414) - vente d'actifs au CPE 1250 (5502-4657 / 3006-0128)"/>
    <m/>
    <m/>
    <s v="DRM"/>
  </r>
  <r>
    <n v="6"/>
    <s v="Montréal"/>
    <s v="6-07"/>
    <s v="4092-8871"/>
    <s v="4092-8871"/>
    <s v="CPE LES PETITES CELLULES"/>
    <n v="8"/>
    <x v="0"/>
    <s v="Augment. INS"/>
    <s v="2016-2017"/>
    <m/>
    <d v="2016-09-02T00:00:00"/>
    <x v="5"/>
    <m/>
    <x v="0"/>
    <s v="En réalisation"/>
    <m/>
    <m/>
    <s v="Aucune étape franchie"/>
    <n v="0"/>
    <x v="0"/>
    <x v="0"/>
    <m/>
    <m/>
    <m/>
    <m/>
    <s v="DRM"/>
  </r>
  <r>
    <n v="6"/>
    <s v="Montréal"/>
    <s v="6-06"/>
    <s v="3000-2249"/>
    <s v="1349-7607"/>
    <s v="CPE MCGILL "/>
    <n v="2"/>
    <x v="0"/>
    <s v="Augment. INS"/>
    <s v="2016-2017"/>
    <m/>
    <d v="2016-09-02T00:00:00"/>
    <x v="5"/>
    <m/>
    <x v="0"/>
    <s v="En réalisation"/>
    <m/>
    <m/>
    <s v="Aucune étape franchie"/>
    <n v="0"/>
    <x v="0"/>
    <x v="0"/>
    <m/>
    <m/>
    <m/>
    <m/>
    <s v="DRM"/>
  </r>
  <r>
    <n v="6"/>
    <s v="Montréal"/>
    <s v="6-06"/>
    <s v="3000-2249"/>
    <s v="2321-9983"/>
    <s v="CPE MCGILL "/>
    <n v="2"/>
    <x v="0"/>
    <s v="Augment. INS"/>
    <s v="2016-2017"/>
    <m/>
    <d v="2016-09-02T00:00:00"/>
    <x v="5"/>
    <m/>
    <x v="0"/>
    <s v="En réalisation"/>
    <m/>
    <m/>
    <s v="Aucune étape franchie"/>
    <n v="0"/>
    <x v="0"/>
    <x v="0"/>
    <m/>
    <m/>
    <m/>
    <m/>
    <s v="DRM"/>
  </r>
  <r>
    <n v="6"/>
    <s v="Montréal"/>
    <s v="6-17"/>
    <s v="1364-3267"/>
    <s v="1364-3267"/>
    <s v="CPE LA MAISONNETTE INC."/>
    <n v="4"/>
    <x v="0"/>
    <s v="Augment. INS"/>
    <s v="2016-2017"/>
    <m/>
    <d v="2016-09-02T00:00:00"/>
    <x v="5"/>
    <m/>
    <x v="0"/>
    <s v="En réalisation"/>
    <m/>
    <m/>
    <s v="Aucune étape franchie"/>
    <n v="0"/>
    <x v="0"/>
    <x v="0"/>
    <m/>
    <m/>
    <m/>
    <m/>
    <s v="DRM"/>
  </r>
  <r>
    <n v="6"/>
    <s v="Montréal"/>
    <s v="6-04"/>
    <s v="3000-5147"/>
    <s v="3005-2046"/>
    <s v="CPE DE LA DAME"/>
    <n v="4"/>
    <x v="0"/>
    <s v="Augment. INS"/>
    <s v="2016-2017"/>
    <m/>
    <d v="2016-09-02T00:00:00"/>
    <x v="5"/>
    <m/>
    <x v="0"/>
    <s v="En réalisation"/>
    <m/>
    <m/>
    <s v="Aucune étape franchie"/>
    <n v="0"/>
    <x v="0"/>
    <x v="0"/>
    <m/>
    <m/>
    <m/>
    <m/>
    <s v="DRM"/>
  </r>
  <r>
    <n v="6"/>
    <s v="Montréal"/>
    <s v="6-16"/>
    <s v="1502-8400"/>
    <s v="3005-7016"/>
    <s v="CPE POPULAIRE SAINT-MICHEL"/>
    <n v="80"/>
    <x v="0"/>
    <s v="Ajout INS"/>
    <s v="2016-2017"/>
    <n v="2016"/>
    <d v="2016-09-01T00:00:00"/>
    <x v="2"/>
    <s v="Aménagement - location"/>
    <x v="0"/>
    <s v="En réalisation"/>
    <d v="2016-09-30T00:00:00"/>
    <s v="Admissibilité au PFI"/>
    <s v="Admissibilité au PFI"/>
    <n v="1"/>
    <x v="7"/>
    <x v="7"/>
    <m/>
    <s v="Admissibilité au financement confirmée. CPE a procédé à la sélection d'un architecte."/>
    <m/>
    <m/>
    <s v="DRM"/>
  </r>
  <r>
    <n v="6"/>
    <s v="Lachine"/>
    <s v="6-03"/>
    <s v="3000-2198"/>
    <s v="3005-6630"/>
    <s v="CPE À PETITS PAS "/>
    <n v="80"/>
    <x v="0"/>
    <s v="Ajout INS"/>
    <s v="2016-2017"/>
    <n v="2016"/>
    <d v="2016-09-30T00:00:00"/>
    <x v="2"/>
    <s v="Non déterminé"/>
    <x v="0"/>
    <s v="En réalisation"/>
    <d v="2016-09-30T00:00:00"/>
    <s v="Aucune étape franchie"/>
    <s v="Aucune étape franchie"/>
    <n v="0"/>
    <x v="0"/>
    <x v="0"/>
    <m/>
    <s v="Le CPE doit démontrer son intention quant à la poursuite ou non de son projet et ce, d'ici le 31 mars 2016, tel que demandé dans la lettre émise en janvier ayant comme objet : la révision des modalités de création des places."/>
    <m/>
    <m/>
    <s v="DRM"/>
  </r>
  <r>
    <n v="6"/>
    <s v="Lasalle"/>
    <s v="6-03"/>
    <s v="5466-2416"/>
    <s v="3005-0838"/>
    <s v="CPE FAMILIGARDE DE LASALLE"/>
    <n v="18"/>
    <x v="0"/>
    <s v="Augment. INS"/>
    <s v="2016-2017"/>
    <n v="2016"/>
    <d v="2016-09-30T00:00:00"/>
    <x v="0"/>
    <s v="Réaménagement -installation"/>
    <x v="3"/>
    <s v="En réalisation"/>
    <d v="2016-04-30T00:00:00"/>
    <s v="Approbation plans+budget pré."/>
    <s v="Approbation plans+budget pré."/>
    <n v="7"/>
    <x v="11"/>
    <x v="11"/>
    <m/>
    <s v="À ce jour, il était prévu que le CPE financerait à 100% son projet, mais la situation pourrait changer prochainement selon sa capacité financière à assumer en totalité les coûts du projet et ce, suite aux résultats de l'appel d'offres sur invitation pour le choix de l'entrepreneur.  Le CPE doit nous transmettre ses budgets prévisionnels pour analyse.  Le CPE pourrait adresser une demande d'admissibilité au PFI (financement 50%) s'il n'a pas la capacité financière d'assumer l'ensemble des coûts. S'il devient admissible au PFI, il devra aller en appel d'offres public pour le choix de l'entepreneur. "/>
    <m/>
    <s v="Marguerite-Bourgeoys"/>
    <s v="DRM"/>
  </r>
  <r>
    <n v="6"/>
    <s v="Notre-Dame-de-Grâces - Montréal-Ouest"/>
    <s v="6-05"/>
    <s v="1366-5112"/>
    <s v="1366-5112"/>
    <s v="CPE COMMUNAUTAIRE NOTRE-DAME-DE-GRÂCE"/>
    <n v="41"/>
    <x v="0"/>
    <s v="Augment. INS"/>
    <s v="2016-2017"/>
    <n v="2016"/>
    <d v="2016-09-30T00:00:00"/>
    <x v="0"/>
    <s v="Construction installation - Changement de localisation"/>
    <x v="0"/>
    <s v="Au développement"/>
    <d v="2016-09-30T00:00:00"/>
    <s v="Aucune étape franchie"/>
    <s v="Aucune étape franchie"/>
    <n v="0"/>
    <x v="9"/>
    <x v="9"/>
    <m/>
    <s v="Reloc (100% PFI) avec augmentation de capacité (50% PFI) -en négociation d'un prêt- les 41 pl. à risque. Le CPE fait présentement l'analyse des 23 soumissions reçues d'entrepreneurs. "/>
    <m/>
    <s v="Notre-Dame-de-Grâce"/>
    <s v="DRM"/>
  </r>
  <r>
    <n v="6"/>
    <s v="Verdun"/>
    <s v="6-04"/>
    <s v="3000-5634"/>
    <s v="3005-2825"/>
    <s v="CENTRE PAUSE PARENTS-ENFANTS"/>
    <n v="8"/>
    <x v="0"/>
    <s v="Augment. INS"/>
    <s v="2016-2017"/>
    <n v="2016"/>
    <d v="2016-09-30T00:00:00"/>
    <x v="0"/>
    <s v="Agrandissement -installation"/>
    <x v="0"/>
    <s v="Au développement"/>
    <d v="2016-09-30T00:00:00"/>
    <s v="Aucune étape franchie"/>
    <s v="Aucune étape franchie"/>
    <n v="0"/>
    <x v="0"/>
    <x v="0"/>
    <m/>
    <s v="Le CA a décidé de maintenir son projet de développement et des démarches sont en cours afin d'explorer les possibilités d'obtention d'un prêt. "/>
    <m/>
    <s v="Verdun"/>
    <s v="DRM"/>
  </r>
  <r>
    <n v="6"/>
    <s v="Montréal"/>
    <s v="6-07"/>
    <s v="1506-4959"/>
    <s v="3005-7608"/>
    <s v="CPE STE-JUSTINE "/>
    <n v="80"/>
    <x v="0"/>
    <s v="Ajout INS"/>
    <s v="2016-2017"/>
    <n v="2016"/>
    <d v="2017-01-05T00:00:00"/>
    <x v="2"/>
    <s v="Construction - installation"/>
    <x v="2"/>
    <s v="En réalisation"/>
    <d v="2016-09-06T00:00:00"/>
    <s v="Appel d'offres choix des pro."/>
    <s v="Appels d’offres choix des pro."/>
    <n v="2"/>
    <x v="12"/>
    <x v="12"/>
    <m/>
    <s v="En attente de modifications aux plans pour approbation du Ministère. Par la suite le CPE pourra aller en appel d'offres public pour le choix de l'entrepreneur."/>
    <m/>
    <m/>
    <s v="DRM"/>
  </r>
  <r>
    <n v="6"/>
    <s v="Saint-Léonard"/>
    <s v="6-15"/>
    <s v="3000-4691"/>
    <s v="3005-7008"/>
    <s v="CPE LES CRAYONS MAGIQUES"/>
    <n v="60"/>
    <x v="0"/>
    <s v="Ajout INS"/>
    <s v="2016-2017"/>
    <n v="2016"/>
    <d v="2017-01-31T00:00:00"/>
    <x v="2"/>
    <s v="Aménagement - location"/>
    <x v="2"/>
    <s v="En réalisation"/>
    <d v="2017-01-31T00:00:00"/>
    <s v="Approbation plans+budget pré."/>
    <s v="Approbation plans+budget pré."/>
    <n v="7"/>
    <x v="11"/>
    <x v="11"/>
    <m/>
    <s v="CPE est à la recherche d'une nouvelle oportunité."/>
    <s v="Chevauchement"/>
    <m/>
    <s v="DRM"/>
  </r>
  <r>
    <n v="6"/>
    <s v="Saint-Léonard"/>
    <s v="6-15"/>
    <s v="3000-4691"/>
    <s v="3005-7008"/>
    <s v="CPE LES CRAYONS MAGIQUES"/>
    <n v="2"/>
    <x v="0"/>
    <s v="Augment. INS"/>
    <s v="2016-2017"/>
    <n v="2016"/>
    <d v="2017-01-31T00:00:00"/>
    <x v="0"/>
    <s v="Aménagement - location"/>
    <x v="0"/>
    <s v="En réalisation"/>
    <d v="2017-01-31T00:00:00"/>
    <s v="Approbation plans+budget pré."/>
    <s v="Approbation plans+budget pré."/>
    <n v="7"/>
    <x v="11"/>
    <x v="11"/>
    <m/>
    <s v="CPE est à la recherche d'une nouvelle oportunité."/>
    <s v="Chevauchement"/>
    <s v="Jeanne-Mance - Viger"/>
    <s v="DRM"/>
  </r>
  <r>
    <n v="6"/>
    <s v="Saint-Léonard"/>
    <s v="6-15"/>
    <s v="3000-4691"/>
    <s v="3005-7006"/>
    <s v="CPE LES CRAYONS MAGIQUES"/>
    <n v="60"/>
    <x v="0"/>
    <s v="Ajout INS"/>
    <s v="2016-2017"/>
    <n v="2016"/>
    <d v="2017-03-13T00:00:00"/>
    <x v="2"/>
    <s v="Aménagement - location"/>
    <x v="2"/>
    <s v="En réalisation"/>
    <d v="2016-10-16T00:00:00"/>
    <s v="Avis du MFA embauche pro."/>
    <s v="Avis du Ministère embauche pro."/>
    <n v="3"/>
    <x v="8"/>
    <x v="8"/>
    <m/>
    <s v="En attente du projet de bail. Autorisation de l'embauche des professionnels. Projet de bail reçu. En analyse."/>
    <s v="Chevauchement"/>
    <m/>
    <s v="DRM"/>
  </r>
  <r>
    <n v="6"/>
    <s v="Saint-Léonard"/>
    <s v="6-15"/>
    <s v="3000-4691"/>
    <s v="3005-7006"/>
    <s v="CPE LES CRAYONS MAGIQUES"/>
    <n v="20"/>
    <x v="0"/>
    <s v="Augment. INS"/>
    <s v="2016-2017"/>
    <n v="2016"/>
    <d v="2017-03-13T00:00:00"/>
    <x v="0"/>
    <s v="Aménagement - location"/>
    <x v="0"/>
    <s v="En réalisation"/>
    <d v="2016-08-25T00:00:00"/>
    <s v="Avis du MFA embauche pro."/>
    <s v="Avis du Ministère embauche pro."/>
    <n v="3"/>
    <x v="8"/>
    <x v="8"/>
    <m/>
    <s v="En attente du projet de bail. Autorisation de l'embauche des professionnels. Projet de bail reçu. En analyse."/>
    <s v="Chevauchement"/>
    <s v="Jeanne-Mance - Viger"/>
    <s v="DRM"/>
  </r>
  <r>
    <n v="6"/>
    <s v="Anjou"/>
    <s v="6-19"/>
    <s v="3000-2158"/>
    <s v="3005-1254"/>
    <s v="CPE BILLE DE VERRE"/>
    <n v="27"/>
    <x v="0"/>
    <s v="Augment. INS"/>
    <s v="2016-2017"/>
    <n v="2016"/>
    <d v="2017-03-17T00:00:00"/>
    <x v="0"/>
    <s v="Agrandissement jumelé à la construction d'une installation dans le cadre d'un changement de localisation (50 places autorisées)"/>
    <x v="0"/>
    <s v="En réalisation"/>
    <d v="2017-03-17T00:00:00"/>
    <s v="Aucune étape franchie"/>
    <s v="Aucune étape franchie"/>
    <n v="0"/>
    <x v="0"/>
    <x v="0"/>
    <m/>
    <s v="Reloc 100% PFI et augmentation de capacité 50% PFI  - Ville d'Anjou a l'intention de céder en emphythéose une partie d'un terrain situé dans un parc. Le développement à court terme est à risque dû aux exigences de participation au financement (50%) et à la santé financière précaire du CPE. Dans le cadre des règles administratives du PFI, le CPE a demandé une dérogation à l'effet que soit considérée dans le calcul de sa mise de fonds, la valeur marchande du terrain cédé par l'arrondissement d'Anjou au lieu de l'évaluation municipale. Cette demande de dérogation a été refusée. Le CPE demande une révision de la décision.  "/>
    <m/>
    <s v="Anjou - Louis-Riel"/>
    <s v="DRM"/>
  </r>
  <r>
    <m/>
    <m/>
    <m/>
    <m/>
    <m/>
    <s v="Sous-total:"/>
    <n v="638"/>
    <x v="1"/>
    <m/>
    <s v="2016-2017"/>
    <s v="2016-2017"/>
    <m/>
    <x v="1"/>
    <m/>
    <x v="1"/>
    <m/>
    <m/>
    <m/>
    <m/>
    <m/>
    <x v="1"/>
    <x v="1"/>
    <m/>
    <m/>
    <m/>
    <m/>
    <m/>
  </r>
  <r>
    <n v="6"/>
    <s v="Montréal"/>
    <s v="6-05"/>
    <s v="3001-1520"/>
    <s v="3005-7435"/>
    <s v="CPE CENTRE DE RÉADAPTATION MAB-MACKAY"/>
    <n v="80"/>
    <x v="0"/>
    <s v="Implant.CPE INS"/>
    <s v="2017-2018"/>
    <d v="2016-04-01T00:00:00"/>
    <d v="2017-04-01T00:00:00"/>
    <x v="2"/>
    <s v="Aménagement - location"/>
    <x v="0"/>
    <s v="En réalisation"/>
    <m/>
    <s v="Aucune étape franchie"/>
    <s v="Aucune étape franchie"/>
    <n v="0"/>
    <x v="0"/>
    <x v="0"/>
    <m/>
    <s v="La direction du CR Mab Mackay a fait savoir au Ministère qu'il peut désormais intégrer le projet du CPE à même son site (pavillon E). Le Ministère a fait parvenir une communication au CPE pour l'aviser qu'il  doit déposer un nouvel échéancier de réalisation ainsi qu'un nouveau budget au plus tard le 31 mars 2016."/>
    <s v="Aucune étape franchie"/>
    <n v="0.5"/>
    <s v="DRM"/>
  </r>
  <r>
    <n v="6"/>
    <s v="Snowdon"/>
    <s v="6-06"/>
    <s v="2315-3430"/>
    <s v="2315-3430"/>
    <s v="CPE JARDIN DE FRUITS INC."/>
    <n v="28"/>
    <x v="0"/>
    <s v="Augment. INS"/>
    <s v="2017-2018"/>
    <n v="2017"/>
    <d v="2017-04-01T00:00:00"/>
    <x v="0"/>
    <s v="Agrandissement -installation"/>
    <x v="0"/>
    <s v="En réalisation"/>
    <d v="2017-04-01T00:00:00"/>
    <s v="Aucune étape franchie"/>
    <s v="Aucune étape franchie"/>
    <n v="0"/>
    <x v="0"/>
    <x v="0"/>
    <s v="Retour de pl. possible"/>
    <s v="Fin de bail prévu en décembre 2015 car l'immeuble est à vendre (aucun changement depuis, pas de nouveau bail signé). Devait acheter la bâtisse mais puisqu'ils ne sont pas considérés comme évincé, le 50 % PFI s'appliquerait. Donc le projet d'augmentation est en attente car on ne sait pas si le nouveau propriétaire voudra du CPE comme locataire."/>
    <m/>
    <s v="Mont-Royal"/>
    <s v="DRM"/>
  </r>
  <r>
    <n v="6"/>
    <s v="Bordeaux-Cartierville"/>
    <s v="6-09"/>
    <s v="3001-3996"/>
    <s v="3005-9338"/>
    <s v="G. LA PETITE ACADÉMIE"/>
    <n v="75"/>
    <x v="2"/>
    <s v="Impl. garderie"/>
    <s v="2017-2018"/>
    <n v="2017"/>
    <d v="2017-04-01T00:00:00"/>
    <x v="0"/>
    <s v="Aménagement - location"/>
    <x v="4"/>
    <s v="En réalisation"/>
    <d v="2017-04-01T00:00:00"/>
    <s v="Aucune étape franchie"/>
    <s v="Aucune étape franchie"/>
    <n v="0"/>
    <x v="0"/>
    <x v="0"/>
    <m/>
    <m/>
    <m/>
    <s v="Saint-Laurent"/>
    <s v="DRM"/>
  </r>
  <r>
    <n v="6"/>
    <s v="Lachine"/>
    <s v="6-03"/>
    <s v="3000-5770"/>
    <s v="3005-2913"/>
    <s v="G CHEZ CRICRI ENR."/>
    <n v="38"/>
    <x v="2"/>
    <s v="Augment. gard."/>
    <s v="2017-2018"/>
    <n v="2017"/>
    <d v="2017-04-01T00:00:00"/>
    <x v="0"/>
    <s v="Aménagement - location"/>
    <x v="4"/>
    <s v="Au développement"/>
    <d v="2017-04-01T00:00:00"/>
    <s v="Aucune étape franchie"/>
    <s v="Aucune étape franchie"/>
    <n v="0"/>
    <x v="0"/>
    <x v="0"/>
    <s v="Devancement possible"/>
    <m/>
    <m/>
    <s v="Marquette"/>
    <s v="DRM"/>
  </r>
  <r>
    <n v="6"/>
    <s v="Villeray"/>
    <s v="6-13"/>
    <s v="3000-5056"/>
    <s v="3005-1770"/>
    <s v="G. DES PETITES ÉTOILES NOUR ET RYM INC."/>
    <n v="32"/>
    <x v="2"/>
    <s v="Augment. gard."/>
    <s v="2017-2018"/>
    <n v="2017"/>
    <d v="2017-04-03T00:00:00"/>
    <x v="0"/>
    <s v="Sans réaménagement"/>
    <x v="4"/>
    <s v="En réalisation"/>
    <d v="2017-04-03T00:00:00"/>
    <s v="Aucune étape franchie"/>
    <s v="Aucune étape franchie"/>
    <n v="0"/>
    <x v="0"/>
    <x v="0"/>
    <m/>
    <m/>
    <m/>
    <s v="Laurier-Dorion"/>
    <s v="DRM"/>
  </r>
  <r>
    <n v="6"/>
    <s v="Saint-Léonard"/>
    <s v="6-15"/>
    <s v="3001-3940"/>
    <s v="3005-9259"/>
    <s v="G. PETITS PROS"/>
    <n v="29"/>
    <x v="2"/>
    <s v="Impl. garderie"/>
    <s v="2017-2018"/>
    <n v="2017"/>
    <d v="2017-04-03T00:00:00"/>
    <x v="0"/>
    <s v="Aménagement - location"/>
    <x v="4"/>
    <s v="En réalisation"/>
    <d v="2017-09-30T00:00:00"/>
    <s v="Aucune étape franchie"/>
    <s v="Aucune étape franchie"/>
    <n v="0"/>
    <x v="0"/>
    <x v="0"/>
    <m/>
    <m/>
    <m/>
    <s v="Jeanne-Mance - Viger"/>
    <s v="DRM"/>
  </r>
  <r>
    <n v="6"/>
    <s v="Ahuntsic"/>
    <s v="6-11"/>
    <s v="1467-0749"/>
    <s v="1467-0749"/>
    <s v="G. ÉDUCATIVE LA VOLIÈRE INC."/>
    <n v="10"/>
    <x v="2"/>
    <s v="Augment. gard."/>
    <s v="2017-2018"/>
    <n v="2017"/>
    <d v="2017-04-30T00:00:00"/>
    <x v="0"/>
    <s v="Agrandissement -installation"/>
    <x v="4"/>
    <s v="En réalisation"/>
    <d v="2017-04-30T00:00:00"/>
    <s v="Aucune étape franchie"/>
    <s v="Aucune étape franchie"/>
    <n v="0"/>
    <x v="0"/>
    <x v="0"/>
    <m/>
    <s v="Étapes terminées de l'échéancier: vérification auprès de la municipalité, sélection et embauche des professionnels, autorisation des travaux. Étape en cours de l'échéancier: obtention des autorisation municipales."/>
    <m/>
    <s v="Crémazie"/>
    <s v="DRM"/>
  </r>
  <r>
    <n v="6"/>
    <s v="Villeray"/>
    <s v="6-13"/>
    <s v="3001-3818"/>
    <s v="3005-9099"/>
    <s v="LE ROYAUME DES PETITES-MAINS"/>
    <n v="50"/>
    <x v="0"/>
    <s v="Implant.CPE INS"/>
    <s v="2017-2018"/>
    <n v="2017"/>
    <d v="2017-05-01T00:00:00"/>
    <x v="0"/>
    <s v="Aménagement - location"/>
    <x v="0"/>
    <s v="En réalisation"/>
    <d v="2017-09-30T00:00:00"/>
    <s v="Aucune étape franchie"/>
    <s v="Aucune étape franchie"/>
    <n v="0"/>
    <x v="0"/>
    <x v="0"/>
    <m/>
    <s v="Le promoteur a fait parvenir les documents nécessaires à la détermination de son admissibilité au financement. Documents en analyse à la DRM."/>
    <m/>
    <s v="Laurier-Dorion"/>
    <s v="DRM"/>
  </r>
  <r>
    <n v="6"/>
    <s v="Montréal"/>
    <s v="6-17"/>
    <s v="1364-2186"/>
    <s v="3005-7607"/>
    <s v="CPE LA RUCHE "/>
    <n v="80"/>
    <x v="0"/>
    <s v="Ajout INS"/>
    <s v="2017-2018"/>
    <n v="2016"/>
    <d v="2017-09-30T00:00:00"/>
    <x v="2"/>
    <s v="Construction - installation"/>
    <x v="2"/>
    <s v="En réalisation"/>
    <d v="2017-01-30T00:00:00"/>
    <s v="Appel d'offres choix des pro."/>
    <s v="Appels d’offres choix des pro."/>
    <n v="2"/>
    <x v="12"/>
    <x v="12"/>
    <m/>
    <s v="Terrain vendu par la CSDM. Suite à l'intervention du ministère de l'Éducation. Le prix de vente du terrain a été augmenté substantiellement. PFI 100%.  L'offre de vente a été prolongé jusqu'au 31 mars 2016."/>
    <m/>
    <m/>
    <s v="DRM"/>
  </r>
  <r>
    <n v="6"/>
    <s v="Villeray"/>
    <s v="6-13"/>
    <s v="1361-0928"/>
    <s v="3005-8958"/>
    <s v="CPE CHEZ-NOUS CHEZ-VOUS"/>
    <n v="50"/>
    <x v="0"/>
    <s v="Ajout INS"/>
    <s v="2017-2018"/>
    <n v="2017"/>
    <d v="2017-09-30T00:00:00"/>
    <x v="0"/>
    <s v="Réaménagement -installation"/>
    <x v="0"/>
    <s v="Au développement"/>
    <d v="2017-09-30T00:00:00"/>
    <s v="Aucune étape franchie"/>
    <s v="Aucune étape franchie"/>
    <n v="0"/>
    <x v="0"/>
    <x v="0"/>
    <m/>
    <m/>
    <m/>
    <s v="Laurier-Dorion"/>
    <s v="DRM"/>
  </r>
  <r>
    <n v="6"/>
    <s v="Saint-Michel"/>
    <s v="6-16"/>
    <s v="1634-7007"/>
    <s v="3005-9275"/>
    <s v="CPE AU GALOP INC."/>
    <n v="60"/>
    <x v="0"/>
    <s v="Ajout INS"/>
    <s v="2017-2018"/>
    <n v="2017"/>
    <d v="2017-09-30T00:00:00"/>
    <x v="0"/>
    <s v="Achat et réaménagement - bâtiment"/>
    <x v="0"/>
    <s v="Au développement"/>
    <d v="2017-09-30T00:00:00"/>
    <s v="Aucune étape franchie"/>
    <s v="Aucune étape franchie"/>
    <n v="0"/>
    <x v="0"/>
    <x v="0"/>
    <m/>
    <m/>
    <m/>
    <s v="Viau"/>
    <s v="DRM"/>
  </r>
  <r>
    <n v="6"/>
    <s v="Montréal-Nord"/>
    <s v="6-12"/>
    <s v="3000-2246"/>
    <s v="3005-8980"/>
    <s v="CPE MON UNIVERS FLEURY"/>
    <n v="68"/>
    <x v="0"/>
    <s v="Ajout INS"/>
    <s v="2017-2018"/>
    <n v="2017"/>
    <d v="2017-09-30T00:00:00"/>
    <x v="0"/>
    <s v="Non déterminé"/>
    <x v="0"/>
    <s v="Au développement"/>
    <d v="2017-09-30T00:00:00"/>
    <s v="Aucune étape franchie"/>
    <s v="Aucune étape franchie"/>
    <n v="0"/>
    <x v="0"/>
    <x v="0"/>
    <s v="Retour de pl. possible"/>
    <m/>
    <m/>
    <s v="Bourassa-Sauvé"/>
    <s v="DRM"/>
  </r>
  <r>
    <n v="6"/>
    <s v="Lachine"/>
    <s v="6-03"/>
    <s v="3001-3972"/>
    <s v="3005-9314"/>
    <s v="JARDIN DES HIRONDELLES"/>
    <n v="40"/>
    <x v="2"/>
    <s v="Impl. garderie"/>
    <s v="2017-2018"/>
    <n v="2017"/>
    <d v="2017-09-30T00:00:00"/>
    <x v="0"/>
    <s v="Non déterminé"/>
    <x v="4"/>
    <s v="Au développement"/>
    <d v="2017-09-30T00:00:00"/>
    <s v="Aucune étape franchie"/>
    <s v="Aucune étape franchie"/>
    <n v="0"/>
    <x v="0"/>
    <x v="0"/>
    <m/>
    <m/>
    <m/>
    <s v="Marquette"/>
    <s v="DRM"/>
  </r>
  <r>
    <n v="6"/>
    <s v="Hochelaga-Maisonneuve"/>
    <s v="6-17"/>
    <s v="3001-3709"/>
    <s v="3005-8938"/>
    <s v="G. ENTRE-BAMBINS"/>
    <n v="24"/>
    <x v="2"/>
    <s v="Impl. garderie"/>
    <s v="2017-2018"/>
    <n v="2017"/>
    <d v="2017-09-30T00:00:00"/>
    <x v="0"/>
    <s v="Réaménagement -installation"/>
    <x v="4"/>
    <s v="Au développement"/>
    <d v="2017-09-30T00:00:00"/>
    <s v="Aucune étape franchie"/>
    <s v="Aucune étape franchie"/>
    <n v="0"/>
    <x v="0"/>
    <x v="0"/>
    <m/>
    <m/>
    <m/>
    <s v="Hochelaga-Maisonneuve"/>
    <s v="DRM"/>
  </r>
  <r>
    <n v="6"/>
    <s v="Saint-Laurent"/>
    <s v="6-10"/>
    <s v="2973-6220"/>
    <s v="2973-6220"/>
    <s v="LES MINI-WATTS"/>
    <n v="15"/>
    <x v="0"/>
    <s v="Augment. INS"/>
    <s v="2017-2018"/>
    <n v="2017"/>
    <d v="2017-09-30T00:00:00"/>
    <x v="0"/>
    <s v="Aménagement - location"/>
    <x v="0"/>
    <s v="Au développement"/>
    <d v="2017-09-30T00:00:00"/>
    <s v="Aucune étape franchie"/>
    <s v="Aucune étape franchie"/>
    <n v="0"/>
    <x v="0"/>
    <x v="0"/>
    <m/>
    <m/>
    <m/>
    <s v="Saint-Laurent"/>
    <s v="DRM"/>
  </r>
  <r>
    <m/>
    <m/>
    <m/>
    <m/>
    <m/>
    <s v="Sous-total:"/>
    <n v="679"/>
    <x v="1"/>
    <m/>
    <s v="2017-2018"/>
    <s v="2017-2018"/>
    <m/>
    <x v="1"/>
    <m/>
    <x v="1"/>
    <m/>
    <m/>
    <m/>
    <m/>
    <m/>
    <x v="1"/>
    <x v="1"/>
    <m/>
    <m/>
    <m/>
    <m/>
    <m/>
  </r>
  <r>
    <n v="6"/>
    <s v="Saint-Louis-du-Parc"/>
    <s v="6-14"/>
    <s v="1261-9813"/>
    <s v="3005-8913"/>
    <s v="CPE VILLENEUVE (INST. MILE-END)"/>
    <n v="65"/>
    <x v="0"/>
    <s v="Ajout INS"/>
    <s v="2018-2019"/>
    <n v="2018"/>
    <d v="2018-04-01T00:00:00"/>
    <x v="0"/>
    <s v="Aménagement - location"/>
    <x v="0"/>
    <s v="En réalisation"/>
    <d v="2018-04-01T00:00:00"/>
    <s v="Aucune étape franchie"/>
    <s v="Aucune étape franchie"/>
    <n v="0"/>
    <x v="0"/>
    <x v="0"/>
    <m/>
    <s v="Partenaire avec une coopérative d'habitation -comme locataire - serait financé."/>
    <m/>
    <s v="Mercier"/>
    <s v="DRM"/>
  </r>
  <r>
    <n v="6"/>
    <s v="Saint-Léonard"/>
    <s v="6-15"/>
    <s v="3001-3883"/>
    <s v="3005-9179"/>
    <s v="ACADÉMIE ABC"/>
    <n v="80"/>
    <x v="2"/>
    <s v="Impl. garderie"/>
    <s v="2018-2019"/>
    <n v="2018"/>
    <d v="2018-04-01T00:00:00"/>
    <x v="0"/>
    <s v="Aménagement - location"/>
    <x v="4"/>
    <s v="En réalisation"/>
    <d v="2018-09-30T00:00:00"/>
    <s v="Aucune étape franchie"/>
    <s v="Aucune étape franchie"/>
    <n v="0"/>
    <x v="0"/>
    <x v="0"/>
    <m/>
    <m/>
    <m/>
    <s v="Jeanne-Mance - Viger"/>
    <s v="DRM"/>
  </r>
  <r>
    <n v="6"/>
    <s v="Saint-Léonard"/>
    <s v="6-15"/>
    <s v="2315-3299"/>
    <s v="2315-3299"/>
    <s v="CPE L'ESCARGOT INC."/>
    <n v="32"/>
    <x v="0"/>
    <s v="Augment. INS"/>
    <s v="2018-2019"/>
    <n v="2017"/>
    <d v="2018-06-11T00:00:00"/>
    <x v="2"/>
    <s v="Agrandissement -installation"/>
    <x v="0"/>
    <s v="En réalisation"/>
    <d v="2017-07-17T00:00:00"/>
    <s v="Aucune étape franchie"/>
    <s v="Aucune étape franchie"/>
    <n v="0"/>
    <x v="0"/>
    <x v="0"/>
    <m/>
    <s v="Nous sommes toujours dans l'attente des montages financiers, demandés pour le 31 mars 2016."/>
    <m/>
    <m/>
    <s v="DRM"/>
  </r>
  <r>
    <n v="6"/>
    <s v="Saint-Léonard"/>
    <s v="6-15"/>
    <s v="3000-2275"/>
    <s v="3005-7018"/>
    <s v="CPE CLARA "/>
    <n v="80"/>
    <x v="0"/>
    <s v="Ajout INS"/>
    <s v="2018-2019"/>
    <n v="2017"/>
    <d v="2018-08-27T00:00:00"/>
    <x v="2"/>
    <s v="Non déterminé"/>
    <x v="0"/>
    <s v="En réalisation"/>
    <d v="2017-08-28T00:00:00"/>
    <s v="Aucune étape franchie"/>
    <s v="Aucune étape franchie"/>
    <n v="0"/>
    <x v="0"/>
    <x v="0"/>
    <s v="Retour de pl. possible"/>
    <s v="Nous sommes toujours dans l'attente des montages financiers, demandés pour le 31 mars 2016."/>
    <m/>
    <m/>
    <s v="DRM"/>
  </r>
  <r>
    <n v="6"/>
    <s v="Pointe-Saint-Charles"/>
    <s v="6-04"/>
    <s v="1364-3218"/>
    <s v="3005-9240"/>
    <s v="CPE LES ENFANTS DE L'AVENIR"/>
    <n v="80"/>
    <x v="0"/>
    <s v="Ajout INS"/>
    <s v="2018-2019"/>
    <n v="2018"/>
    <d v="2018-09-30T00:00:00"/>
    <x v="0"/>
    <s v="Achat et réaménagement - bâtiment"/>
    <x v="0"/>
    <s v="Au développement"/>
    <d v="2018-09-30T00:00:00"/>
    <s v="Aucune étape franchie"/>
    <s v="Aucune étape franchie"/>
    <n v="0"/>
    <x v="0"/>
    <x v="0"/>
    <m/>
    <m/>
    <m/>
    <s v="Saint-Henri - Sainte-Anne"/>
    <s v="DRM"/>
  </r>
  <r>
    <n v="6"/>
    <s v="Lac Saint-Louis"/>
    <s v="6-01"/>
    <s v="1469-0309"/>
    <s v="3005-9055"/>
    <s v="CPE WHITESIDE TAYLOR "/>
    <n v="80"/>
    <x v="0"/>
    <s v="Ajout INS"/>
    <s v="2018-2019"/>
    <n v="2018"/>
    <d v="2018-09-30T00:00:00"/>
    <x v="0"/>
    <s v="Construction - installation"/>
    <x v="0"/>
    <s v="Au développement"/>
    <d v="2018-09-30T00:00:00"/>
    <s v="Aucune étape franchie"/>
    <s v="Aucune étape franchie"/>
    <n v="0"/>
    <x v="0"/>
    <x v="0"/>
    <m/>
    <m/>
    <m/>
    <s v="Jacques-Cartier"/>
    <s v="DRM"/>
  </r>
  <r>
    <n v="6"/>
    <s v="Saint-Laurent"/>
    <s v="6-10"/>
    <s v="1623-7679"/>
    <s v="3005-9361"/>
    <s v="CPE LE JARDIN DES RÊVES INC."/>
    <n v="78"/>
    <x v="0"/>
    <s v="Ajout INS"/>
    <s v="2018-2019"/>
    <n v="2018"/>
    <d v="2018-09-30T00:00:00"/>
    <x v="0"/>
    <s v="Construction - installation"/>
    <x v="0"/>
    <s v="Au développement"/>
    <d v="2018-09-30T00:00:00"/>
    <s v="Aucune étape franchie"/>
    <s v="Aucune étape franchie"/>
    <n v="0"/>
    <x v="0"/>
    <x v="0"/>
    <m/>
    <m/>
    <m/>
    <s v="Acadie"/>
    <s v="DRM"/>
  </r>
  <r>
    <n v="6"/>
    <s v="Lasalle"/>
    <s v="6-03"/>
    <s v="1627-7212"/>
    <s v="3005-9207"/>
    <s v="C. ÉDUCATIF DE LA PETITE ENFANCE ANDRÉ-LAURENDEAU"/>
    <n v="44"/>
    <x v="0"/>
    <s v="Ajout INS"/>
    <s v="2018-2019"/>
    <n v="2018"/>
    <d v="2018-09-30T00:00:00"/>
    <x v="0"/>
    <s v="Construction - installation"/>
    <x v="0"/>
    <s v="Au développement"/>
    <d v="2018-09-30T00:00:00"/>
    <s v="Aucune étape franchie"/>
    <s v="Aucune étape franchie"/>
    <n v="0"/>
    <x v="0"/>
    <x v="0"/>
    <m/>
    <m/>
    <m/>
    <s v="Marguerite-Bourgeoys"/>
    <s v="DRM"/>
  </r>
  <r>
    <n v="6"/>
    <s v="Pointe-aux-Trembles"/>
    <s v="6-20"/>
    <s v="3000-2197"/>
    <s v="3005-9193"/>
    <s v="CPE LES PETITS LUTINS DE ROUSSIN"/>
    <n v="29"/>
    <x v="0"/>
    <s v="Ajout INS"/>
    <s v="2018-2019"/>
    <n v="2018"/>
    <d v="2018-09-30T00:00:00"/>
    <x v="0"/>
    <s v="Réaménagement - location"/>
    <x v="0"/>
    <s v="Au développement"/>
    <d v="2018-09-30T00:00:00"/>
    <s v="Aucune étape franchie"/>
    <s v="Aucune étape franchie"/>
    <n v="0"/>
    <x v="0"/>
    <x v="0"/>
    <m/>
    <m/>
    <m/>
    <s v="Pointe-aux-Trembles"/>
    <s v="DRM"/>
  </r>
  <r>
    <n v="6"/>
    <s v="Montréal-Nord"/>
    <s v="6-12"/>
    <s v="3000-7721"/>
    <s v="3005-4577"/>
    <s v="G. ÉDUCATIVE L'ALPHA À L'OMÉGA"/>
    <n v="30"/>
    <x v="2"/>
    <s v="Augment. gard."/>
    <s v="2018-2019"/>
    <n v="2018"/>
    <d v="2018-09-30T00:00:00"/>
    <x v="0"/>
    <s v="Agrandissement -installation"/>
    <x v="4"/>
    <s v="Au développement"/>
    <d v="2018-09-30T00:00:00"/>
    <s v="Aucune étape franchie"/>
    <s v="Aucune étape franchie"/>
    <n v="0"/>
    <x v="0"/>
    <x v="0"/>
    <m/>
    <m/>
    <m/>
    <s v="Bourassa-Sauvé"/>
    <s v="DRM"/>
  </r>
  <r>
    <n v="6"/>
    <s v="Saint-Léonard"/>
    <s v="6-15"/>
    <s v="3001-3699"/>
    <s v="3005-8920"/>
    <s v="LA GARDE-CENTRALE DE ST-LÉONARD"/>
    <n v="76"/>
    <x v="2"/>
    <s v="Impl. garderie"/>
    <s v="2018-2019"/>
    <n v="2018"/>
    <d v="2018-09-30T00:00:00"/>
    <x v="0"/>
    <s v="Aménagement - location"/>
    <x v="4"/>
    <s v="Au développement"/>
    <d v="2018-09-30T00:00:00"/>
    <s v="Aucune étape franchie"/>
    <s v="Aucune étape franchie"/>
    <n v="0"/>
    <x v="0"/>
    <x v="0"/>
    <m/>
    <m/>
    <m/>
    <s v="Jeanne-Mance - Viger"/>
    <s v="DRM"/>
  </r>
  <r>
    <m/>
    <m/>
    <m/>
    <m/>
    <m/>
    <s v="Sous-total:"/>
    <n v="674"/>
    <x v="1"/>
    <m/>
    <s v="2018-2019"/>
    <s v="2018-2019"/>
    <m/>
    <x v="1"/>
    <m/>
    <x v="1"/>
    <m/>
    <m/>
    <m/>
    <m/>
    <m/>
    <x v="1"/>
    <x v="1"/>
    <m/>
    <m/>
    <m/>
    <m/>
    <m/>
  </r>
  <r>
    <n v="6"/>
    <s v="Montréal-Nord"/>
    <s v="6-12"/>
    <s v="1469-0390"/>
    <s v="3005-8924"/>
    <s v="CPE MINI-FÉE INC. "/>
    <n v="78"/>
    <x v="0"/>
    <s v="Ajout INS"/>
    <s v="2019-2020"/>
    <n v="2019"/>
    <d v="2019-09-30T00:00:00"/>
    <x v="0"/>
    <s v="Aménagement - location"/>
    <x v="0"/>
    <s v="Au développement"/>
    <d v="2019-09-30T00:00:00"/>
    <s v="Aucune étape franchie"/>
    <s v="Aucune étape franchie"/>
    <n v="0"/>
    <x v="0"/>
    <x v="0"/>
    <s v="Retour de pl. possible"/>
    <s v="Travaux importants sur les installations existantes, le projet de 78 pl. compromis."/>
    <m/>
    <s v="Bourassa-Sauvé"/>
    <s v="DRM"/>
  </r>
  <r>
    <n v="6"/>
    <s v="Mercier-Ouest"/>
    <s v="6-17"/>
    <s v="1473-7969"/>
    <s v="3005-8960"/>
    <s v="CPE LE JARDIN CHARMANT"/>
    <n v="80"/>
    <x v="0"/>
    <s v="Ajout INS"/>
    <s v="2019-2020"/>
    <n v="2019"/>
    <d v="2019-09-30T00:00:00"/>
    <x v="0"/>
    <s v="Aménagement - location"/>
    <x v="0"/>
    <s v="Au développement"/>
    <d v="2019-09-30T00:00:00"/>
    <s v="Aucune étape franchie"/>
    <s v="Aucune étape franchie"/>
    <n v="0"/>
    <x v="0"/>
    <x v="0"/>
    <m/>
    <s v="Lettre d'engagement non-signée par le CPE en date du 7 mars 2016. Le CPE est à la recherche de partenariats et en réflexion sur ses moyens financiers de réaliser ce projet. Rencontre prévue à l'automne 2016 avec le CPE pour faire le point."/>
    <m/>
    <s v="Bourget"/>
    <s v="DRM"/>
  </r>
  <r>
    <n v="6"/>
    <s v="Dollard-des-Ormeaux"/>
    <s v="6-01"/>
    <s v="1508-3454"/>
    <s v="3005-9363"/>
    <s v="CPE ENFANCE LES BOIS VERTS INC. "/>
    <n v="80"/>
    <x v="0"/>
    <s v="Ajout INS"/>
    <s v="2019-2020"/>
    <n v="2019"/>
    <d v="2019-09-30T00:00:00"/>
    <x v="0"/>
    <s v="Aménagement - location"/>
    <x v="0"/>
    <s v="Au développement"/>
    <d v="2019-09-30T00:00:00"/>
    <s v="Aucune étape franchie"/>
    <s v="Aucune étape franchie"/>
    <n v="0"/>
    <x v="0"/>
    <x v="0"/>
    <m/>
    <m/>
    <m/>
    <s v="Robert-Baldwin"/>
    <s v="DRM"/>
  </r>
  <r>
    <n v="6"/>
    <s v="Pointe-aux-Trembles"/>
    <s v="6-20"/>
    <s v="1628-0604"/>
    <s v="3005-8979"/>
    <s v="CPE PALOU LA COCCINELLE "/>
    <n v="80"/>
    <x v="0"/>
    <s v="Ajout INS"/>
    <s v="2019-2020"/>
    <n v="2019"/>
    <d v="2019-09-30T00:00:00"/>
    <x v="0"/>
    <s v="Non déterminé"/>
    <x v="0"/>
    <s v="Au développement"/>
    <d v="2019-09-30T00:00:00"/>
    <s v="Aucune étape franchie"/>
    <s v="Aucune étape franchie"/>
    <n v="0"/>
    <x v="0"/>
    <x v="0"/>
    <m/>
    <m/>
    <m/>
    <s v="Pointe-aux-Trembles"/>
    <s v="DRM"/>
  </r>
  <r>
    <n v="6"/>
    <s v="Hochelaga-Maisonneuve"/>
    <s v="6-17"/>
    <s v="1642-8765"/>
    <s v="3005-9368"/>
    <s v="CPE GROS BEC"/>
    <n v="80"/>
    <x v="0"/>
    <s v="Ajout INS"/>
    <s v="2019-2020"/>
    <n v="2019"/>
    <d v="2019-09-30T00:00:00"/>
    <x v="0"/>
    <s v="Non déterminé"/>
    <x v="0"/>
    <s v="Au développement"/>
    <d v="2019-09-30T00:00:00"/>
    <s v="Aucune étape franchie"/>
    <s v="Aucune étape franchie"/>
    <n v="0"/>
    <x v="0"/>
    <x v="0"/>
    <m/>
    <s v="Lettre d'engagement non-signée par le CPE en date du 7 mars 2016. Le CPE est en recherche de partenariats et en réflexion sur ses moyens financiers de réaliser ce projet. Rencontre prévue à l'automne 2016 avec le CPE pour faire le point."/>
    <m/>
    <s v="Hochelaga-Maisonneuve"/>
    <s v="DRM"/>
  </r>
  <r>
    <n v="6"/>
    <s v="Saint-Michel"/>
    <s v="6-16"/>
    <s v="1645-6279"/>
    <s v="3005-8932"/>
    <s v="CPE SOLEIL JOYEUX "/>
    <n v="78"/>
    <x v="0"/>
    <s v="Ajout INS"/>
    <s v="2019-2020"/>
    <n v="2019"/>
    <d v="2019-09-30T00:00:00"/>
    <x v="0"/>
    <s v="Achat et réaménagement - bâtiment"/>
    <x v="0"/>
    <s v="Au développement"/>
    <d v="2019-09-30T00:00:00"/>
    <s v="Aucune étape franchie"/>
    <s v="Aucune étape franchie"/>
    <n v="0"/>
    <x v="0"/>
    <x v="0"/>
    <m/>
    <m/>
    <m/>
    <s v="Viau"/>
    <s v="DRM"/>
  </r>
  <r>
    <n v="6"/>
    <s v="Saint-Paul"/>
    <s v="6-04"/>
    <s v="2166-7670"/>
    <s v="3005-9098"/>
    <s v="CPE LE JOYEUX CARROUSSEL"/>
    <n v="78"/>
    <x v="0"/>
    <s v="Ajout INS"/>
    <s v="2019-2020"/>
    <n v="2019"/>
    <d v="2019-09-30T00:00:00"/>
    <x v="0"/>
    <s v="Non déterminé"/>
    <x v="0"/>
    <s v="Au développement"/>
    <d v="2019-09-30T00:00:00"/>
    <s v="Aucune étape franchie"/>
    <s v="Aucune étape franchie"/>
    <n v="0"/>
    <x v="0"/>
    <x v="0"/>
    <m/>
    <m/>
    <m/>
    <s v="Saint-Henri - Sainte-Anne"/>
    <s v="DRM"/>
  </r>
  <r>
    <n v="6"/>
    <s v="Pierrefonds"/>
    <s v="6-02"/>
    <s v="3000-2172"/>
    <s v="3005-8962"/>
    <s v="CPE LUMINOU "/>
    <n v="37"/>
    <x v="0"/>
    <s v="Ajout INS"/>
    <s v="2019-2020"/>
    <n v="2019"/>
    <d v="2019-09-30T00:00:00"/>
    <x v="0"/>
    <s v="Réaménagement -installation"/>
    <x v="0"/>
    <s v="Au développement"/>
    <d v="2019-09-30T00:00:00"/>
    <s v="Aucune étape franchie"/>
    <s v="Aucune étape franchie"/>
    <n v="0"/>
    <x v="0"/>
    <x v="0"/>
    <s v="Devancement possible"/>
    <s v="Il s'agit du troisième étage de l'immeuble abritant déjà les locaux de la première installation."/>
    <m/>
    <s v="Nelligan"/>
    <s v="DRM"/>
  </r>
  <r>
    <n v="6"/>
    <s v="Mercier-Est"/>
    <s v="6-20"/>
    <s v="3001-1307"/>
    <s v="3005-7170"/>
    <s v="G. ÉDUCATIVE LES JASMINS DE LA BELLE RIVE INC."/>
    <n v="43"/>
    <x v="2"/>
    <s v="Augment. gard."/>
    <s v="2019-2020"/>
    <n v="2019"/>
    <d v="2019-09-30T00:00:00"/>
    <x v="0"/>
    <s v="Aménagement - location"/>
    <x v="4"/>
    <s v="Au développement"/>
    <d v="2019-09-30T00:00:00"/>
    <s v="Aucune étape franchie"/>
    <s v="Aucune étape franchie"/>
    <n v="0"/>
    <x v="0"/>
    <x v="0"/>
    <m/>
    <m/>
    <m/>
    <s v="Bourget"/>
    <s v="DRM"/>
  </r>
  <r>
    <m/>
    <m/>
    <m/>
    <m/>
    <m/>
    <s v="Sous-total:"/>
    <n v="634"/>
    <x v="1"/>
    <m/>
    <s v="2019-2020"/>
    <s v="2019-2020"/>
    <m/>
    <x v="1"/>
    <m/>
    <x v="1"/>
    <m/>
    <m/>
    <m/>
    <m/>
    <m/>
    <x v="1"/>
    <x v="1"/>
    <m/>
    <m/>
    <m/>
    <m/>
    <m/>
  </r>
  <r>
    <n v="6"/>
    <s v="Lasalle"/>
    <s v="6-03"/>
    <s v="5466-2416"/>
    <s v="3005-9095"/>
    <s v="CPE FAMILIGARDE DE LASALLE"/>
    <n v="78"/>
    <x v="0"/>
    <s v="Ajout INS"/>
    <s v="2020-2021"/>
    <n v="2020"/>
    <d v="2020-09-30T00:00:00"/>
    <x v="0"/>
    <s v="Construction - installation"/>
    <x v="0"/>
    <s v="Au développement"/>
    <d v="2020-09-30T00:00:00"/>
    <s v="Aucune étape franchie"/>
    <s v="Aucune étape franchie"/>
    <n v="0"/>
    <x v="0"/>
    <x v="0"/>
    <m/>
    <m/>
    <m/>
    <s v="Marguerite-Bourgeoys"/>
    <s v="DRM"/>
  </r>
  <r>
    <n v="6"/>
    <s v="Plateau-Mont-Royal"/>
    <s v="6-14"/>
    <s v="3001-3840"/>
    <s v="3005-9136"/>
    <s v="HALTE-GARDERIE LA PIROUETTE"/>
    <n v="40"/>
    <x v="0"/>
    <s v="Implant.CPE INS"/>
    <s v="2020-2021"/>
    <n v="2020"/>
    <d v="2020-09-30T00:00:00"/>
    <x v="0"/>
    <s v="Non déterminé"/>
    <x v="0"/>
    <s v="Au développement"/>
    <d v="2020-09-30T00:00:00"/>
    <s v="Aucune étape franchie"/>
    <s v="Aucune étape franchie"/>
    <n v="0"/>
    <x v="0"/>
    <x v="0"/>
    <m/>
    <m/>
    <m/>
    <s v="Mercier"/>
    <s v="DRM"/>
  </r>
  <r>
    <m/>
    <m/>
    <m/>
    <m/>
    <m/>
    <s v="Sous-total:"/>
    <n v="118"/>
    <x v="1"/>
    <m/>
    <s v="2020-2021"/>
    <s v="2020-2021"/>
    <m/>
    <x v="1"/>
    <m/>
    <x v="1"/>
    <m/>
    <m/>
    <m/>
    <m/>
    <m/>
    <x v="1"/>
    <x v="1"/>
    <m/>
    <m/>
    <m/>
    <m/>
    <m/>
  </r>
  <r>
    <s v="Nb de projets"/>
    <n v="64"/>
    <m/>
    <m/>
    <m/>
    <s v="Total région 6_x000a_MONTRÉAL"/>
    <n v="2743"/>
    <x v="1"/>
    <m/>
    <m/>
    <m/>
    <m/>
    <x v="1"/>
    <m/>
    <x v="1"/>
    <m/>
    <m/>
    <m/>
    <m/>
    <m/>
    <x v="1"/>
    <x v="1"/>
    <m/>
    <m/>
    <m/>
    <m/>
    <m/>
  </r>
  <r>
    <n v="7"/>
    <s v="Gatineau"/>
    <s v="7-05"/>
    <s v="1320-0407"/>
    <s v="3005-8010"/>
    <s v="CPE COOP LIBELLE"/>
    <n v="59"/>
    <x v="0"/>
    <s v="Ajout INS"/>
    <s v="2016-2017"/>
    <n v="2015"/>
    <d v="2016-06-30T00:00:00"/>
    <x v="2"/>
    <s v="Construction - installation"/>
    <x v="2"/>
    <s v="En réalisation"/>
    <d v="2016-03-31T00:00:00"/>
    <s v="Autorisation début des travaux"/>
    <s v="Autorisation début des travaux"/>
    <n v="11"/>
    <x v="9"/>
    <x v="9"/>
    <m/>
    <m/>
    <m/>
    <m/>
    <s v="DRONQ"/>
  </r>
  <r>
    <n v="7"/>
    <s v="Thurso"/>
    <s v="7-01"/>
    <s v="1642-5233"/>
    <s v="3005-1543"/>
    <s v="LES COLIBRIS"/>
    <n v="8"/>
    <x v="0"/>
    <s v="Augment. INS"/>
    <s v="2016-2017"/>
    <n v="2016"/>
    <d v="2016-06-30T00:00:00"/>
    <x v="0"/>
    <s v="Réaménagement -installation"/>
    <x v="0"/>
    <s v="En réalisation"/>
    <d v="2016-04-30T00:00:00"/>
    <s v="Appels d'offres entrepreneur"/>
    <s v="Appel d’offres entrepreneur"/>
    <n v="8"/>
    <x v="4"/>
    <x v="4"/>
    <s v="Devancement possible"/>
    <m/>
    <m/>
    <s v="Papineau"/>
    <s v="DRONQ"/>
  </r>
  <r>
    <n v="7"/>
    <s v="Gracefield"/>
    <s v="7-03"/>
    <s v="3000-4908"/>
    <s v="3005-1824"/>
    <s v="CPE VALLÉE SOURIRE"/>
    <n v="25"/>
    <x v="0"/>
    <s v="Augment. INS"/>
    <s v="2016-2017"/>
    <n v="2015"/>
    <d v="2016-06-30T00:00:00"/>
    <x v="2"/>
    <s v="Agrandissement -installation"/>
    <x v="2"/>
    <s v="En réalisation"/>
    <d v="2015-12-31T00:00:00"/>
    <s v="Autorisation début des travaux"/>
    <s v="Autorisation début des travaux"/>
    <n v="11"/>
    <x v="9"/>
    <x v="9"/>
    <m/>
    <s v="Travaux en cours - Entrepreneur en faillite. Hypothèque légale de certains sous-traitants."/>
    <m/>
    <m/>
    <s v="DRONQ"/>
  </r>
  <r>
    <n v="7"/>
    <s v="Gatineau"/>
    <s v="7-08"/>
    <s v="3000-2103"/>
    <s v="3005-1269"/>
    <s v="CPE LA GRANDE ENVOLÉE (2)"/>
    <n v="24"/>
    <x v="0"/>
    <s v="Augment. INS"/>
    <s v="2016-2017"/>
    <n v="2016"/>
    <d v="2016-09-30T00:00:00"/>
    <x v="0"/>
    <s v="Réaménagement -installation"/>
    <x v="0"/>
    <s v="En réalisation"/>
    <d v="2016-09-30T00:00:00"/>
    <s v="Aucune étape franchie"/>
    <s v="Aucune étape franchie"/>
    <n v="0"/>
    <x v="0"/>
    <x v="0"/>
    <s v="Devancement possible"/>
    <m/>
    <m/>
    <s v="Papineau"/>
    <s v="DRONQ"/>
  </r>
  <r>
    <n v="7"/>
    <s v="Ripon"/>
    <s v="7-01"/>
    <s v="2163-0751"/>
    <s v="3005-8867"/>
    <s v="CPE AUX MILLE COULEURS (INST. RIPON)"/>
    <n v="44"/>
    <x v="0"/>
    <s v="Ajout INS"/>
    <s v="2016-2017"/>
    <n v="2016"/>
    <d v="2016-09-30T00:00:00"/>
    <x v="0"/>
    <s v="Aménagement - location"/>
    <x v="0"/>
    <s v="En réalisation"/>
    <d v="2016-09-30T00:00:00"/>
    <s v="Dépôt plans+budget pré."/>
    <s v="Dépôt plans+budget pré."/>
    <n v="6"/>
    <x v="2"/>
    <x v="2"/>
    <s v="Devancement possible"/>
    <m/>
    <m/>
    <s v="Papineau"/>
    <s v="DRONQ"/>
  </r>
  <r>
    <n v="7"/>
    <s v="Gatineau"/>
    <s v="7-08"/>
    <s v="1463-8084"/>
    <s v="1463-8084"/>
    <s v="L'OISEAU BLEU"/>
    <n v="18"/>
    <x v="0"/>
    <s v="Augment. INS"/>
    <s v="2016-2017"/>
    <n v="2016"/>
    <d v="2016-10-31T00:00:00"/>
    <x v="2"/>
    <s v="Agrandissement -installation"/>
    <x v="2"/>
    <s v="En réalisation"/>
    <d v="2016-08-30T00:00:00"/>
    <s v="Dépôt plans+budget révisés"/>
    <s v="Dépôt plans+budget révisés"/>
    <n v="9"/>
    <x v="10"/>
    <x v="10"/>
    <m/>
    <m/>
    <s v="Chevauchement"/>
    <m/>
    <s v="DRONQ"/>
  </r>
  <r>
    <n v="7"/>
    <s v="Gatineau"/>
    <s v="7-08"/>
    <s v="1463-8084"/>
    <s v="1463-8084"/>
    <s v="L'OISEAU BLEU"/>
    <n v="18"/>
    <x v="0"/>
    <s v="Augment. INS"/>
    <s v="2016-2017"/>
    <n v="2016"/>
    <d v="2016-10-31T00:00:00"/>
    <x v="0"/>
    <s v="Agrandissement -installation"/>
    <x v="2"/>
    <s v="En réalisation"/>
    <d v="2016-08-30T00:00:00"/>
    <s v="Dépôt plans+budget révisés"/>
    <s v="Dépôt plans+budget révisés"/>
    <n v="9"/>
    <x v="10"/>
    <x v="10"/>
    <m/>
    <m/>
    <s v="Chevauchement"/>
    <s v="Papineau"/>
    <s v="DRONQ"/>
  </r>
  <r>
    <n v="7"/>
    <s v="Gatineau"/>
    <s v="7-08"/>
    <s v="2965-5826"/>
    <s v="3005-8023"/>
    <s v="CPE TROIS PETITS POINTS"/>
    <n v="19"/>
    <x v="0"/>
    <s v="Augment. INS"/>
    <s v="2016-2017"/>
    <n v="2016"/>
    <d v="2016-12-31T00:00:00"/>
    <x v="0"/>
    <s v="Construction - installation"/>
    <x v="0"/>
    <s v="En réalisation"/>
    <d v="2016-09-30T00:00:00"/>
    <s v="Approbation plans+budget pré."/>
    <s v="Approbation plans+budget pré."/>
    <n v="7"/>
    <x v="11"/>
    <x v="11"/>
    <m/>
    <s v="Toujours un dépassement de coûts de 37 000 $ concernant l'aménagement extérieur. Doit équilibrer le budget avant d'aller en appel d'offres (mars). (Chevauchement). Pourrait y avoir une enveloppe exceptionnelle. En attente du plan d'implantation."/>
    <s v="Chevauchement"/>
    <s v="Papineau"/>
    <s v="DRONQ"/>
  </r>
  <r>
    <n v="7"/>
    <s v="Gatineau"/>
    <s v="7-08"/>
    <s v="2965-5826"/>
    <s v="3005-8023"/>
    <s v="CPE TROIS PETITS POINTS..."/>
    <n v="61"/>
    <x v="0"/>
    <s v="Ajout INS"/>
    <s v="2016-2017"/>
    <n v="2016"/>
    <d v="2016-12-31T00:00:00"/>
    <x v="2"/>
    <s v="Construction - installation"/>
    <x v="2"/>
    <s v="En réalisation"/>
    <d v="2016-09-30T00:00:00"/>
    <s v="Approbation plans+budget pré."/>
    <s v="Approbation plans+budget pré."/>
    <n v="7"/>
    <x v="11"/>
    <x v="11"/>
    <m/>
    <s v="Toujours un dépassement de coûts de 37 000 $ concernant l'aménagement extérieur. Doit équilibrer le budget avant d'aller en appel d'offres (mars). (Chevauchement). Pourrait y avoir une enveloppe exceptionnelle. En attente du plan d'implantation."/>
    <s v="Chevauchement"/>
    <m/>
    <s v="DRONQ"/>
  </r>
  <r>
    <n v="7"/>
    <s v="Gatineau"/>
    <s v="7-07"/>
    <s v="5510-8666"/>
    <s v="5510-8666"/>
    <s v="CPE COUP DE POUCE INC."/>
    <n v="30"/>
    <x v="0"/>
    <s v="Augment. INS"/>
    <s v="2016-2017"/>
    <n v="2016"/>
    <d v="2017-03-31T00:00:00"/>
    <x v="2"/>
    <s v="Agrandissement -installation"/>
    <x v="2"/>
    <s v="En réalisation"/>
    <d v="2016-08-31T00:00:00"/>
    <s v="Approbation plans+budget pré."/>
    <s v="Approbation plans+budget pré."/>
    <n v="7"/>
    <x v="11"/>
    <x v="11"/>
    <m/>
    <m/>
    <m/>
    <m/>
    <s v="DRONQ"/>
  </r>
  <r>
    <m/>
    <m/>
    <m/>
    <m/>
    <m/>
    <s v="Sous-total:"/>
    <n v="306"/>
    <x v="1"/>
    <m/>
    <s v="2016-2017"/>
    <s v="2016-2017"/>
    <m/>
    <x v="1"/>
    <m/>
    <x v="1"/>
    <m/>
    <m/>
    <m/>
    <m/>
    <m/>
    <x v="1"/>
    <x v="1"/>
    <m/>
    <m/>
    <m/>
    <m/>
    <m/>
  </r>
  <r>
    <n v="7"/>
    <s v="Gatineau"/>
    <s v="7-06"/>
    <s v="3000-5664"/>
    <s v="3005-2846"/>
    <s v="CENTRE D'ÉVEIL DEVENIR GRAND"/>
    <n v="34"/>
    <x v="2"/>
    <s v="Augment. gard."/>
    <s v="2017-2018"/>
    <n v="2017"/>
    <d v="2017-04-30T00:00:00"/>
    <x v="0"/>
    <s v="Agrandissement -installation"/>
    <x v="4"/>
    <s v="En réalisation"/>
    <d v="2017-04-30T00:00:00"/>
    <s v="Aucune étape franchie"/>
    <s v="Aucune étape franchie"/>
    <n v="0"/>
    <x v="0"/>
    <x v="0"/>
    <m/>
    <m/>
    <m/>
    <s v="Gatineau"/>
    <s v="DRONQ"/>
  </r>
  <r>
    <n v="7"/>
    <s v="Gatineau"/>
    <s v="7-09"/>
    <s v="3000-6580"/>
    <s v="3005-3607"/>
    <s v="CENTRE ÉDUCATIF AU ROYAUME DES ENFANTS"/>
    <n v="34"/>
    <x v="2"/>
    <s v="Augment. gard."/>
    <s v="2017-2018"/>
    <n v="2017"/>
    <d v="2017-04-30T00:00:00"/>
    <x v="0"/>
    <s v="Agrandissement -installation"/>
    <x v="4"/>
    <s v="En réalisation"/>
    <d v="2017-04-30T00:00:00"/>
    <s v="Aucune étape franchie"/>
    <s v="Aucune étape franchie"/>
    <n v="0"/>
    <x v="0"/>
    <x v="0"/>
    <m/>
    <m/>
    <m/>
    <s v="Hull"/>
    <s v="DRONQ"/>
  </r>
  <r>
    <n v="7"/>
    <s v="Gatineau"/>
    <s v="7-05"/>
    <s v="2157-3472"/>
    <s v="3005-0273"/>
    <s v="CPE AUX NIDS DES PETITS"/>
    <n v="8"/>
    <x v="0"/>
    <s v="Augment. INS"/>
    <s v="2017-2018"/>
    <n v="2017"/>
    <d v="2017-04-30T00:00:00"/>
    <x v="0"/>
    <s v="Réaménagement -installation"/>
    <x v="0"/>
    <s v="En réalisation"/>
    <d v="2017-04-30T00:00:00"/>
    <s v="Aucune étape franchie"/>
    <s v="Aucune étape franchie"/>
    <n v="0"/>
    <x v="0"/>
    <x v="0"/>
    <m/>
    <m/>
    <m/>
    <s v="Hull"/>
    <s v="DRONQ"/>
  </r>
  <r>
    <n v="7"/>
    <s v="Gatineau"/>
    <s v="7-05"/>
    <s v="5225-4273"/>
    <s v="5225-4273"/>
    <s v="CPE LE BALUCHON INC."/>
    <n v="20"/>
    <x v="0"/>
    <s v="Augment. INS"/>
    <s v="2017-2018"/>
    <n v="2017"/>
    <d v="2017-04-30T00:00:00"/>
    <x v="0"/>
    <s v="Agrandissement -installation"/>
    <x v="0"/>
    <s v="En réalisation"/>
    <d v="2017-04-30T00:00:00"/>
    <s v="Aucune étape franchie"/>
    <s v="Aucune étape franchie"/>
    <n v="0"/>
    <x v="0"/>
    <x v="0"/>
    <m/>
    <m/>
    <m/>
    <s v="Hull"/>
    <s v="DRONQ"/>
  </r>
  <r>
    <m/>
    <m/>
    <m/>
    <m/>
    <m/>
    <s v="Sous-total:"/>
    <n v="96"/>
    <x v="1"/>
    <m/>
    <s v="2017-2018"/>
    <s v="2017-2018"/>
    <m/>
    <x v="1"/>
    <m/>
    <x v="1"/>
    <m/>
    <m/>
    <m/>
    <m/>
    <m/>
    <x v="1"/>
    <x v="1"/>
    <m/>
    <m/>
    <m/>
    <m/>
    <m/>
  </r>
  <r>
    <n v="7"/>
    <s v="Gatineau"/>
    <s v="7-09"/>
    <s v="1364-6161"/>
    <s v="3005-1822"/>
    <s v="CPE AUX PETITS LURONS"/>
    <n v="10"/>
    <x v="0"/>
    <s v="Augment. INS"/>
    <s v="2018-2019"/>
    <n v="2018"/>
    <d v="2018-04-30T00:00:00"/>
    <x v="0"/>
    <s v="Agrandissement -installation"/>
    <x v="0"/>
    <s v="En réalisation"/>
    <d v="2018-04-30T00:00:00"/>
    <s v="Aucune étape franchie"/>
    <s v="Aucune étape franchie"/>
    <n v="0"/>
    <x v="0"/>
    <x v="0"/>
    <m/>
    <m/>
    <m/>
    <s v="Pontiac"/>
    <s v="DRONQ"/>
  </r>
  <r>
    <n v="7"/>
    <s v="Chelsea"/>
    <s v="7-02"/>
    <s v="3001-3771"/>
    <s v="3005-9034"/>
    <s v="CENTRE ÉDUCATIF LA PASSERELLE INC."/>
    <n v="39"/>
    <x v="2"/>
    <s v="Impl. garderie"/>
    <s v="2018-2019"/>
    <n v="2018"/>
    <d v="2018-04-30T00:00:00"/>
    <x v="0"/>
    <s v="Construction - installation"/>
    <x v="4"/>
    <s v="En réalisation"/>
    <d v="2018-04-30T00:00:00"/>
    <s v="Aucune étape franchie"/>
    <s v="Aucune étape franchie"/>
    <n v="0"/>
    <x v="0"/>
    <x v="0"/>
    <m/>
    <m/>
    <m/>
    <s v="Gatineau"/>
    <s v="DRONQ"/>
  </r>
  <r>
    <n v="7"/>
    <s v="Maniwaki"/>
    <s v="7-03"/>
    <s v="3000-1059"/>
    <s v="3005-0287"/>
    <s v="RÉSEAU PETIT PAS"/>
    <n v="34"/>
    <x v="0"/>
    <s v="Augment. INS"/>
    <s v="2018-2019"/>
    <n v="2018"/>
    <d v="2018-09-30T00:00:00"/>
    <x v="0"/>
    <s v="Agrandissement -installation"/>
    <x v="0"/>
    <s v="En réalisation"/>
    <d v="2018-09-30T00:00:00"/>
    <s v="Aucune étape franchie"/>
    <s v="Aucune étape franchie"/>
    <n v="0"/>
    <x v="0"/>
    <x v="0"/>
    <m/>
    <m/>
    <m/>
    <s v="Gatineau"/>
    <s v="DRONQ"/>
  </r>
  <r>
    <n v="7"/>
    <s v="Cantley"/>
    <s v="7-02"/>
    <s v="3000-1155"/>
    <s v="3005-8826"/>
    <s v="CPE ZAMIZOU INC. (INST. CANTLEY)"/>
    <n v="80"/>
    <x v="0"/>
    <s v="Ajout INS"/>
    <s v="2018-2019"/>
    <n v="2018"/>
    <d v="2018-10-31T00:00:00"/>
    <x v="0"/>
    <s v="Construction - installation"/>
    <x v="0"/>
    <s v="En réalisation"/>
    <d v="2018-10-31T00:00:00"/>
    <s v="Aucune étape franchie"/>
    <s v="Aucune étape franchie"/>
    <n v="0"/>
    <x v="0"/>
    <x v="0"/>
    <m/>
    <s v="Veut fusionner avec le CPE Trois petits points (3005-9045) (avril 2016?) - Possibilité de remise des places considérant cette fusion."/>
    <m/>
    <s v="Gatineau"/>
    <s v="DRONQ"/>
  </r>
  <r>
    <m/>
    <m/>
    <m/>
    <m/>
    <m/>
    <s v="Sous-total:"/>
    <n v="163"/>
    <x v="1"/>
    <m/>
    <s v="2018-2019"/>
    <s v="2018-2019"/>
    <m/>
    <x v="1"/>
    <m/>
    <x v="1"/>
    <m/>
    <m/>
    <m/>
    <m/>
    <m/>
    <x v="1"/>
    <x v="1"/>
    <m/>
    <m/>
    <m/>
    <m/>
    <m/>
  </r>
  <r>
    <n v="7"/>
    <s v="Cantley"/>
    <s v="7-02"/>
    <s v="2965-5826"/>
    <s v="3005-9045"/>
    <s v="CPE  TROIS PETITS POINTS ... (INST. CANTLEY)"/>
    <n v="80"/>
    <x v="0"/>
    <s v="Ajout INS"/>
    <s v="2019-2020"/>
    <n v="2019"/>
    <d v="2019-09-30T00:00:00"/>
    <x v="0"/>
    <s v="Construction - installation"/>
    <x v="0"/>
    <s v="En réalisation"/>
    <d v="2019-09-30T00:00:00"/>
    <s v="Aucune étape franchie"/>
    <s v="Aucune étape franchie"/>
    <n v="0"/>
    <x v="0"/>
    <x v="0"/>
    <m/>
    <m/>
    <m/>
    <s v="Gatineau"/>
    <s v="DRONQ"/>
  </r>
  <r>
    <n v="7"/>
    <s v="Gatineau"/>
    <s v="7-07"/>
    <s v="3001-3731"/>
    <s v="3005-8988"/>
    <s v="LES PETITS SOLEILS DE NOTRE-DAME"/>
    <n v="78"/>
    <x v="0"/>
    <s v="Implant.CPE INS"/>
    <s v="2019-2020"/>
    <n v="2019"/>
    <d v="2019-09-30T00:00:00"/>
    <x v="0"/>
    <s v="Aménagement - location"/>
    <x v="0"/>
    <s v="En réalisation"/>
    <d v="2019-09-30T00:00:00"/>
    <s v="Aucune étape franchie"/>
    <s v="Aucune étape franchie"/>
    <n v="0"/>
    <x v="0"/>
    <x v="0"/>
    <m/>
    <s v="Groupe promoteurs. Nouvelle corporation de CPE."/>
    <m/>
    <s v="Chapleau"/>
    <s v="DRONQ"/>
  </r>
  <r>
    <m/>
    <m/>
    <m/>
    <m/>
    <m/>
    <s v="Sous-total:"/>
    <n v="158"/>
    <x v="1"/>
    <m/>
    <s v="2019-2020"/>
    <s v="2019-2020"/>
    <m/>
    <x v="1"/>
    <m/>
    <x v="1"/>
    <m/>
    <m/>
    <m/>
    <m/>
    <m/>
    <x v="1"/>
    <x v="1"/>
    <m/>
    <m/>
    <m/>
    <m/>
    <m/>
  </r>
  <r>
    <s v="Nb de projets"/>
    <n v="20"/>
    <m/>
    <m/>
    <m/>
    <s v="Total région 7_x000a_ OUTAOUAIS"/>
    <n v="723"/>
    <x v="1"/>
    <m/>
    <m/>
    <m/>
    <m/>
    <x v="1"/>
    <m/>
    <x v="1"/>
    <m/>
    <m/>
    <m/>
    <m/>
    <m/>
    <x v="1"/>
    <x v="1"/>
    <m/>
    <m/>
    <m/>
    <m/>
    <m/>
  </r>
  <r>
    <n v="8"/>
    <s v="Val-d'Or"/>
    <s v="8-05"/>
    <s v="2868-0783"/>
    <s v="3005-6492"/>
    <s v="CPE VALLÉE DES LOUPIOTS"/>
    <n v="80"/>
    <x v="0"/>
    <s v="Ajout INS"/>
    <s v="2016-2017"/>
    <n v="2015"/>
    <d v="2016-06-30T00:00:00"/>
    <x v="2"/>
    <s v="Construction - installation"/>
    <x v="2"/>
    <s v="En réalisation"/>
    <d v="2015-11-30T00:00:00"/>
    <s v="Autorisation début des travaux"/>
    <s v="Autorisation début des travaux"/>
    <n v="11"/>
    <x v="3"/>
    <x v="3"/>
    <m/>
    <m/>
    <m/>
    <m/>
    <s v="DRONQ"/>
  </r>
  <r>
    <n v="8"/>
    <s v="Rouyn-Noranda"/>
    <s v="8-02"/>
    <s v="1642-3683"/>
    <s v="3005-6493"/>
    <s v="CPE FLEUR ET MIEL"/>
    <n v="42"/>
    <x v="0"/>
    <s v="Ajout INS"/>
    <s v="2016-2017"/>
    <n v="2016"/>
    <d v="2017-03-31T00:00:00"/>
    <x v="2"/>
    <s v="Construction - installation"/>
    <x v="2"/>
    <s v="En réalisation"/>
    <d v="2016-10-30T00:00:00"/>
    <s v="Dépôt plans+budget pré."/>
    <s v="Dépôt plans+budget pré."/>
    <n v="6"/>
    <x v="2"/>
    <x v="2"/>
    <m/>
    <m/>
    <m/>
    <m/>
    <s v="DRONQ"/>
  </r>
  <r>
    <m/>
    <m/>
    <m/>
    <m/>
    <m/>
    <s v="Sous-total:"/>
    <n v="122"/>
    <x v="1"/>
    <m/>
    <s v="2016-2017"/>
    <s v="2016-2017"/>
    <m/>
    <x v="1"/>
    <m/>
    <x v="1"/>
    <m/>
    <m/>
    <m/>
    <m/>
    <m/>
    <x v="1"/>
    <x v="1"/>
    <m/>
    <m/>
    <m/>
    <m/>
    <m/>
  </r>
  <r>
    <n v="8"/>
    <s v="Val-d'Or"/>
    <s v="8-05"/>
    <s v="3000-2244"/>
    <s v="3005-8829"/>
    <s v="CPE ABINODJIC-MIGUAM (INST. VAL D'OR)"/>
    <n v="52"/>
    <x v="0"/>
    <s v="Ajout INS"/>
    <s v="2018-2019"/>
    <n v="2017"/>
    <d v="2018-09-30T00:00:00"/>
    <x v="0"/>
    <s v="Construction - installation"/>
    <x v="0"/>
    <s v="En réalisation"/>
    <d v="2017-12-31T00:00:00"/>
    <s v="Aucune étape franchie"/>
    <s v="Aucune étape franchie"/>
    <n v="0"/>
    <x v="0"/>
    <x v="0"/>
    <s v="Report anticipé"/>
    <s v="Report possible du projet pour le 30 septembre 2018."/>
    <m/>
    <s v="Abitibi-Est"/>
    <s v="DRONQ"/>
  </r>
  <r>
    <n v="8"/>
    <s v="Abitibi"/>
    <s v="8-04"/>
    <s v="3000-2288"/>
    <s v="3005-1074"/>
    <s v="CPE MOKAAM"/>
    <n v="12"/>
    <x v="0"/>
    <s v="Augment. INS"/>
    <s v="2018-2019"/>
    <n v="2018"/>
    <d v="2018-09-30T00:00:00"/>
    <x v="3"/>
    <s v="Agrandissement -installation"/>
    <x v="0"/>
    <s v="En réalisation"/>
    <d v="2018-09-30T00:00:00"/>
    <s v="Aucune étape franchie"/>
    <s v="Aucune étape franchie"/>
    <n v="0"/>
    <x v="0"/>
    <x v="0"/>
    <m/>
    <s v="Possibilité de retourner les places. Manque d'argent, problématique à l'intérieur du service de garde. Lettre de suivi à la réponse pour 31 mars 2016. Assujetti aux nouvelles modalités."/>
    <m/>
    <m/>
    <s v="DRONQ"/>
  </r>
  <r>
    <m/>
    <m/>
    <m/>
    <m/>
    <m/>
    <s v="Sous-total:"/>
    <n v="64"/>
    <x v="1"/>
    <m/>
    <s v="2018-2019"/>
    <s v="2018-2019"/>
    <m/>
    <x v="1"/>
    <m/>
    <x v="1"/>
    <m/>
    <m/>
    <m/>
    <m/>
    <m/>
    <x v="1"/>
    <x v="1"/>
    <m/>
    <m/>
    <m/>
    <m/>
    <m/>
  </r>
  <r>
    <n v="8"/>
    <s v="Sullivan"/>
    <s v="8-05"/>
    <s v="3000-2096"/>
    <s v="3005-8773"/>
    <s v="CPE BAMBIN ET CÂLIN (INST. VAL-D'OR)"/>
    <n v="60"/>
    <x v="0"/>
    <s v="Ajout INS"/>
    <s v="2019-2020"/>
    <n v="2018"/>
    <d v="2019-04-30T00:00:00"/>
    <x v="0"/>
    <s v="Construction - installation"/>
    <x v="0"/>
    <s v="En réalisation"/>
    <d v="2018-04-30T00:00:00"/>
    <s v="Aucune étape franchie"/>
    <s v="Aucune étape franchie"/>
    <n v="0"/>
    <x v="0"/>
    <x v="0"/>
    <m/>
    <m/>
    <m/>
    <s v="Abitibi-Est"/>
    <s v="DRONQ"/>
  </r>
  <r>
    <n v="8"/>
    <s v="Vallée-de-l'Or"/>
    <s v="8-05"/>
    <s v="3000-2220"/>
    <s v="3005-8629"/>
    <s v="CPE TAKINAGAN"/>
    <n v="49"/>
    <x v="0"/>
    <s v="Augment. INS"/>
    <s v="2019-2020"/>
    <n v="2019"/>
    <d v="2019-08-31T00:00:00"/>
    <x v="3"/>
    <s v="Construction - installation"/>
    <x v="0"/>
    <s v="En réalisation"/>
    <d v="2019-08-31T00:00:00"/>
    <s v="Aucune étape franchie"/>
    <s v="Aucune étape franchie"/>
    <n v="0"/>
    <x v="5"/>
    <x v="5"/>
    <m/>
    <s v="Assujetti aux nouvelles règles du PFI. Lettre de suivi à la réponse pour 31 mars 2016. Assujetti aux nouvelles modalités."/>
    <m/>
    <m/>
    <s v="DRONQ"/>
  </r>
  <r>
    <n v="8"/>
    <s v="Ville-Marie"/>
    <s v="8-01"/>
    <s v="3000-2294"/>
    <s v="3005-1092"/>
    <s v="CPE AMOSESAG"/>
    <n v="21"/>
    <x v="0"/>
    <s v="Augment. INS"/>
    <s v="2019-2020"/>
    <n v="2018"/>
    <d v="2019-09-30T00:00:00"/>
    <x v="3"/>
    <s v="Agrandissement -installation"/>
    <x v="2"/>
    <s v="En réalisation"/>
    <d v="2018-09-30T00:00:00"/>
    <s v="Aucune étape franchie"/>
    <s v="Aucune étape franchie"/>
    <n v="0"/>
    <x v="0"/>
    <x v="0"/>
    <m/>
    <m/>
    <m/>
    <m/>
    <s v="DRONQ"/>
  </r>
  <r>
    <m/>
    <m/>
    <m/>
    <m/>
    <m/>
    <s v="Sous-total:"/>
    <n v="130"/>
    <x v="1"/>
    <m/>
    <s v="2019-2020"/>
    <s v="2019-2020"/>
    <m/>
    <x v="1"/>
    <m/>
    <x v="1"/>
    <m/>
    <m/>
    <m/>
    <m/>
    <m/>
    <x v="1"/>
    <x v="1"/>
    <m/>
    <m/>
    <m/>
    <m/>
    <m/>
  </r>
  <r>
    <n v="8"/>
    <s v="Val-d'Or"/>
    <s v="8-05"/>
    <s v="3000-2096"/>
    <s v="3005-8778"/>
    <s v="CPE BAMBIN ET CÂLIN (INST. VAL-D'OR)"/>
    <n v="44"/>
    <x v="0"/>
    <s v="Ajout INS"/>
    <s v="2020-2021"/>
    <n v="2019"/>
    <d v="2020-04-30T00:00:00"/>
    <x v="0"/>
    <s v="Construction - installation"/>
    <x v="0"/>
    <s v="En réalisation"/>
    <d v="2019-04-30T00:00:00"/>
    <s v="Aucune étape franchie"/>
    <s v="Aucune étape franchie"/>
    <n v="0"/>
    <x v="0"/>
    <x v="0"/>
    <m/>
    <m/>
    <m/>
    <m/>
    <s v="DRONQ"/>
  </r>
  <r>
    <m/>
    <m/>
    <m/>
    <m/>
    <m/>
    <s v="Sous-total:"/>
    <n v="44"/>
    <x v="1"/>
    <m/>
    <s v="2020-2021"/>
    <m/>
    <m/>
    <x v="1"/>
    <m/>
    <x v="1"/>
    <m/>
    <m/>
    <m/>
    <m/>
    <m/>
    <x v="1"/>
    <x v="1"/>
    <m/>
    <m/>
    <m/>
    <m/>
    <m/>
  </r>
  <r>
    <s v="Nb de projets"/>
    <n v="8"/>
    <m/>
    <m/>
    <m/>
    <s v="Total région 8_x000a_ABITIBI-TÉMISCAMINGUE"/>
    <n v="360"/>
    <x v="1"/>
    <m/>
    <m/>
    <m/>
    <m/>
    <x v="1"/>
    <m/>
    <x v="1"/>
    <m/>
    <m/>
    <m/>
    <m/>
    <m/>
    <x v="1"/>
    <x v="1"/>
    <m/>
    <m/>
    <m/>
    <m/>
    <m/>
  </r>
  <r>
    <n v="9"/>
    <s v="La Romaine"/>
    <s v="9-01"/>
    <s v="3000-8380"/>
    <s v="3005-5429"/>
    <s v="CPE NUSSUM"/>
    <n v="29"/>
    <x v="0"/>
    <s v="Implant.CPE INS"/>
    <s v="2016-2017"/>
    <n v="2015"/>
    <d v="2016-08-31T00:00:00"/>
    <x v="6"/>
    <s v="Construction - installation"/>
    <x v="2"/>
    <s v="En réalisation"/>
    <d v="2016-03-28T00:00:00"/>
    <s v="Autorisation début des travaux"/>
    <s v="Autorisation début des travaux"/>
    <n v="11"/>
    <x v="3"/>
    <x v="3"/>
    <m/>
    <m/>
    <m/>
    <m/>
    <s v="DRCNEQ"/>
  </r>
  <r>
    <n v="9"/>
    <s v="Les Bergeronnes"/>
    <s v="9-03"/>
    <s v="1856-6356"/>
    <s v="3005-8805"/>
    <s v="CPE LA GIROFLÉE INC. (INST. LES BERGERONNES)"/>
    <n v="21"/>
    <x v="0"/>
    <s v="Ajout INS"/>
    <s v="2016-2017"/>
    <n v="2016"/>
    <d v="2016-08-29T00:00:00"/>
    <x v="0"/>
    <s v="Aménagement - location"/>
    <x v="0"/>
    <s v="En réalisation"/>
    <d v="2016-04-16T00:00:00"/>
    <s v="Approbation plans+budget pré."/>
    <s v="Approbation plans+budget pré."/>
    <n v="7"/>
    <x v="11"/>
    <x v="11"/>
    <m/>
    <s v="Financement trouvé et Entente PFI signée. Approbation conditionnelle des plans émise le 14 janvier mais addenda aux plans déposé le 20 janvier, dont l'approbation a été faite le 4 février 2016."/>
    <m/>
    <s v="René-Lévesque"/>
    <s v="DRCNEQ"/>
  </r>
  <r>
    <n v="9"/>
    <s v="Kawawachikamach"/>
    <s v="9-02"/>
    <s v="3000-2043"/>
    <s v="3005-0065"/>
    <s v="CPE SACHIDUN"/>
    <n v="4"/>
    <x v="0"/>
    <s v="Augment. INS"/>
    <s v="2016-2017"/>
    <n v="2016"/>
    <d v="2016-09-30T00:00:00"/>
    <x v="6"/>
    <s v="Réaménagement -installation"/>
    <x v="0"/>
    <s v="En réalisation"/>
    <d v="2016-07-01T00:00:00"/>
    <s v="Aucune étape franchie"/>
    <s v="Aucune étape franchie"/>
    <n v="0"/>
    <x v="0"/>
    <x v="0"/>
    <m/>
    <s v="Installation trop petite. Discussion en cours. Scénario possible: Retour d'une place. Projet de petite envergure, il est possible que la mise de fonds suffise avant d'utiliser du PFI."/>
    <m/>
    <m/>
    <s v="DRCNEQ"/>
  </r>
  <r>
    <n v="9"/>
    <s v="Mingan"/>
    <s v="9-04"/>
    <s v="3000-8424"/>
    <s v="3005-5452"/>
    <s v="CPE MIKUPISHAKAN"/>
    <n v="50"/>
    <x v="0"/>
    <s v="Implant.CPE INS"/>
    <s v="2016-2017"/>
    <n v="2016"/>
    <d v="2016-12-30T00:00:00"/>
    <x v="6"/>
    <s v="Construction - installation"/>
    <x v="2"/>
    <s v="En réalisation"/>
    <d v="2016-12-01T00:00:00"/>
    <s v="Approbation plans+budget pré."/>
    <s v="Approbation plans+budget pré."/>
    <n v="7"/>
    <x v="11"/>
    <x v="11"/>
    <m/>
    <s v="Le CPE est à analyser les possibilités de coupures en raison de dépassements au budget. "/>
    <m/>
    <m/>
    <s v="DRCNEQ"/>
  </r>
  <r>
    <m/>
    <m/>
    <m/>
    <m/>
    <m/>
    <s v="Sous-total:"/>
    <n v="104"/>
    <x v="1"/>
    <m/>
    <s v="2016-2017"/>
    <s v="2016-2017"/>
    <m/>
    <x v="1"/>
    <m/>
    <x v="1"/>
    <m/>
    <m/>
    <m/>
    <m/>
    <m/>
    <x v="1"/>
    <x v="1"/>
    <m/>
    <m/>
    <m/>
    <m/>
    <m/>
  </r>
  <r>
    <n v="9"/>
    <s v="Baie-Comeau"/>
    <s v="9-05"/>
    <s v="3000-2272"/>
    <s v="3005-9044"/>
    <s v="CPE MAGIMUSE (INST. BAIE COMEAU)"/>
    <n v="13"/>
    <x v="0"/>
    <s v="Ajout INS"/>
    <s v="2017-2018"/>
    <n v="2016"/>
    <d v="2017-04-15T00:00:00"/>
    <x v="0"/>
    <s v="Aménagement - location"/>
    <x v="0"/>
    <s v="En réalisation"/>
    <d v="2016-04-18T00:00:00"/>
    <s v="Dépôt plans+budget pré."/>
    <s v="Dépôt plans+budget pré."/>
    <n v="6"/>
    <x v="2"/>
    <x v="2"/>
    <m/>
    <s v="Capacité financière du CPE suffisante pour assumer le 50% et PFI signé."/>
    <m/>
    <s v="René-Lévesque"/>
    <s v="DRCNEQ"/>
  </r>
  <r>
    <n v="9"/>
    <s v="Port-Cartier"/>
    <s v="9-06"/>
    <s v="3000-2016"/>
    <s v="3005-9116"/>
    <s v="CPE TOUCHATOUILLE INC. (INST. PORT-CARTIER)"/>
    <n v="80"/>
    <x v="0"/>
    <s v="Ajout INS"/>
    <s v="2017-2018"/>
    <n v="2016"/>
    <d v="2017-05-25T00:00:00"/>
    <x v="0"/>
    <s v="Construction - installation"/>
    <x v="0"/>
    <s v="En réalisation"/>
    <d v="2017-02-24T00:00:00"/>
    <s v="Dépôt plans+budget pré."/>
    <s v="Dépôt plans+budget pré."/>
    <n v="6"/>
    <x v="2"/>
    <x v="2"/>
    <m/>
    <s v="Plans déposés 22 décembre 2015. 700 000 $ écart au niveau budgétaire. Écart résorbé, plans en analyse."/>
    <m/>
    <s v="Duplessis"/>
    <s v="DRCNEQ"/>
  </r>
  <r>
    <n v="9"/>
    <s v="Sacré-Coeur"/>
    <s v="9-03"/>
    <s v="3000-2303"/>
    <s v="3005-1122"/>
    <s v="CPE GRAIN DE SOLEIL"/>
    <n v="13"/>
    <x v="0"/>
    <s v="Augment. INS"/>
    <s v="2017-2018"/>
    <n v="2016"/>
    <d v="2017-08-15T00:00:00"/>
    <x v="0"/>
    <s v="Agrandissement -installation"/>
    <x v="0"/>
    <s v="En réalisation"/>
    <d v="2016-08-22T00:00:00"/>
    <s v="Aucune étape franchie"/>
    <s v="Aucune étape franchie"/>
    <n v="0"/>
    <x v="0"/>
    <x v="0"/>
    <m/>
    <m/>
    <m/>
    <s v="René-Lévesque"/>
    <s v="DRCNEQ"/>
  </r>
  <r>
    <n v="9"/>
    <s v="Tadoussac"/>
    <s v="9-03"/>
    <s v="1856-6356"/>
    <s v="3005-8801"/>
    <s v="CPE-BC LA GIROFLÉE INC. (INST. TADOUSSAC)"/>
    <n v="13"/>
    <x v="0"/>
    <s v="Ajout INS"/>
    <s v="2017-2018"/>
    <n v="2017"/>
    <d v="2017-09-30T00:00:00"/>
    <x v="0"/>
    <s v="Aménagement - location"/>
    <x v="0"/>
    <s v="Au développement"/>
    <d v="2017-09-30T00:00:00"/>
    <s v="Aucune étape franchie"/>
    <s v="Aucune étape franchie"/>
    <n v="0"/>
    <x v="0"/>
    <x v="0"/>
    <m/>
    <s v="Refus d'une autorisation d'emprunt."/>
    <m/>
    <s v="René-Lévesque"/>
    <s v="DRCNEQ"/>
  </r>
  <r>
    <n v="9"/>
    <s v="Fermont"/>
    <s v="9-02"/>
    <s v="3001-3763"/>
    <s v="3005-9021"/>
    <s v="400 TONNES ET TROTTINETTES"/>
    <n v="78"/>
    <x v="0"/>
    <s v="Implant.CPE INS"/>
    <s v="2017-2018"/>
    <n v="2017"/>
    <d v="2017-09-30T00:00:00"/>
    <x v="0"/>
    <s v="Aménagement - location"/>
    <x v="0"/>
    <s v="Au développement"/>
    <d v="2017-09-30T00:00:00"/>
    <s v="Aucune étape franchie"/>
    <s v="Aucune étape franchie"/>
    <n v="0"/>
    <x v="0"/>
    <x v="0"/>
    <s v="Retour de pl. possible"/>
    <s v="Discussion avec la présidente, la pertinence du projet remise en cause, le CA devra se positionner dans les prochains mois. Places Plan Nord. En réflexion."/>
    <m/>
    <s v="Duplessis"/>
    <s v="DRCNEQ"/>
  </r>
  <r>
    <m/>
    <m/>
    <m/>
    <m/>
    <m/>
    <s v="Sous-total:"/>
    <n v="197"/>
    <x v="1"/>
    <m/>
    <s v="2017-2018"/>
    <s v="2017-2018"/>
    <m/>
    <x v="1"/>
    <m/>
    <x v="1"/>
    <m/>
    <m/>
    <m/>
    <m/>
    <m/>
    <x v="1"/>
    <x v="1"/>
    <m/>
    <m/>
    <m/>
    <m/>
    <m/>
  </r>
  <r>
    <n v="9"/>
    <s v="Minganie"/>
    <s v="9-04"/>
    <s v="3000-2083"/>
    <s v="3005-0464"/>
    <s v="CPE UAPUKUN"/>
    <n v="29"/>
    <x v="0"/>
    <s v="Augment. INS"/>
    <s v="2018-2019"/>
    <n v="2016"/>
    <d v="2018-11-30T00:00:00"/>
    <x v="3"/>
    <s v="Agrandissement -installation"/>
    <x v="0"/>
    <s v="En réalisation"/>
    <d v="2016-05-10T00:00:00"/>
    <s v="Aucune étape franchie"/>
    <s v="Aucune étape franchie"/>
    <n v="0"/>
    <x v="0"/>
    <x v="0"/>
    <m/>
    <s v="Promoteur en réflexion. Aucun montage financier reçu."/>
    <m/>
    <m/>
    <s v="DRCNEQ"/>
  </r>
  <r>
    <n v="9"/>
    <s v="Baie-Comeau"/>
    <s v="9-05"/>
    <s v="2736-3233"/>
    <s v="3005-6505"/>
    <s v="LES P'TITS BÉCOTS"/>
    <n v="60"/>
    <x v="0"/>
    <s v="Ajout INS"/>
    <s v="2018-2019"/>
    <n v="2018"/>
    <d v="2019-01-15T00:00:00"/>
    <x v="2"/>
    <s v="Construction - installation"/>
    <x v="0"/>
    <s v="En réalisation"/>
    <d v="2018-04-20T00:00:00"/>
    <s v="Aucune étape franchie"/>
    <s v="Aucune étape franchie"/>
    <n v="0"/>
    <x v="0"/>
    <x v="0"/>
    <m/>
    <s v="Pas de montage financier. Lettre de suivi à la réponse pour 31 mars 2016."/>
    <m/>
    <m/>
    <s v="DRCNEQ"/>
  </r>
  <r>
    <m/>
    <m/>
    <m/>
    <m/>
    <m/>
    <s v="Sous-total:"/>
    <n v="89"/>
    <x v="1"/>
    <m/>
    <s v="2018-2019"/>
    <s v="2018-2019"/>
    <m/>
    <x v="1"/>
    <m/>
    <x v="1"/>
    <m/>
    <m/>
    <m/>
    <m/>
    <m/>
    <x v="1"/>
    <x v="1"/>
    <m/>
    <m/>
    <m/>
    <m/>
    <m/>
  </r>
  <r>
    <n v="9"/>
    <s v="Baie-Comeau"/>
    <s v="9-05"/>
    <s v="3000-2272"/>
    <s v="3005-9114"/>
    <s v="CPE MAGIMUSE (INST. BAIE-COMEAU)"/>
    <n v="52"/>
    <x v="0"/>
    <s v="Ajout INS"/>
    <s v="2019-2020"/>
    <n v="2019"/>
    <d v="2019-09-30T00:00:00"/>
    <x v="0"/>
    <s v="Aménagement - location"/>
    <x v="0"/>
    <s v="Au développement"/>
    <d v="2019-09-30T00:00:00"/>
    <s v="Aucune étape franchie"/>
    <s v="Aucune étape franchie"/>
    <n v="0"/>
    <x v="0"/>
    <x v="0"/>
    <m/>
    <m/>
    <m/>
    <s v="René-Lévesque"/>
    <s v="DRCNEQ"/>
  </r>
  <r>
    <n v="9"/>
    <s v="Havre-Saint-Pierre"/>
    <s v="9-04"/>
    <s v="3092-3981"/>
    <s v="3005-8835"/>
    <s v="CPE PICASSOU INC. (INST. HAVRE SAINT-PIERRE)"/>
    <n v="80"/>
    <x v="0"/>
    <s v="Ajout INS"/>
    <s v="2019-2020"/>
    <n v="2019"/>
    <d v="2019-09-30T00:00:00"/>
    <x v="0"/>
    <s v="Construction - installation"/>
    <x v="0"/>
    <s v="Au développement"/>
    <d v="2019-09-30T00:00:00"/>
    <s v="Aucune étape franchie"/>
    <s v="Aucune étape franchie"/>
    <n v="0"/>
    <x v="0"/>
    <x v="0"/>
    <m/>
    <m/>
    <m/>
    <s v="Duplessis"/>
    <s v="DRCNEQ"/>
  </r>
  <r>
    <m/>
    <m/>
    <m/>
    <m/>
    <m/>
    <s v="Sous-total:"/>
    <n v="132"/>
    <x v="1"/>
    <m/>
    <s v="2019-2020"/>
    <s v="2019-2020"/>
    <m/>
    <x v="1"/>
    <m/>
    <x v="1"/>
    <m/>
    <m/>
    <m/>
    <m/>
    <m/>
    <x v="1"/>
    <x v="1"/>
    <m/>
    <m/>
    <m/>
    <m/>
    <m/>
  </r>
  <r>
    <s v="Nb de projets"/>
    <n v="13"/>
    <m/>
    <m/>
    <m/>
    <s v="Total région 9_x000a_CÔTE-NORD"/>
    <n v="522"/>
    <x v="1"/>
    <m/>
    <m/>
    <m/>
    <m/>
    <x v="1"/>
    <m/>
    <x v="1"/>
    <m/>
    <m/>
    <m/>
    <m/>
    <m/>
    <x v="1"/>
    <x v="1"/>
    <m/>
    <m/>
    <m/>
    <m/>
    <m/>
  </r>
  <r>
    <n v="10"/>
    <s v="Chibougamau"/>
    <s v="10-01"/>
    <s v="1859-8367"/>
    <s v="3005-8190"/>
    <s v="CPE PLANÈTE SOLEIL"/>
    <n v="65"/>
    <x v="0"/>
    <s v="Ajout INS"/>
    <s v="2019-2020"/>
    <n v="2017"/>
    <d v="2019-09-30T00:00:00"/>
    <x v="2"/>
    <s v="Construction - installation"/>
    <x v="2"/>
    <s v="En réalisation"/>
    <d v="2017-05-31T00:00:00"/>
    <s v="Appel d'offres choix des pro."/>
    <s v="Appels d’offres choix des pro."/>
    <n v="2"/>
    <x v="12"/>
    <x v="12"/>
    <m/>
    <s v="Don de terrain par la municipalité. Analyser le besoin à Chibougamau, doit réfléchir. En attente d'une orientation du cabinet."/>
    <m/>
    <m/>
    <s v="DRONQ"/>
  </r>
  <r>
    <n v="10"/>
    <s v="Lebel-sur-Quévillon"/>
    <s v="10-02"/>
    <s v="1843-6485"/>
    <s v="1843-6485"/>
    <s v="CPE SUCRE D'ORGE"/>
    <n v="5"/>
    <x v="0"/>
    <s v="Augment. INS"/>
    <s v="2019-2020"/>
    <n v="2019"/>
    <d v="2020-03-31T00:00:00"/>
    <x v="0"/>
    <s v="Agrandissement -installation"/>
    <x v="0"/>
    <s v="En réalisation"/>
    <d v="2019-09-30T00:00:00"/>
    <s v="Aucune étape franchie"/>
    <s v="Aucune étape franchie"/>
    <n v="0"/>
    <x v="0"/>
    <x v="0"/>
    <m/>
    <m/>
    <m/>
    <s v="Ungava"/>
    <s v="DRONQ"/>
  </r>
  <r>
    <m/>
    <m/>
    <m/>
    <m/>
    <m/>
    <s v="Sous-total:"/>
    <n v="70"/>
    <x v="1"/>
    <m/>
    <s v="2019-2020"/>
    <s v="2019-2020"/>
    <m/>
    <x v="1"/>
    <m/>
    <x v="1"/>
    <m/>
    <m/>
    <m/>
    <m/>
    <m/>
    <x v="1"/>
    <x v="1"/>
    <m/>
    <m/>
    <m/>
    <m/>
    <m/>
  </r>
  <r>
    <n v="10"/>
    <s v="Kuujjuaq"/>
    <s v="10-05"/>
    <s v="1853-0931"/>
    <s v="3005-9747"/>
    <s v="CPE IQITAUVIK CHILD CARE CENTRE - ARK"/>
    <n v="60"/>
    <x v="0"/>
    <s v="Ajout INS"/>
    <s v="2020-2021"/>
    <n v="2020"/>
    <d v="2020-09-30T00:00:00"/>
    <x v="4"/>
    <s v="Non déterminé"/>
    <x v="0"/>
    <s v="Au développement"/>
    <d v="2020-09-30T00:00:00"/>
    <s v="Aucune étape franchie"/>
    <s v="Aucune étape franchie"/>
    <n v="0"/>
    <x v="0"/>
    <x v="0"/>
    <m/>
    <m/>
    <s v="Dossier de l'ARK"/>
    <m/>
    <s v="DRONQ"/>
  </r>
  <r>
    <m/>
    <m/>
    <m/>
    <m/>
    <m/>
    <s v="Sous-total:"/>
    <n v="60"/>
    <x v="1"/>
    <m/>
    <s v="2020-2021"/>
    <s v="2020-2021"/>
    <m/>
    <x v="1"/>
    <m/>
    <x v="1"/>
    <m/>
    <m/>
    <m/>
    <m/>
    <m/>
    <x v="1"/>
    <x v="1"/>
    <m/>
    <m/>
    <m/>
    <m/>
    <m/>
  </r>
  <r>
    <s v="Nb de projets"/>
    <n v="3"/>
    <m/>
    <m/>
    <m/>
    <s v="Total région 10_x000a_NORD-DU-QUÉBEC"/>
    <n v="130"/>
    <x v="1"/>
    <m/>
    <m/>
    <m/>
    <m/>
    <x v="1"/>
    <m/>
    <x v="1"/>
    <m/>
    <m/>
    <m/>
    <m/>
    <m/>
    <x v="1"/>
    <x v="1"/>
    <m/>
    <m/>
    <m/>
    <m/>
    <m/>
  </r>
  <r>
    <n v="11"/>
    <s v="Port-Daniel-Gascons"/>
    <s v="11-05"/>
    <s v="3000-7964"/>
    <s v="3005-4921"/>
    <s v="CPE P'TITS COQUILLAGES"/>
    <n v="34"/>
    <x v="0"/>
    <s v="Implant.CPE INS"/>
    <s v="2016-2017"/>
    <n v="2016"/>
    <d v="2016-09-30T00:00:00"/>
    <x v="7"/>
    <s v="Aménagement - location"/>
    <x v="2"/>
    <s v="En réalisation"/>
    <d v="2016-05-02T00:00:00"/>
    <s v="Appels d'offres entrepreneur"/>
    <s v="Appel d’offres entrepreneur"/>
    <n v="8"/>
    <x v="9"/>
    <x v="9"/>
    <m/>
    <s v="Appel d'offres - décembre 2015. À l'ouverture des soumissions, la plus basse présente un manque à combler de 80 000$ par rapport au budget disponible. Le CPE est à la recherche de financement additionnel ou d'éléments à mettre en prix séparés.  "/>
    <m/>
    <m/>
    <s v="DRCNEQ"/>
  </r>
  <r>
    <n v="11"/>
    <s v="Gaspé"/>
    <s v="11-03"/>
    <s v="3000-7868"/>
    <s v="3005-6509"/>
    <s v="CPE DES BUTINEURS"/>
    <n v="73"/>
    <x v="0"/>
    <s v="Ajout INS"/>
    <s v="2016-2017"/>
    <n v="2016"/>
    <d v="2017-01-03T00:00:00"/>
    <x v="2"/>
    <s v="Aménagement - location"/>
    <x v="2"/>
    <s v="En réalisation"/>
    <d v="2016-08-29T00:00:00"/>
    <s v="Appels d'offres entrepreneur"/>
    <s v="Appel d’offres entrepreneur"/>
    <n v="8"/>
    <x v="9"/>
    <x v="9"/>
    <m/>
    <s v="Bail sur le terrain en signature avec CSSS, à venir bientôt. Appel d'offres de l'entrepreneur. Ouverture des soumissions le 23 février. Un écart d'environ 113000$ entre le budget et la soumission la plus basse. Recherche de solution en cours."/>
    <m/>
    <m/>
    <s v="DRCNEQ"/>
  </r>
  <r>
    <m/>
    <m/>
    <m/>
    <m/>
    <m/>
    <s v="Sous-total:"/>
    <n v="107"/>
    <x v="1"/>
    <m/>
    <s v="2016-2017"/>
    <s v="2016-2017"/>
    <m/>
    <x v="1"/>
    <m/>
    <x v="1"/>
    <m/>
    <m/>
    <m/>
    <m/>
    <m/>
    <x v="1"/>
    <x v="1"/>
    <m/>
    <m/>
    <m/>
    <m/>
    <m/>
  </r>
  <r>
    <n v="11"/>
    <s v="Gaspé"/>
    <s v="11-03"/>
    <s v="3000-5020"/>
    <s v="3005-1729"/>
    <s v="CPE LE VOYAGE DE MON ENFANCE (LA NACELLE DES MERVEILLES)"/>
    <n v="36"/>
    <x v="0"/>
    <s v="Augment. INS"/>
    <s v="2017-2018"/>
    <n v="2017"/>
    <d v="2017-09-30T00:00:00"/>
    <x v="0"/>
    <s v="Agrandissement -installation"/>
    <x v="0"/>
    <s v="Au développement"/>
    <d v="2017-09-30T00:00:00"/>
    <s v="Aucune étape franchie"/>
    <s v="Aucune étape franchie"/>
    <n v="0"/>
    <x v="0"/>
    <x v="0"/>
    <m/>
    <m/>
    <m/>
    <s v="Gaspé"/>
    <s v="DRCNEQ"/>
  </r>
  <r>
    <m/>
    <m/>
    <m/>
    <m/>
    <m/>
    <s v="Sous-total:"/>
    <n v="36"/>
    <x v="1"/>
    <m/>
    <s v="2017-2018"/>
    <s v="2017-2018"/>
    <m/>
    <x v="1"/>
    <m/>
    <x v="1"/>
    <m/>
    <m/>
    <m/>
    <m/>
    <m/>
    <x v="1"/>
    <x v="1"/>
    <m/>
    <m/>
    <m/>
    <m/>
    <m/>
  </r>
  <r>
    <n v="11"/>
    <s v="Pointe-à-la-Croix"/>
    <s v="11-01"/>
    <s v="1645-0934"/>
    <s v="3005-9037"/>
    <s v="AUX JOYEUX MARMOTS (INST. POINTE-À-LA-CROIX)"/>
    <n v="31"/>
    <x v="0"/>
    <s v="Ajout INS"/>
    <s v="2018-2019"/>
    <n v="2018"/>
    <d v="2018-09-30T00:00:00"/>
    <x v="0"/>
    <s v="Construction - installation"/>
    <x v="0"/>
    <s v="Au développement"/>
    <d v="2018-09-30T00:00:00"/>
    <s v="Aucune étape franchie"/>
    <s v="Aucune étape franchie"/>
    <n v="0"/>
    <x v="0"/>
    <x v="0"/>
    <m/>
    <m/>
    <m/>
    <s v="Bonaventure"/>
    <s v="DRCNEQ"/>
  </r>
  <r>
    <n v="11"/>
    <s v="Grande-Rivière"/>
    <s v="11-05"/>
    <s v="3000-2009"/>
    <s v="3005-1521"/>
    <s v="CPE &quot;LA BELLE JOURNÉE&quot; INC."/>
    <n v="21"/>
    <x v="0"/>
    <s v="Augment. INS"/>
    <s v="2018-2019"/>
    <n v="2018"/>
    <d v="2018-09-30T00:00:00"/>
    <x v="0"/>
    <s v="Agrandissement -installation"/>
    <x v="0"/>
    <s v="Au développement"/>
    <d v="2018-09-30T00:00:00"/>
    <s v="Aucune étape franchie"/>
    <s v="Aucune étape franchie"/>
    <n v="0"/>
    <x v="0"/>
    <x v="0"/>
    <m/>
    <m/>
    <m/>
    <s v="Gaspé"/>
    <s v="DRCNEQ"/>
  </r>
  <r>
    <m/>
    <m/>
    <m/>
    <m/>
    <m/>
    <s v="Sous-total:"/>
    <n v="52"/>
    <x v="1"/>
    <m/>
    <s v="2018-2019"/>
    <s v="2018-2019"/>
    <m/>
    <x v="1"/>
    <m/>
    <x v="1"/>
    <m/>
    <m/>
    <m/>
    <m/>
    <m/>
    <x v="1"/>
    <x v="1"/>
    <m/>
    <m/>
    <m/>
    <m/>
    <m/>
  </r>
  <r>
    <n v="11"/>
    <s v="Bonaventure"/>
    <s v="11-02"/>
    <s v="3000-2000"/>
    <s v="3005-9042"/>
    <s v="CPE DE LA BAIE (INST. BONAVENTURE)"/>
    <n v="50"/>
    <x v="0"/>
    <s v="Ajout INS"/>
    <s v="2019-2020"/>
    <n v="2019"/>
    <d v="2019-09-30T00:00:00"/>
    <x v="0"/>
    <s v="Construction - installation"/>
    <x v="0"/>
    <s v="Au développement"/>
    <d v="2019-09-30T00:00:00"/>
    <s v="Aucune étape franchie"/>
    <s v="Aucune étape franchie"/>
    <n v="0"/>
    <x v="0"/>
    <x v="0"/>
    <m/>
    <m/>
    <m/>
    <s v="Bonaventure"/>
    <s v="DRCNEQ"/>
  </r>
  <r>
    <m/>
    <m/>
    <m/>
    <m/>
    <m/>
    <s v="Sous-total:"/>
    <n v="50"/>
    <x v="1"/>
    <m/>
    <s v="2019-2020"/>
    <s v="2019-2020"/>
    <m/>
    <x v="1"/>
    <m/>
    <x v="1"/>
    <m/>
    <m/>
    <m/>
    <m/>
    <m/>
    <x v="1"/>
    <x v="1"/>
    <m/>
    <m/>
    <m/>
    <m/>
    <m/>
  </r>
  <r>
    <n v="11"/>
    <s v="Cap-aux-Meules"/>
    <s v="11-06"/>
    <s v="1635-8608"/>
    <s v="3005-9664"/>
    <s v="CPE LA RAMEE  (INST. ÎLES-DE-LA-MADELEINE)"/>
    <n v="36"/>
    <x v="0"/>
    <s v="Ajout INS"/>
    <s v="2020-2021"/>
    <n v="2020"/>
    <d v="2020-09-30T00:00:00"/>
    <x v="0"/>
    <s v="Construction - installation"/>
    <x v="0"/>
    <s v="Au développement"/>
    <d v="2020-09-30T00:00:00"/>
    <s v="Aucune étape franchie"/>
    <s v="Aucune étape franchie"/>
    <n v="0"/>
    <x v="0"/>
    <x v="0"/>
    <m/>
    <m/>
    <m/>
    <s v="Îles-de-la-Madeleine"/>
    <s v="DRCNEQ"/>
  </r>
  <r>
    <m/>
    <m/>
    <m/>
    <m/>
    <m/>
    <s v="Sous-total:"/>
    <n v="36"/>
    <x v="1"/>
    <m/>
    <s v="2020-2021"/>
    <s v="2020-2021"/>
    <m/>
    <x v="1"/>
    <m/>
    <x v="1"/>
    <m/>
    <m/>
    <m/>
    <m/>
    <m/>
    <x v="1"/>
    <x v="1"/>
    <m/>
    <m/>
    <m/>
    <m/>
    <m/>
  </r>
  <r>
    <s v="Nb de projets"/>
    <n v="7"/>
    <m/>
    <m/>
    <m/>
    <s v="Total région 11 _x000a_GASPÉSIE - ÎLES-DE-LA-MADELEINE"/>
    <n v="281"/>
    <x v="1"/>
    <m/>
    <m/>
    <m/>
    <m/>
    <x v="1"/>
    <m/>
    <x v="1"/>
    <m/>
    <m/>
    <m/>
    <m/>
    <m/>
    <x v="1"/>
    <x v="1"/>
    <m/>
    <m/>
    <m/>
    <m/>
    <m/>
  </r>
  <r>
    <n v="12"/>
    <s v="Saint-Pamphile"/>
    <s v="12-08"/>
    <s v="4028-7112"/>
    <s v="3005-1559"/>
    <s v="CPE LES COQUINS (AU PETIT MONDE MAGIQUE)"/>
    <n v="8"/>
    <x v="0"/>
    <s v="Augment. INS"/>
    <s v="2016-2017"/>
    <n v="2016"/>
    <d v="2016-09-30T00:00:00"/>
    <x v="0"/>
    <s v="Réaménagement - location"/>
    <x v="0"/>
    <s v="Au développement"/>
    <d v="2016-09-30T00:00:00"/>
    <s v="Aucune étape franchie"/>
    <s v="Aucune étape franchie"/>
    <n v="0"/>
    <x v="0"/>
    <x v="0"/>
    <m/>
    <s v="Le CPE voulait augmenter de 8 pl. la capacité de l'installation à l'Islet (3005-8148) car la salle multi est libre mais géographiquement c'est trop loin. Donc, recherche de financement pour un développement à St-Pamphile."/>
    <m/>
    <s v="Côte-du-Sud"/>
    <s v="DRCNEQ"/>
  </r>
  <r>
    <n v="12"/>
    <s v="Saint-Gilles"/>
    <s v="12-07"/>
    <s v="1845-8315"/>
    <s v="3005-0070"/>
    <s v="CPE JOLIBOIS"/>
    <n v="22"/>
    <x v="0"/>
    <s v="Augment. INS"/>
    <s v="2016-2017"/>
    <n v="2016"/>
    <d v="2016-12-09T00:00:00"/>
    <x v="0"/>
    <s v="Agrandissement -installation"/>
    <x v="0"/>
    <s v="En réalisation"/>
    <d v="2016-11-16T00:00:00"/>
    <s v="Dépôt plans+budget pour appel d'offres"/>
    <s v="Avis du Ministère embauche pro."/>
    <n v="3"/>
    <x v="8"/>
    <x v="8"/>
    <m/>
    <s v="Contrats architecte/ingénieur signés. Plans et budget préliminaires déposés le 8 janvier. Plans refusés le 3 février. Version des plans pour appel d'offres déposée le 18 février, en analyse. "/>
    <m/>
    <s v="Lotbinière-Frontenac"/>
    <s v="DRCNEQ"/>
  </r>
  <r>
    <m/>
    <m/>
    <m/>
    <m/>
    <m/>
    <s v="Sous-total:"/>
    <n v="30"/>
    <x v="1"/>
    <m/>
    <s v="2016-2017"/>
    <s v="2016-2017"/>
    <m/>
    <x v="1"/>
    <m/>
    <x v="1"/>
    <m/>
    <m/>
    <m/>
    <m/>
    <m/>
    <x v="1"/>
    <x v="1"/>
    <m/>
    <m/>
    <m/>
    <m/>
    <m/>
  </r>
  <r>
    <n v="12"/>
    <s v="Saint-Henri"/>
    <s v="12-03"/>
    <s v="2429-9091"/>
    <s v="3005-8929"/>
    <s v="CPE L'AMHIRONDELLE (INST. SAINT-HENRI)"/>
    <n v="61"/>
    <x v="0"/>
    <s v="Ajout INS"/>
    <s v="2017-2018"/>
    <n v="2017"/>
    <d v="2017-04-03T00:00:00"/>
    <x v="0"/>
    <s v="Aménagement - location"/>
    <x v="0"/>
    <s v="En réalisation"/>
    <d v="2017-09-30T00:00:00"/>
    <s v="Admissibilité au PFI"/>
    <s v="Admissibilité au PFI"/>
    <n v="1"/>
    <x v="7"/>
    <x v="7"/>
    <m/>
    <s v="PFI signé 29 octobre 2015- Projet clé en main. "/>
    <m/>
    <s v="Bellechasse"/>
    <s v="DRCNEQ"/>
  </r>
  <r>
    <n v="12"/>
    <s v="Saint-Agapit"/>
    <s v="12-07"/>
    <s v="1845-8315"/>
    <s v="3005-8733"/>
    <s v="CPE JOLIBOIS (INST. ST-AGAPIT)"/>
    <n v="52"/>
    <x v="0"/>
    <s v="Ajout INS"/>
    <s v="2017-2018"/>
    <n v="2017"/>
    <d v="2017-09-30T00:00:00"/>
    <x v="0"/>
    <s v="Aménagement - location"/>
    <x v="0"/>
    <s v="Au développement"/>
    <d v="2017-09-30T00:00:00"/>
    <s v="Aucune étape franchie"/>
    <s v="Aucune étape franchie"/>
    <n v="0"/>
    <x v="0"/>
    <x v="0"/>
    <m/>
    <m/>
    <m/>
    <s v="Lotbinière-Frontenac"/>
    <s v="DRCNEQ"/>
  </r>
  <r>
    <n v="12"/>
    <s v="Montmagny"/>
    <s v="12-09"/>
    <s v="2964-8169"/>
    <s v="3005-8887"/>
    <s v="CPE ENFANT-BONHEUR (INST. MONTMAGNY)"/>
    <n v="40"/>
    <x v="0"/>
    <s v="Ajout INS"/>
    <s v="2017-2018"/>
    <n v="2017"/>
    <d v="2017-09-30T00:00:00"/>
    <x v="0"/>
    <s v="Construction - installation"/>
    <x v="0"/>
    <s v="Au développement"/>
    <d v="2017-09-30T00:00:00"/>
    <s v="Aucune étape franchie"/>
    <s v="Aucune étape franchie"/>
    <n v="0"/>
    <x v="0"/>
    <x v="0"/>
    <m/>
    <m/>
    <m/>
    <s v="Côte-du-Sud"/>
    <s v="DRCNEQ"/>
  </r>
  <r>
    <n v="12"/>
    <s v="Tourville"/>
    <s v="12-08"/>
    <s v="4028-7112"/>
    <s v="3005-9011"/>
    <s v="CPE LES COQUINS (INST. TOURVILLE)"/>
    <n v="29"/>
    <x v="0"/>
    <s v="Ajout INS"/>
    <s v="2017-2018"/>
    <n v="2017"/>
    <d v="2017-09-30T00:00:00"/>
    <x v="0"/>
    <s v="Aménagement - location"/>
    <x v="0"/>
    <s v="Au développement"/>
    <d v="2017-09-30T00:00:00"/>
    <s v="Aucune étape franchie"/>
    <s v="Aucune étape franchie"/>
    <n v="0"/>
    <x v="0"/>
    <x v="0"/>
    <m/>
    <m/>
    <m/>
    <s v="Côte-du-Sud"/>
    <s v="DRCNEQ"/>
  </r>
  <r>
    <n v="12"/>
    <s v="Saint-Étienne-de-Lauzon"/>
    <s v="12-05"/>
    <s v="3000-1268"/>
    <s v="3000-1268"/>
    <s v="CPE DE LA CHENILLE AU PAPILLON INC."/>
    <n v="5"/>
    <x v="0"/>
    <s v="Augment. INS"/>
    <s v="2017-2018"/>
    <n v="2017"/>
    <d v="2017-09-30T00:00:00"/>
    <x v="0"/>
    <s v="Agrandissement -installation"/>
    <x v="0"/>
    <s v="Au développement"/>
    <d v="2017-09-30T00:00:00"/>
    <s v="Aucune étape franchie"/>
    <s v="Aucune étape franchie"/>
    <n v="0"/>
    <x v="0"/>
    <x v="0"/>
    <m/>
    <m/>
    <m/>
    <s v="Chutes-de-la-Chaudière"/>
    <s v="DRCNEQ"/>
  </r>
  <r>
    <m/>
    <m/>
    <m/>
    <m/>
    <m/>
    <s v="Sous-total:"/>
    <n v="187"/>
    <x v="1"/>
    <m/>
    <s v="2017-2018"/>
    <s v="2017-2018"/>
    <m/>
    <x v="1"/>
    <m/>
    <x v="1"/>
    <m/>
    <m/>
    <m/>
    <m/>
    <m/>
    <x v="1"/>
    <x v="1"/>
    <m/>
    <m/>
    <m/>
    <m/>
    <m/>
  </r>
  <r>
    <n v="12"/>
    <s v="Pintendre"/>
    <s v="12-04"/>
    <s v="3001-3672"/>
    <s v="3005-8889"/>
    <s v="G. L'ODYSSÉE DU PAPILLON LÉVIS"/>
    <n v="80"/>
    <x v="2"/>
    <s v="Impl. garderie"/>
    <s v="2018-2019"/>
    <n v="2018"/>
    <d v="2018-04-02T00:00:00"/>
    <x v="0"/>
    <s v="Construction - installation"/>
    <x v="4"/>
    <s v="En réalisation"/>
    <d v="2018-04-02T00:00:00"/>
    <s v="Aucune étape franchie"/>
    <s v="Aucune étape franchie"/>
    <n v="0"/>
    <x v="0"/>
    <x v="0"/>
    <m/>
    <m/>
    <m/>
    <s v="Lévis"/>
    <s v="DRCNEQ"/>
  </r>
  <r>
    <n v="12"/>
    <s v="Beauceville"/>
    <s v="12-11"/>
    <s v="1361-1348"/>
    <s v="3005-8884"/>
    <s v="CPE AU JARDIN DE DOMINIQUE (INST. BEAUCEVILLE)"/>
    <n v="40"/>
    <x v="0"/>
    <s v="Ajout INS"/>
    <s v="2018-2019"/>
    <n v="2018"/>
    <d v="2018-09-30T00:00:00"/>
    <x v="0"/>
    <s v="Construction - installation"/>
    <x v="0"/>
    <s v="Au développement"/>
    <d v="2018-09-30T00:00:00"/>
    <s v="Aucune étape franchie"/>
    <s v="Aucune étape franchie"/>
    <n v="0"/>
    <x v="0"/>
    <x v="0"/>
    <m/>
    <m/>
    <m/>
    <s v="Beauce-Nord"/>
    <s v="DRCNEQ"/>
  </r>
  <r>
    <n v="12"/>
    <s v="Scott"/>
    <s v="12-10"/>
    <s v="3000-2281"/>
    <s v="3005-8890"/>
    <s v="CPE DES PETITS POMMIERS (INST. SCOTT)"/>
    <n v="62"/>
    <x v="0"/>
    <s v="Ajout INS"/>
    <s v="2018-2019"/>
    <n v="2018"/>
    <d v="2018-09-30T00:00:00"/>
    <x v="0"/>
    <s v="Construction - installation"/>
    <x v="0"/>
    <s v="Au développement"/>
    <d v="2018-09-30T00:00:00"/>
    <s v="Aucune étape franchie"/>
    <s v="Aucune étape franchie"/>
    <n v="0"/>
    <x v="0"/>
    <x v="0"/>
    <m/>
    <m/>
    <m/>
    <s v="Beauce-Nord"/>
    <s v="DRCNEQ"/>
  </r>
  <r>
    <n v="12"/>
    <s v="Saint-Étienne-de-Lauzon"/>
    <s v="12-05"/>
    <s v="1628-4721"/>
    <s v="3005-4606"/>
    <s v="CPE LA SALOPETTE INC."/>
    <n v="30"/>
    <x v="0"/>
    <s v="Augment. INS"/>
    <s v="2018-2019"/>
    <n v="2018"/>
    <d v="2018-09-30T00:00:00"/>
    <x v="0"/>
    <s v="Agrandissement -installation"/>
    <x v="0"/>
    <s v="Au développement"/>
    <d v="2018-09-30T00:00:00"/>
    <s v="Aucune étape franchie"/>
    <s v="Aucune étape franchie"/>
    <n v="0"/>
    <x v="0"/>
    <x v="0"/>
    <m/>
    <m/>
    <m/>
    <s v="Chutes-de-la-Chaudière"/>
    <s v="DRCNEQ"/>
  </r>
  <r>
    <m/>
    <m/>
    <m/>
    <m/>
    <m/>
    <s v="Sous-total:"/>
    <n v="212"/>
    <x v="1"/>
    <m/>
    <s v="2018-2019"/>
    <s v="2018-2019"/>
    <m/>
    <x v="1"/>
    <m/>
    <x v="1"/>
    <m/>
    <m/>
    <m/>
    <m/>
    <m/>
    <x v="1"/>
    <x v="1"/>
    <m/>
    <m/>
    <m/>
    <m/>
    <m/>
  </r>
  <r>
    <n v="12"/>
    <s v="Lévis"/>
    <s v="12-04"/>
    <s v="1469-5134"/>
    <s v="3005-8959"/>
    <s v="CPE LE PETIT TRAIN INC. (INST. LÉVIS)"/>
    <n v="80"/>
    <x v="0"/>
    <s v="Ajout INS"/>
    <s v="2019-2020"/>
    <n v="2019"/>
    <d v="2019-09-30T00:00:00"/>
    <x v="0"/>
    <s v="Construction - installation"/>
    <x v="0"/>
    <s v="Au développement"/>
    <d v="2019-09-30T00:00:00"/>
    <s v="Aucune étape franchie"/>
    <s v="Aucune étape franchie"/>
    <n v="0"/>
    <x v="0"/>
    <x v="0"/>
    <m/>
    <m/>
    <m/>
    <s v="Lévis"/>
    <s v="DRCNEQ"/>
  </r>
  <r>
    <n v="12"/>
    <s v="Lévis"/>
    <s v="12-04"/>
    <s v="3000-4953"/>
    <s v="3005-8954"/>
    <s v="CPE MONTESSORI DE SAINT-JEAN-CHRYSOSTOME (INST. LÉVIS)"/>
    <n v="78"/>
    <x v="0"/>
    <s v="Ajout INS"/>
    <s v="2019-2020"/>
    <n v="2019"/>
    <d v="2019-09-30T00:00:00"/>
    <x v="0"/>
    <s v="Construction - installation"/>
    <x v="0"/>
    <s v="Au développement"/>
    <d v="2019-09-30T00:00:00"/>
    <s v="Aucune étape franchie"/>
    <s v="Aucune étape franchie"/>
    <n v="0"/>
    <x v="0"/>
    <x v="0"/>
    <m/>
    <m/>
    <m/>
    <s v="Lévis"/>
    <s v="DRCNEQ"/>
  </r>
  <r>
    <n v="12"/>
    <s v="Saint-Georges"/>
    <s v="12-01"/>
    <s v="3000-4954"/>
    <s v="3005-8950"/>
    <s v="CPE BOUTONS D'OR (INST. ST-GEORGES)"/>
    <n v="60"/>
    <x v="0"/>
    <s v="Ajout INS"/>
    <s v="2019-2020"/>
    <n v="2019"/>
    <d v="2019-09-30T00:00:00"/>
    <x v="0"/>
    <s v="Construction - installation"/>
    <x v="0"/>
    <s v="Au développement"/>
    <d v="2019-09-30T00:00:00"/>
    <s v="Aucune étape franchie"/>
    <s v="Aucune étape franchie"/>
    <n v="0"/>
    <x v="0"/>
    <x v="0"/>
    <m/>
    <m/>
    <m/>
    <s v="Beauce-Sud"/>
    <s v="DRCNEQ"/>
  </r>
  <r>
    <m/>
    <m/>
    <m/>
    <m/>
    <m/>
    <s v="Sous-total:"/>
    <n v="218"/>
    <x v="1"/>
    <m/>
    <s v="2019-2020"/>
    <s v="2019-2020"/>
    <m/>
    <x v="1"/>
    <m/>
    <x v="1"/>
    <m/>
    <m/>
    <m/>
    <m/>
    <m/>
    <x v="1"/>
    <x v="1"/>
    <m/>
    <m/>
    <m/>
    <m/>
    <m/>
  </r>
  <r>
    <n v="12"/>
    <s v="Saint-Georges"/>
    <s v="12-01"/>
    <s v="3000-7458"/>
    <s v="3005-4330"/>
    <s v="AU RUISSEAU DE MON ENFANCE INC."/>
    <n v="21"/>
    <x v="2"/>
    <s v="Augment. gard."/>
    <s v="2020-2021"/>
    <n v="2020"/>
    <d v="2020-09-30T00:00:00"/>
    <x v="0"/>
    <s v="Changement de localisation"/>
    <x v="4"/>
    <s v="Au développement"/>
    <d v="2020-09-30T00:00:00"/>
    <s v="Aucune étape franchie"/>
    <s v="Aucune étape franchie"/>
    <n v="0"/>
    <x v="0"/>
    <x v="0"/>
    <m/>
    <m/>
    <m/>
    <s v="Beauce-Sud"/>
    <s v="DRCNEQ"/>
  </r>
  <r>
    <m/>
    <m/>
    <m/>
    <m/>
    <m/>
    <s v="Sous-total:"/>
    <n v="21"/>
    <x v="1"/>
    <m/>
    <s v="2020-2021"/>
    <s v="2020-2021"/>
    <m/>
    <x v="1"/>
    <m/>
    <x v="1"/>
    <m/>
    <m/>
    <m/>
    <m/>
    <m/>
    <x v="1"/>
    <x v="1"/>
    <m/>
    <m/>
    <m/>
    <m/>
    <m/>
  </r>
  <r>
    <s v="Nb de projets"/>
    <n v="15"/>
    <m/>
    <m/>
    <m/>
    <s v="Total région 12_x000a_CHAUDIÈRE-APPALACHES"/>
    <n v="668"/>
    <x v="1"/>
    <m/>
    <m/>
    <m/>
    <m/>
    <x v="1"/>
    <m/>
    <x v="1"/>
    <m/>
    <m/>
    <m/>
    <m/>
    <m/>
    <x v="1"/>
    <x v="1"/>
    <m/>
    <m/>
    <m/>
    <m/>
    <m/>
  </r>
  <r>
    <n v="13"/>
    <s v="Laval"/>
    <s v="13-05"/>
    <s v="1643-1603"/>
    <s v="1643-1603"/>
    <s v="CPE STE-ROSE"/>
    <n v="23"/>
    <x v="0"/>
    <s v="Augment. INS"/>
    <s v="2016-2017"/>
    <n v="2015"/>
    <d v="2016-08-31T00:00:00"/>
    <x v="2"/>
    <s v="Agrandissement -installation"/>
    <x v="2"/>
    <s v="En réalisation"/>
    <d v="2016-03-31T00:00:00"/>
    <s v="Autorisation début des travaux"/>
    <s v="Autorisation début des travaux"/>
    <n v="11"/>
    <x v="9"/>
    <x v="9"/>
    <m/>
    <m/>
    <m/>
    <m/>
    <s v="DRONQ"/>
  </r>
  <r>
    <n v="13"/>
    <s v="Laval"/>
    <s v="13-02"/>
    <s v="3001-2122"/>
    <s v="3005-8113"/>
    <s v="CENTRE ÉDUCATIF BABIBULLE"/>
    <n v="32"/>
    <x v="2"/>
    <s v="Impl. garderie"/>
    <s v="2016-2017"/>
    <n v="2015"/>
    <d v="2016-08-31T00:00:00"/>
    <x v="2"/>
    <s v="Achat et réaménagement - bâtiment"/>
    <x v="4"/>
    <s v="En réalisation"/>
    <d v="2016-02-28T00:00:00"/>
    <s v="Approbation plans+budget rév."/>
    <s v="Approbation plans+budget rév."/>
    <n v="10"/>
    <x v="13"/>
    <x v="13"/>
    <m/>
    <m/>
    <m/>
    <m/>
    <s v="DRONQ"/>
  </r>
  <r>
    <n v="13"/>
    <s v="Laval"/>
    <s v="13-03"/>
    <s v="1630-5799"/>
    <s v="3005-8054"/>
    <s v="CPE LE MARMOT QUI RIT"/>
    <n v="80"/>
    <x v="0"/>
    <s v="Ajout INS"/>
    <s v="2016-2017"/>
    <n v="2016"/>
    <d v="2016-08-31T00:00:00"/>
    <x v="2"/>
    <s v="Achat et réaménagement - bâtiment"/>
    <x v="2"/>
    <s v="En réalisation"/>
    <d v="2016-08-31T00:00:00"/>
    <s v="Autorisation début des travaux"/>
    <s v="Autorisation début des travaux"/>
    <n v="11"/>
    <x v="9"/>
    <x v="9"/>
    <m/>
    <m/>
    <m/>
    <m/>
    <s v="DRONQ"/>
  </r>
  <r>
    <m/>
    <m/>
    <m/>
    <m/>
    <m/>
    <s v="Sous-total:"/>
    <n v="135"/>
    <x v="1"/>
    <m/>
    <s v="2016-2017"/>
    <s v="2016-2017"/>
    <m/>
    <x v="1"/>
    <m/>
    <x v="1"/>
    <m/>
    <m/>
    <m/>
    <m/>
    <m/>
    <x v="1"/>
    <x v="1"/>
    <m/>
    <m/>
    <m/>
    <m/>
    <m/>
  </r>
  <r>
    <n v="13"/>
    <s v="Laval"/>
    <s v="13-04"/>
    <s v="5511-8285"/>
    <s v="3005-1449"/>
    <s v="CPE ROSAMIE"/>
    <n v="20"/>
    <x v="0"/>
    <s v="Augment. INS"/>
    <s v="2017-2018"/>
    <n v="2017"/>
    <d v="2017-09-30T00:00:00"/>
    <x v="0"/>
    <s v="Agrandissement -installation"/>
    <x v="0"/>
    <s v="En réalisation"/>
    <d v="2017-04-30T00:00:00"/>
    <s v="Aucune étape franchie"/>
    <s v="Aucune étape franchie"/>
    <n v="0"/>
    <x v="0"/>
    <x v="0"/>
    <m/>
    <m/>
    <m/>
    <s v="Fabre"/>
    <s v="DRONQ"/>
  </r>
  <r>
    <n v="13"/>
    <s v="Laval"/>
    <s v="13-06"/>
    <s v="3000-2068"/>
    <s v="3005-0143"/>
    <s v="CPE LA BONNE IDÉE"/>
    <n v="8"/>
    <x v="0"/>
    <s v="Augment. INS"/>
    <s v="2017-2018"/>
    <n v="2016"/>
    <d v="2017-09-30T00:00:00"/>
    <x v="0"/>
    <s v="Réaménagement -installation"/>
    <x v="0"/>
    <s v="En réalisation"/>
    <d v="2016-12-31T00:00:00"/>
    <s v="Aucune étape franchie"/>
    <s v="Aucune étape franchie"/>
    <n v="0"/>
    <x v="0"/>
    <x v="0"/>
    <m/>
    <m/>
    <m/>
    <s v="Vimont"/>
    <s v="DRONQ"/>
  </r>
  <r>
    <n v="13"/>
    <s v="Laval"/>
    <s v="13-05"/>
    <s v="5540-5476"/>
    <s v="5540-5476"/>
    <s v="G. AU CHAMP FLEURI"/>
    <n v="16"/>
    <x v="2"/>
    <s v="Augment. gard."/>
    <s v="2017-2018"/>
    <n v="2016"/>
    <d v="2017-09-30T00:00:00"/>
    <x v="0"/>
    <s v="Aménagement - location"/>
    <x v="4"/>
    <s v="En réalisation"/>
    <d v="2016-08-31T00:00:00"/>
    <s v="Aucune étape franchie"/>
    <s v="Aucune étape franchie"/>
    <n v="0"/>
    <x v="0"/>
    <x v="0"/>
    <s v="Devancement possible"/>
    <m/>
    <m/>
    <s v="Sainte-Rose"/>
    <s v="DRONQ"/>
  </r>
  <r>
    <n v="13"/>
    <s v="Laval"/>
    <s v="13-04"/>
    <s v="3000-1156"/>
    <s v="3005-8055"/>
    <s v="CPE LES P'TITS SOLEILS DE STE-DOROTHÉE"/>
    <n v="70"/>
    <x v="0"/>
    <s v="Ajout INS"/>
    <s v="2017-2018"/>
    <n v="2017"/>
    <d v="2017-10-31T00:00:00"/>
    <x v="2"/>
    <s v="Construction - installation"/>
    <x v="2"/>
    <s v="En réalisation"/>
    <d v="2017-08-31T00:00:00"/>
    <s v="Avis du MFA embauche pro."/>
    <s v="Avis du Ministère embauche pro."/>
    <n v="3"/>
    <x v="8"/>
    <x v="8"/>
    <m/>
    <m/>
    <m/>
    <m/>
    <s v="DRONQ"/>
  </r>
  <r>
    <n v="13"/>
    <s v="Laval"/>
    <s v="13-02"/>
    <s v="3000-1319"/>
    <s v="3005-8059"/>
    <s v="CHAPEAUX RONDS ET BOTTILLONS, CPE"/>
    <n v="80"/>
    <x v="0"/>
    <s v="Ajout INS"/>
    <s v="2017-2018"/>
    <n v="2017"/>
    <d v="2017-12-30T00:00:00"/>
    <x v="2"/>
    <s v="Non déterminé"/>
    <x v="0"/>
    <s v="En réalisation"/>
    <d v="2017-09-30T00:00:00"/>
    <s v="Aucune étape franchie"/>
    <s v="Aucune étape franchie"/>
    <n v="0"/>
    <x v="0"/>
    <x v="0"/>
    <s v="Retour de pl. possible"/>
    <s v="Envoi d'une lettre pour l'obtention d'un plan d'action. Assujetti aux nouvelles modalités."/>
    <m/>
    <m/>
    <s v="DRONQ"/>
  </r>
  <r>
    <n v="13"/>
    <s v="Laval"/>
    <s v="13-01"/>
    <s v="3001-3832"/>
    <s v="3005-9128"/>
    <s v="G. ÉDUCATIVE LA BAGATELLE"/>
    <n v="60"/>
    <x v="2"/>
    <s v="Impl. garderie"/>
    <s v="2017-2018"/>
    <n v="2017"/>
    <d v="2017-12-31T00:00:00"/>
    <x v="0"/>
    <s v="Construction - installation"/>
    <x v="4"/>
    <s v="En réalisation"/>
    <d v="2017-07-31T00:00:00"/>
    <s v="Aucune étape franchie"/>
    <s v="Aucune étape franchie"/>
    <n v="0"/>
    <x v="0"/>
    <x v="0"/>
    <m/>
    <m/>
    <m/>
    <s v="Mille-Îles"/>
    <s v="DRONQ"/>
  </r>
  <r>
    <n v="13"/>
    <s v="Laval"/>
    <s v="13-01"/>
    <s v="2156-3739"/>
    <s v="3005-8058"/>
    <s v="CPE CHEZ NOUS C'EST CHEZ VOUS"/>
    <n v="80"/>
    <x v="0"/>
    <s v="Ajout INS"/>
    <s v="2017-2018"/>
    <n v="2016"/>
    <d v="2017-12-31T00:00:00"/>
    <x v="2"/>
    <s v="Non déterminé"/>
    <x v="2"/>
    <s v="En réalisation"/>
    <d v="2016-09-30T00:00:00"/>
    <s v="Avis du MFA embauche pro."/>
    <s v="Avis du Ministère embauche pro."/>
    <n v="3"/>
    <x v="8"/>
    <x v="8"/>
    <m/>
    <s v="Approbation de l'emplacement. En attente du changement de zonage par la Ville de Laval (en mars 2016)."/>
    <m/>
    <m/>
    <s v="DRONQ"/>
  </r>
  <r>
    <n v="13"/>
    <s v="Laval"/>
    <s v="13-06"/>
    <s v="5405-4762"/>
    <s v="3005-9198"/>
    <s v="CPE BOISÉ VIMONT (INST. AUTEUIL)"/>
    <n v="78"/>
    <x v="0"/>
    <s v="Ajout INS"/>
    <s v="2017-2018"/>
    <n v="2017"/>
    <d v="2018-03-31T00:00:00"/>
    <x v="0"/>
    <s v="Construction - installation"/>
    <x v="0"/>
    <s v="En réalisation"/>
    <d v="2018-03-31T00:00:00"/>
    <s v="Aucune étape franchie"/>
    <s v="Aucune étape franchie"/>
    <n v="0"/>
    <x v="0"/>
    <x v="0"/>
    <m/>
    <m/>
    <m/>
    <s v="Vimont"/>
    <s v="DRONQ"/>
  </r>
  <r>
    <m/>
    <m/>
    <m/>
    <m/>
    <m/>
    <s v="Sous-total:"/>
    <n v="412"/>
    <x v="1"/>
    <m/>
    <s v="2017-2018"/>
    <s v="2017-2018"/>
    <m/>
    <x v="1"/>
    <m/>
    <x v="1"/>
    <m/>
    <m/>
    <m/>
    <m/>
    <m/>
    <x v="1"/>
    <x v="1"/>
    <m/>
    <m/>
    <m/>
    <m/>
    <m/>
  </r>
  <r>
    <n v="13"/>
    <s v="Laval"/>
    <s v="13-05"/>
    <s v="1503-2154"/>
    <s v="1503-2154"/>
    <s v="CPE PIROUETTE DE FABREVILLE INC."/>
    <n v="12"/>
    <x v="0"/>
    <s v="Augment. INS"/>
    <s v="2018-2019"/>
    <n v="2017"/>
    <d v="2018-05-30T00:00:00"/>
    <x v="0"/>
    <s v="Agrandissement -installation"/>
    <x v="0"/>
    <s v="En réalisation"/>
    <d v="2017-05-30T00:00:00"/>
    <s v="Aucune étape franchie"/>
    <s v="Aucune étape franchie"/>
    <n v="0"/>
    <x v="0"/>
    <x v="0"/>
    <m/>
    <m/>
    <m/>
    <s v="Sainte-Rose"/>
    <s v="DRONQ"/>
  </r>
  <r>
    <n v="13"/>
    <s v="Laval"/>
    <s v="13-01"/>
    <s v="1480-4025"/>
    <s v="3005-9167"/>
    <s v="CPE CAROLINE (INST. DUVERNAY)"/>
    <n v="78"/>
    <x v="0"/>
    <s v="Ajout INS"/>
    <s v="2018-2019"/>
    <n v="2018"/>
    <d v="2018-08-30T00:00:00"/>
    <x v="0"/>
    <s v="Achat et réaménagement - bâtiment"/>
    <x v="0"/>
    <s v="En réalisation"/>
    <d v="2018-08-30T00:00:00"/>
    <s v="Aucune étape franchie"/>
    <s v="Aucune étape franchie"/>
    <n v="0"/>
    <x v="0"/>
    <x v="0"/>
    <m/>
    <m/>
    <m/>
    <s v="Mille-Îles"/>
    <s v="DRONQ"/>
  </r>
  <r>
    <n v="13"/>
    <s v="Laval"/>
    <s v="13-01"/>
    <s v="2156-3739"/>
    <s v="3005-9216"/>
    <s v="CPE CHEZ NOUS C'EST CHEZ VOUS (INST. LAVAL)"/>
    <n v="80"/>
    <x v="0"/>
    <s v="Ajout INS"/>
    <s v="2018-2019"/>
    <n v="2018"/>
    <d v="2018-11-30T00:00:00"/>
    <x v="0"/>
    <s v="Non déterminé"/>
    <x v="0"/>
    <s v="En réalisation"/>
    <d v="2018-11-30T00:00:00"/>
    <s v="Aucune étape franchie"/>
    <s v="Aucune étape franchie"/>
    <n v="0"/>
    <x v="0"/>
    <x v="0"/>
    <m/>
    <m/>
    <m/>
    <s v="Mille-Îles"/>
    <s v="DRONQ"/>
  </r>
  <r>
    <n v="13"/>
    <s v="Laval"/>
    <s v="13-02"/>
    <s v="1479-3368"/>
    <s v="3005-9225"/>
    <s v="CPE LE HÊTRE INC. (INST. LAVAL-DES-RAPIDES)"/>
    <n v="26"/>
    <x v="0"/>
    <s v="Ajout INS"/>
    <s v="2018-2019"/>
    <n v="2018"/>
    <d v="2018-12-31T00:00:00"/>
    <x v="0"/>
    <s v="Aménagement - location"/>
    <x v="0"/>
    <s v="En réalisation"/>
    <d v="2018-12-31T00:00:00"/>
    <s v="Aucune étape franchie"/>
    <s v="Aucune étape franchie"/>
    <n v="0"/>
    <x v="0"/>
    <x v="0"/>
    <m/>
    <m/>
    <m/>
    <s v="Laval-des-Rapides"/>
    <s v="DRONQ"/>
  </r>
  <r>
    <m/>
    <m/>
    <m/>
    <m/>
    <m/>
    <s v="Sous-total:"/>
    <n v="196"/>
    <x v="1"/>
    <m/>
    <s v="2018-2019"/>
    <s v="2018-2019"/>
    <m/>
    <x v="1"/>
    <m/>
    <x v="1"/>
    <m/>
    <m/>
    <m/>
    <m/>
    <m/>
    <x v="1"/>
    <x v="1"/>
    <m/>
    <m/>
    <m/>
    <m/>
    <m/>
  </r>
  <r>
    <n v="13"/>
    <s v="Laval"/>
    <s v="13-02"/>
    <s v="5511-8285"/>
    <s v="3005-9191"/>
    <s v="CPE ROSAMIE (INST. PLACE ST-MARTIN)"/>
    <n v="80"/>
    <x v="0"/>
    <s v="Ajout INS"/>
    <s v="2019-2020"/>
    <n v="2019"/>
    <d v="2019-04-30T00:00:00"/>
    <x v="0"/>
    <s v="Construction - installation"/>
    <x v="0"/>
    <s v="En réalisation"/>
    <d v="2019-04-30T00:00:00"/>
    <s v="Aucune étape franchie"/>
    <s v="Aucune étape franchie"/>
    <n v="0"/>
    <x v="0"/>
    <x v="0"/>
    <m/>
    <m/>
    <m/>
    <s v="Laval-des-Rapides"/>
    <s v="DRONQ"/>
  </r>
  <r>
    <n v="13"/>
    <s v="Laval"/>
    <s v="13-01"/>
    <s v="3000-2106"/>
    <s v="3005-9221"/>
    <s v="CPE FORCE VIVE (INST. DUVERNAY)"/>
    <n v="70"/>
    <x v="0"/>
    <s v="Ajout INS"/>
    <s v="2019-2020"/>
    <n v="2019"/>
    <d v="2019-12-31T00:00:00"/>
    <x v="0"/>
    <s v="Construction - installation"/>
    <x v="0"/>
    <s v="En réalisation"/>
    <d v="2019-12-31T00:00:00"/>
    <s v="Aucune étape franchie"/>
    <s v="Aucune étape franchie"/>
    <n v="0"/>
    <x v="0"/>
    <x v="0"/>
    <m/>
    <m/>
    <m/>
    <s v="Mille-Îles"/>
    <s v="DRONQ"/>
  </r>
  <r>
    <m/>
    <m/>
    <m/>
    <m/>
    <m/>
    <s v="Sous-total:"/>
    <n v="150"/>
    <x v="1"/>
    <m/>
    <s v="2019-2020"/>
    <s v="2019-2020"/>
    <m/>
    <x v="1"/>
    <m/>
    <x v="1"/>
    <m/>
    <m/>
    <m/>
    <m/>
    <m/>
    <x v="1"/>
    <x v="1"/>
    <m/>
    <m/>
    <m/>
    <m/>
    <m/>
  </r>
  <r>
    <n v="13"/>
    <s v="Laval"/>
    <s v="13-01"/>
    <s v="1845-7846"/>
    <s v="3005-4949"/>
    <s v="CPE LA MARMAILLE"/>
    <n v="14"/>
    <x v="0"/>
    <s v="Augment. INS"/>
    <s v="2020-2021"/>
    <n v="2020"/>
    <d v="2020-08-30T00:00:00"/>
    <x v="0"/>
    <s v="Agrandissement -installation"/>
    <x v="0"/>
    <s v="En réalisation"/>
    <d v="2020-08-30T00:00:00"/>
    <s v="Aucune étape franchie"/>
    <s v="Aucune étape franchie"/>
    <n v="0"/>
    <x v="0"/>
    <x v="0"/>
    <m/>
    <m/>
    <m/>
    <s v="Mille-Îles"/>
    <s v="DRONQ"/>
  </r>
  <r>
    <n v="13"/>
    <s v="Laval"/>
    <s v="13-02"/>
    <s v="2320-5628"/>
    <s v="2320-5628"/>
    <s v="CPE DU MANOIR INC."/>
    <n v="15"/>
    <x v="0"/>
    <s v="Augment. INS"/>
    <s v="2020-2021"/>
    <n v="2020"/>
    <d v="2020-09-30T00:00:00"/>
    <x v="0"/>
    <s v="Agrandissement -installation"/>
    <x v="0"/>
    <s v="En réalisation"/>
    <d v="2020-09-30T00:00:00"/>
    <s v="Aucune étape franchie"/>
    <s v="Aucune étape franchie"/>
    <n v="0"/>
    <x v="0"/>
    <x v="0"/>
    <m/>
    <m/>
    <m/>
    <s v="Laval-des-Rapides"/>
    <s v="DRONQ"/>
  </r>
  <r>
    <m/>
    <m/>
    <m/>
    <m/>
    <m/>
    <s v="Sous-total:"/>
    <n v="29"/>
    <x v="1"/>
    <m/>
    <s v="2020-2021"/>
    <s v="2020-2021"/>
    <m/>
    <x v="1"/>
    <m/>
    <x v="1"/>
    <m/>
    <m/>
    <m/>
    <m/>
    <m/>
    <x v="1"/>
    <x v="1"/>
    <m/>
    <m/>
    <m/>
    <m/>
    <m/>
  </r>
  <r>
    <s v="Nb de projets"/>
    <n v="19"/>
    <m/>
    <m/>
    <m/>
    <s v="Total région 13_x000a_LAVAL"/>
    <n v="922"/>
    <x v="1"/>
    <m/>
    <m/>
    <m/>
    <m/>
    <x v="1"/>
    <m/>
    <x v="1"/>
    <m/>
    <m/>
    <m/>
    <m/>
    <m/>
    <x v="1"/>
    <x v="1"/>
    <m/>
    <m/>
    <m/>
    <m/>
    <m/>
  </r>
  <r>
    <n v="14"/>
    <s v="Terrebonne"/>
    <s v="14-07"/>
    <s v="3000-2079"/>
    <s v="3005-7864"/>
    <s v="CPE CONTACT JARDIN-SOLEIL INC. (INST. RUE RODRIGUE)"/>
    <n v="77"/>
    <x v="0"/>
    <s v="Ajout INS"/>
    <s v="2016-2017"/>
    <n v="2015"/>
    <d v="2016-08-31T00:00:00"/>
    <x v="2"/>
    <s v="Aménagement - location"/>
    <x v="0"/>
    <s v="En réalisation"/>
    <d v="2016-01-31T00:00:00"/>
    <s v="Admissibilité au PFI"/>
    <s v="Admissibilité au PFI"/>
    <n v="1"/>
    <x v="7"/>
    <x v="7"/>
    <m/>
    <s v="En attente du bail et de l'entente de partenariat avec la Ville de Terrebonne. La construction du bâtiment par la ville a débuté en juin dernier. Bail commenté. "/>
    <m/>
    <m/>
    <s v="DRONQ"/>
  </r>
  <r>
    <n v="14"/>
    <s v="Terrebonne"/>
    <s v="14-07"/>
    <s v="3000-4912"/>
    <s v="3005-9621"/>
    <s v="CPE LES JOLIS MINOIS"/>
    <n v="75"/>
    <x v="0"/>
    <s v="Ajout INS"/>
    <s v="2016-2017"/>
    <n v="2016"/>
    <d v="2016-09-30T00:00:00"/>
    <x v="0"/>
    <s v="Achat et réaménagement - bâtiment"/>
    <x v="0"/>
    <s v="En réalisation"/>
    <d v="2016-04-04T00:00:00"/>
    <s v="Avis du MFA embauche pro."/>
    <s v="Avis du Ministère embauche pro."/>
    <n v="3"/>
    <x v="8"/>
    <x v="8"/>
    <m/>
    <m/>
    <m/>
    <s v="Masson"/>
    <s v="DRONQ"/>
  </r>
  <r>
    <n v="14"/>
    <s v="Charlemagne"/>
    <s v="14-02"/>
    <s v="3001-4212"/>
    <s v="3005-9617"/>
    <s v="G. LE LOUP, LA LUNE ET LA TOMATE"/>
    <n v="80"/>
    <x v="2"/>
    <s v="Impl. garderie"/>
    <s v="2016-2017"/>
    <n v="2016"/>
    <d v="2017-02-18T00:00:00"/>
    <x v="0"/>
    <s v="Construction - installation"/>
    <x v="4"/>
    <s v="En réalisation"/>
    <d v="2017-02-28T00:00:00"/>
    <s v="Aucune étape franchie"/>
    <s v="Aucune étape franchie"/>
    <n v="0"/>
    <x v="0"/>
    <x v="0"/>
    <m/>
    <m/>
    <m/>
    <s v="L'Assomption"/>
    <s v="DRONQ"/>
  </r>
  <r>
    <n v="14"/>
    <s v="Terrebonne"/>
    <s v="14-08"/>
    <s v="3000-1160"/>
    <s v="3005-7816"/>
    <s v="CPE LA PIROULINE"/>
    <n v="80"/>
    <x v="0"/>
    <s v="Ajout INS"/>
    <s v="2016-2017"/>
    <n v="2016"/>
    <d v="2017-03-31T00:00:00"/>
    <x v="2"/>
    <s v="Construction - installation"/>
    <x v="2"/>
    <s v="En réalisation"/>
    <d v="2016-09-30T00:00:00"/>
    <s v="Autorisation poursuite projet"/>
    <s v="Appel d’offres entrepreneur"/>
    <n v="8"/>
    <x v="4"/>
    <x v="4"/>
    <m/>
    <m/>
    <m/>
    <m/>
    <s v="DRONQ"/>
  </r>
  <r>
    <n v="14"/>
    <s v="Saint-Lin-Laurentides"/>
    <s v="14-06"/>
    <s v="3000-2074"/>
    <s v="3005-7815"/>
    <s v="CPE  MULTI-GARDE"/>
    <n v="80"/>
    <x v="0"/>
    <s v="Ajout INS"/>
    <s v="2016-2017"/>
    <n v="2016"/>
    <d v="2017-03-31T00:00:00"/>
    <x v="2"/>
    <s v="Construction - installation"/>
    <x v="2"/>
    <s v="En réalisation"/>
    <d v="2016-08-31T00:00:00"/>
    <s v="Approbation plans+budget pré."/>
    <s v="Appel d’offres entrepreneur"/>
    <n v="8"/>
    <x v="4"/>
    <x v="4"/>
    <m/>
    <m/>
    <m/>
    <m/>
    <s v="DRONQ"/>
  </r>
  <r>
    <m/>
    <m/>
    <m/>
    <m/>
    <m/>
    <s v="Sous-total:"/>
    <n v="392"/>
    <x v="1"/>
    <m/>
    <s v="2016-2017"/>
    <s v="2016-2017"/>
    <m/>
    <x v="1"/>
    <m/>
    <x v="1"/>
    <m/>
    <m/>
    <m/>
    <m/>
    <m/>
    <x v="1"/>
    <x v="1"/>
    <m/>
    <m/>
    <m/>
    <m/>
    <m/>
  </r>
  <r>
    <n v="14"/>
    <s v="Rawdon"/>
    <s v="14-05"/>
    <s v="3000-1113"/>
    <s v="3000-1113"/>
    <s v="GARDERIE ÉDUC-ATOUT"/>
    <n v="18"/>
    <x v="2"/>
    <s v="Augment. gard."/>
    <s v="2017-2018"/>
    <n v="2017"/>
    <d v="2017-04-30T00:00:00"/>
    <x v="0"/>
    <s v="Agrandissement -installation"/>
    <x v="4"/>
    <s v="En réalisation"/>
    <d v="2017-04-30T00:00:00"/>
    <s v="Aucune étape franchie"/>
    <s v="Aucune étape franchie"/>
    <n v="0"/>
    <x v="0"/>
    <x v="0"/>
    <m/>
    <m/>
    <m/>
    <s v="Rousseau"/>
    <s v="DRONQ"/>
  </r>
  <r>
    <n v="14"/>
    <s v="Terrebonne"/>
    <s v="14-07"/>
    <s v="3000-2181"/>
    <s v="3005-9591"/>
    <s v="CPE LES BOURGEONS-SOLEIL (INST. LAPLAINE)"/>
    <n v="60"/>
    <x v="0"/>
    <s v="Ajout INS"/>
    <s v="2017-2018"/>
    <n v="2017"/>
    <d v="2017-04-30T00:00:00"/>
    <x v="0"/>
    <s v="Construction - installation"/>
    <x v="0"/>
    <s v="En réalisation"/>
    <d v="2017-08-31T00:00:00"/>
    <s v="Aucune étape franchie"/>
    <s v="Aucune étape franchie"/>
    <n v="0"/>
    <x v="0"/>
    <x v="0"/>
    <m/>
    <m/>
    <m/>
    <s v="Masson"/>
    <s v="DRONQ"/>
  </r>
  <r>
    <n v="14"/>
    <s v="L'Assomption"/>
    <s v="14-03"/>
    <s v="1643-8632"/>
    <s v="3005-5190"/>
    <s v="CPE LA CABOTINE"/>
    <n v="60"/>
    <x v="0"/>
    <s v="Ajout INS"/>
    <s v="2017-2018"/>
    <n v="2016"/>
    <d v="2017-06-30T00:00:00"/>
    <x v="7"/>
    <s v="Construction - installation"/>
    <x v="2"/>
    <s v="En réalisation"/>
    <d v="2016-12-30T00:00:00"/>
    <s v="Appel d'offres choix des pro."/>
    <s v="Dépôt plans+budget pré."/>
    <n v="6"/>
    <x v="2"/>
    <x v="2"/>
    <m/>
    <m/>
    <m/>
    <m/>
    <s v="DRONQ"/>
  </r>
  <r>
    <n v="14"/>
    <s v="Terrebonne"/>
    <s v="14-07"/>
    <s v="5512-0992"/>
    <s v="3005-9675"/>
    <s v="LES SERVICES DE GARDE DES MOULINS (INST. TERREBONNE)"/>
    <n v="80"/>
    <x v="0"/>
    <s v="Ajout INS"/>
    <s v="2017-2018"/>
    <n v="2017"/>
    <d v="2017-08-31T00:00:00"/>
    <x v="0"/>
    <s v="Construction - installation"/>
    <x v="0"/>
    <s v="En réalisation"/>
    <d v="2017-08-31T00:00:00"/>
    <s v="Aucune étape franchie"/>
    <s v="Aucune étape franchie"/>
    <n v="0"/>
    <x v="0"/>
    <x v="0"/>
    <m/>
    <m/>
    <m/>
    <s v="Terrebonne"/>
    <s v="DRONQ"/>
  </r>
  <r>
    <n v="14"/>
    <s v="Terrebonne"/>
    <s v="14-08"/>
    <s v="3000-1160"/>
    <s v="3005-9624"/>
    <s v="CPE LA PIROULINE INC. (INST. TERREBONNE)"/>
    <n v="80"/>
    <x v="0"/>
    <s v="Ajout INS"/>
    <s v="2017-2018"/>
    <n v="2017"/>
    <d v="2017-08-31T00:00:00"/>
    <x v="0"/>
    <s v="Construction - installation"/>
    <x v="0"/>
    <s v="En réalisation"/>
    <d v="2017-08-31T00:00:00"/>
    <s v="Aucune étape franchie"/>
    <s v="Aucune étape franchie"/>
    <n v="0"/>
    <x v="0"/>
    <x v="0"/>
    <m/>
    <m/>
    <m/>
    <s v="Terrebonne"/>
    <s v="DRONQ"/>
  </r>
  <r>
    <n v="14"/>
    <s v="Repentigny"/>
    <s v="14-02"/>
    <s v="5555-7821"/>
    <s v="3005-9615"/>
    <s v="CPE LES PETITS DOIGTS (INST. REPENTIGNY)"/>
    <n v="78"/>
    <x v="0"/>
    <s v="Ajout INS"/>
    <s v="2017-2018"/>
    <n v="2017"/>
    <d v="2017-08-31T00:00:00"/>
    <x v="0"/>
    <s v="Construction - installation"/>
    <x v="0"/>
    <s v="En réalisation"/>
    <d v="2017-08-31T00:00:00"/>
    <s v="Aucune étape franchie"/>
    <s v="Aucune étape franchie"/>
    <n v="0"/>
    <x v="0"/>
    <x v="0"/>
    <m/>
    <m/>
    <m/>
    <s v="Repentigny"/>
    <s v="DRONQ"/>
  </r>
  <r>
    <n v="14"/>
    <s v="L'Assomption"/>
    <s v="14-03"/>
    <s v="5431-6559"/>
    <s v="3005-7821"/>
    <s v="CPE BALIBALLON"/>
    <n v="60"/>
    <x v="0"/>
    <s v="Ajout INS"/>
    <s v="2017-2018"/>
    <n v="2017"/>
    <d v="2017-09-30T00:00:00"/>
    <x v="2"/>
    <s v="Construction - installation"/>
    <x v="2"/>
    <s v="En réalisation"/>
    <d v="2017-09-30T00:00:00"/>
    <s v="Admissibilité au PFI"/>
    <s v="Avis du Ministère embauche pro."/>
    <n v="3"/>
    <x v="8"/>
    <x v="8"/>
    <m/>
    <m/>
    <m/>
    <m/>
    <s v="DRONQ"/>
  </r>
  <r>
    <n v="14"/>
    <s v="Saint-Lin-Laurentides"/>
    <s v="14-06"/>
    <s v="3001-1995"/>
    <s v="3005-7973"/>
    <s v="CPE LES ÉTOILES FILANTES"/>
    <n v="79"/>
    <x v="0"/>
    <s v="Ajout INS"/>
    <s v="2017-2018"/>
    <n v="2016"/>
    <d v="2017-09-30T00:00:00"/>
    <x v="2"/>
    <s v="Construction - installation"/>
    <x v="2"/>
    <s v="En réalisation"/>
    <d v="2016-09-30T00:00:00"/>
    <s v="Approbation plans+budget rév."/>
    <s v="Approbation plans+budget rév."/>
    <n v="10"/>
    <x v="13"/>
    <x v="13"/>
    <m/>
    <m/>
    <m/>
    <m/>
    <s v="DRONQ"/>
  </r>
  <r>
    <n v="14"/>
    <s v="Terrebonne"/>
    <s v="14-07"/>
    <s v="2168-7892"/>
    <s v="3005-7850"/>
    <s v="CPE LA CIGOGNE"/>
    <n v="80"/>
    <x v="0"/>
    <s v="Ajout INS"/>
    <s v="2017-2018"/>
    <n v="2017"/>
    <d v="2017-09-30T00:00:00"/>
    <x v="2"/>
    <s v="Construction - installation"/>
    <x v="2"/>
    <s v="En réalisation"/>
    <d v="2017-09-30T00:00:00"/>
    <s v="Admissibilité au PFI"/>
    <s v="Admissibilité au PFI"/>
    <n v="1"/>
    <x v="7"/>
    <x v="7"/>
    <m/>
    <m/>
    <m/>
    <m/>
    <s v="DRONQ"/>
  </r>
  <r>
    <n v="14"/>
    <s v="Repentigny"/>
    <s v="14-02"/>
    <s v="1510-3625"/>
    <s v="3005-7838"/>
    <s v="CPE TOUCHE-À-TOUT (INST. 240 RUE JACQUES-PLANTE)"/>
    <n v="60"/>
    <x v="0"/>
    <s v="Ajout INS"/>
    <s v="2017-2018"/>
    <n v="2017"/>
    <d v="2017-09-30T00:00:00"/>
    <x v="2"/>
    <s v="Construction - installation"/>
    <x v="2"/>
    <s v="En réalisation"/>
    <d v="2017-09-30T00:00:00"/>
    <s v="Autorisation poursuite projet"/>
    <s v="Autorisation poursuite projet"/>
    <n v="5"/>
    <x v="6"/>
    <x v="6"/>
    <m/>
    <m/>
    <m/>
    <m/>
    <s v="DRONQ"/>
  </r>
  <r>
    <n v="14"/>
    <s v="Lanoraie"/>
    <s v="14-01"/>
    <s v="3001-4192"/>
    <s v="3005-9571"/>
    <s v="LES PETITS NAVIGATEURS"/>
    <n v="69"/>
    <x v="2"/>
    <s v="Impl. garderie"/>
    <s v="2017-2018"/>
    <n v="2017"/>
    <d v="2017-09-30T00:00:00"/>
    <x v="0"/>
    <s v="Construction - installation"/>
    <x v="4"/>
    <s v="En réalisation"/>
    <d v="2017-05-31T00:00:00"/>
    <s v="Aucune étape franchie"/>
    <s v="Aucune étape franchie"/>
    <n v="0"/>
    <x v="0"/>
    <x v="0"/>
    <m/>
    <m/>
    <m/>
    <s v="Berthier"/>
    <s v="DRONQ"/>
  </r>
  <r>
    <n v="14"/>
    <s v="Saint-Roch-de-l'Achigan"/>
    <s v="14-06"/>
    <s v="2417-5887"/>
    <s v="3005-0977"/>
    <s v="CPE BOUTE-EN-TRAIN (LA P'TITE GARE ST-ROCH)"/>
    <n v="21"/>
    <x v="0"/>
    <s v="Augment. INS"/>
    <s v="2017-2018"/>
    <n v="2017"/>
    <d v="2017-10-31T00:00:00"/>
    <x v="0"/>
    <s v="Agrandissement -installation"/>
    <x v="0"/>
    <s v="En réalisation"/>
    <d v="2017-10-31T00:00:00"/>
    <s v="Aucune étape franchie"/>
    <s v="Aucune étape franchie"/>
    <n v="0"/>
    <x v="0"/>
    <x v="0"/>
    <m/>
    <m/>
    <m/>
    <s v="Rousseau"/>
    <s v="DRONQ"/>
  </r>
  <r>
    <m/>
    <m/>
    <m/>
    <m/>
    <m/>
    <s v="Sous-total:"/>
    <n v="745"/>
    <x v="1"/>
    <m/>
    <s v="2017-2018"/>
    <s v="2017-2018"/>
    <m/>
    <x v="1"/>
    <m/>
    <x v="1"/>
    <m/>
    <m/>
    <m/>
    <m/>
    <m/>
    <x v="1"/>
    <x v="1"/>
    <m/>
    <m/>
    <m/>
    <m/>
    <m/>
  </r>
  <r>
    <n v="14"/>
    <s v="Mascouche"/>
    <s v="14-09"/>
    <s v="3000-2183"/>
    <s v="3005-4630"/>
    <s v="CPE CLAIR-SOLEIL DE MASCOUCHE INC."/>
    <n v="35"/>
    <x v="0"/>
    <s v="Augment. INS"/>
    <s v="2018-2019"/>
    <n v="2018"/>
    <d v="2018-06-30T00:00:00"/>
    <x v="0"/>
    <s v="Agrandissement -installation"/>
    <x v="0"/>
    <s v="En réalisation"/>
    <d v="2018-06-30T00:00:00"/>
    <s v="Aucune étape franchie"/>
    <s v="Aucune étape franchie"/>
    <n v="0"/>
    <x v="0"/>
    <x v="0"/>
    <m/>
    <m/>
    <m/>
    <s v="Masson"/>
    <s v="DRONQ"/>
  </r>
  <r>
    <n v="14"/>
    <s v="Terrebonne"/>
    <s v="14-08"/>
    <s v="3000-2181"/>
    <s v="3005-9587"/>
    <s v="CPE LES BOURGEONS-SOLEIL (INST. LACHENAIE)"/>
    <n v="60"/>
    <x v="0"/>
    <s v="Ajout INS"/>
    <s v="2018-2019"/>
    <n v="2018"/>
    <d v="2018-08-31T00:00:00"/>
    <x v="0"/>
    <s v="Construction - installation"/>
    <x v="0"/>
    <s v="En réalisation"/>
    <d v="2018-08-31T00:00:00"/>
    <s v="Aucune étape franchie"/>
    <s v="Aucune étape franchie"/>
    <n v="0"/>
    <x v="0"/>
    <x v="0"/>
    <m/>
    <m/>
    <m/>
    <s v="Terrebonne"/>
    <s v="DRONQ"/>
  </r>
  <r>
    <n v="14"/>
    <s v="Repentigny"/>
    <s v="14-02"/>
    <s v="3000-4913"/>
    <s v="3005-9623"/>
    <s v="CPE LE CHAT PERCHÉ (INST. REPENTIGNY)"/>
    <n v="80"/>
    <x v="0"/>
    <s v="Ajout INS"/>
    <s v="2018-2019"/>
    <n v="2018"/>
    <d v="2018-08-31T00:00:00"/>
    <x v="0"/>
    <s v="Construction - installation"/>
    <x v="0"/>
    <s v="En réalisation"/>
    <d v="2018-08-31T00:00:00"/>
    <s v="Aucune étape franchie"/>
    <s v="Aucune étape franchie"/>
    <n v="0"/>
    <x v="0"/>
    <x v="0"/>
    <m/>
    <m/>
    <m/>
    <s v="L'Assomption"/>
    <s v="DRONQ"/>
  </r>
  <r>
    <n v="14"/>
    <s v="Terrebonne"/>
    <s v="14-08"/>
    <s v="5512-0992"/>
    <s v="3005-9604"/>
    <s v="LES SERVICES DE GARDE DES MOULINS (INST. LACHENAIE)"/>
    <n v="80"/>
    <x v="0"/>
    <s v="Ajout INS"/>
    <s v="2018-2019"/>
    <n v="2018"/>
    <d v="2018-08-31T00:00:00"/>
    <x v="0"/>
    <s v="Construction - installation"/>
    <x v="0"/>
    <s v="En réalisation"/>
    <d v="2018-08-31T00:00:00"/>
    <s v="Aucune étape franchie"/>
    <s v="Aucune étape franchie"/>
    <n v="0"/>
    <x v="0"/>
    <x v="0"/>
    <m/>
    <m/>
    <m/>
    <s v="L'Assomption"/>
    <s v="DRONQ"/>
  </r>
  <r>
    <n v="14"/>
    <s v="Notre-Dame-des-Prairies"/>
    <s v="14-04"/>
    <s v="2152-5290"/>
    <s v="3005-7835"/>
    <s v="CPE  DES AMIS DES PRAIRIES (INST. RUE ENTREPRISES)"/>
    <n v="70"/>
    <x v="0"/>
    <s v="Ajout INS"/>
    <s v="2018-2019"/>
    <n v="2016"/>
    <d v="2018-09-30T00:00:00"/>
    <x v="2"/>
    <s v="Construction - installation"/>
    <x v="0"/>
    <s v="En réalisation"/>
    <d v="2016-12-31T00:00:00"/>
    <s v="Autorisation poursuite projet"/>
    <s v="Autorisation poursuite projet"/>
    <n v="5"/>
    <x v="6"/>
    <x v="6"/>
    <m/>
    <s v="En location. PFI pour l'équipement et la cour extérieure. Élaboration plan et budget. "/>
    <m/>
    <m/>
    <s v="DRONQ"/>
  </r>
  <r>
    <n v="14"/>
    <s v="Terrebonne"/>
    <s v="14-08"/>
    <s v="3000-4912"/>
    <s v="3005-9649"/>
    <s v="CPE LES JOLIS MINOIS (INST. TERREBONNE CENTRE)"/>
    <n v="70"/>
    <x v="0"/>
    <s v="Ajout INS"/>
    <s v="2018-2019"/>
    <n v="2018"/>
    <d v="2018-09-30T00:00:00"/>
    <x v="0"/>
    <s v="Construction - installation"/>
    <x v="0"/>
    <s v="En réalisation"/>
    <d v="2018-09-30T00:00:00"/>
    <s v="Aucune étape franchie"/>
    <s v="Aucune étape franchie"/>
    <n v="0"/>
    <x v="0"/>
    <x v="0"/>
    <m/>
    <m/>
    <m/>
    <s v="L'Assomption"/>
    <s v="DRONQ"/>
  </r>
  <r>
    <n v="14"/>
    <s v="Terrebonne"/>
    <s v="14-08"/>
    <s v="5417-4354"/>
    <s v="5417-4354"/>
    <s v="G. EDUCATIVE L'ÉCUREUIL"/>
    <n v="45"/>
    <x v="2"/>
    <s v="Augment. gard."/>
    <s v="2018-2019"/>
    <n v="2018"/>
    <d v="2018-09-30T00:00:00"/>
    <x v="0"/>
    <s v="Agrandissement -installation"/>
    <x v="4"/>
    <s v="En réalisation"/>
    <d v="2018-09-30T00:00:00"/>
    <s v="Aucune étape franchie"/>
    <s v="Aucune étape franchie"/>
    <n v="0"/>
    <x v="0"/>
    <x v="0"/>
    <m/>
    <m/>
    <m/>
    <s v="Terrebonne"/>
    <s v="DRONQ"/>
  </r>
  <r>
    <n v="14"/>
    <s v="Rawdon"/>
    <s v="14-05"/>
    <s v="2315-7134"/>
    <s v="2315-7134"/>
    <s v="CPE TIRELOU"/>
    <n v="8"/>
    <x v="0"/>
    <s v="Augment. INS"/>
    <s v="2018-2019"/>
    <n v="2018"/>
    <d v="2018-10-31T00:00:00"/>
    <x v="0"/>
    <s v="Réaménagement -installation"/>
    <x v="0"/>
    <s v="En réalisation"/>
    <d v="2018-10-31T00:00:00"/>
    <s v="Aucune étape franchie"/>
    <s v="Aucune étape franchie"/>
    <n v="0"/>
    <x v="0"/>
    <x v="0"/>
    <m/>
    <m/>
    <m/>
    <s v="Rousseau"/>
    <s v="DRONQ"/>
  </r>
  <r>
    <m/>
    <m/>
    <m/>
    <m/>
    <m/>
    <s v="Sous-total:"/>
    <n v="448"/>
    <x v="1"/>
    <m/>
    <s v="2018-2019"/>
    <s v="2018-2019"/>
    <m/>
    <x v="1"/>
    <m/>
    <x v="1"/>
    <m/>
    <m/>
    <m/>
    <m/>
    <m/>
    <x v="1"/>
    <x v="1"/>
    <m/>
    <m/>
    <m/>
    <m/>
    <m/>
  </r>
  <r>
    <n v="14"/>
    <s v="Joliette"/>
    <s v="14-04"/>
    <s v="3000-2081"/>
    <s v="3005-9613"/>
    <s v="CPE LES MOUSSAILLONS (INST. ST-PIERRE)"/>
    <n v="78"/>
    <x v="0"/>
    <s v="Ajout INS"/>
    <s v="2019-2020"/>
    <n v="2019"/>
    <d v="2019-04-30T00:00:00"/>
    <x v="0"/>
    <s v="Construction - installation"/>
    <x v="0"/>
    <s v="En réalisation"/>
    <d v="2019-09-30T00:00:00"/>
    <s v="Aucune étape franchie"/>
    <s v="Aucune étape franchie"/>
    <n v="0"/>
    <x v="0"/>
    <x v="0"/>
    <m/>
    <m/>
    <m/>
    <s v="Joliette"/>
    <s v="DRONQ"/>
  </r>
  <r>
    <n v="14"/>
    <s v="Terrebonne"/>
    <s v="14-07"/>
    <s v="3000-2079"/>
    <s v="3005-9634"/>
    <s v="CPE CONTACT JARDIN-SOLEIL INC. (INST. TERREBONNE)"/>
    <n v="52"/>
    <x v="0"/>
    <s v="Ajout INS"/>
    <s v="2019-2020"/>
    <n v="2019"/>
    <d v="2019-05-31T00:00:00"/>
    <x v="0"/>
    <s v="Aménagement - location"/>
    <x v="0"/>
    <s v="En réalisation"/>
    <d v="2019-05-31T00:00:00"/>
    <s v="Aucune étape franchie"/>
    <s v="Aucune étape franchie"/>
    <n v="0"/>
    <x v="0"/>
    <x v="0"/>
    <m/>
    <m/>
    <m/>
    <s v="Masson"/>
    <s v="DRONQ"/>
  </r>
  <r>
    <n v="14"/>
    <s v="Saint-Gabriel"/>
    <s v="14-01"/>
    <s v="1635-3344"/>
    <s v="1635-3344"/>
    <s v="CPE LE SIFFLEUX"/>
    <n v="26"/>
    <x v="0"/>
    <s v="Augment. INS"/>
    <s v="2019-2020"/>
    <n v="2019"/>
    <d v="2019-06-30T00:00:00"/>
    <x v="0"/>
    <s v="Agrandissement -installation"/>
    <x v="0"/>
    <s v="En réalisation"/>
    <d v="2019-06-30T00:00:00"/>
    <s v="Aucune étape franchie"/>
    <s v="Aucune étape franchie"/>
    <n v="0"/>
    <x v="0"/>
    <x v="0"/>
    <m/>
    <m/>
    <m/>
    <s v="Berthier"/>
    <s v="DRONQ"/>
  </r>
  <r>
    <n v="14"/>
    <s v="Mascouche"/>
    <s v="14-09"/>
    <s v="1464-4694"/>
    <s v="3005-9607"/>
    <s v="CPE CHATON (INST. MASCOUCHE SECTEUR ST-HENRI)"/>
    <n v="80"/>
    <x v="0"/>
    <s v="Ajout INS"/>
    <s v="2019-2020"/>
    <n v="2019"/>
    <d v="2019-09-30T00:00:00"/>
    <x v="0"/>
    <s v="Construction - installation"/>
    <x v="0"/>
    <s v="En réalisation"/>
    <d v="2019-09-30T00:00:00"/>
    <s v="Aucune étape franchie"/>
    <s v="Aucune étape franchie"/>
    <n v="0"/>
    <x v="0"/>
    <x v="0"/>
    <m/>
    <m/>
    <m/>
    <s v="Masson"/>
    <s v="DRONQ"/>
  </r>
  <r>
    <n v="14"/>
    <s v="Berthierville"/>
    <s v="14-01"/>
    <s v="1628-3004"/>
    <s v="3005-9564"/>
    <s v="CPE BOUTON DE ROSE (INST. BERTHIERVILLE)"/>
    <n v="80"/>
    <x v="0"/>
    <s v="Ajout INS"/>
    <s v="2019-2020"/>
    <n v="2019"/>
    <d v="2019-09-30T00:00:00"/>
    <x v="0"/>
    <s v="Construction - installation"/>
    <x v="0"/>
    <s v="En réalisation"/>
    <d v="2019-09-30T00:00:00"/>
    <s v="Aucune étape franchie"/>
    <s v="Aucune étape franchie"/>
    <n v="0"/>
    <x v="0"/>
    <x v="0"/>
    <m/>
    <m/>
    <m/>
    <s v="Berthier"/>
    <s v="DRONQ"/>
  </r>
  <r>
    <n v="14"/>
    <s v="Terrebonne"/>
    <s v="14-07"/>
    <s v="3000-2078"/>
    <s v="3005-9582"/>
    <s v="CPE LA ROSE DES VENTS (INST. TERREBONNE OUEST)"/>
    <n v="80"/>
    <x v="0"/>
    <s v="Ajout INS"/>
    <s v="2019-2020"/>
    <n v="2019"/>
    <d v="2019-09-30T00:00:00"/>
    <x v="0"/>
    <s v="Construction - installation"/>
    <x v="0"/>
    <s v="En réalisation"/>
    <d v="2019-09-30T00:00:00"/>
    <s v="Aucune étape franchie"/>
    <s v="Aucune étape franchie"/>
    <n v="0"/>
    <x v="0"/>
    <x v="0"/>
    <m/>
    <m/>
    <m/>
    <s v="Terrebonne"/>
    <s v="DRONQ"/>
  </r>
  <r>
    <n v="14"/>
    <s v="Saint-Calixte"/>
    <s v="14-06"/>
    <s v="3000-1316"/>
    <s v="3005-1562"/>
    <s v="CPE LA MONTAGNE ENCHANTÉE"/>
    <n v="31"/>
    <x v="0"/>
    <s v="Augment. INS"/>
    <s v="2019-2020"/>
    <n v="2018"/>
    <d v="2019-12-31T00:00:00"/>
    <x v="0"/>
    <s v="Agrandissement -installation"/>
    <x v="0"/>
    <s v="En réalisation"/>
    <d v="2018-12-31T00:00:00"/>
    <s v="Aucune étape franchie"/>
    <s v="Aucune étape franchie"/>
    <n v="0"/>
    <x v="0"/>
    <x v="0"/>
    <m/>
    <m/>
    <m/>
    <s v="Rousseau"/>
    <s v="DRONQ"/>
  </r>
  <r>
    <m/>
    <m/>
    <m/>
    <m/>
    <m/>
    <s v="Sous-total:"/>
    <n v="427"/>
    <x v="1"/>
    <m/>
    <s v="2019-2020"/>
    <s v="2019-2020"/>
    <m/>
    <x v="1"/>
    <m/>
    <x v="1"/>
    <m/>
    <m/>
    <m/>
    <m/>
    <m/>
    <x v="1"/>
    <x v="1"/>
    <m/>
    <m/>
    <m/>
    <m/>
    <m/>
  </r>
  <r>
    <n v="14"/>
    <s v="Mascouche"/>
    <s v="14-09"/>
    <s v="3000-2183"/>
    <s v="3005-9559"/>
    <s v="CPE CLAIR-SOLEIL DE MASCOUCHE INC. (INST. MASCOUCHE)"/>
    <n v="60"/>
    <x v="0"/>
    <s v="Ajout INS"/>
    <s v="2020-2021"/>
    <n v="2020"/>
    <d v="2020-06-30T00:00:00"/>
    <x v="0"/>
    <s v="Construction - installation"/>
    <x v="0"/>
    <s v="En réalisation"/>
    <d v="2020-06-30T00:00:00"/>
    <s v="Aucune étape franchie"/>
    <s v="Aucune étape franchie"/>
    <n v="0"/>
    <x v="0"/>
    <x v="0"/>
    <m/>
    <m/>
    <m/>
    <s v="Masson"/>
    <s v="DRONQ"/>
  </r>
  <r>
    <n v="14"/>
    <s v="Saint-Lin-Laurentides"/>
    <s v="14-06"/>
    <s v="3000-1316"/>
    <s v="3005-0257"/>
    <s v="CPE &quot;AU ROYAUME DES BOUTS DE CHOUX&quot;"/>
    <n v="7"/>
    <x v="0"/>
    <s v="Augment. INS"/>
    <s v="2020-2021"/>
    <n v="2020"/>
    <d v="2020-09-30T00:00:00"/>
    <x v="0"/>
    <s v="Réaménagement -installation"/>
    <x v="0"/>
    <s v="En réalisation"/>
    <d v="2020-09-30T00:00:00"/>
    <s v="Aucune étape franchie"/>
    <s v="Aucune étape franchie"/>
    <n v="0"/>
    <x v="0"/>
    <x v="0"/>
    <m/>
    <m/>
    <m/>
    <s v="Rousseau"/>
    <s v="DRONQ"/>
  </r>
  <r>
    <n v="14"/>
    <s v="Manawan"/>
    <s v="14-05"/>
    <s v="3000-4756"/>
    <s v="3005-9749"/>
    <s v="CPE KOKOM TCITCATCI"/>
    <n v="60"/>
    <x v="0"/>
    <s v="Ajout INS"/>
    <s v="2020-2021"/>
    <n v="2020"/>
    <d v="2020-09-30T00:00:00"/>
    <x v="4"/>
    <s v="Non déterminé"/>
    <x v="0"/>
    <s v="Au développement"/>
    <d v="2020-09-30T00:00:00"/>
    <s v="Aucune étape franchie"/>
    <s v="Aucune étape franchie"/>
    <n v="0"/>
    <x v="0"/>
    <x v="0"/>
    <m/>
    <m/>
    <m/>
    <m/>
    <s v="DRONQ"/>
  </r>
  <r>
    <m/>
    <m/>
    <m/>
    <m/>
    <m/>
    <s v="Sous-total:"/>
    <n v="127"/>
    <x v="1"/>
    <m/>
    <s v="2020-2021"/>
    <s v="2020-2021"/>
    <m/>
    <x v="1"/>
    <m/>
    <x v="1"/>
    <m/>
    <m/>
    <m/>
    <m/>
    <m/>
    <x v="1"/>
    <x v="1"/>
    <m/>
    <m/>
    <m/>
    <m/>
    <m/>
  </r>
  <r>
    <s v="Nb de projets"/>
    <n v="35"/>
    <m/>
    <m/>
    <m/>
    <s v="Total région 14_x000a_LANAUDIÈRE"/>
    <n v="2139"/>
    <x v="1"/>
    <m/>
    <m/>
    <m/>
    <m/>
    <x v="1"/>
    <m/>
    <x v="1"/>
    <m/>
    <m/>
    <m/>
    <m/>
    <m/>
    <x v="1"/>
    <x v="1"/>
    <m/>
    <m/>
    <m/>
    <m/>
    <m/>
  </r>
  <r>
    <n v="15"/>
    <s v="Morin-Heights"/>
    <s v="15-08"/>
    <s v="3000-1090"/>
    <s v="3000-1090"/>
    <s v="CPE VAL DES NEIGES"/>
    <n v="5"/>
    <x v="0"/>
    <s v="Augment. INS"/>
    <s v="2016-2017"/>
    <n v="2016"/>
    <d v="2016-06-27T00:00:00"/>
    <x v="0"/>
    <s v="Réaménagement -installation"/>
    <x v="0"/>
    <s v="En réalisation"/>
    <d v="2016-04-30T00:00:00"/>
    <s v="Approbation plans+budget pré."/>
    <s v="Dépôt documents pour permis"/>
    <n v="13"/>
    <x v="14"/>
    <x v="14"/>
    <m/>
    <m/>
    <m/>
    <s v="Argenteuil"/>
    <s v="DRONQ"/>
  </r>
  <r>
    <n v="15"/>
    <s v="Mirabel"/>
    <s v="15-06"/>
    <s v="3001-4160"/>
    <s v="3005-9536"/>
    <s v="G. AUX PETITS PAS"/>
    <n v="80"/>
    <x v="2"/>
    <s v="Impl. garderie"/>
    <s v="2016-2017"/>
    <n v="2016"/>
    <d v="2016-06-30T00:00:00"/>
    <x v="0"/>
    <s v="Construction - installation"/>
    <x v="4"/>
    <s v="En réalisation"/>
    <d v="2016-06-30T00:00:00"/>
    <s v="Approbation plans+budget rév."/>
    <s v="Approbation plans+budget rév."/>
    <n v="10"/>
    <x v="15"/>
    <x v="15"/>
    <m/>
    <m/>
    <m/>
    <s v="Mirabel"/>
    <s v="DRONQ"/>
  </r>
  <r>
    <n v="15"/>
    <s v="Val-David"/>
    <s v="15-09"/>
    <s v="1842-9787"/>
    <s v="3005-0393"/>
    <s v="CPE BAMBOULI INC."/>
    <n v="5"/>
    <x v="0"/>
    <s v="Augment. INS"/>
    <s v="2016-2017"/>
    <n v="2016"/>
    <d v="2016-08-31T00:00:00"/>
    <x v="0"/>
    <s v="Réaménagement -installation"/>
    <x v="0"/>
    <s v="En réalisation"/>
    <d v="2016-08-31T00:00:00"/>
    <s v="Aucune étape franchie"/>
    <s v="Aucune étape franchie"/>
    <n v="0"/>
    <x v="0"/>
    <x v="0"/>
    <m/>
    <m/>
    <m/>
    <s v="Bertrand"/>
    <s v="DRONQ"/>
  </r>
  <r>
    <n v="15"/>
    <s v="Sainte-Sophie"/>
    <s v="15-05"/>
    <s v="2151-5838"/>
    <s v="3005-6891"/>
    <s v="CPE LA JOYEUSE ÉQUIPÉE-INSTA. SAINTE-SOPHIE"/>
    <n v="70"/>
    <x v="0"/>
    <s v="Ajout INS"/>
    <s v="2016-2017"/>
    <n v="2016"/>
    <d v="2017-03-31T00:00:00"/>
    <x v="2"/>
    <s v="Construction - installation"/>
    <x v="2"/>
    <s v="En réalisation"/>
    <d v="2016-09-30T00:00:00"/>
    <s v="Dépôt plans+budget révisés"/>
    <s v="Dépôt plans+budget révisés"/>
    <n v="9"/>
    <x v="10"/>
    <x v="10"/>
    <m/>
    <m/>
    <m/>
    <m/>
    <s v="DRONQ"/>
  </r>
  <r>
    <n v="15"/>
    <s v="Kanesatake"/>
    <s v="15-01"/>
    <s v="3000-5555"/>
    <s v="3005-2750"/>
    <s v="CPE TSI RONTSWA'TA:KHWA"/>
    <n v="40"/>
    <x v="0"/>
    <s v="Implant.CPE INS"/>
    <s v="2016-2017"/>
    <n v="2016"/>
    <d v="2017-03-31T00:00:00"/>
    <x v="6"/>
    <s v="Construction - installation"/>
    <x v="2"/>
    <s v="En réalisation"/>
    <d v="2016-09-30T00:00:00"/>
    <s v="Appel d’offres pour le choix de l’entrepreneur "/>
    <s v="Appel d’offres entrepreneur"/>
    <n v="8"/>
    <x v="4"/>
    <x v="4"/>
    <m/>
    <m/>
    <m/>
    <m/>
    <s v="DRONQ"/>
  </r>
  <r>
    <m/>
    <m/>
    <m/>
    <m/>
    <m/>
    <s v="Sous-total:"/>
    <n v="200"/>
    <x v="1"/>
    <m/>
    <s v="2016-2017"/>
    <s v="2016-2017"/>
    <m/>
    <x v="1"/>
    <m/>
    <x v="1"/>
    <m/>
    <m/>
    <m/>
    <m/>
    <m/>
    <x v="1"/>
    <x v="1"/>
    <m/>
    <m/>
    <m/>
    <m/>
    <m/>
  </r>
  <r>
    <n v="15"/>
    <s v="Mirabel"/>
    <s v="15-06"/>
    <s v="3000-2078"/>
    <s v="3005-9602"/>
    <s v="LA ROSE DES VENTS (INST. MIRABEL)"/>
    <n v="80"/>
    <x v="0"/>
    <s v="Ajout INS"/>
    <s v="2017-2018"/>
    <n v="2017"/>
    <d v="2017-06-30T00:00:00"/>
    <x v="0"/>
    <s v="Construction - installation"/>
    <x v="0"/>
    <s v="En réalisation"/>
    <d v="2017-06-30T00:00:00"/>
    <s v="Aucune étape franchie"/>
    <s v="Aucune étape franchie"/>
    <n v="0"/>
    <x v="0"/>
    <x v="0"/>
    <m/>
    <m/>
    <m/>
    <s v="Mirabel"/>
    <s v="DRONQ"/>
  </r>
  <r>
    <n v="15"/>
    <s v="Mirabel"/>
    <s v="15-06"/>
    <s v="4026-9516"/>
    <s v="3005-9601"/>
    <s v="CPE &quot;LES PETITS BALUCHONS&quot; (INST. MIRABEL)"/>
    <n v="80"/>
    <x v="0"/>
    <s v="Ajout INS"/>
    <s v="2017-2018"/>
    <n v="2017"/>
    <d v="2017-08-31T00:00:00"/>
    <x v="0"/>
    <s v="Construction - installation"/>
    <x v="0"/>
    <s v="En réalisation"/>
    <d v="2017-08-31T00:00:00"/>
    <s v="Aucune étape franchie"/>
    <s v="Aucune étape franchie"/>
    <n v="0"/>
    <x v="0"/>
    <x v="0"/>
    <m/>
    <m/>
    <m/>
    <s v="Mirabel"/>
    <s v="DRONQ"/>
  </r>
  <r>
    <n v="15"/>
    <s v="Bois-des-Filion"/>
    <s v="15-03"/>
    <s v="5528-5563"/>
    <s v="3005-6912"/>
    <s v="CPE LES AMIS D'ABORD (INST. BOIS-DES-FILION)"/>
    <n v="62"/>
    <x v="0"/>
    <s v="Ajout INS"/>
    <s v="2017-2018"/>
    <n v="2016"/>
    <d v="2017-09-30T00:00:00"/>
    <x v="2"/>
    <s v="Non déterminé"/>
    <x v="2"/>
    <s v="En réalisation"/>
    <d v="2016-10-31T00:00:00"/>
    <s v="Avis du MFA embauche pro."/>
    <s v="Avis du Ministère embauche pro."/>
    <n v="3"/>
    <x v="8"/>
    <x v="8"/>
    <s v="Devancement possible"/>
    <m/>
    <m/>
    <m/>
    <s v="DRONQ"/>
  </r>
  <r>
    <n v="15"/>
    <s v="Sainte-Thérèse"/>
    <s v="15-02"/>
    <s v="2843-0536"/>
    <s v="3005-6900"/>
    <s v="CPE FANFAN SOLEIL INST.  DUQUET"/>
    <n v="80"/>
    <x v="0"/>
    <s v="Ajout INS"/>
    <s v="2017-2018"/>
    <n v="2017"/>
    <d v="2017-09-30T00:00:00"/>
    <x v="2"/>
    <s v="Construction - installation"/>
    <x v="2"/>
    <s v="En réalisation"/>
    <d v="2017-09-30T00:00:00"/>
    <s v="Avis du MFA embauche pro."/>
    <s v="Avis du Ministère embauche pro."/>
    <n v="3"/>
    <x v="8"/>
    <x v="8"/>
    <m/>
    <m/>
    <m/>
    <m/>
    <s v="DRONQ"/>
  </r>
  <r>
    <m/>
    <m/>
    <m/>
    <m/>
    <m/>
    <s v="Sous-total:"/>
    <n v="302"/>
    <x v="1"/>
    <m/>
    <s v="2017-2018"/>
    <s v="2017-2018"/>
    <m/>
    <x v="1"/>
    <m/>
    <x v="1"/>
    <m/>
    <m/>
    <m/>
    <m/>
    <m/>
    <x v="1"/>
    <x v="1"/>
    <m/>
    <m/>
    <m/>
    <m/>
    <m/>
  </r>
  <r>
    <n v="15"/>
    <s v="Saint-Joseph-du-Lac"/>
    <s v="15-01"/>
    <s v="3000-5012"/>
    <s v="3005-8704"/>
    <s v="CPE LES EXPLORATEURS (INST. ST-JOSEPH-DU-LAC)"/>
    <n v="66"/>
    <x v="0"/>
    <s v="Ajout INS"/>
    <s v="2018-2019"/>
    <n v="2018"/>
    <d v="2018-04-30T00:00:00"/>
    <x v="0"/>
    <s v="Construction - installation"/>
    <x v="0"/>
    <s v="En réalisation"/>
    <d v="2018-04-30T00:00:00"/>
    <s v="Aucune étape franchie"/>
    <s v="Aucune étape franchie"/>
    <n v="0"/>
    <x v="0"/>
    <x v="0"/>
    <m/>
    <m/>
    <m/>
    <s v="Mirabel"/>
    <s v="DRONQ"/>
  </r>
  <r>
    <n v="15"/>
    <s v="Saint-Colomban"/>
    <s v="15-05"/>
    <s v="3000-2193"/>
    <s v="3005-0557"/>
    <s v="CPE LES LUTINS ENCHANTEURS"/>
    <n v="20"/>
    <x v="0"/>
    <s v="Augment. INS"/>
    <s v="2018-2019"/>
    <n v="2018"/>
    <d v="2018-05-31T00:00:00"/>
    <x v="0"/>
    <s v="Agrandissement -installation"/>
    <x v="0"/>
    <s v="En réalisation"/>
    <d v="2018-05-31T00:00:00"/>
    <s v="Aucune étape franchie"/>
    <s v="Aucune étape franchie"/>
    <n v="0"/>
    <x v="0"/>
    <x v="0"/>
    <m/>
    <m/>
    <m/>
    <s v="Argenteuil"/>
    <s v="DRONQ"/>
  </r>
  <r>
    <n v="15"/>
    <s v="Mirabel"/>
    <s v="15-06"/>
    <s v="5479-4979"/>
    <s v="3005-9481"/>
    <s v="CPE LE PETIT ÉQUIPAGE (INST. MIRABEL)"/>
    <n v="80"/>
    <x v="0"/>
    <s v="Ajout INS"/>
    <s v="2018-2019"/>
    <n v="2018"/>
    <d v="2018-09-30T00:00:00"/>
    <x v="0"/>
    <s v="Construction - installation"/>
    <x v="0"/>
    <s v="En réalisation"/>
    <d v="2018-09-30T00:00:00"/>
    <s v="Aucune étape franchie"/>
    <s v="Aucune étape franchie"/>
    <n v="0"/>
    <x v="0"/>
    <x v="0"/>
    <m/>
    <m/>
    <m/>
    <s v="Mirabel"/>
    <s v="DRONQ"/>
  </r>
  <r>
    <n v="15"/>
    <s v="Saint-Jérôme"/>
    <s v="15-04"/>
    <s v="1336-4252"/>
    <s v="3005-6905"/>
    <s v="CPE TOURNESOL INC."/>
    <n v="80"/>
    <x v="0"/>
    <s v="Ajout INS"/>
    <s v="2018-2019"/>
    <n v="2017"/>
    <d v="2018-09-30T00:00:00"/>
    <x v="2"/>
    <s v="Construction - installation"/>
    <x v="0"/>
    <s v="En réalisation"/>
    <d v="2017-09-30T00:00:00"/>
    <s v="Aucune étape franchie"/>
    <s v="Aucune étape franchie"/>
    <n v="0"/>
    <x v="0"/>
    <x v="0"/>
    <m/>
    <s v="Soumis aux nouvelles règles du PFI. Avec le CEGEP de St-Jérôme. Lettre de suivi à la réponse pour 31 mars 2016. Assujetti aux nouvelles modalités."/>
    <m/>
    <m/>
    <s v="DRONQ"/>
  </r>
  <r>
    <n v="15"/>
    <s v="Saint-Jérôme"/>
    <s v="15-04"/>
    <s v="2973-1635"/>
    <s v="2973-1635"/>
    <s v="CPE LA PETITE ACADÉMIE"/>
    <n v="18"/>
    <x v="0"/>
    <s v="Augment. INS"/>
    <s v="2018-2019"/>
    <n v="2018"/>
    <d v="2018-12-31T00:00:00"/>
    <x v="0"/>
    <s v="Agrandissement -installation"/>
    <x v="0"/>
    <s v="En réalisation"/>
    <d v="2018-12-31T00:00:00"/>
    <s v="Aucune étape franchie"/>
    <s v="Aucune étape franchie"/>
    <n v="0"/>
    <x v="0"/>
    <x v="0"/>
    <m/>
    <s v="Possibilité d'une cessation de bail avec L'Académie Lafontaine. Agrandissement."/>
    <m/>
    <s v="Saint-Jérôme"/>
    <s v="DRONQ"/>
  </r>
  <r>
    <n v="15"/>
    <s v="Mirabel"/>
    <s v="15-06"/>
    <s v="3000-2193"/>
    <s v="3005-9568"/>
    <s v="CPE LES LUTINS ENCHANTEURS (INST. MIRABEL-EN-HAUT)"/>
    <n v="80"/>
    <x v="0"/>
    <s v="Ajout INS"/>
    <s v="2018-2019"/>
    <n v="2018"/>
    <d v="2019-03-31T00:00:00"/>
    <x v="0"/>
    <s v="Construction - installation"/>
    <x v="0"/>
    <s v="En réalisation"/>
    <d v="2019-03-31T00:00:00"/>
    <s v="Aucune étape franchie"/>
    <s v="Aucune étape franchie"/>
    <n v="0"/>
    <x v="0"/>
    <x v="0"/>
    <m/>
    <m/>
    <m/>
    <s v="Mirabel"/>
    <s v="DRONQ"/>
  </r>
  <r>
    <m/>
    <m/>
    <m/>
    <m/>
    <m/>
    <s v="Sous-total:"/>
    <n v="344"/>
    <x v="1"/>
    <m/>
    <s v="2018-2019"/>
    <s v="2018-2019"/>
    <m/>
    <x v="1"/>
    <m/>
    <x v="1"/>
    <m/>
    <m/>
    <m/>
    <m/>
    <m/>
    <x v="1"/>
    <x v="1"/>
    <m/>
    <m/>
    <m/>
    <m/>
    <m/>
  </r>
  <r>
    <n v="15"/>
    <s v="Sainte-Adèle"/>
    <s v="15-08"/>
    <s v="1640-9278"/>
    <s v="3005-9578"/>
    <s v="CPE LA BARBOUILLE INC. (INST. SAINTE-ADÈLE)"/>
    <n v="70"/>
    <x v="0"/>
    <s v="Ajout INS"/>
    <s v="2019-2020"/>
    <n v="2019"/>
    <d v="2019-04-30T00:00:00"/>
    <x v="0"/>
    <s v="Construction - installation"/>
    <x v="0"/>
    <s v="En réalisation"/>
    <d v="2019-09-30T00:00:00"/>
    <s v="Aucune étape franchie"/>
    <s v="Aucune étape franchie"/>
    <n v="0"/>
    <x v="0"/>
    <x v="0"/>
    <m/>
    <m/>
    <m/>
    <s v="Bertrand"/>
    <s v="DRONQ"/>
  </r>
  <r>
    <n v="15"/>
    <s v="Saint-Jérôme"/>
    <s v="15-04"/>
    <s v="2973-1635"/>
    <s v="3005-9479"/>
    <s v="CPE LA PETITE ACADÉMIE (INST. SAINT-JÉRÔME)"/>
    <n v="80"/>
    <x v="0"/>
    <s v="Ajout INS"/>
    <s v="2019-2020"/>
    <n v="2019"/>
    <d v="2019-09-30T00:00:00"/>
    <x v="0"/>
    <s v="Construction - installation"/>
    <x v="0"/>
    <s v="En réalisation"/>
    <d v="2019-09-30T00:00:00"/>
    <s v="Aucune étape franchie"/>
    <s v="Aucune étape franchie"/>
    <n v="0"/>
    <x v="0"/>
    <x v="0"/>
    <m/>
    <m/>
    <m/>
    <s v="Saint-Jérôme"/>
    <s v="DRONQ"/>
  </r>
  <r>
    <n v="15"/>
    <s v="Saint-André-d'Argenteuil"/>
    <s v="15-07"/>
    <s v="1638-5452"/>
    <s v="3005-2016"/>
    <s v="C.P.E. LA PUCE A L'OREILLE"/>
    <n v="40"/>
    <x v="0"/>
    <s v="Augment. INS"/>
    <s v="2019-2020"/>
    <n v="2019"/>
    <d v="2019-09-30T00:00:00"/>
    <x v="0"/>
    <s v="Agrandissement -installation"/>
    <x v="0"/>
    <s v="En réalisation"/>
    <d v="2019-09-30T00:00:00"/>
    <s v="Aucune étape franchie"/>
    <s v="Aucune étape franchie"/>
    <n v="0"/>
    <x v="0"/>
    <x v="0"/>
    <m/>
    <m/>
    <m/>
    <s v="Argenteuil"/>
    <s v="DRONQ"/>
  </r>
  <r>
    <n v="15"/>
    <s v="Mont-Laurier"/>
    <s v="15-10"/>
    <s v="2731-9227"/>
    <s v="3005-0513"/>
    <s v="CPE LA FOURMILIÈRE"/>
    <n v="20"/>
    <x v="0"/>
    <s v="Augment. INS"/>
    <s v="2019-2020"/>
    <n v="2019"/>
    <d v="2019-09-30T00:00:00"/>
    <x v="0"/>
    <s v="Agrandissement -installation"/>
    <x v="0"/>
    <s v="En réalisation"/>
    <d v="2019-09-30T00:00:00"/>
    <s v="Aucune étape franchie"/>
    <s v="Aucune étape franchie"/>
    <n v="0"/>
    <x v="0"/>
    <x v="0"/>
    <m/>
    <m/>
    <m/>
    <s v="Labelle"/>
    <s v="DRONQ"/>
  </r>
  <r>
    <n v="15"/>
    <s v="Sainte-Sophie"/>
    <s v="15-05"/>
    <s v="2959-3399"/>
    <s v="3005-9609"/>
    <s v="CPE LES BONHEURS DE SOPHIE (INST. SAINTE-SOPHIE)"/>
    <n v="60"/>
    <x v="0"/>
    <s v="Ajout INS"/>
    <s v="2019-2020"/>
    <n v="2019"/>
    <d v="2020-03-31T00:00:00"/>
    <x v="0"/>
    <s v="Construction - installation"/>
    <x v="0"/>
    <s v="En réalisation"/>
    <d v="2020-03-31T00:00:00"/>
    <s v="Aucune étape franchie"/>
    <s v="Aucune étape franchie"/>
    <n v="0"/>
    <x v="0"/>
    <x v="0"/>
    <m/>
    <m/>
    <m/>
    <s v="Rousseau"/>
    <s v="DRONQ"/>
  </r>
  <r>
    <m/>
    <m/>
    <m/>
    <m/>
    <m/>
    <s v="Sous-total:"/>
    <n v="270"/>
    <x v="1"/>
    <m/>
    <s v="2019-2020"/>
    <s v="2019-2020"/>
    <m/>
    <x v="1"/>
    <m/>
    <x v="1"/>
    <m/>
    <m/>
    <m/>
    <m/>
    <m/>
    <x v="1"/>
    <x v="1"/>
    <m/>
    <m/>
    <m/>
    <m/>
    <m/>
  </r>
  <r>
    <n v="15"/>
    <s v="Saint-Eustache"/>
    <s v="15-01"/>
    <s v="3000-2073"/>
    <s v="3005-9597"/>
    <s v="CPE LA DÉCOUVERTE DE L'ENFANCE (INST. RIVIÈRE NORD)"/>
    <n v="80"/>
    <x v="0"/>
    <s v="Ajout INS"/>
    <s v="2020-2021"/>
    <n v="2017"/>
    <d v="2021-03-31T00:00:00"/>
    <x v="0"/>
    <s v="Construction - installation"/>
    <x v="0"/>
    <s v="En réalisation"/>
    <d v="2017-07-31T00:00:00"/>
    <s v="Aucune étape franchie"/>
    <s v="Aucune étape franchie"/>
    <n v="0"/>
    <x v="0"/>
    <x v="0"/>
    <m/>
    <m/>
    <m/>
    <s v="Deux-Montagnes"/>
    <s v="DRONQ"/>
  </r>
  <r>
    <n v="15"/>
    <s v="Saint-Eustache"/>
    <s v="15-01"/>
    <s v="1629-3607"/>
    <s v="3005-9600"/>
    <s v="CPE DES DEUX-MONTAGNES (INST. DE LA SEIGNEURIE)"/>
    <n v="80"/>
    <x v="0"/>
    <s v="Ajout INS"/>
    <s v="2020-2021"/>
    <n v="2017"/>
    <d v="2021-03-31T00:00:00"/>
    <x v="0"/>
    <s v="Construction - installation"/>
    <x v="0"/>
    <s v="En réalisation"/>
    <d v="2017-04-30T00:00:00"/>
    <s v="Aucune étape franchie"/>
    <s v="Aucune étape franchie"/>
    <n v="0"/>
    <x v="0"/>
    <x v="0"/>
    <m/>
    <m/>
    <m/>
    <s v="Deux-Montagnes"/>
    <s v="DRONQ"/>
  </r>
  <r>
    <m/>
    <m/>
    <m/>
    <m/>
    <m/>
    <s v="Sous-total:"/>
    <n v="160"/>
    <x v="1"/>
    <m/>
    <s v="2020-2021"/>
    <s v="2019-2020"/>
    <m/>
    <x v="1"/>
    <m/>
    <x v="1"/>
    <m/>
    <m/>
    <m/>
    <m/>
    <m/>
    <x v="1"/>
    <x v="1"/>
    <m/>
    <m/>
    <m/>
    <m/>
    <m/>
  </r>
  <r>
    <s v="Nb de projets"/>
    <n v="22"/>
    <m/>
    <m/>
    <m/>
    <s v="Total région 15_x000a_LAURENTIDES"/>
    <n v="1276"/>
    <x v="1"/>
    <m/>
    <m/>
    <m/>
    <m/>
    <x v="1"/>
    <m/>
    <x v="1"/>
    <m/>
    <m/>
    <m/>
    <m/>
    <m/>
    <x v="1"/>
    <x v="1"/>
    <m/>
    <m/>
    <m/>
    <m/>
    <m/>
  </r>
  <r>
    <n v="16"/>
    <s v="Léry"/>
    <s v="16-07"/>
    <s v="3001-1545"/>
    <s v="3005-7479"/>
    <s v="GARD. APPRENTIS EXPLORATEURS INC. (INST. LÉRY)"/>
    <n v="70"/>
    <x v="2"/>
    <s v="Impl. garderie"/>
    <s v="2016-2017"/>
    <n v="2015"/>
    <d v="2016-06-13T00:00:00"/>
    <x v="2"/>
    <s v="Construction - installation"/>
    <x v="4"/>
    <s v="En réalisation"/>
    <d v="2016-01-29T00:00:00"/>
    <s v="Approbation plans+budget rév."/>
    <s v="Approbation plans+budget rév."/>
    <n v="10"/>
    <x v="16"/>
    <x v="16"/>
    <m/>
    <m/>
    <m/>
    <m/>
    <s v="DRCSQ"/>
  </r>
  <r>
    <n v="16"/>
    <s v="Saint-Jean-sur-Richelieu"/>
    <s v="16-05"/>
    <s v="2842-8399"/>
    <s v="2842-8399"/>
    <s v="CPE DU HAUT-RICHELIEU (INST.1)"/>
    <n v="2"/>
    <x v="0"/>
    <s v="Augment. INS"/>
    <s v="2016-2017"/>
    <n v="2016"/>
    <d v="2016-06-06T00:00:00"/>
    <x v="0"/>
    <s v="Sans réaménagement"/>
    <x v="0"/>
    <s v="En réalisation"/>
    <d v="2016-04-01T00:00:00"/>
    <s v="Aucune étape franchie"/>
    <s v="Réalisation des travaux"/>
    <n v="12"/>
    <x v="16"/>
    <x v="16"/>
    <s v="Devancement possible"/>
    <m/>
    <m/>
    <s v="Saint-Jean"/>
    <s v="DRCSQ"/>
  </r>
  <r>
    <n v="16"/>
    <s v="Chambly"/>
    <s v="16-17"/>
    <s v="3000-7360"/>
    <s v="3005-4257"/>
    <s v="L'ENFANT ZOO"/>
    <n v="31"/>
    <x v="0"/>
    <s v="Augment. INS"/>
    <s v="2016-2017"/>
    <n v="2015"/>
    <d v="2016-08-30T00:00:00"/>
    <x v="2"/>
    <s v="Agrandissement -installation"/>
    <x v="2"/>
    <s v="En réalisation"/>
    <d v="2016-03-14T00:00:00"/>
    <s v="Autorisation début des travaux"/>
    <s v="Autorisation début des travaux"/>
    <n v="11"/>
    <x v="9"/>
    <x v="9"/>
    <m/>
    <m/>
    <m/>
    <m/>
    <s v="DRCSQ"/>
  </r>
  <r>
    <n v="16"/>
    <s v="Saint-Chrysostome"/>
    <s v="16-09"/>
    <s v="1639-1526"/>
    <s v="3005-7453"/>
    <s v="CPE KALÉIDOSCOPE CHILD CARE CENTER"/>
    <n v="20"/>
    <x v="0"/>
    <s v="Augment. INS"/>
    <s v="2016-2017"/>
    <n v="2016"/>
    <d v="2016-08-22T00:00:00"/>
    <x v="0"/>
    <s v="Construction - installation"/>
    <x v="0"/>
    <s v="En réalisation"/>
    <d v="2016-08-22T00:00:00"/>
    <s v="Autorisation poursuite projet"/>
    <s v="Autorisation poursuite projet"/>
    <n v="5"/>
    <x v="6"/>
    <x v="6"/>
    <m/>
    <m/>
    <s v="Chevauchement"/>
    <s v="Huntingdon"/>
    <s v="DRCSQ"/>
  </r>
  <r>
    <n v="16"/>
    <s v="Candiac"/>
    <s v="16-08"/>
    <s v="1507-9494"/>
    <s v="3005-0452"/>
    <s v="CPE KATERI INC."/>
    <n v="4"/>
    <x v="0"/>
    <s v="Augment. INS"/>
    <s v="2016-2017"/>
    <n v="2016"/>
    <d v="2016-08-31T00:00:00"/>
    <x v="2"/>
    <s v="Réaménagement -installation"/>
    <x v="3"/>
    <s v="En réalisation"/>
    <d v="2016-05-15T00:00:00"/>
    <s v="Approbation plans+budget pré."/>
    <s v="Approbation plans+budget pré."/>
    <n v="7"/>
    <x v="11"/>
    <x v="11"/>
    <m/>
    <m/>
    <m/>
    <m/>
    <s v="DRCSQ"/>
  </r>
  <r>
    <n v="16"/>
    <s v="Saint-Constant"/>
    <s v="16-08"/>
    <s v="2156-5916"/>
    <s v="3005-7580"/>
    <s v="CPE LA MÈRE SCHTROUMPH"/>
    <n v="80"/>
    <x v="0"/>
    <s v="Ajout INS"/>
    <s v="2016-2017"/>
    <n v="2016"/>
    <d v="2016-08-19T00:00:00"/>
    <x v="2"/>
    <s v="Construction - installation"/>
    <x v="2"/>
    <s v="En réalisation"/>
    <d v="2016-08-12T00:00:00"/>
    <s v="Dépôt plans+budget révisés"/>
    <s v="Dépôt plans+budget révisés"/>
    <n v="9"/>
    <x v="10"/>
    <x v="10"/>
    <m/>
    <s v="Autorisation de l'appel d'offres donnée.  Au 14 mars, révision des budgets après l’appel d’offres et tout près de l’autorisation des travaux. L'étape de réalisation sera alors modifiée lorsque l’autorisation des travaux sera fait."/>
    <m/>
    <m/>
    <s v="DRCSQ"/>
  </r>
  <r>
    <n v="16"/>
    <s v="Saint-Hyacinthe"/>
    <s v="16-02"/>
    <s v="1368-1556"/>
    <s v="3005-7304"/>
    <s v="CPE LES COQUELICOTS INC. (INST. DES SEIGNEURS)"/>
    <n v="60"/>
    <x v="0"/>
    <s v="Ajout INS"/>
    <s v="2016-2017"/>
    <n v="2016"/>
    <d v="2016-09-02T00:00:00"/>
    <x v="2"/>
    <s v="Construction - installation"/>
    <x v="2"/>
    <s v="En réalisation"/>
    <d v="2016-09-02T00:00:00"/>
    <s v="Appels d'offres entrepreneur"/>
    <s v="Autorisation début des travaux"/>
    <n v="11"/>
    <x v="9"/>
    <x v="9"/>
    <m/>
    <m/>
    <s v="Chevauchement"/>
    <m/>
    <s v="DRCSQ"/>
  </r>
  <r>
    <n v="16"/>
    <s v="Saint-Hyacinthe"/>
    <s v="16-02"/>
    <s v="1368-1556"/>
    <s v="3005-7304"/>
    <s v="CPE LES COQUELICOTS INC. (INST. DES SEIGNEURS)"/>
    <n v="2"/>
    <x v="0"/>
    <s v="Augment. INS"/>
    <s v="2016-2017"/>
    <n v="2016"/>
    <d v="2016-09-02T00:00:00"/>
    <x v="0"/>
    <s v="Construction - installation"/>
    <x v="0"/>
    <s v="En réalisation"/>
    <d v="2016-09-02T00:00:00"/>
    <s v="Appels d'offres entrepreneur"/>
    <s v="Autorisation début des travaux"/>
    <n v="11"/>
    <x v="9"/>
    <x v="9"/>
    <m/>
    <m/>
    <s v="Chevauchement"/>
    <s v="Saint-Hyacinthe"/>
    <s v="DRCSQ"/>
  </r>
  <r>
    <n v="16"/>
    <s v="Châteauguay"/>
    <s v="16-07"/>
    <s v="1625-5390"/>
    <s v="1625-5390"/>
    <s v="CPE TAM-TAM"/>
    <n v="20"/>
    <x v="0"/>
    <s v="Augment. INS"/>
    <s v="2016-2017"/>
    <n v="2016"/>
    <d v="2016-09-26T00:00:00"/>
    <x v="2"/>
    <s v="Agrandissement -installation"/>
    <x v="2"/>
    <s v="En réalisation"/>
    <d v="2016-07-04T00:00:00"/>
    <s v="Dépôt plans+budget pré."/>
    <s v="Dépôt plans+budget pré."/>
    <n v="6"/>
    <x v="2"/>
    <x v="2"/>
    <m/>
    <m/>
    <m/>
    <m/>
    <s v="DRCSQ"/>
  </r>
  <r>
    <n v="16"/>
    <s v="Saint-Amable"/>
    <s v="16-19"/>
    <s v="3000-2222"/>
    <s v="3005-7323"/>
    <s v="CPE LA PASSERELLE (INST. SAINT-AMABLE)"/>
    <n v="80"/>
    <x v="0"/>
    <s v="Ajout INS"/>
    <s v="2016-2017"/>
    <n v="2016"/>
    <d v="2016-10-31T00:00:00"/>
    <x v="2"/>
    <s v="Construction - installation"/>
    <x v="2"/>
    <s v="En réalisation"/>
    <d v="2016-07-01T00:00:00"/>
    <s v="Autorisation début des travaux"/>
    <s v="Autorisation début des travaux"/>
    <n v="11"/>
    <x v="9"/>
    <x v="9"/>
    <m/>
    <m/>
    <m/>
    <m/>
    <s v="DRCSQ"/>
  </r>
  <r>
    <n v="16"/>
    <s v="Saint-Lazare"/>
    <s v="16-11"/>
    <s v="3001-1653"/>
    <s v="3005-7578"/>
    <s v="ELIZABETH SHARMA"/>
    <n v="70"/>
    <x v="2"/>
    <s v="Impl. garderie"/>
    <s v="2016-2017"/>
    <n v="2016"/>
    <d v="2016-10-09T00:00:00"/>
    <x v="2"/>
    <s v="Construction - installation"/>
    <x v="4"/>
    <s v="En réalisation"/>
    <d v="2016-10-09T00:00:00"/>
    <s v="Dépôt plans+budget révisés"/>
    <s v="Dépôt plans+budget révisés"/>
    <n v="9"/>
    <x v="10"/>
    <x v="10"/>
    <m/>
    <m/>
    <m/>
    <m/>
    <s v="DRCSQ"/>
  </r>
  <r>
    <n v="16"/>
    <s v="Contrecoeur"/>
    <s v="16-20"/>
    <s v="1859-4374"/>
    <s v="3005-7303"/>
    <s v="C.P.E. PETIT À PETIT (INST. CONTRECOEUR)"/>
    <n v="62"/>
    <x v="0"/>
    <s v="Ajout INS"/>
    <s v="2016-2017"/>
    <n v="2016"/>
    <d v="2016-11-28T00:00:00"/>
    <x v="2"/>
    <s v="Construction - installation"/>
    <x v="2"/>
    <s v="En réalisation"/>
    <d v="2016-07-29T00:00:00"/>
    <s v="Autorisation poursuite projet"/>
    <s v="Autorisation poursuite projet"/>
    <n v="5"/>
    <x v="6"/>
    <x v="6"/>
    <m/>
    <s v=" Bail emphytéose signé, budget à accepter."/>
    <m/>
    <m/>
    <s v="DRCSQ"/>
  </r>
  <r>
    <n v="16"/>
    <s v="Longueuil"/>
    <s v="16-22"/>
    <s v="1501-8849"/>
    <s v="1501-8849"/>
    <s v="C.P.E. DU QUARTIER"/>
    <n v="30"/>
    <x v="0"/>
    <s v="Augment. INS"/>
    <s v="2016-2017"/>
    <n v="2016"/>
    <d v="2016-11-30T00:00:00"/>
    <x v="2"/>
    <s v="Agrandissement -installation"/>
    <x v="2"/>
    <s v="En réalisation"/>
    <d v="2016-08-31T00:00:00"/>
    <s v="Dépôt plans+budget révisés"/>
    <s v="Dépôt plans+budget révisés"/>
    <n v="9"/>
    <x v="10"/>
    <x v="10"/>
    <m/>
    <m/>
    <m/>
    <m/>
    <s v="DRCSQ"/>
  </r>
  <r>
    <n v="16"/>
    <s v="Les Coteaux"/>
    <s v="16-11"/>
    <s v="3000-4925"/>
    <s v="3005-7447"/>
    <s v="CPE LES SOULANGES (INST. LES COTEAUX)"/>
    <n v="80"/>
    <x v="0"/>
    <s v="Ajout INS"/>
    <s v="2016-2017"/>
    <n v="2016"/>
    <d v="2016-12-30T00:00:00"/>
    <x v="2"/>
    <s v="Construction - installation"/>
    <x v="2"/>
    <s v="En réalisation"/>
    <d v="2016-07-29T00:00:00"/>
    <s v="Dépôt étude d'opportunité"/>
    <s v="Dépôt étude d’opportunité"/>
    <n v="4"/>
    <x v="5"/>
    <x v="5"/>
    <m/>
    <m/>
    <m/>
    <m/>
    <s v="DRCSQ"/>
  </r>
  <r>
    <n v="16"/>
    <s v="Saint-Philippe"/>
    <s v="16-08"/>
    <s v="3000-2287"/>
    <s v="3005-1070"/>
    <s v="CPE SAINT-PHILIPPE"/>
    <n v="23"/>
    <x v="0"/>
    <s v="Augment. INS"/>
    <s v="2016-2017"/>
    <n v="2016"/>
    <d v="2017-01-04T00:00:00"/>
    <x v="2"/>
    <s v="Agrandissement -installation"/>
    <x v="2"/>
    <s v="En réalisation"/>
    <d v="2016-08-01T00:00:00"/>
    <s v="Dépôt plans+budget pré."/>
    <s v="Dépôt plans+budget pré."/>
    <n v="6"/>
    <x v="2"/>
    <x v="2"/>
    <m/>
    <m/>
    <m/>
    <m/>
    <s v="DRCSQ"/>
  </r>
  <r>
    <n v="16"/>
    <s v="Granby"/>
    <s v="16-14"/>
    <s v="2312-3318"/>
    <s v="3005-7276"/>
    <s v="CPE NEZ-À-NEZ"/>
    <n v="66"/>
    <x v="0"/>
    <s v="Ajout INS"/>
    <s v="2016-2017"/>
    <n v="2016"/>
    <d v="2017-01-01T00:00:00"/>
    <x v="2"/>
    <s v="Construction - installation"/>
    <x v="2"/>
    <s v="En réalisation"/>
    <d v="2016-08-31T00:00:00"/>
    <s v="Approbation plans+budget rév."/>
    <s v="Autorisation début des travaux"/>
    <n v="11"/>
    <x v="9"/>
    <x v="9"/>
    <m/>
    <m/>
    <m/>
    <m/>
    <s v="DRCSQ"/>
  </r>
  <r>
    <n v="16"/>
    <s v="Salaberry-de-Valleyfield"/>
    <s v="16-12"/>
    <s v="2311-1214"/>
    <s v="3005-7462"/>
    <s v="CPE CITRONNELLE (INST VALLEYFIELD)"/>
    <n v="80"/>
    <x v="0"/>
    <s v="Ajout INS"/>
    <s v="2016-2017"/>
    <n v="2016"/>
    <d v="2017-01-30T00:00:00"/>
    <x v="2"/>
    <s v="Construction - installation"/>
    <x v="2"/>
    <s v="En réalisation"/>
    <d v="2016-09-30T00:00:00"/>
    <s v="Approbation plans+budget pré."/>
    <s v="Approbation plans+budget pré."/>
    <n v="7"/>
    <x v="11"/>
    <x v="11"/>
    <m/>
    <m/>
    <m/>
    <m/>
    <s v="DRCSQ"/>
  </r>
  <r>
    <n v="16"/>
    <s v="Sainte-Martine"/>
    <s v="16-12"/>
    <s v="3000-8675"/>
    <s v="3005-7460"/>
    <s v="CPE  ABRACADABRA"/>
    <n v="75"/>
    <x v="0"/>
    <s v="Ajout INS"/>
    <s v="2016-2017"/>
    <n v="2016"/>
    <d v="2017-01-30T00:00:00"/>
    <x v="2"/>
    <s v="Construction - installation"/>
    <x v="2"/>
    <s v="En réalisation"/>
    <d v="2017-03-31T00:00:00"/>
    <s v="Dépôt plans+budget pré."/>
    <s v="Dépôt plans+budget pré."/>
    <n v="6"/>
    <x v="2"/>
    <x v="2"/>
    <s v="Retard anticipé"/>
    <m/>
    <m/>
    <m/>
    <s v="DRCSQ"/>
  </r>
  <r>
    <n v="16"/>
    <s v="Cowansville"/>
    <s v="16-13"/>
    <s v="2843-6616"/>
    <s v="2843-6616"/>
    <s v="CPE LES TISSERANDS"/>
    <n v="13"/>
    <x v="0"/>
    <s v="Augment. INS"/>
    <s v="2016-2017"/>
    <n v="2016"/>
    <d v="2017-01-10T00:00:00"/>
    <x v="0"/>
    <s v="Agrandissement -installation"/>
    <x v="0"/>
    <s v="En réalisation"/>
    <d v="2017-01-10T00:00:00"/>
    <s v="Dépôt documents pour permis"/>
    <s v="Approbation plans+budget pré."/>
    <n v="7"/>
    <x v="4"/>
    <x v="4"/>
    <m/>
    <m/>
    <m/>
    <m/>
    <s v="DRCSQ"/>
  </r>
  <r>
    <n v="16"/>
    <s v="Saint-Alexandre"/>
    <s v="16-05"/>
    <s v="5544-5951"/>
    <s v="3005-7308"/>
    <s v="CPE JOIE DE VIVRE (INST. SAINT- ALEXANDRE)"/>
    <n v="61"/>
    <x v="0"/>
    <s v="Ajout INS"/>
    <s v="2016-2017"/>
    <n v="2016"/>
    <d v="2017-02-27T00:00:00"/>
    <x v="2"/>
    <s v="Construction - installation"/>
    <x v="2"/>
    <s v="En réalisation"/>
    <d v="2016-09-19T00:00:00"/>
    <s v="Approbation plans+budget rév."/>
    <s v="Approbation plans+budget rév."/>
    <n v="10"/>
    <x v="13"/>
    <x v="13"/>
    <m/>
    <m/>
    <m/>
    <m/>
    <s v="DRCSQ"/>
  </r>
  <r>
    <n v="16"/>
    <s v="Saint-Antoine-Abbé"/>
    <s v="16-09"/>
    <s v="3000-8675"/>
    <s v="3005-5569"/>
    <s v="CPE ABRACADABRA (LES PETITES POMMES)"/>
    <n v="27"/>
    <x v="0"/>
    <s v="Augment. INS"/>
    <s v="2016-2017"/>
    <n v="2016"/>
    <d v="2017-02-16T00:00:00"/>
    <x v="0"/>
    <s v="Agrandissement -installation"/>
    <x v="0"/>
    <s v="En réalisation"/>
    <d v="2017-02-16T00:00:00"/>
    <s v="Aucune étape franchie"/>
    <s v="Aucune étape franchie"/>
    <n v="0"/>
    <x v="0"/>
    <x v="0"/>
    <m/>
    <m/>
    <m/>
    <s v="Huntingdon"/>
    <s v="DRCSQ"/>
  </r>
  <r>
    <n v="16"/>
    <s v="Châteauguay"/>
    <s v="16-07"/>
    <s v="1625-5390"/>
    <s v="3005-7437"/>
    <s v="CPE TAM-TAM (INST. CHÂTEAUGUAY)"/>
    <n v="80"/>
    <x v="0"/>
    <s v="Ajout INS"/>
    <s v="2016-2017"/>
    <n v="2016"/>
    <d v="2017-03-31T00:00:00"/>
    <x v="2"/>
    <s v="Construction - installation"/>
    <x v="2"/>
    <s v="En réalisation"/>
    <d v="2016-09-01T00:00:00"/>
    <s v="Dépôt étude d'opportunité"/>
    <s v="Dépôt étude d’opportunité"/>
    <n v="4"/>
    <x v="5"/>
    <x v="5"/>
    <m/>
    <m/>
    <m/>
    <m/>
    <s v="DRCSQ"/>
  </r>
  <r>
    <n v="16"/>
    <s v="Saint-Chrysostome"/>
    <s v="16-09"/>
    <s v="1639-1526"/>
    <s v="3005-7453"/>
    <s v="CPE KALÉIDOSCOPE CHILD CARE CENTER"/>
    <n v="60"/>
    <x v="0"/>
    <s v="Ajout INS"/>
    <s v="2016-2017"/>
    <n v="2016"/>
    <d v="2017-03-31T00:00:00"/>
    <x v="2"/>
    <s v="Construction - installation"/>
    <x v="2"/>
    <s v="En réalisation"/>
    <d v="2016-08-22T00:00:00"/>
    <s v="Autorisation poursuite projet"/>
    <s v="Autorisation poursuite projet"/>
    <n v="5"/>
    <x v="6"/>
    <x v="6"/>
    <m/>
    <m/>
    <s v="Chevauchement"/>
    <m/>
    <s v="DRCSQ"/>
  </r>
  <r>
    <n v="16"/>
    <s v="Kahnawake"/>
    <s v="16-26"/>
    <s v="3000-4936"/>
    <s v=" 3006-0082"/>
    <s v="STEP BY STEP CHILD AND FAMILY CENTER"/>
    <n v="37"/>
    <x v="0"/>
    <s v="Augment. INS"/>
    <s v="2016-2017"/>
    <n v="2020"/>
    <d v="2017-03-31T00:00:00"/>
    <x v="8"/>
    <s v="Construction - installation"/>
    <x v="2"/>
    <s v="Au développement"/>
    <d v="2020-09-30T00:00:00"/>
    <s v="Aucune étape franchie"/>
    <s v="Aucune étape franchie"/>
    <n v="0"/>
    <x v="0"/>
    <x v="0"/>
    <m/>
    <m/>
    <m/>
    <m/>
    <s v="DRCSQ"/>
  </r>
  <r>
    <n v="16"/>
    <s v="Kahnawake"/>
    <s v="16-26"/>
    <s v=" 3000-4936"/>
    <s v=" 3006-0081"/>
    <s v="STEP BY STEP CHILD AND FAMILY CENTER"/>
    <n v="48"/>
    <x v="0"/>
    <s v="Ajout INS"/>
    <s v="2016-2017"/>
    <n v="2020"/>
    <d v="2017-03-31T00:00:00"/>
    <x v="8"/>
    <s v="Non déterminé"/>
    <x v="2"/>
    <s v="Au développement"/>
    <d v="2020-09-30T00:00:00"/>
    <s v="Aucune étape franchie"/>
    <s v="Aucune étape franchie"/>
    <n v="0"/>
    <x v="0"/>
    <x v="0"/>
    <m/>
    <m/>
    <m/>
    <m/>
    <s v="DRCSQ"/>
  </r>
  <r>
    <m/>
    <m/>
    <m/>
    <m/>
    <m/>
    <s v="Sous-total:"/>
    <n v="1181"/>
    <x v="1"/>
    <m/>
    <s v="2016-2017"/>
    <s v="2016-2017"/>
    <m/>
    <x v="1"/>
    <m/>
    <x v="1"/>
    <m/>
    <m/>
    <m/>
    <m/>
    <m/>
    <x v="1"/>
    <x v="1"/>
    <m/>
    <m/>
    <m/>
    <m/>
    <m/>
  </r>
  <r>
    <n v="16"/>
    <s v="Châteauguay"/>
    <s v="16-07"/>
    <s v="1352-7619"/>
    <s v="1352-7619"/>
    <s v="CPE LES LUTINS, COOP DE CHÂTEAUGUAY"/>
    <n v="8"/>
    <x v="0"/>
    <s v="Augment. INS"/>
    <s v="2017-2018"/>
    <n v="2017"/>
    <d v="2017-04-01T00:00:00"/>
    <x v="0"/>
    <s v="Agrandissement -installation"/>
    <x v="0"/>
    <s v="Au développement"/>
    <d v="2017-04-01T00:00:00"/>
    <s v="Aucune étape franchie"/>
    <s v="Aucune étape franchie"/>
    <n v="0"/>
    <x v="0"/>
    <x v="0"/>
    <m/>
    <m/>
    <m/>
    <s v="Châteauguay"/>
    <s v="DRCSQ"/>
  </r>
  <r>
    <n v="16"/>
    <s v="Saint-Amable"/>
    <s v="16-19"/>
    <s v="3000-4740"/>
    <s v="3005-4598"/>
    <s v="CPE MIEL ET MELON"/>
    <n v="10"/>
    <x v="0"/>
    <s v="Augment. INS"/>
    <s v="2017-2018"/>
    <n v="2017"/>
    <d v="2017-04-01T00:00:00"/>
    <x v="0"/>
    <s v="Agrandissement -installation"/>
    <x v="0"/>
    <s v="En réalisation"/>
    <d v="2017-04-01T00:00:00"/>
    <s v="Approbation plans+budget rév."/>
    <s v="Approbation plans+budget rév."/>
    <n v="10"/>
    <x v="13"/>
    <x v="13"/>
    <m/>
    <m/>
    <m/>
    <s v="Verchères"/>
    <s v="DRCSQ"/>
  </r>
  <r>
    <n v="16"/>
    <s v="Lac-Brome"/>
    <s v="16-13"/>
    <s v="3001-4027"/>
    <s v="3005-9373"/>
    <s v="LES PETITS TRÉSORS DU LAC"/>
    <n v="76"/>
    <x v="2"/>
    <s v="Impl. garderie"/>
    <s v="2017-2018"/>
    <n v="2017"/>
    <d v="2017-04-03T00:00:00"/>
    <x v="0"/>
    <s v="Construction - installation"/>
    <x v="4"/>
    <s v="En réalisation"/>
    <d v="2017-09-30T00:00:00"/>
    <s v="Aucune étape franchie"/>
    <s v="Aucune étape franchie"/>
    <n v="0"/>
    <x v="0"/>
    <x v="0"/>
    <m/>
    <m/>
    <m/>
    <s v="Brome-Missisquoi"/>
    <s v="DRCSQ"/>
  </r>
  <r>
    <n v="16"/>
    <s v="L'Île-Perrot"/>
    <s v="16-10"/>
    <s v="3001-3917"/>
    <s v="3005-9230"/>
    <s v="G. LE COIN DES MARMOTS INC."/>
    <n v="80"/>
    <x v="2"/>
    <s v="Impl. garderie"/>
    <s v="2017-2018"/>
    <n v="2017"/>
    <d v="2017-04-01T00:00:00"/>
    <x v="0"/>
    <s v="Construction - installation"/>
    <x v="4"/>
    <s v="En réalisation"/>
    <d v="2017-04-01T00:00:00"/>
    <s v="Aucune étape franchie"/>
    <s v="Aucune étape franchie"/>
    <n v="0"/>
    <x v="0"/>
    <x v="0"/>
    <m/>
    <m/>
    <m/>
    <s v="Vaudreuil"/>
    <s v="DRCSQ"/>
  </r>
  <r>
    <n v="16"/>
    <s v="Pincourt"/>
    <s v="16-10"/>
    <s v="3001-4081"/>
    <s v="3005-9430"/>
    <s v="9280-4921 QUÉBEC INC. (LES MINIS COURTOIS)"/>
    <n v="78"/>
    <x v="2"/>
    <s v="Impl. garderie"/>
    <s v="2017-2018"/>
    <n v="2017"/>
    <d v="2017-04-01T00:00:00"/>
    <x v="0"/>
    <s v="Construction - installation"/>
    <x v="4"/>
    <s v="En réalisation"/>
    <d v="2017-04-01T00:00:00"/>
    <s v="Dépôt plans+budget révisés"/>
    <s v="Dépôt plans+budget révisés"/>
    <n v="9"/>
    <x v="10"/>
    <x v="10"/>
    <m/>
    <m/>
    <m/>
    <s v="Vaudreuil"/>
    <s v="DRCSQ"/>
  </r>
  <r>
    <n v="16"/>
    <s v="Boucherville"/>
    <s v="16-24"/>
    <s v="3000-2100"/>
    <s v="3005-6762"/>
    <s v="CPE DE BOUCHERVILLE"/>
    <n v="80"/>
    <x v="0"/>
    <s v="Ajout INS"/>
    <s v="2017-2018"/>
    <n v="2017"/>
    <d v="2017-04-01T00:00:00"/>
    <x v="2"/>
    <s v="Construction - installation"/>
    <x v="2"/>
    <s v="En réalisation"/>
    <d v="2017-04-01T00:00:00"/>
    <s v="Dépôt étude d'opportunité"/>
    <s v="Dépôt étude d’opportunité"/>
    <n v="4"/>
    <x v="5"/>
    <x v="5"/>
    <m/>
    <s v="À risque: Budget à équilibrer et problématique du terrain. En attente du projet de bail et du budget ."/>
    <m/>
    <m/>
    <s v="DRCSQ"/>
  </r>
  <r>
    <n v="16"/>
    <s v="Saint-Valérien-de-Milton"/>
    <s v="16-03"/>
    <s v="5450-2943"/>
    <s v="3005-9484"/>
    <s v="CPE MAFAMIGARDE (INST. SAINT-VALÉRIEN)"/>
    <n v="39"/>
    <x v="0"/>
    <s v="Ajout INS"/>
    <s v="2017-2018"/>
    <n v="2017"/>
    <d v="2017-04-03T00:00:00"/>
    <x v="0"/>
    <s v="Construction - installation"/>
    <x v="0"/>
    <s v="En réalisation"/>
    <d v="2017-09-30T00:00:00"/>
    <s v="Aucune étape franchie"/>
    <s v="Aucune étape franchie"/>
    <n v="0"/>
    <x v="0"/>
    <x v="0"/>
    <m/>
    <m/>
    <m/>
    <s v="Johnson"/>
    <s v="DRCSQ"/>
  </r>
  <r>
    <n v="16"/>
    <s v="Brigham"/>
    <s v="16-13"/>
    <s v="1642-3105"/>
    <s v="3005-9279"/>
    <s v="CPE LE PAPILLON BLEU (INST.BRIGHAM)"/>
    <n v="65"/>
    <x v="0"/>
    <s v="Ajout INS"/>
    <s v="2017-2018"/>
    <n v="2017"/>
    <d v="2017-07-31T00:00:00"/>
    <x v="0"/>
    <s v="Construction - installation"/>
    <x v="0"/>
    <s v="En réalisation"/>
    <d v="2017-09-30T00:00:00"/>
    <s v="Aucune étape franchie"/>
    <s v="Aucune étape franchie"/>
    <n v="0"/>
    <x v="0"/>
    <x v="0"/>
    <m/>
    <m/>
    <m/>
    <s v="Brome-Missisquoi"/>
    <s v="DRCSQ"/>
  </r>
  <r>
    <n v="16"/>
    <s v="McMasterville"/>
    <s v="16-18"/>
    <s v="5505-9406"/>
    <s v="3005-0957"/>
    <s v="LES FRIMOUSSES DE LA VALLÉE"/>
    <n v="30"/>
    <x v="0"/>
    <s v="Augment. INS"/>
    <s v="2017-2018"/>
    <n v="2017"/>
    <d v="2017-08-14T00:00:00"/>
    <x v="0"/>
    <s v="Réaménagement -installation"/>
    <x v="0"/>
    <s v="En réalisation"/>
    <d v="2017-09-30T00:00:00"/>
    <s v="Aucune étape franchie"/>
    <s v="Aucune étape franchie"/>
    <n v="0"/>
    <x v="0"/>
    <x v="0"/>
    <m/>
    <m/>
    <m/>
    <s v="Borduas"/>
    <s v="DRCSQ"/>
  </r>
  <r>
    <n v="16"/>
    <s v="Marieville"/>
    <s v="16-15"/>
    <s v="3001-4712"/>
    <s v="3005-9832"/>
    <s v="CENTRE DE LA PETITE ENFANCE MAMIE-POM (INST. MARIEVILLE)"/>
    <n v="60"/>
    <x v="0"/>
    <s v="Ajout INS"/>
    <s v="2017-2018"/>
    <n v="2017"/>
    <d v="2017-08-14T00:00:00"/>
    <x v="0"/>
    <s v="Aménagement - location"/>
    <x v="0"/>
    <s v="En réalisation"/>
    <d v="2017-09-30T00:00:00"/>
    <s v="Aucune étape franchie"/>
    <s v="Aucune étape franchie"/>
    <n v="0"/>
    <x v="0"/>
    <x v="0"/>
    <m/>
    <m/>
    <m/>
    <s v="Iberville"/>
    <s v="DRCSQ"/>
  </r>
  <r>
    <n v="16"/>
    <s v="Candiac"/>
    <s v="16-08"/>
    <s v="2156-5916"/>
    <s v="3005-7451"/>
    <s v="CPE LA MÈRE SCHTROUMPH (INST. CANDIAC)"/>
    <n v="80"/>
    <x v="0"/>
    <s v="Ajout INS"/>
    <s v="2017-2018"/>
    <n v="2016"/>
    <d v="2017-09-05T00:00:00"/>
    <x v="2"/>
    <s v="Construction - installation"/>
    <x v="2"/>
    <s v="En réalisation"/>
    <d v="2016-10-28T00:00:00"/>
    <s v="Admissibilité au PFI"/>
    <s v="Admissibilité au PFI"/>
    <n v="1"/>
    <x v="7"/>
    <x v="7"/>
    <s v="Retard anticipé"/>
    <s v="À risque. Etude d'opportunité reçue, en analyse."/>
    <m/>
    <m/>
    <s v="DRCSQ"/>
  </r>
  <r>
    <n v="16"/>
    <s v="Saint-Jacques-le-Mineur"/>
    <s v="16-06"/>
    <s v="2323-8967"/>
    <s v="3005-8717"/>
    <s v="LES JEUNES POUSSES DES JARDINS DU QUÉBEC"/>
    <n v="77"/>
    <x v="0"/>
    <s v="Ajout INS"/>
    <s v="2017-2018"/>
    <n v="2017"/>
    <d v="2017-09-30T00:00:00"/>
    <x v="0"/>
    <s v="Construction - installation"/>
    <x v="0"/>
    <s v="Au développement"/>
    <d v="2017-09-30T00:00:00"/>
    <s v="Aucune étape franchie"/>
    <s v="Aucune étape franchie"/>
    <n v="0"/>
    <x v="0"/>
    <x v="0"/>
    <m/>
    <m/>
    <m/>
    <s v="Huntingdon"/>
    <s v="DRCSQ"/>
  </r>
  <r>
    <n v="16"/>
    <s v="Longueuil"/>
    <s v="16-22"/>
    <s v="2540-5994"/>
    <s v="3005-0943"/>
    <s v="CPE VOS TOUT-PETITS"/>
    <n v="18"/>
    <x v="0"/>
    <s v="Augment. INS"/>
    <s v="2017-2018"/>
    <n v="2017"/>
    <d v="2017-09-30T00:00:00"/>
    <x v="0"/>
    <s v="Agrandissement -installation"/>
    <x v="0"/>
    <s v="Au développement"/>
    <d v="2017-09-30T00:00:00"/>
    <s v="Aucune étape franchie"/>
    <s v="Aucune étape franchie"/>
    <n v="0"/>
    <x v="0"/>
    <x v="0"/>
    <m/>
    <m/>
    <m/>
    <s v="Marie-Victorin"/>
    <s v="DRCSQ"/>
  </r>
  <r>
    <n v="16"/>
    <s v="Cowansville"/>
    <s v="16-13"/>
    <s v="3094-6776"/>
    <s v="3094-6776"/>
    <s v="CPE LE ZÈBRE CAROTTÉ"/>
    <n v="12"/>
    <x v="0"/>
    <s v="Augment. INS"/>
    <s v="2017-2018"/>
    <n v="2017"/>
    <d v="2017-09-30T00:00:00"/>
    <x v="0"/>
    <s v="Réaménagement -installation"/>
    <x v="0"/>
    <s v="Au développement"/>
    <d v="2017-09-30T00:00:00"/>
    <s v="Aucune étape franchie"/>
    <s v="Aucune étape franchie"/>
    <n v="0"/>
    <x v="0"/>
    <x v="0"/>
    <m/>
    <m/>
    <m/>
    <s v="Brome-Missisquoi"/>
    <s v="DRCSQ"/>
  </r>
  <r>
    <n v="16"/>
    <s v="Saint-Cyprien-de-Napierville"/>
    <s v="16-06"/>
    <s v="2323-8967"/>
    <s v="3005-7445"/>
    <s v="LES JEUNES POUSSES DES JARDINS-DU-QC - (INST. M. DOUGLAS)"/>
    <n v="75"/>
    <x v="0"/>
    <s v="Ajout INS"/>
    <s v="2017-2018"/>
    <n v="2016"/>
    <d v="2017-11-13T00:00:00"/>
    <x v="2"/>
    <s v="Construction - installation"/>
    <x v="2"/>
    <s v="En réalisation"/>
    <d v="2017-03-22T00:00:00"/>
    <s v="Dépôt étude d'opportunité"/>
    <s v="Dépôt étude d’opportunité"/>
    <n v="4"/>
    <x v="5"/>
    <x v="5"/>
    <m/>
    <m/>
    <m/>
    <m/>
    <s v="DRCSQ"/>
  </r>
  <r>
    <n v="16"/>
    <s v="Saint-Jean-sur-Richelieu"/>
    <s v="16-05"/>
    <s v="1860-1872"/>
    <s v="3005-9446"/>
    <s v="CPE L'ARC-EN-JOIE (INST. ST-ATHANASE)"/>
    <n v="78"/>
    <x v="0"/>
    <s v="Ajout INS"/>
    <s v="2017-2018"/>
    <n v="2017"/>
    <d v="2018-03-31T00:00:00"/>
    <x v="0"/>
    <s v="Construction - installation"/>
    <x v="0"/>
    <s v="En réalisation"/>
    <d v="2017-09-30T00:00:00"/>
    <s v="Aucune étape franchie"/>
    <s v="Aucune étape franchie"/>
    <n v="0"/>
    <x v="0"/>
    <x v="0"/>
    <m/>
    <m/>
    <m/>
    <s v="Iberville"/>
    <s v="DRCSQ"/>
  </r>
  <r>
    <n v="16"/>
    <s v="Châteauguay"/>
    <s v="16-07"/>
    <s v="2840-5397"/>
    <s v="3005-8696"/>
    <s v="CPE CACHALOT (INST. CHÂTEAUGUAY)"/>
    <n v="60"/>
    <x v="0"/>
    <s v="Ajout INS"/>
    <s v="2017-2018"/>
    <n v="2017"/>
    <d v="2018-03-01T00:00:00"/>
    <x v="0"/>
    <s v="Construction - installation"/>
    <x v="0"/>
    <s v="En réalisation"/>
    <d v="2017-09-30T00:00:00"/>
    <s v="Aucune étape franchie"/>
    <s v="Aucune étape franchie"/>
    <n v="0"/>
    <x v="0"/>
    <x v="0"/>
    <m/>
    <m/>
    <m/>
    <s v="Châteauguay"/>
    <s v="DRCSQ"/>
  </r>
  <r>
    <n v="16"/>
    <s v="Longueuil"/>
    <s v="16-21"/>
    <s v="3000-2040"/>
    <s v="3005-6756"/>
    <s v="CPE L'ATTRAIT MIGNON"/>
    <n v="70"/>
    <x v="0"/>
    <s v="Ajout INS"/>
    <s v="2017-2018"/>
    <n v="2017"/>
    <d v="2018-03-30T00:00:00"/>
    <x v="2"/>
    <s v="Construction - installation"/>
    <x v="2"/>
    <s v="En réalisation"/>
    <d v="2017-04-15T00:00:00"/>
    <s v="Admissibilité au PFI"/>
    <s v="Admissibilité au PFI"/>
    <n v="1"/>
    <x v="7"/>
    <x v="7"/>
    <m/>
    <m/>
    <s v="Chevauchement"/>
    <m/>
    <s v="DRCSQ"/>
  </r>
  <r>
    <n v="16"/>
    <s v="Longueuil"/>
    <s v="16-21"/>
    <s v="3000-2040"/>
    <s v="3005-6756"/>
    <s v="CPE L'ATTRAIT MIGNON"/>
    <n v="10"/>
    <x v="0"/>
    <s v="Augment. INS"/>
    <s v="2017-2018"/>
    <n v="2017"/>
    <d v="2018-03-30T00:00:00"/>
    <x v="0"/>
    <s v="Construction - installation"/>
    <x v="0"/>
    <s v="En réalisation"/>
    <d v="2017-04-15T00:00:00"/>
    <s v="Admissibilité au PFI"/>
    <s v="Admissibilité au PFI"/>
    <n v="1"/>
    <x v="7"/>
    <x v="7"/>
    <m/>
    <m/>
    <s v="Chevauchement"/>
    <s v="Taillon"/>
    <s v="DRCSQ"/>
  </r>
  <r>
    <n v="16"/>
    <s v="Sainte-Julie"/>
    <s v="16-19"/>
    <s v="1626-2032"/>
    <s v="1626-2032"/>
    <s v="CPE JULIE-SOLEIL"/>
    <n v="11"/>
    <x v="0"/>
    <s v="Augment. INS"/>
    <s v="2017-2018"/>
    <n v="2017"/>
    <d v="2018-03-31T00:00:00"/>
    <x v="0"/>
    <s v="Réaménagement -installation"/>
    <x v="0"/>
    <s v="En réalisation"/>
    <d v="2017-09-30T00:00:00"/>
    <s v="Aucune étape franchie"/>
    <s v="Aucune étape franchie"/>
    <n v="0"/>
    <x v="0"/>
    <x v="0"/>
    <m/>
    <m/>
    <m/>
    <s v="Verchères"/>
    <s v="DRCSQ"/>
  </r>
  <r>
    <m/>
    <m/>
    <m/>
    <m/>
    <m/>
    <s v="Sous-total:"/>
    <n v="1017"/>
    <x v="1"/>
    <m/>
    <s v="2017-2018"/>
    <s v="2017-2018"/>
    <m/>
    <x v="1"/>
    <m/>
    <x v="1"/>
    <m/>
    <m/>
    <m/>
    <m/>
    <m/>
    <x v="1"/>
    <x v="1"/>
    <m/>
    <m/>
    <m/>
    <m/>
    <m/>
  </r>
  <r>
    <n v="16"/>
    <s v="Beauharnois"/>
    <s v="16-12"/>
    <s v="1464-5725"/>
    <s v="3005-1483"/>
    <s v="CPE BOBINO-INSTALLATION TAPAGEUR"/>
    <n v="16"/>
    <x v="0"/>
    <s v="Augment. INS"/>
    <s v="2018-2019"/>
    <n v="2018"/>
    <d v="2018-04-01T00:00:00"/>
    <x v="0"/>
    <s v="Agrandissement -installation"/>
    <x v="0"/>
    <s v="En réalisation"/>
    <d v="2018-09-30T00:00:00"/>
    <s v="Aucune étape franchie"/>
    <s v="Aucune étape franchie"/>
    <n v="0"/>
    <x v="0"/>
    <x v="0"/>
    <m/>
    <m/>
    <m/>
    <s v="Beauharnois"/>
    <s v="DRCSQ"/>
  </r>
  <r>
    <n v="16"/>
    <s v="Verchères"/>
    <s v="16-20"/>
    <s v="1859-4374"/>
    <s v="3005-8747"/>
    <s v="CPE PETIT À PETIT (INST. VERCHÈRES)"/>
    <n v="62"/>
    <x v="0"/>
    <s v="Ajout INS"/>
    <s v="2018-2019"/>
    <n v="2018"/>
    <d v="2018-04-01T00:00:00"/>
    <x v="0"/>
    <s v="Construction - installation"/>
    <x v="0"/>
    <s v="En réalisation"/>
    <d v="2018-04-01T00:00:00"/>
    <s v="Aucune étape franchie"/>
    <s v="Aucune étape franchie"/>
    <n v="0"/>
    <x v="0"/>
    <x v="0"/>
    <m/>
    <m/>
    <m/>
    <s v="Verchères"/>
    <s v="DRCSQ"/>
  </r>
  <r>
    <n v="16"/>
    <s v="Longueuil"/>
    <s v="16-22"/>
    <s v="1501-8849"/>
    <s v="3005-9493"/>
    <s v="CPE DU QUARTIER (INST. LONGUEUIL)"/>
    <n v="60"/>
    <x v="0"/>
    <s v="Ajout INS"/>
    <s v="2018-2019"/>
    <n v="2018"/>
    <d v="2018-04-06T00:00:00"/>
    <x v="0"/>
    <s v="Construction - installation"/>
    <x v="0"/>
    <s v="En réalisation"/>
    <d v="2018-09-30T00:00:00"/>
    <s v="Aucune étape franchie"/>
    <s v="Aucune étape franchie"/>
    <n v="0"/>
    <x v="0"/>
    <x v="0"/>
    <m/>
    <m/>
    <m/>
    <s v="Marie-Victorin"/>
    <s v="DRCSQ"/>
  </r>
  <r>
    <n v="16"/>
    <s v="Beauharnois"/>
    <s v="16-12"/>
    <s v="1464-5725"/>
    <s v="3005-9472"/>
    <s v="CPE BOBINO INC. (INST. BEAUHARNOIS)"/>
    <n v="68"/>
    <x v="0"/>
    <s v="Ajout INS"/>
    <s v="2018-2019"/>
    <n v="2018"/>
    <d v="2018-04-01T00:00:00"/>
    <x v="0"/>
    <s v="Construction - installation"/>
    <x v="0"/>
    <s v="En réalisation"/>
    <d v="2018-09-30T00:00:00"/>
    <s v="Aucune étape franchie"/>
    <s v="Aucune étape franchie"/>
    <n v="0"/>
    <x v="0"/>
    <x v="0"/>
    <m/>
    <m/>
    <m/>
    <s v="Beauharnois"/>
    <s v="DRCSQ"/>
  </r>
  <r>
    <n v="16"/>
    <s v="Châteauguay"/>
    <s v="16-07"/>
    <s v="2840-5397"/>
    <s v="3005-8695"/>
    <s v="CPE CACHALOT (INST. CHÂTEAUGUAY)"/>
    <n v="60"/>
    <x v="0"/>
    <s v="Ajout INS"/>
    <s v="2018-2019"/>
    <n v="2018"/>
    <d v="2018-04-01T00:00:00"/>
    <x v="0"/>
    <s v="Construction - installation"/>
    <x v="0"/>
    <s v="En réalisation"/>
    <d v="2018-09-30T00:00:00"/>
    <s v="Aucune étape franchie"/>
    <s v="Aucune étape franchie"/>
    <n v="0"/>
    <x v="0"/>
    <x v="0"/>
    <m/>
    <m/>
    <m/>
    <s v="Châteauguay"/>
    <s v="DRCSQ"/>
  </r>
  <r>
    <n v="16"/>
    <s v="Saint-Hyacinthe"/>
    <s v="16-02"/>
    <s v="5450-2943"/>
    <s v="3005-9292"/>
    <s v="CPE MAFAMIGARDE (INST. SAINT-HYACINTHE)"/>
    <n v="39"/>
    <x v="0"/>
    <s v="Ajout INS"/>
    <s v="2018-2019"/>
    <n v="2018"/>
    <d v="2018-04-02T00:00:00"/>
    <x v="0"/>
    <s v="Aménagement - location"/>
    <x v="0"/>
    <s v="En réalisation"/>
    <d v="2018-09-30T00:00:00"/>
    <s v="Aucune étape franchie"/>
    <s v="Aucune étape franchie"/>
    <n v="0"/>
    <x v="0"/>
    <x v="0"/>
    <m/>
    <m/>
    <m/>
    <s v="Saint-Hyacinthe"/>
    <s v="DRCSQ"/>
  </r>
  <r>
    <n v="16"/>
    <s v="Saint-Antoine-sur-Richelieu"/>
    <s v="16-18"/>
    <s v="1860-5642"/>
    <s v="3005-9306"/>
    <s v="C.P.E. LE HIBOU (INST. SAINT-ANTOINE-SUR-RICHELIEU)"/>
    <n v="64"/>
    <x v="0"/>
    <s v="Ajout INS"/>
    <s v="2018-2019"/>
    <n v="2018"/>
    <d v="2018-05-15T00:00:00"/>
    <x v="0"/>
    <s v="Construction - installation"/>
    <x v="0"/>
    <s v="En réalisation"/>
    <d v="2018-09-30T00:00:00"/>
    <s v="Aucune étape franchie"/>
    <s v="Aucune étape franchie"/>
    <n v="0"/>
    <x v="0"/>
    <x v="0"/>
    <m/>
    <m/>
    <m/>
    <s v="Borduas"/>
    <s v="DRCSQ"/>
  </r>
  <r>
    <n v="16"/>
    <s v="Sorel-Tracy"/>
    <s v="16-16"/>
    <s v="1647-9594"/>
    <s v="3005-9267"/>
    <s v="CPE LA MARELLE (INST. SOREL-TRACY)"/>
    <n v="63"/>
    <x v="0"/>
    <s v="Ajout INS"/>
    <s v="2018-2019"/>
    <n v="2017"/>
    <d v="2018-07-20T00:00:00"/>
    <x v="0"/>
    <s v="Construction - installation"/>
    <x v="0"/>
    <s v="En réalisation"/>
    <d v="2017-09-30T00:00:00"/>
    <s v="Aucune étape franchie"/>
    <s v="Aucune étape franchie"/>
    <n v="0"/>
    <x v="0"/>
    <x v="0"/>
    <m/>
    <m/>
    <m/>
    <s v="Richelieu"/>
    <s v="DRCSQ"/>
  </r>
  <r>
    <n v="16"/>
    <s v="Longueuil"/>
    <s v="16-21"/>
    <s v="1477-4566"/>
    <s v="1477-4566"/>
    <s v="CPE DE LONGUEUIL-EST"/>
    <n v="5"/>
    <x v="0"/>
    <s v="Augment. INS"/>
    <s v="2018-2019"/>
    <n v="2017"/>
    <d v="2018-07-10T00:00:00"/>
    <x v="0"/>
    <s v="Agrandissement -installation"/>
    <x v="0"/>
    <s v="En réalisation"/>
    <d v="2017-09-30T00:00:00"/>
    <s v="Aucune étape franchie"/>
    <s v="Aucune étape franchie"/>
    <n v="0"/>
    <x v="0"/>
    <x v="0"/>
    <m/>
    <m/>
    <m/>
    <s v="Taillon"/>
    <s v="DRCSQ"/>
  </r>
  <r>
    <n v="16"/>
    <s v="Saint-Bruno-de-Montarville"/>
    <s v="16-24"/>
    <s v="3001-4065"/>
    <s v="3005-9414"/>
    <s v="G. LA PLACE DES PETITS INC."/>
    <n v="60"/>
    <x v="2"/>
    <s v="Impl. garderie"/>
    <s v="2018-2019"/>
    <n v="2018"/>
    <d v="2018-08-17T00:00:00"/>
    <x v="0"/>
    <s v="Construction - installation"/>
    <x v="4"/>
    <s v="En réalisation"/>
    <d v="2018-09-30T00:00:00"/>
    <s v="Aucune étape franchie"/>
    <s v="Aucune étape franchie"/>
    <n v="0"/>
    <x v="0"/>
    <x v="0"/>
    <m/>
    <m/>
    <m/>
    <s v="Montarville"/>
    <s v="DRCSQ"/>
  </r>
  <r>
    <n v="16"/>
    <s v="Boucherville"/>
    <s v="16-24"/>
    <s v="3000-2100"/>
    <s v="3005-9366"/>
    <s v="CPE DE BOUCHERVILLE (INST. BOUCHERVILLE)"/>
    <n v="62"/>
    <x v="0"/>
    <s v="Ajout INS"/>
    <s v="2018-2019"/>
    <n v="2018"/>
    <d v="2018-09-30T00:00:00"/>
    <x v="0"/>
    <s v="Construction - installation"/>
    <x v="0"/>
    <s v="Au développement"/>
    <d v="2018-09-30T00:00:00"/>
    <s v="Aucune étape franchie"/>
    <s v="Aucune étape franchie"/>
    <n v="0"/>
    <x v="0"/>
    <x v="0"/>
    <m/>
    <m/>
    <m/>
    <s v="Montarville"/>
    <s v="DRCSQ"/>
  </r>
  <r>
    <n v="16"/>
    <s v="Sainte-Catherine"/>
    <s v="16-08"/>
    <s v="3000-2143"/>
    <s v="3005-9185"/>
    <s v="CPE LA BOÎTE À BIZOUS (INST. STE-CATHERINE)"/>
    <n v="80"/>
    <x v="0"/>
    <s v="Ajout INS"/>
    <s v="2018-2019"/>
    <n v="2018"/>
    <d v="2018-09-30T00:00:00"/>
    <x v="0"/>
    <s v="Construction - installation"/>
    <x v="0"/>
    <s v="Au développement"/>
    <d v="2018-09-30T00:00:00"/>
    <s v="Aucune étape franchie"/>
    <s v="Aucune étape franchie"/>
    <n v="0"/>
    <x v="0"/>
    <x v="0"/>
    <m/>
    <m/>
    <m/>
    <s v="Laporte"/>
    <s v="DRCSQ"/>
  </r>
  <r>
    <n v="16"/>
    <s v="Saint-Jean-sur-Richelieu"/>
    <s v="16-05"/>
    <s v="3000-2147"/>
    <s v="3005-9478"/>
    <s v="CPE PETIT MONDE CALIMÉRO (INST. ST-JEAN-SUR-RICHELIEU)"/>
    <n v="78"/>
    <x v="0"/>
    <s v="Ajout INS"/>
    <s v="2018-2019"/>
    <n v="2018"/>
    <d v="2018-09-30T00:00:00"/>
    <x v="0"/>
    <s v="Construction - installation"/>
    <x v="0"/>
    <s v="Au développement"/>
    <d v="2018-09-30T00:00:00"/>
    <s v="Aucune étape franchie"/>
    <s v="Aucune étape franchie"/>
    <n v="0"/>
    <x v="0"/>
    <x v="0"/>
    <m/>
    <s v="Projet devancé en 16-17 prévoit retard 17-18. Lettre non signée."/>
    <m/>
    <s v="Saint-Jean"/>
    <s v="DRCSQ"/>
  </r>
  <r>
    <n v="16"/>
    <s v="Longueuil"/>
    <s v="16-21"/>
    <s v="3000-2040"/>
    <s v="3005-0311"/>
    <s v="CPE L'ATTRAIT MIGNON"/>
    <n v="2"/>
    <x v="0"/>
    <s v="Augment. INS"/>
    <s v="2018-2019"/>
    <n v="2018"/>
    <d v="2018-09-30T00:00:00"/>
    <x v="0"/>
    <s v="Réaménagement -installation"/>
    <x v="0"/>
    <s v="Au développement"/>
    <d v="2018-09-30T00:00:00"/>
    <s v="Aucune étape franchie"/>
    <s v="Aucune étape franchie"/>
    <n v="0"/>
    <x v="0"/>
    <x v="0"/>
    <m/>
    <m/>
    <m/>
    <s v="Taillon"/>
    <s v="DRCSQ"/>
  </r>
  <r>
    <n v="16"/>
    <s v="Vaudreuil-Dorion"/>
    <s v="16-10"/>
    <s v="3001-3546"/>
    <s v="3005-8694"/>
    <s v="PROJET MARIA GIOIA"/>
    <n v="80"/>
    <x v="2"/>
    <s v="Impl. garderie"/>
    <s v="2018-2019"/>
    <n v="2018"/>
    <d v="2018-09-30T00:00:00"/>
    <x v="0"/>
    <s v="Construction - installation"/>
    <x v="4"/>
    <s v="Au développement"/>
    <d v="2018-09-30T00:00:00"/>
    <s v="Aucune étape franchie"/>
    <s v="Aucune étape franchie"/>
    <n v="0"/>
    <x v="0"/>
    <x v="0"/>
    <m/>
    <m/>
    <m/>
    <s v="Vaudreuil"/>
    <s v="DRCSQ"/>
  </r>
  <r>
    <n v="16"/>
    <s v="Upton"/>
    <s v="16-01"/>
    <s v="3000-2093"/>
    <s v="3005-9450"/>
    <s v="CPE DOUX RÉVEIL (INST. UPTON)"/>
    <n v="37"/>
    <x v="0"/>
    <s v="Ajout INS"/>
    <s v="2018-2019"/>
    <n v="2018"/>
    <d v="2019-01-05T00:00:00"/>
    <x v="0"/>
    <s v="Construction - installation"/>
    <x v="0"/>
    <s v="En réalisation"/>
    <d v="2018-09-30T00:00:00"/>
    <s v="Aucune étape franchie"/>
    <s v="Aucune étape franchie"/>
    <n v="0"/>
    <x v="0"/>
    <x v="0"/>
    <m/>
    <m/>
    <m/>
    <s v="Laporte"/>
    <s v="DRCSQ"/>
  </r>
  <r>
    <m/>
    <m/>
    <m/>
    <m/>
    <m/>
    <s v="Sous-total:"/>
    <n v="836"/>
    <x v="1"/>
    <m/>
    <s v="2018-2019"/>
    <s v="2018-2019"/>
    <m/>
    <x v="1"/>
    <m/>
    <x v="1"/>
    <m/>
    <m/>
    <m/>
    <m/>
    <m/>
    <x v="1"/>
    <x v="1"/>
    <m/>
    <m/>
    <m/>
    <m/>
    <m/>
  </r>
  <r>
    <n v="16"/>
    <s v="Dunham"/>
    <s v="16-13"/>
    <s v="3000-2148"/>
    <s v="3005-9293"/>
    <s v="CPE LE CHÂTEAU DES FRIMOUSSES (INST. DUNHAM)"/>
    <n v="80"/>
    <x v="0"/>
    <s v="Ajout INS"/>
    <s v="2019-2020"/>
    <n v="2019"/>
    <d v="2019-04-01T00:00:00"/>
    <x v="0"/>
    <s v="Construction - installation"/>
    <x v="0"/>
    <s v="En réalisation"/>
    <d v="2019-09-30T00:00:00"/>
    <s v="Aucune étape franchie"/>
    <s v="Aucune étape franchie"/>
    <n v="0"/>
    <x v="0"/>
    <x v="0"/>
    <m/>
    <m/>
    <m/>
    <s v="Brome-Missisquoi"/>
    <s v="DRCSQ"/>
  </r>
  <r>
    <n v="16"/>
    <s v="Vaudreuil-Dorion"/>
    <s v="16-10"/>
    <s v="5452-1323"/>
    <s v="3005-9382"/>
    <s v="CPE LA CLAIRE FONTAINE DE PINCOURT (INST. VAUDREUIL)"/>
    <n v="80"/>
    <x v="0"/>
    <s v="Ajout INS"/>
    <s v="2019-2020"/>
    <n v="2019"/>
    <d v="2019-04-01T00:00:00"/>
    <x v="0"/>
    <s v="Construction - installation"/>
    <x v="0"/>
    <s v="En réalisation"/>
    <d v="2019-09-30T00:00:00"/>
    <s v="Aucune étape franchie"/>
    <s v="Aucune étape franchie"/>
    <n v="0"/>
    <x v="0"/>
    <x v="0"/>
    <m/>
    <m/>
    <m/>
    <s v="Vaudreuil"/>
    <s v="DRCSQ"/>
  </r>
  <r>
    <n v="16"/>
    <s v="Saint-Hubert"/>
    <s v="16-23"/>
    <s v="3000-2140"/>
    <s v="3005-8756"/>
    <s v="CPE LES JOYEUX APPRENTIS (INST. SAINT-HUBERT)"/>
    <n v="34"/>
    <x v="0"/>
    <s v="Ajout INS"/>
    <s v="2019-2020"/>
    <n v="2019"/>
    <d v="2019-04-12T00:00:00"/>
    <x v="0"/>
    <s v="Achat et réaménagement - bâtiment"/>
    <x v="0"/>
    <s v="En réalisation"/>
    <d v="2019-09-30T00:00:00"/>
    <s v="Aucune étape franchie"/>
    <s v="Aucune étape franchie"/>
    <n v="0"/>
    <x v="0"/>
    <x v="0"/>
    <m/>
    <m/>
    <m/>
    <s v="Laporte"/>
    <s v="DRCSQ"/>
  </r>
  <r>
    <n v="16"/>
    <s v="Longueuil"/>
    <s v="16-22"/>
    <s v="3000-1191"/>
    <s v="3000-1191"/>
    <s v="CPE POMME SOLEIL"/>
    <n v="14"/>
    <x v="0"/>
    <s v="Augment. INS"/>
    <s v="2019-2020"/>
    <n v="2019"/>
    <d v="2019-04-02T00:00:00"/>
    <x v="0"/>
    <s v="Agrandissement -installation"/>
    <x v="0"/>
    <s v="En réalisation"/>
    <d v="2019-09-30T00:00:00"/>
    <s v="Aucune étape franchie"/>
    <s v="Aucune étape franchie"/>
    <n v="0"/>
    <x v="0"/>
    <x v="0"/>
    <m/>
    <m/>
    <m/>
    <s v="Marie-Victorin"/>
    <s v="DRCSQ"/>
  </r>
  <r>
    <n v="16"/>
    <s v="Beauharnois"/>
    <s v="16-12"/>
    <s v="1464-5725"/>
    <s v="1464-5725"/>
    <s v="CPE BOBINO INC."/>
    <n v="16"/>
    <x v="0"/>
    <s v="Augment. INS"/>
    <s v="2019-2020"/>
    <n v="2019"/>
    <d v="2019-04-01T00:00:00"/>
    <x v="0"/>
    <s v="Agrandissement -installation"/>
    <x v="0"/>
    <s v="En réalisation"/>
    <d v="2019-09-30T00:00:00"/>
    <s v="Aucune étape franchie"/>
    <s v="Aucune étape franchie"/>
    <n v="0"/>
    <x v="0"/>
    <x v="0"/>
    <m/>
    <m/>
    <m/>
    <s v="Beauharnois"/>
    <s v="DRCSQ"/>
  </r>
  <r>
    <n v="16"/>
    <s v="Châteauguay"/>
    <s v="16-07"/>
    <s v="1352-7619"/>
    <s v="3005-9227"/>
    <s v="CPE LES LUTINS (INST.CHÂTEAUGUAY)"/>
    <n v="64"/>
    <x v="0"/>
    <s v="Ajout INS"/>
    <s v="2019-2020"/>
    <n v="2019"/>
    <d v="2019-09-30T00:00:00"/>
    <x v="0"/>
    <s v="Construction - installation"/>
    <x v="0"/>
    <s v="Au développement"/>
    <d v="2019-09-30T00:00:00"/>
    <s v="Aucune étape franchie"/>
    <s v="Aucune étape franchie"/>
    <n v="0"/>
    <x v="0"/>
    <x v="0"/>
    <m/>
    <m/>
    <m/>
    <s v="Châteauguay"/>
    <s v="DRCSQ"/>
  </r>
  <r>
    <n v="16"/>
    <s v="Saint-Bruno-de-Montarville"/>
    <s v="16-24"/>
    <s v="1365-4785"/>
    <s v="3005-9284"/>
    <s v="CPE LES MOUSSES DU MONT (INST. ST-BRUNO-DE-MONTARVILLE)"/>
    <n v="43"/>
    <x v="0"/>
    <s v="Ajout INS"/>
    <s v="2019-2020"/>
    <n v="2019"/>
    <d v="2019-09-30T00:00:00"/>
    <x v="0"/>
    <s v="Construction - installation"/>
    <x v="0"/>
    <s v="Au développement"/>
    <d v="2019-09-30T00:00:00"/>
    <s v="Aucune étape franchie"/>
    <s v="Aucune étape franchie"/>
    <n v="0"/>
    <x v="0"/>
    <x v="0"/>
    <m/>
    <m/>
    <m/>
    <s v="Montarville"/>
    <s v="DRCSQ"/>
  </r>
  <r>
    <n v="16"/>
    <s v="Varennes"/>
    <s v="16-20"/>
    <s v="1477-2081"/>
    <s v="3005-9265"/>
    <s v="CPE MON MONDE À MOI (INST. VARENNES)"/>
    <n v="80"/>
    <x v="0"/>
    <s v="Ajout INS"/>
    <s v="2019-2020"/>
    <n v="2019"/>
    <d v="2019-09-30T00:00:00"/>
    <x v="0"/>
    <s v="Construction - installation"/>
    <x v="0"/>
    <s v="Au développement"/>
    <d v="2019-09-30T00:00:00"/>
    <s v="Aucune étape franchie"/>
    <s v="Aucune étape franchie"/>
    <n v="0"/>
    <x v="0"/>
    <x v="0"/>
    <m/>
    <m/>
    <m/>
    <s v="Verchères"/>
    <s v="DRCSQ"/>
  </r>
  <r>
    <n v="16"/>
    <s v="La Prairie"/>
    <s v="16-08"/>
    <s v="1477-2081"/>
    <s v="3005-9490"/>
    <s v="CPE MON MONDE À MOI (INST. LA PRAIRIE)"/>
    <n v="80"/>
    <x v="0"/>
    <s v="Ajout INS"/>
    <s v="2019-2020"/>
    <n v="2019"/>
    <d v="2019-09-30T00:00:00"/>
    <x v="0"/>
    <s v="Construction - installation"/>
    <x v="0"/>
    <s v="Au développement"/>
    <d v="2019-09-30T00:00:00"/>
    <s v="Aucune étape franchie"/>
    <s v="Aucune étape franchie"/>
    <n v="0"/>
    <x v="0"/>
    <x v="0"/>
    <m/>
    <m/>
    <m/>
    <s v="La Prairie"/>
    <s v="DRCSQ"/>
  </r>
  <r>
    <n v="16"/>
    <s v="Rigaud"/>
    <s v="16-11"/>
    <s v="1863-1598"/>
    <s v="3005-9377"/>
    <s v="CPE LES TOURTERELLES INC. (INST. RIGAUD)"/>
    <n v="44"/>
    <x v="0"/>
    <s v="Ajout INS"/>
    <s v="2019-2020"/>
    <n v="2019"/>
    <d v="2019-09-30T00:00:00"/>
    <x v="0"/>
    <s v="Construction - installation"/>
    <x v="0"/>
    <s v="Au développement"/>
    <d v="2019-09-30T00:00:00"/>
    <s v="Aucune étape franchie"/>
    <s v="Aucune étape franchie"/>
    <n v="0"/>
    <x v="0"/>
    <x v="0"/>
    <m/>
    <m/>
    <m/>
    <s v="Soulanges"/>
    <s v="DRCSQ"/>
  </r>
  <r>
    <n v="16"/>
    <s v="Saint-Mathieu-de-Beloeil"/>
    <s v="16-18"/>
    <s v="3000-1240"/>
    <s v="3005-9232"/>
    <s v="CPE LES COPAINS D'ABORD (INST. ST-MATHIEU-DE-BELOEIL)"/>
    <n v="70"/>
    <x v="0"/>
    <s v="Ajout INS"/>
    <s v="2019-2020"/>
    <n v="2019"/>
    <d v="2019-09-30T00:00:00"/>
    <x v="0"/>
    <s v="Construction - installation"/>
    <x v="0"/>
    <s v="Au développement"/>
    <d v="2019-09-30T00:00:00"/>
    <s v="Aucune étape franchie"/>
    <s v="Aucune étape franchie"/>
    <n v="0"/>
    <x v="0"/>
    <x v="0"/>
    <m/>
    <m/>
    <m/>
    <s v="Borduas"/>
    <s v="DRCSQ"/>
  </r>
  <r>
    <n v="16"/>
    <s v="LeMoyne"/>
    <s v="16-25"/>
    <s v="3000-1321"/>
    <s v="3005-9285"/>
    <s v="CPE DE BLOC EN BLOC (INST. LE MOYNE)"/>
    <n v="55"/>
    <x v="0"/>
    <s v="Ajout INS"/>
    <s v="2019-2020"/>
    <n v="2019"/>
    <d v="2019-09-30T00:00:00"/>
    <x v="0"/>
    <s v="Construction - installation (à confirmer)"/>
    <x v="0"/>
    <s v="Au développement"/>
    <d v="2019-09-30T00:00:00"/>
    <s v="Aucune étape franchie"/>
    <s v="Aucune étape franchie"/>
    <n v="0"/>
    <x v="0"/>
    <x v="0"/>
    <m/>
    <m/>
    <m/>
    <s v="Laporte"/>
    <s v="DRCSQ"/>
  </r>
  <r>
    <n v="16"/>
    <s v="Saint-Mathieu"/>
    <s v="16-08"/>
    <s v="3000-2287"/>
    <s v="3005-9229"/>
    <s v="CPE SAINT-PHILIPPE (INST. SAINT-MATHIEU)"/>
    <n v="62"/>
    <x v="0"/>
    <s v="Ajout INS"/>
    <s v="2019-2020"/>
    <n v="2019"/>
    <d v="2019-09-01T00:00:00"/>
    <x v="0"/>
    <s v="Construction - installation"/>
    <x v="0"/>
    <s v="En réalisation"/>
    <d v="2019-09-30T00:00:00"/>
    <s v="Aucune étape franchie"/>
    <s v="Aucune étape franchie"/>
    <n v="0"/>
    <x v="0"/>
    <x v="0"/>
    <m/>
    <m/>
    <m/>
    <s v="Sanguinet"/>
    <s v="DRCSQ"/>
  </r>
  <r>
    <n v="16"/>
    <s v="Pointe-des-Cascades"/>
    <s v="16-11"/>
    <s v="5446-4334"/>
    <s v="3005-9270"/>
    <s v="CPE LA CAMPINOISE (INST. POINTE-DES-CASCADES)"/>
    <n v="80"/>
    <x v="0"/>
    <s v="Ajout INS"/>
    <s v="2019-2020"/>
    <n v="2019"/>
    <d v="2019-09-30T00:00:00"/>
    <x v="0"/>
    <s v="Construction - installation"/>
    <x v="0"/>
    <s v="Au développement"/>
    <d v="2019-09-30T00:00:00"/>
    <s v="Aucune étape franchie"/>
    <s v="Aucune étape franchie"/>
    <n v="0"/>
    <x v="0"/>
    <x v="0"/>
    <m/>
    <m/>
    <m/>
    <s v="Soulanges"/>
    <s v="DRCSQ"/>
  </r>
  <r>
    <n v="16"/>
    <s v="Saint-Constant"/>
    <s v="16-08"/>
    <s v="3000-2144"/>
    <s v="3005-8742"/>
    <s v="CPE SOLEIL SOURIANT (INST. ST-CONSTANT)"/>
    <n v="80"/>
    <x v="0"/>
    <s v="Ajout INS"/>
    <s v="2019-2020"/>
    <n v="2019"/>
    <d v="2020-01-06T00:00:00"/>
    <x v="0"/>
    <s v="Construction - installation"/>
    <x v="0"/>
    <s v="En réalisation"/>
    <d v="2019-09-30T00:00:00"/>
    <s v="Aucune étape franchie"/>
    <s v="Aucune étape franchie"/>
    <n v="0"/>
    <x v="0"/>
    <x v="0"/>
    <m/>
    <m/>
    <m/>
    <s v="Sanguinet"/>
    <s v="DRCSQ"/>
  </r>
  <r>
    <m/>
    <m/>
    <m/>
    <m/>
    <m/>
    <s v="Sous-total:"/>
    <n v="882"/>
    <x v="1"/>
    <m/>
    <s v="2019-2020"/>
    <s v="2019-2020"/>
    <m/>
    <x v="1"/>
    <m/>
    <x v="1"/>
    <m/>
    <m/>
    <m/>
    <m/>
    <m/>
    <x v="1"/>
    <x v="1"/>
    <m/>
    <m/>
    <m/>
    <m/>
    <m/>
  </r>
  <r>
    <n v="16"/>
    <s v="Saint-Jean-sur-Richelieu"/>
    <s v="16-05"/>
    <s v="3000-2161"/>
    <s v="3005-9461"/>
    <s v="CPE LES CHAMPIGNOLES INC. (INST. SAINT-JULIEN)"/>
    <n v="78"/>
    <x v="0"/>
    <s v="Ajout INS"/>
    <s v="2020-2021"/>
    <n v="2020"/>
    <d v="2020-04-01T00:00:00"/>
    <x v="0"/>
    <s v="Construction - installation"/>
    <x v="0"/>
    <s v="En réalisation"/>
    <d v="2020-09-30T00:00:00"/>
    <s v="Aucune étape franchie"/>
    <s v="Aucune étape franchie"/>
    <n v="0"/>
    <x v="0"/>
    <x v="0"/>
    <m/>
    <m/>
    <m/>
    <s v="Saint-Jean"/>
    <s v="DRCSQ"/>
  </r>
  <r>
    <n v="16"/>
    <s v="Saint-Jean-sur-Richelieu"/>
    <s v="16-05"/>
    <s v="3000-2163"/>
    <s v="3005-8699"/>
    <s v="CPE LA P'TITE CABOCHE"/>
    <n v="44"/>
    <x v="0"/>
    <s v="Ajout INS"/>
    <s v="2020-2021"/>
    <n v="2020"/>
    <d v="2020-04-01T00:00:00"/>
    <x v="0"/>
    <s v="Construction - installation"/>
    <x v="0"/>
    <s v="En réalisation"/>
    <d v="2020-09-30T00:00:00"/>
    <s v="Aucune étape franchie"/>
    <s v="Aucune étape franchie"/>
    <n v="0"/>
    <x v="0"/>
    <x v="0"/>
    <m/>
    <m/>
    <m/>
    <s v="Iberville"/>
    <s v="DRCSQ"/>
  </r>
  <r>
    <n v="16"/>
    <s v="Saint-Joachim-de-Shefford"/>
    <s v="16-14"/>
    <s v="3000-4910"/>
    <s v="3005-9497"/>
    <s v="CPE RAYONS DE SOLEIL DE ROXTON POND (INST. ST-JOACHIM)"/>
    <n v="39"/>
    <x v="0"/>
    <s v="Ajout INS"/>
    <s v="2020-2021"/>
    <n v="2020"/>
    <d v="2020-05-15T00:00:00"/>
    <x v="0"/>
    <s v="Construction - installation"/>
    <x v="0"/>
    <s v="En réalisation"/>
    <d v="2020-05-15T00:00:00"/>
    <s v="Aucune étape franchie"/>
    <s v="Aucune étape franchie"/>
    <n v="0"/>
    <x v="0"/>
    <x v="0"/>
    <m/>
    <m/>
    <m/>
    <s v="Johnson"/>
    <s v="DRCSQ"/>
  </r>
  <r>
    <n v="16"/>
    <s v="Saint-Louis-de-Gonzague"/>
    <s v="16-12"/>
    <s v="5446-4334"/>
    <s v="3005-9290"/>
    <s v="CPE LA CAMPINOISE (INST. SAINT-LOUIS-DE-GONZAGUE)"/>
    <n v="60"/>
    <x v="0"/>
    <s v="Ajout INS"/>
    <s v="2020-2021"/>
    <n v="2020"/>
    <d v="2020-09-30T00:00:00"/>
    <x v="0"/>
    <s v="Construction - installation"/>
    <x v="0"/>
    <s v="Au développement"/>
    <d v="2020-09-30T00:00:00"/>
    <s v="Aucune étape franchie"/>
    <s v="Aucune étape franchie"/>
    <n v="0"/>
    <x v="0"/>
    <x v="0"/>
    <m/>
    <m/>
    <m/>
    <s v="Beauharnois"/>
    <s v="DRCSQ"/>
  </r>
  <r>
    <m/>
    <m/>
    <m/>
    <m/>
    <m/>
    <s v="Sous-total:"/>
    <n v="221"/>
    <x v="1"/>
    <m/>
    <s v="2020-2021"/>
    <s v="2020-2021"/>
    <m/>
    <x v="1"/>
    <m/>
    <x v="1"/>
    <m/>
    <m/>
    <m/>
    <m/>
    <m/>
    <x v="1"/>
    <x v="1"/>
    <m/>
    <m/>
    <m/>
    <m/>
    <m/>
  </r>
  <r>
    <s v="Nb de projets"/>
    <n v="80"/>
    <m/>
    <m/>
    <m/>
    <s v="Total région 16_x000a_MONTÉRÉGIE"/>
    <n v="4137"/>
    <x v="1"/>
    <m/>
    <m/>
    <m/>
    <m/>
    <x v="1"/>
    <m/>
    <x v="1"/>
    <m/>
    <m/>
    <m/>
    <m/>
    <m/>
    <x v="1"/>
    <x v="1"/>
    <m/>
    <m/>
    <m/>
    <m/>
    <m/>
  </r>
  <r>
    <n v="17"/>
    <s v="Drummondville"/>
    <s v="17-01"/>
    <s v="1361-6164"/>
    <s v="3005-8882"/>
    <s v="CPE LES PETITS LUTINS DE DRUMMONDVILLE INC."/>
    <n v="16"/>
    <x v="0"/>
    <s v="Ajout INS"/>
    <s v="2016-2017"/>
    <n v="2016"/>
    <d v="2016-08-29T00:00:00"/>
    <x v="0"/>
    <s v="Aménagement - location"/>
    <x v="0"/>
    <s v="En réalisation"/>
    <d v="2016-08-29T00:00:00"/>
    <s v="Approbation plans+budget pré."/>
    <s v="Approbation plans+budget pré."/>
    <n v="7"/>
    <x v="11"/>
    <x v="11"/>
    <m/>
    <m/>
    <m/>
    <s v="Drummond - Bois-Francs"/>
    <s v="DRCSQ"/>
  </r>
  <r>
    <n v="17"/>
    <s v="Nicolet-Yamaska"/>
    <s v="17-03"/>
    <s v="3000-4859"/>
    <s v="3005-1342"/>
    <s v="CPE AW8SSISAK"/>
    <n v="16"/>
    <x v="0"/>
    <s v="Augment. INS"/>
    <s v="2016-2017"/>
    <n v="2015"/>
    <d v="2016-10-15T00:00:00"/>
    <x v="3"/>
    <s v="Agrandissement -installation"/>
    <x v="3"/>
    <s v="En réalisation"/>
    <d v="2016-03-31T00:00:00"/>
    <s v="Approbation des plans"/>
    <s v="Approbation plans+budget rév."/>
    <n v="10"/>
    <x v="13"/>
    <x v="13"/>
    <m/>
    <s v="Plan non-conformes. Nouveaux plans reçus, en analyse."/>
    <m/>
    <m/>
    <s v="DRCSQ"/>
  </r>
  <r>
    <m/>
    <m/>
    <m/>
    <m/>
    <m/>
    <s v="Sous-total:"/>
    <n v="32"/>
    <x v="1"/>
    <m/>
    <s v="2016-2017"/>
    <s v="2016-2017"/>
    <m/>
    <x v="1"/>
    <m/>
    <x v="1"/>
    <m/>
    <m/>
    <m/>
    <m/>
    <m/>
    <x v="1"/>
    <x v="1"/>
    <m/>
    <m/>
    <m/>
    <m/>
    <m/>
  </r>
  <r>
    <n v="17"/>
    <s v="Princeville"/>
    <s v="17-05"/>
    <s v="2156-9892"/>
    <s v="3005-9118"/>
    <s v="CPE LA PETITE BANDE (INST. PRINCEVILLE)"/>
    <n v="28"/>
    <x v="0"/>
    <s v="Ajout INS"/>
    <s v="2017-2018"/>
    <n v="2017"/>
    <d v="2017-06-01T00:00:00"/>
    <x v="0"/>
    <s v="Aménagement - location"/>
    <x v="0"/>
    <s v="En réalisation"/>
    <d v="2017-04-21T00:00:00"/>
    <s v="Aucune étape franchie"/>
    <s v="Aucune étape franchie"/>
    <n v="0"/>
    <x v="0"/>
    <x v="0"/>
    <m/>
    <m/>
    <m/>
    <s v="Arthabaska"/>
    <s v="DRCSQ"/>
  </r>
  <r>
    <n v="17"/>
    <s v="Saint-Wenceslas"/>
    <s v="17-03"/>
    <s v="2958-0909"/>
    <s v="3005-6525"/>
    <s v="CPE MON AUTRE MAISON"/>
    <n v="37"/>
    <x v="0"/>
    <s v="Ajout INS"/>
    <s v="2017-2018"/>
    <n v="2016"/>
    <d v="2017-07-21T00:00:00"/>
    <x v="2"/>
    <s v="Achat et réaménagement - bâtiment"/>
    <x v="2"/>
    <s v="En réalisation"/>
    <d v="2016-10-07T00:00:00"/>
    <s v="Appels d'offres entrepreneur"/>
    <s v="Appel d’offres entrepreneur"/>
    <n v="8"/>
    <x v="4"/>
    <x v="4"/>
    <m/>
    <m/>
    <m/>
    <m/>
    <s v="DRCSQ"/>
  </r>
  <r>
    <n v="17"/>
    <s v="Victoriaville"/>
    <s v="17-04"/>
    <s v="5418-3694"/>
    <s v="3005-1359"/>
    <s v="CPE LA MARELLE DES BOIS-FRANCS"/>
    <n v="16"/>
    <x v="0"/>
    <s v="Augment. INS"/>
    <s v="2017-2018"/>
    <n v="2017"/>
    <d v="2017-10-20T00:00:00"/>
    <x v="0"/>
    <s v="Agrandissement -installation"/>
    <x v="0"/>
    <s v="En réalisation"/>
    <d v="2017-10-20T00:00:00"/>
    <s v="Aucune étape franchie"/>
    <s v="Aucune étape franchie"/>
    <n v="0"/>
    <x v="0"/>
    <x v="0"/>
    <m/>
    <m/>
    <m/>
    <s v="Arthabaska"/>
    <s v="DRCSQ"/>
  </r>
  <r>
    <n v="17"/>
    <s v="Drummondville"/>
    <s v="17-01"/>
    <s v="3000-1346"/>
    <s v="3000-1346"/>
    <s v="CPE LE PAPILLON ENCHANTÉ"/>
    <n v="18"/>
    <x v="0"/>
    <s v="Augment. INS"/>
    <s v="2017-2018"/>
    <n v="2017"/>
    <d v="2018-03-19T00:00:00"/>
    <x v="0"/>
    <s v="Agrandissement -installation"/>
    <x v="0"/>
    <s v="En réalisation"/>
    <d v="2017-09-30T00:00:00"/>
    <s v="Aucune étape franchie"/>
    <s v="Aucune étape franchie"/>
    <n v="0"/>
    <x v="0"/>
    <x v="0"/>
    <m/>
    <m/>
    <m/>
    <s v="Johnson"/>
    <s v="DRCSQ"/>
  </r>
  <r>
    <m/>
    <m/>
    <m/>
    <m/>
    <m/>
    <s v="Sous-total:"/>
    <n v="99"/>
    <x v="1"/>
    <m/>
    <s v="2017-2018"/>
    <s v="2017-2018"/>
    <m/>
    <x v="1"/>
    <m/>
    <x v="1"/>
    <m/>
    <m/>
    <m/>
    <m/>
    <m/>
    <x v="1"/>
    <x v="1"/>
    <m/>
    <m/>
    <m/>
    <m/>
    <m/>
  </r>
  <r>
    <n v="17"/>
    <s v="Nicolet"/>
    <s v="17-03"/>
    <s v="1359-6408"/>
    <s v="3005-9029"/>
    <s v="CPE GRIPETTE (INST. NICOLET)"/>
    <n v="39"/>
    <x v="0"/>
    <s v="Ajout INS"/>
    <s v="2018-2019"/>
    <n v="2018"/>
    <d v="2018-04-02T00:00:00"/>
    <x v="0"/>
    <s v="Construction - installation"/>
    <x v="0"/>
    <s v="En réalisation"/>
    <d v="2018-09-30T00:00:00"/>
    <s v="Aucune étape franchie"/>
    <s v="Aucune étape franchie"/>
    <n v="0"/>
    <x v="0"/>
    <x v="0"/>
    <m/>
    <m/>
    <m/>
    <s v="Nicolet-Bécancour"/>
    <s v="DRCSQ"/>
  </r>
  <r>
    <n v="17"/>
    <s v="Drummondville"/>
    <s v="17-01"/>
    <s v="3000-2105"/>
    <s v="3005-0603"/>
    <s v="CPE LA MAISON DE BÉCASSINE"/>
    <n v="3"/>
    <x v="0"/>
    <s v="Augment. INS"/>
    <s v="2018-2019"/>
    <n v="2018"/>
    <d v="2018-12-01T00:00:00"/>
    <x v="0"/>
    <s v="Agrandissement -installation"/>
    <x v="0"/>
    <s v="En réalisation"/>
    <d v="2018-04-01T00:00:00"/>
    <s v="Aucune étape franchie"/>
    <s v="Aucune étape franchie"/>
    <n v="0"/>
    <x v="0"/>
    <x v="0"/>
    <m/>
    <m/>
    <m/>
    <s v="Drummond - Bois-Francs"/>
    <s v="DRCSQ"/>
  </r>
  <r>
    <n v="17"/>
    <s v="Bécancour"/>
    <s v="17-02"/>
    <s v="1862-9659"/>
    <s v="3005-8966"/>
    <s v="CPE CHEZ-MOI CHEZ-TOI-BC DE LA GARDE EN MF (BÉCANCOUR)"/>
    <n v="39"/>
    <x v="0"/>
    <s v="Ajout INS"/>
    <s v="2018-2019"/>
    <n v="2018"/>
    <d v="2019-01-14T00:00:00"/>
    <x v="0"/>
    <s v="Construction - installation"/>
    <x v="0"/>
    <s v="En réalisation"/>
    <d v="2018-04-26T00:00:00"/>
    <s v="Aucune étape franchie"/>
    <s v="Aucune étape franchie"/>
    <n v="0"/>
    <x v="0"/>
    <x v="0"/>
    <m/>
    <m/>
    <m/>
    <s v="Nicolet-Bécancour"/>
    <s v="DRCSQ"/>
  </r>
  <r>
    <m/>
    <m/>
    <m/>
    <m/>
    <m/>
    <s v="Sous-total:"/>
    <n v="81"/>
    <x v="1"/>
    <m/>
    <s v="2018-2019"/>
    <s v="2018-2019"/>
    <m/>
    <x v="1"/>
    <m/>
    <x v="1"/>
    <m/>
    <m/>
    <m/>
    <m/>
    <m/>
    <x v="1"/>
    <x v="1"/>
    <m/>
    <m/>
    <m/>
    <m/>
    <m/>
  </r>
  <r>
    <n v="17"/>
    <s v="Saint-Cyrille-de-Wendover"/>
    <s v="17-01"/>
    <s v="3001-3767"/>
    <s v="3005-9027"/>
    <s v="CPE AU COEUR DES DÉCOUVERTES"/>
    <n v="80"/>
    <x v="0"/>
    <s v="Implant.CPE INS"/>
    <s v="2019-2020"/>
    <n v="2019"/>
    <d v="2019-09-30T00:00:00"/>
    <x v="0"/>
    <s v="Construction - installation"/>
    <x v="0"/>
    <s v="Au développement"/>
    <d v="2019-09-30T00:00:00"/>
    <s v="Aucune étape franchie"/>
    <s v="Aucune étape franchie"/>
    <n v="0"/>
    <x v="0"/>
    <x v="0"/>
    <m/>
    <m/>
    <m/>
    <s v="Drummond - Bois-Francs"/>
    <s v="DRCSQ"/>
  </r>
  <r>
    <n v="17"/>
    <s v="Notre-Dame-du-Bon-Conseil"/>
    <s v="17-01"/>
    <s v="3000-1346"/>
    <s v="3005-1004"/>
    <s v="CPE LE PAPILLON ENCHANTÉ"/>
    <n v="31"/>
    <x v="0"/>
    <s v="Augment. INS"/>
    <s v="2019-2020"/>
    <n v="2019"/>
    <d v="2020-02-24T00:00:00"/>
    <x v="0"/>
    <s v="Agrandissement -installation"/>
    <x v="0"/>
    <s v="En réalisation"/>
    <d v="2020-02-24T00:00:00"/>
    <s v="Aucune étape franchie"/>
    <s v="Aucune étape franchie"/>
    <n v="0"/>
    <x v="0"/>
    <x v="0"/>
    <m/>
    <m/>
    <m/>
    <s v="Drummond - Bois-Francs"/>
    <s v="DRCSQ"/>
  </r>
</pivotCacheRecords>
</file>

<file path=xl/pivotCache/pivotCacheRecords2.xml><?xml version="1.0" encoding="utf-8"?>
<pivotCacheRecords xmlns="http://schemas.openxmlformats.org/spreadsheetml/2006/main" xmlns:r="http://schemas.openxmlformats.org/officeDocument/2006/relationships" count="438">
  <r>
    <n v="1"/>
    <s v="Matane"/>
    <s v="1-01"/>
    <s v="3000-2313"/>
    <s v="3005-8833"/>
    <s v="CPE MATANE "/>
    <n v="80"/>
    <x v="0"/>
    <s v="Ajout INS"/>
    <s v="2017-2018"/>
    <n v="2017"/>
    <d v="2017-09-30T00:00:00"/>
    <x v="0"/>
    <s v="Construction - installation"/>
    <x v="0"/>
    <s v="Au développement"/>
    <d v="2017-09-30T00:00:00"/>
    <s v="Aucune étape franchie"/>
    <s v="Aucune étape franchie"/>
    <n v="0"/>
    <s v="Aucune étape franchie"/>
    <n v="0"/>
    <s v="Aucune étape franchie"/>
    <n v="0"/>
    <s v="Aucune étape franchie"/>
    <n v="0"/>
    <s v="Aucune étape franchie"/>
    <n v="0"/>
    <m/>
    <m/>
  </r>
  <r>
    <n v="1"/>
    <s v="Saint-Anaclet-de-Lessard"/>
    <s v="1-03"/>
    <s v="1645-9273"/>
    <s v="3005-8781"/>
    <s v="CPE LES PETITS SOLEILS MAGIQUES "/>
    <n v="34"/>
    <x v="0"/>
    <s v="Ajout INS"/>
    <s v="2017-2018"/>
    <n v="2016"/>
    <d v="2017-09-30T00:00:00"/>
    <x v="0"/>
    <s v="Construction - installation"/>
    <x v="0"/>
    <s v="Au développement"/>
    <d v="2016-09-30T00:00:00"/>
    <s v="Aucune étape franchie"/>
    <s v="Aucune étape franchie"/>
    <n v="0"/>
    <s v="Aucune étape franchie"/>
    <n v="0"/>
    <s v="Aucune étape franchie"/>
    <n v="0"/>
    <s v="Aucune étape franchie"/>
    <n v="0"/>
    <s v="Aucune étape franchie"/>
    <n v="0"/>
    <m/>
    <s v="En cours de discussion."/>
  </r>
  <r>
    <n v="1"/>
    <s v="Rimouski"/>
    <s v="1-03"/>
    <s v="1642-2438"/>
    <s v="3005-1141"/>
    <s v="CPE &quot;LES TROIS COINS&quot;"/>
    <n v="10"/>
    <x v="0"/>
    <s v="Augment. INS"/>
    <s v="2017-2018"/>
    <n v="2017"/>
    <d v="2017-09-30T00:00:00"/>
    <x v="0"/>
    <s v="Agrandissement -installation"/>
    <x v="0"/>
    <s v="Au développement"/>
    <d v="2017-09-30T00:00:00"/>
    <s v="Aucune étape franchie"/>
    <s v="Aucune étape franchie"/>
    <n v="0"/>
    <s v="Aucune étape franchie"/>
    <n v="0"/>
    <s v="Aucune étape franchie"/>
    <n v="0"/>
    <s v="Aucune étape franchie"/>
    <n v="0"/>
    <s v="Aucune étape franchie"/>
    <n v="0"/>
    <m/>
    <m/>
  </r>
  <r>
    <n v="1"/>
    <s v="Dégelis"/>
    <s v="1-07"/>
    <s v="5426-2654"/>
    <s v="3005-1525"/>
    <s v="CPE &quot;LES CALINOURS&quot; (INSTALLATION DÉGELIS)"/>
    <n v="13"/>
    <x v="0"/>
    <s v="Augment. INS"/>
    <s v="2017-2018"/>
    <n v="2017"/>
    <d v="2017-09-30T00:00:00"/>
    <x v="0"/>
    <s v="Agrandissement -installation"/>
    <x v="0"/>
    <s v="Au développement"/>
    <d v="2017-09-30T00:00:00"/>
    <s v="Aucune étape franchie"/>
    <s v="Aucune étape franchie"/>
    <n v="0"/>
    <s v="Aucune étape franchie"/>
    <n v="0"/>
    <s v="Aucune étape franchie"/>
    <n v="0"/>
    <s v="Aucune étape franchie"/>
    <n v="0"/>
    <s v="Aucune étape franchie"/>
    <n v="0"/>
    <m/>
    <m/>
  </r>
  <r>
    <m/>
    <m/>
    <m/>
    <m/>
    <m/>
    <s v="Sous-total:"/>
    <n v="137"/>
    <x v="1"/>
    <m/>
    <s v="2017-2018"/>
    <s v="2017-2018"/>
    <m/>
    <x v="1"/>
    <m/>
    <x v="1"/>
    <m/>
    <m/>
    <m/>
    <m/>
    <m/>
    <m/>
    <m/>
    <m/>
    <m/>
    <m/>
    <m/>
    <m/>
    <m/>
    <m/>
    <m/>
  </r>
  <r>
    <n v="1"/>
    <s v="Amqui"/>
    <s v="1-02"/>
    <s v="1644-3889"/>
    <s v="3005-8745"/>
    <s v="CPE LES P'TITS FLOTS"/>
    <n v="39"/>
    <x v="0"/>
    <s v="Ajout INS"/>
    <s v="2018-2019"/>
    <n v="2018"/>
    <d v="2018-09-30T00:00:00"/>
    <x v="0"/>
    <s v="Construction - installation"/>
    <x v="0"/>
    <s v="Au développement"/>
    <d v="2018-09-30T00:00:00"/>
    <s v="Aucune étape franchie"/>
    <s v="Aucune étape franchie"/>
    <n v="0"/>
    <s v="Aucune étape franchie"/>
    <n v="0"/>
    <s v="Aucune étape franchie"/>
    <n v="0"/>
    <s v="Aucune étape franchie"/>
    <n v="0"/>
    <s v="Aucune étape franchie"/>
    <n v="0"/>
    <m/>
    <m/>
  </r>
  <r>
    <n v="1"/>
    <s v="Rimouski"/>
    <s v="1-03"/>
    <s v="2543-9043"/>
    <s v="3005-8776"/>
    <s v="FARFADETS DE LA POINTE INC "/>
    <n v="60"/>
    <x v="0"/>
    <s v="Ajout INS"/>
    <s v="2018-2019"/>
    <n v="2018"/>
    <d v="2018-09-30T00:00:00"/>
    <x v="0"/>
    <s v="Construction - installation"/>
    <x v="0"/>
    <s v="Au développement"/>
    <d v="2018-09-30T00:00:00"/>
    <s v="Aucune étape franchie"/>
    <s v="Aucune étape franchie"/>
    <n v="0"/>
    <s v="Aucune étape franchie"/>
    <n v="0"/>
    <s v="Aucune étape franchie"/>
    <n v="0"/>
    <s v="Aucune étape franchie"/>
    <n v="0"/>
    <s v="Aucune étape franchie"/>
    <n v="0"/>
    <m/>
    <m/>
  </r>
  <r>
    <n v="1"/>
    <s v="Sainte-Luce-Luceville"/>
    <s v="1-04"/>
    <s v="1853-3604"/>
    <s v="3005-1522"/>
    <s v="CPE LES PINSONS INC."/>
    <n v="21"/>
    <x v="0"/>
    <s v="Augment. INS"/>
    <s v="2018-2019"/>
    <n v="2018"/>
    <d v="2018-09-30T00:00:00"/>
    <x v="0"/>
    <s v="Agrandissement -installation"/>
    <x v="0"/>
    <s v="Au développement"/>
    <d v="2018-09-30T00:00:00"/>
    <s v="Aucune étape franchie"/>
    <s v="Aucune étape franchie"/>
    <n v="0"/>
    <s v="Aucune étape franchie"/>
    <n v="0"/>
    <s v="Aucune étape franchie"/>
    <n v="0"/>
    <s v="Aucune étape franchie"/>
    <n v="0"/>
    <s v="Aucune étape franchie"/>
    <n v="0"/>
    <m/>
    <m/>
  </r>
  <r>
    <m/>
    <m/>
    <m/>
    <m/>
    <m/>
    <s v="Sous-total:"/>
    <n v="120"/>
    <x v="1"/>
    <m/>
    <s v="2018-2019"/>
    <s v="2018-2019"/>
    <m/>
    <x v="1"/>
    <m/>
    <x v="1"/>
    <m/>
    <m/>
    <m/>
    <m/>
    <m/>
    <m/>
    <m/>
    <m/>
    <m/>
    <m/>
    <m/>
    <m/>
    <m/>
    <m/>
    <m/>
  </r>
  <r>
    <n v="1"/>
    <s v="La Pocatière"/>
    <s v="1-08"/>
    <s v="3000-2010"/>
    <s v="3005-8785"/>
    <s v="LES SERVICES DE GARDE LA FARANDOLE"/>
    <n v="31"/>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n v="1"/>
    <s v="Mont-Joli"/>
    <s v="1-04"/>
    <s v="1334-4049"/>
    <s v="3005-8806"/>
    <s v="LES P'TITS MONTOIS "/>
    <n v="37"/>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n v="1"/>
    <s v="Pohénégamook"/>
    <s v="1-07"/>
    <s v="5426-2654"/>
    <s v="3005-8883"/>
    <s v="CPE LES CALINOURS "/>
    <n v="21"/>
    <x v="0"/>
    <s v="Ajout INS"/>
    <s v="2019-2020"/>
    <n v="2019"/>
    <d v="2019-09-30T00:00:00"/>
    <x v="0"/>
    <s v="Aménagement - location"/>
    <x v="0"/>
    <s v="Au développement"/>
    <d v="2019-09-30T00:00:00"/>
    <s v="Aucune étape franchie"/>
    <s v="Aucune étape franchie"/>
    <n v="0"/>
    <s v="Aucune étape franchie"/>
    <n v="0"/>
    <s v="Aucune étape franchie"/>
    <n v="0"/>
    <s v="Aucune étape franchie"/>
    <n v="0"/>
    <s v="Aucune étape franchie"/>
    <n v="0"/>
    <m/>
    <m/>
  </r>
  <r>
    <n v="1"/>
    <s v="Mont-Joli"/>
    <s v="1-04"/>
    <s v="1334-4049"/>
    <s v="3005-3038"/>
    <s v="CPE LES P'TITS MONTOIS (LA PAS-R-AILES)"/>
    <n v="13"/>
    <x v="0"/>
    <s v="Augment. INS"/>
    <s v="2019-2020"/>
    <n v="2019"/>
    <d v="2019-09-30T00:00:00"/>
    <x v="2"/>
    <s v="Aménagement - location"/>
    <x v="2"/>
    <s v="En réalisation"/>
    <d v="2019-09-30T00:00:00"/>
    <s v="Dépôt plans+budget pré."/>
    <s v="Dépôt plans+budget pré."/>
    <n v="6"/>
    <s v="Dépôt plans+budget pré."/>
    <n v="6"/>
    <s v="Dépôt plans+budget pré."/>
    <n v="6"/>
    <s v="Dépôt plans+budget pré."/>
    <n v="6"/>
    <s v="Dépôt plans+budget pré."/>
    <n v="6"/>
    <s v="Retour de pl. possible"/>
    <s v="Dans l'incapacité de développer les places à la Pas-R-Ailes, le CA a demandé au Ministère l'autorisation de jumeler les 13 places de ce projet autorisé dans le cadre du plan de développement 2011 aux 37 places reçues dans le cadre du plan de développement 2013 reportant la date de réalisation au 30 septembre 2019."/>
  </r>
  <r>
    <n v="1"/>
    <s v="Saint-Arsène"/>
    <s v="1-06"/>
    <s v="3001-0750"/>
    <s v="3005-9694"/>
    <s v="CPE DES CANTONS DE RIVIÈRE DU LOUP"/>
    <n v="34"/>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m/>
    <m/>
    <m/>
    <m/>
    <m/>
    <s v="Sous-total:"/>
    <n v="136"/>
    <x v="1"/>
    <m/>
    <s v="2019-2020"/>
    <s v="2019-2020"/>
    <m/>
    <x v="1"/>
    <m/>
    <x v="1"/>
    <m/>
    <m/>
    <m/>
    <m/>
    <m/>
    <m/>
    <m/>
    <m/>
    <m/>
    <m/>
    <m/>
    <m/>
    <m/>
    <m/>
    <m/>
  </r>
  <r>
    <s v="Nb de projets"/>
    <n v="12"/>
    <m/>
    <m/>
    <m/>
    <s v="Total région 1 _x000a_BAS-SAINT-LAURENT"/>
    <n v="393"/>
    <x v="1"/>
    <m/>
    <m/>
    <m/>
    <m/>
    <x v="1"/>
    <m/>
    <x v="1"/>
    <m/>
    <m/>
    <m/>
    <m/>
    <m/>
    <m/>
    <m/>
    <m/>
    <m/>
    <m/>
    <m/>
    <m/>
    <m/>
    <m/>
    <m/>
  </r>
  <r>
    <n v="2"/>
    <s v="Saguenay"/>
    <s v="2-07"/>
    <s v="3001-3416"/>
    <s v="3005-8637"/>
    <s v="CENTRE DE LA PETITE ENFANCE MIKUENISS"/>
    <n v="35"/>
    <x v="0"/>
    <s v="Implant.CPE INS"/>
    <s v="2016-2017"/>
    <n v="2015"/>
    <d v="2017-01-09T00:00:00"/>
    <x v="3"/>
    <s v="Aménagement - location"/>
    <x v="0"/>
    <s v="En réalisation"/>
    <d v="2016-01-25T00:00:00"/>
    <s v="Autorisation début des travaux"/>
    <s v="Autorisation début des travaux"/>
    <n v="11"/>
    <s v="Réalisation des travaux"/>
    <n v="12"/>
    <s v="Réalisation des travaux"/>
    <n v="12"/>
    <s v="Réalisation des travaux"/>
    <n v="12"/>
    <s v="Approbation des locaux"/>
    <n v="14"/>
    <m/>
    <s v="Projet de 45 places : 10 places sous permis temporairement dans l'installation du CPE Les Dégourdis (3005-1687). Retard chantier et problème avec l'architecte au dossier. Ouverture reportée au mois d'août 2016."/>
  </r>
  <r>
    <m/>
    <m/>
    <m/>
    <m/>
    <m/>
    <s v="Sous-total:"/>
    <n v="35"/>
    <x v="1"/>
    <m/>
    <s v="2016-2017"/>
    <s v="2016-2017"/>
    <m/>
    <x v="1"/>
    <m/>
    <x v="1"/>
    <m/>
    <m/>
    <m/>
    <m/>
    <m/>
    <m/>
    <m/>
    <m/>
    <m/>
    <m/>
    <m/>
    <m/>
    <m/>
    <m/>
    <m/>
  </r>
  <r>
    <n v="2"/>
    <s v="Roberval"/>
    <s v="2-02"/>
    <s v="3000-2072"/>
    <s v="3005-8836"/>
    <s v="CPE LES AMIS DE LA CULBUTE "/>
    <n v="29"/>
    <x v="0"/>
    <s v="Ajout INS"/>
    <s v="2017-2018"/>
    <n v="2016"/>
    <d v="2017-04-30T00:00:00"/>
    <x v="0"/>
    <s v="Aménagement - location"/>
    <x v="0"/>
    <s v="En réalisation"/>
    <d v="2017-02-01T00:00:00"/>
    <s v="Aucune étape franchie"/>
    <s v="Aucune étape franchie"/>
    <n v="0"/>
    <s v="Aucune étape franchie"/>
    <n v="0"/>
    <s v="Aucune étape franchie"/>
    <n v="0"/>
    <s v="Aucune étape franchie"/>
    <n v="0"/>
    <s v="Admissibilité au PFI"/>
    <n v="1"/>
    <m/>
    <m/>
  </r>
  <r>
    <n v="2"/>
    <s v="Jonquière"/>
    <s v="2-06"/>
    <s v="3000-1232"/>
    <s v="3005-8848"/>
    <s v="CPE LA SOURIS VERTE "/>
    <n v="21"/>
    <x v="0"/>
    <s v="Ajout INS"/>
    <s v="2017-2018"/>
    <n v="2017"/>
    <d v="2017-06-30T00:00:00"/>
    <x v="0"/>
    <s v="Aménagement - location"/>
    <x v="3"/>
    <s v="En réalisation"/>
    <d v="2017-04-01T00:00:00"/>
    <s v="Aucune étape franchie"/>
    <s v="Aucune étape franchie"/>
    <n v="0"/>
    <s v="Aucune étape franchie"/>
    <n v="0"/>
    <s v="Aucune étape franchie"/>
    <n v="0"/>
    <s v="Aucune étape franchie"/>
    <n v="0"/>
    <s v="Aucune étape franchie"/>
    <n v="0"/>
    <m/>
    <m/>
  </r>
  <r>
    <n v="2"/>
    <s v="Alma"/>
    <s v="2-01"/>
    <s v="2166-7746"/>
    <s v="3005-8975"/>
    <s v="CPE LA BAMBINERIE "/>
    <n v="44"/>
    <x v="0"/>
    <s v="Ajout INS"/>
    <s v="2017-2018"/>
    <n v="2017"/>
    <d v="2017-09-30T00:00:00"/>
    <x v="0"/>
    <s v="Construction - installation"/>
    <x v="0"/>
    <s v="Au développement"/>
    <d v="2017-09-30T00:00:00"/>
    <s v="Aucune étape franchie"/>
    <s v="Aucune étape franchie"/>
    <n v="0"/>
    <s v="Aucune étape franchie"/>
    <n v="0"/>
    <s v="Aucune étape franchie"/>
    <n v="0"/>
    <s v="Aucune étape franchie"/>
    <n v="0"/>
    <s v="Aucune étape franchie"/>
    <n v="0"/>
    <m/>
    <m/>
  </r>
  <r>
    <n v="2"/>
    <s v="Dolbeau-Mistassini"/>
    <s v="2-04"/>
    <s v="3000-1327"/>
    <s v="3005-8971"/>
    <s v="CPE CROQUE LA VIE "/>
    <n v="21"/>
    <x v="0"/>
    <s v="Ajout INS"/>
    <s v="2017-2018"/>
    <n v="2016"/>
    <d v="2017-09-30T00:00:00"/>
    <x v="0"/>
    <s v="Construction - installation"/>
    <x v="0"/>
    <s v="Au développement"/>
    <d v="2016-09-30T00:00:00"/>
    <s v="Aucune étape franchie"/>
    <s v="Aucune étape franchie"/>
    <n v="0"/>
    <s v="Aucune étape franchie"/>
    <n v="0"/>
    <s v="Aucune étape franchie"/>
    <n v="0"/>
    <s v="Aucune étape franchie"/>
    <n v="0"/>
    <s v="Aucune étape franchie"/>
    <n v="0"/>
    <m/>
    <s v="Le CPE n’a pas encore confirmé la réalisation des 21 places. Il est toujours à chercher une façon de réaliser le projet. La lettre d’engagement n'est pas signée. "/>
  </r>
  <r>
    <n v="2"/>
    <s v="Chicoutimi"/>
    <s v="2-07"/>
    <s v="3000-4987"/>
    <s v="3005-1687"/>
    <s v="CPE LES DÉGOURDIS"/>
    <n v="10"/>
    <x v="0"/>
    <s v="Augment. INS"/>
    <s v="2017-2018"/>
    <n v="2017"/>
    <d v="2017-09-30T00:00:00"/>
    <x v="0"/>
    <s v="Réaménagement -installation"/>
    <x v="0"/>
    <s v="Au développement"/>
    <d v="2017-09-30T00:00:00"/>
    <s v="Aucune étape franchie"/>
    <s v="Aucune étape franchie"/>
    <n v="0"/>
    <s v="Aucune étape franchie"/>
    <n v="0"/>
    <s v="Aucune étape franchie"/>
    <n v="0"/>
    <s v="Aucune étape franchie"/>
    <n v="0"/>
    <s v="Aucune étape franchie"/>
    <n v="0"/>
    <m/>
    <s v="10 places mises temporairement sous permis provenant du CPE MIKUENISS (3005-8635) jusqu'au moment de la réalisation de son projet de 45 places."/>
  </r>
  <r>
    <m/>
    <m/>
    <m/>
    <m/>
    <m/>
    <s v="Sous-total:"/>
    <n v="125"/>
    <x v="1"/>
    <m/>
    <s v="2017-2018"/>
    <s v="2017-2018"/>
    <m/>
    <x v="1"/>
    <m/>
    <x v="1"/>
    <m/>
    <m/>
    <m/>
    <m/>
    <m/>
    <m/>
    <m/>
    <m/>
    <m/>
    <m/>
    <m/>
    <m/>
    <m/>
    <m/>
    <m/>
  </r>
  <r>
    <n v="2"/>
    <s v="Saint-Fulgence"/>
    <s v="2-07"/>
    <s v="4028-5694"/>
    <s v="3005-0170"/>
    <s v="CPE LES PETITS CAILLOUX ST-FULGENCE"/>
    <n v="8"/>
    <x v="0"/>
    <s v="Augment. INS"/>
    <s v="2018-2019"/>
    <n v="2018"/>
    <d v="2018-09-30T00:00:00"/>
    <x v="0"/>
    <s v="Réaménagement - location"/>
    <x v="3"/>
    <s v="Au développement"/>
    <d v="2018-09-30T00:00:00"/>
    <s v="Aucune étape franchie"/>
    <s v="Aucune étape franchie"/>
    <n v="0"/>
    <s v="Aucune étape franchie"/>
    <n v="0"/>
    <s v="Aucune étape franchie"/>
    <n v="0"/>
    <s v="Aucune étape franchie"/>
    <n v="0"/>
    <s v="Aucune étape franchie"/>
    <n v="0"/>
    <m/>
    <m/>
  </r>
  <r>
    <m/>
    <m/>
    <m/>
    <m/>
    <m/>
    <s v="Sous-total:"/>
    <n v="8"/>
    <x v="1"/>
    <m/>
    <s v="2018-2019"/>
    <s v="2018-2019"/>
    <m/>
    <x v="1"/>
    <m/>
    <x v="1"/>
    <m/>
    <m/>
    <m/>
    <m/>
    <m/>
    <m/>
    <m/>
    <m/>
    <m/>
    <m/>
    <m/>
    <m/>
    <m/>
    <m/>
    <m/>
  </r>
  <r>
    <n v="2"/>
    <s v="Saint-Nazaire"/>
    <s v="2-01"/>
    <s v="4086-2005"/>
    <s v="3005-8837"/>
    <s v="CPE LES PICASSOS DE L'ÎLE "/>
    <n v="36"/>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n v="2"/>
    <s v="La Baie"/>
    <s v="2-05"/>
    <s v="1638-1808"/>
    <s v="1638-1808"/>
    <s v="CPE MINI-MONDE"/>
    <n v="19"/>
    <x v="0"/>
    <s v="Augment. INS"/>
    <s v="2019-2020"/>
    <n v="2019"/>
    <d v="2019-09-30T00:00:00"/>
    <x v="0"/>
    <s v="Agrandissement -installation"/>
    <x v="0"/>
    <s v="Au développement"/>
    <d v="2019-09-30T00:00:00"/>
    <s v="Aucune étape franchie"/>
    <s v="Aucune étape franchie"/>
    <n v="0"/>
    <s v="Aucune étape franchie"/>
    <n v="0"/>
    <s v="Aucune étape franchie"/>
    <n v="0"/>
    <s v="Aucune étape franchie"/>
    <n v="0"/>
    <s v="Aucune étape franchie"/>
    <n v="0"/>
    <m/>
    <m/>
  </r>
  <r>
    <m/>
    <m/>
    <m/>
    <m/>
    <m/>
    <s v="Sous-total:"/>
    <n v="55"/>
    <x v="1"/>
    <m/>
    <s v="2019-2020"/>
    <s v="2019-2020"/>
    <m/>
    <x v="1"/>
    <m/>
    <x v="1"/>
    <m/>
    <m/>
    <m/>
    <m/>
    <m/>
    <m/>
    <m/>
    <m/>
    <m/>
    <m/>
    <m/>
    <m/>
    <m/>
    <m/>
    <m/>
  </r>
  <r>
    <n v="2"/>
    <s v="Chicoutimi"/>
    <s v="2-07"/>
    <s v="4028-5694"/>
    <s v="3005-0498"/>
    <s v="CPE LES PETITS CAILLOUX CHICOUTIMI"/>
    <n v="15"/>
    <x v="0"/>
    <s v="Augment. INS"/>
    <s v="2020-2021"/>
    <n v="2020"/>
    <d v="2020-09-30T00:00:00"/>
    <x v="0"/>
    <s v="Agrandissement -installation"/>
    <x v="0"/>
    <s v="Au développement"/>
    <d v="2020-09-30T00:00:00"/>
    <s v="Aucune étape franchie"/>
    <s v="Aucune étape franchie"/>
    <n v="0"/>
    <s v="Aucune étape franchie"/>
    <n v="0"/>
    <s v="Aucune étape franchie"/>
    <n v="0"/>
    <s v="Aucune étape franchie"/>
    <n v="0"/>
    <s v="Aucune étape franchie"/>
    <n v="0"/>
    <m/>
    <m/>
  </r>
  <r>
    <m/>
    <m/>
    <m/>
    <m/>
    <m/>
    <s v="Sous-total:"/>
    <n v="15"/>
    <x v="1"/>
    <m/>
    <s v="2020-2021"/>
    <s v="2020-2021"/>
    <m/>
    <x v="1"/>
    <m/>
    <x v="1"/>
    <m/>
    <m/>
    <m/>
    <m/>
    <m/>
    <m/>
    <m/>
    <m/>
    <m/>
    <m/>
    <m/>
    <m/>
    <m/>
    <m/>
    <m/>
  </r>
  <r>
    <s v="Nb de projets"/>
    <n v="10"/>
    <m/>
    <m/>
    <m/>
    <s v="Total région 2_x000a_SAGUENAY- LAC-SAINT-JEAN"/>
    <n v="238"/>
    <x v="1"/>
    <m/>
    <m/>
    <m/>
    <m/>
    <x v="1"/>
    <m/>
    <x v="1"/>
    <m/>
    <m/>
    <m/>
    <m/>
    <m/>
    <m/>
    <m/>
    <m/>
    <m/>
    <m/>
    <m/>
    <m/>
    <m/>
    <m/>
    <m/>
  </r>
  <r>
    <n v="3"/>
    <s v="Stoneham-et-Tewkesbury"/>
    <s v="3-05"/>
    <s v="3001-3663"/>
    <s v="3005-8873"/>
    <s v="G. ÉDUCATIVE PERLIMPINPIN"/>
    <n v="75"/>
    <x v="2"/>
    <s v="Impl. garderie"/>
    <s v="2016-2017"/>
    <n v="2016"/>
    <d v="2016-11-21T00:00:00"/>
    <x v="0"/>
    <s v="Construction - installation"/>
    <x v="4"/>
    <s v="En réalisation"/>
    <d v="2016-09-30T00:00:00"/>
    <s v="Aucune étape franchie"/>
    <s v="Aucune étape franchie"/>
    <n v="0"/>
    <s v="Aucune étape franchie"/>
    <n v="0"/>
    <s v="Aucune étape franchie"/>
    <n v="0"/>
    <s v="Aucune étape franchie"/>
    <n v="0"/>
    <s v="Aucune étape franchie"/>
    <n v="0"/>
    <m/>
    <m/>
  </r>
  <r>
    <n v="3"/>
    <s v="Québec"/>
    <s v="3-07"/>
    <s v="1463-9058"/>
    <s v="3005-6554"/>
    <s v="CPE SOPHIE INC."/>
    <n v="52"/>
    <x v="0"/>
    <s v="Ajout INS"/>
    <s v="2016-2017"/>
    <n v="2016"/>
    <d v="2016-11-15T00:00:00"/>
    <x v="2"/>
    <s v="Réaménagement - location"/>
    <x v="2"/>
    <s v="En réalisation"/>
    <d v="2016-11-15T00:00:00"/>
    <s v="Dépôt étude d'opportunité"/>
    <s v="Dépôt étude d’opportunité"/>
    <n v="4"/>
    <s v="Dépôt étude d'opportunité"/>
    <n v="4"/>
    <s v="Dépôt étude d'opportunité"/>
    <n v="4"/>
    <s v="Dépôt étude d'opportunité"/>
    <n v="4"/>
    <s v="Dépôt étude d'opportunité"/>
    <n v="4"/>
    <s v="Retour de pl. possible"/>
    <s v="Changement d'opportunité. Projet &quot;clé en main&quot; sans PFI envisagé. Retour de places possible."/>
  </r>
  <r>
    <n v="3"/>
    <s v="Québec"/>
    <s v="3-07"/>
    <s v="2627-4936"/>
    <s v="3005-6611"/>
    <s v="LE CPE LES PETITS MURMURES"/>
    <n v="80"/>
    <x v="0"/>
    <s v="Ajout INS"/>
    <s v="2016-2017"/>
    <n v="2017"/>
    <d v="2017-02-28T00:00:00"/>
    <x v="2"/>
    <s v="Réaménagement - location"/>
    <x v="2"/>
    <s v="En réalisation"/>
    <d v="2017-04-01T00:00:00"/>
    <s v="Dépôt plans+budget pré."/>
    <s v="Dépôt plans+budget pré."/>
    <n v="6"/>
    <s v="Dépôt plans+budget pré."/>
    <n v="6"/>
    <s v="Dépôt plans+budget pré."/>
    <n v="6"/>
    <s v="Dépôt plans+budget pré."/>
    <n v="6"/>
    <s v="Dépôt plans+budget pré."/>
    <n v="6"/>
    <m/>
    <m/>
  </r>
  <r>
    <m/>
    <m/>
    <m/>
    <m/>
    <m/>
    <s v="Sous-total:"/>
    <n v="207"/>
    <x v="1"/>
    <m/>
    <s v="2016-2017"/>
    <s v="2016-2017"/>
    <m/>
    <x v="1"/>
    <m/>
    <x v="1"/>
    <m/>
    <m/>
    <m/>
    <m/>
    <m/>
    <m/>
    <m/>
    <m/>
    <m/>
    <m/>
    <m/>
    <m/>
    <m/>
    <m/>
    <m/>
  </r>
  <r>
    <n v="3"/>
    <s v="Québec"/>
    <s v="3-07"/>
    <s v="2171-5636"/>
    <s v="3005-0415"/>
    <s v="CPE DE L'ANSE AUX LIEVRES INC. (JARDIN D'ENFANTS DUROCHER)"/>
    <n v="36"/>
    <x v="0"/>
    <s v="Augment. INS"/>
    <s v="2017-2018"/>
    <n v="2016"/>
    <d v="2017-09-30T00:00:00"/>
    <x v="2"/>
    <s v="Réaménagement - location"/>
    <x v="0"/>
    <s v="En réalisation"/>
    <d v="2016-08-15T00:00:00"/>
    <s v="Aucune étape franchie"/>
    <s v="Admissibilité au PFI"/>
    <n v="1"/>
    <s v="Admissibilité au PFI"/>
    <n v="1"/>
    <s v="Admissibilité au PFI"/>
    <n v="1"/>
    <s v="Admissibilité au PFI"/>
    <n v="1"/>
    <s v="Admissibilité au PFI"/>
    <n v="1"/>
    <m/>
    <s v="Enfants relocalisés temporairement. "/>
  </r>
  <r>
    <n v="3"/>
    <s v="Sainte-Brigitte-de-Laval"/>
    <s v="3-05"/>
    <s v="2333-5540"/>
    <s v="3005-4450"/>
    <s v="CPE L'ÉCHO MAGIQUE (LE NOMBRIL VERT)"/>
    <n v="21"/>
    <x v="0"/>
    <s v="Augment. INS"/>
    <s v="2017-2018"/>
    <n v="2017"/>
    <d v="2017-09-01T00:00:00"/>
    <x v="0"/>
    <s v="Agrandissement -installation"/>
    <x v="0"/>
    <s v="En réalisation"/>
    <d v="2017-05-01T00:00:00"/>
    <s v="Appel d'offres choix des pro."/>
    <s v="Avis du Ministère embauche pro."/>
    <n v="3"/>
    <s v="Avis du MFA embauche pro."/>
    <n v="3"/>
    <s v="Avis du MFA embauche pro."/>
    <n v="3"/>
    <s v="Avis du MFA embauche pro."/>
    <n v="3"/>
    <s v="Avis du MFA embauche pro."/>
    <n v="3"/>
    <m/>
    <m/>
  </r>
  <r>
    <n v="3"/>
    <s v="Château-Richer"/>
    <s v="3-03"/>
    <s v="3000-2097"/>
    <s v="3005-8965"/>
    <s v="CPE LA RITOURNELLE (INST. CHÂTEAU-RICHER)"/>
    <n v="78"/>
    <x v="0"/>
    <s v="Ajout INS"/>
    <s v="2017-2018"/>
    <n v="2017"/>
    <d v="2017-09-05T00:00:00"/>
    <x v="0"/>
    <s v="Construction - installation"/>
    <x v="0"/>
    <s v="En réalisation"/>
    <d v="2017-05-29T00:00:00"/>
    <s v="Aucune étape franchie"/>
    <s v="Aucune étape franchie"/>
    <n v="0"/>
    <s v="Aucune étape franchie"/>
    <n v="0"/>
    <s v="Aucune étape franchie"/>
    <n v="0"/>
    <s v="Aucune étape franchie"/>
    <n v="0"/>
    <s v="Aucune étape franchie"/>
    <n v="0"/>
    <m/>
    <m/>
  </r>
  <r>
    <n v="3"/>
    <s v="Lac-Beauport"/>
    <s v="3-05"/>
    <s v="1627-7204"/>
    <s v="3005-6547"/>
    <s v="CPE JOLI-COEUR INC."/>
    <n v="75"/>
    <x v="0"/>
    <s v="Ajout INS"/>
    <s v="2017-2018"/>
    <n v="2016"/>
    <d v="2017-09-08T00:00:00"/>
    <x v="2"/>
    <s v="Construction - installation"/>
    <x v="2"/>
    <s v="En réalisation"/>
    <d v="2017-02-10T00:00:00"/>
    <s v="Autorisation poursuite projet"/>
    <s v="Autorisation poursuite projet"/>
    <n v="5"/>
    <s v="Autorisation poursuite projet"/>
    <n v="5"/>
    <s v="Autorisation poursuite projet"/>
    <n v="5"/>
    <s v="Autorisation poursuite projet"/>
    <n v="5"/>
    <s v="Autorisation poursuite projet"/>
    <n v="5"/>
    <s v="Report anticipé"/>
    <m/>
  </r>
  <r>
    <n v="3"/>
    <s v="Baie-Saint-Paul"/>
    <s v="3-01"/>
    <s v="1631-1318"/>
    <s v="3005-8976"/>
    <s v="CPE LA GOELETTE ENCHANTÉE INC. (INST. BAIE-SAINT-PAUL)"/>
    <n v="60"/>
    <x v="0"/>
    <s v="Ajout INS"/>
    <s v="2017-2018"/>
    <n v="2017"/>
    <d v="2017-09-30T00:00:00"/>
    <x v="0"/>
    <s v="Construction - installation"/>
    <x v="0"/>
    <s v="Au développement"/>
    <d v="2017-09-30T00:00:00"/>
    <s v="Aucune étape franchie"/>
    <s v="Aucune étape franchie"/>
    <n v="0"/>
    <s v="Aucune étape franchie"/>
    <n v="0"/>
    <s v="Aucune étape franchie"/>
    <n v="0"/>
    <s v="Aucune étape franchie"/>
    <n v="0"/>
    <s v="Aucune étape franchie"/>
    <n v="0"/>
    <m/>
    <m/>
  </r>
  <r>
    <n v="3"/>
    <s v="Sainte-Catherine-de-la-Jacques-Cartier"/>
    <s v="3-05"/>
    <s v="3000-2292"/>
    <s v="3005-8812"/>
    <s v="CPE MA BELLE GRENOUILLE (INST. STE-CATHERINE)"/>
    <n v="75"/>
    <x v="0"/>
    <s v="Ajout INS"/>
    <s v="2017-2018"/>
    <n v="2017"/>
    <d v="2017-09-30T00:00:00"/>
    <x v="0"/>
    <s v="Construction - installation"/>
    <x v="0"/>
    <s v="Au développement"/>
    <d v="2017-09-30T00:00:00"/>
    <s v="Aucune étape franchie"/>
    <s v="Aucune étape franchie"/>
    <n v="0"/>
    <s v="Aucune étape franchie"/>
    <n v="0"/>
    <s v="Aucune étape franchie"/>
    <n v="0"/>
    <s v="Aucune étape franchie"/>
    <n v="0"/>
    <s v="Aucune étape franchie"/>
    <n v="0"/>
    <m/>
    <m/>
  </r>
  <r>
    <n v="3"/>
    <s v="Québec"/>
    <s v="3-13"/>
    <s v="1627-5984"/>
    <s v="3005-9082"/>
    <s v="CPE CLÉ DE SOL (INST. BEAUPORT)"/>
    <n v="75"/>
    <x v="0"/>
    <s v="Ajout INS"/>
    <s v="2017-2018"/>
    <n v="2017"/>
    <d v="2018-02-27T00:00:00"/>
    <x v="0"/>
    <s v="Aménagement - location"/>
    <x v="0"/>
    <s v="En réalisation"/>
    <d v="2017-04-07T00:00:00"/>
    <s v="Aucune étape franchie"/>
    <s v="Aucune étape franchie"/>
    <n v="0"/>
    <s v="Aucune étape franchie"/>
    <n v="0"/>
    <s v="Aucune étape franchie"/>
    <n v="0"/>
    <s v="Aucune étape franchie"/>
    <n v="0"/>
    <s v="Aucune étape franchie"/>
    <n v="0"/>
    <m/>
    <m/>
  </r>
  <r>
    <m/>
    <m/>
    <m/>
    <m/>
    <m/>
    <s v="Sous-total:"/>
    <n v="420"/>
    <x v="1"/>
    <m/>
    <s v="2017-2018"/>
    <s v="2017-2018"/>
    <m/>
    <x v="1"/>
    <m/>
    <x v="1"/>
    <m/>
    <m/>
    <m/>
    <m/>
    <m/>
    <m/>
    <m/>
    <m/>
    <m/>
    <m/>
    <m/>
    <m/>
    <m/>
    <m/>
    <m/>
  </r>
  <r>
    <n v="3"/>
    <s v="Québec"/>
    <s v="3-07"/>
    <s v="1364-6039"/>
    <s v="1364-6039"/>
    <s v="CPE POMME D'API INC."/>
    <n v="5"/>
    <x v="0"/>
    <s v="Augment. INS"/>
    <s v="2018-2019"/>
    <n v="2018"/>
    <d v="2018-07-20T00:00:00"/>
    <x v="0"/>
    <s v="Agrandissement -installation"/>
    <x v="0"/>
    <s v="Au développement"/>
    <d v="2018-07-20T00:00:00"/>
    <s v="Aucune étape franchie"/>
    <s v="Aucune étape franchie"/>
    <n v="0"/>
    <s v="Aucune étape franchie"/>
    <n v="0"/>
    <s v="Aucune étape franchie"/>
    <n v="0"/>
    <s v="Aucune étape franchie"/>
    <n v="0"/>
    <s v="Aucune étape franchie"/>
    <n v="0"/>
    <m/>
    <m/>
  </r>
  <r>
    <n v="3"/>
    <s v="Québec"/>
    <s v="3-06"/>
    <s v="1463-0263"/>
    <s v="3005-8768"/>
    <s v="CPE JARDIN BLEU, QUÉBEC (INST. LIMOILOU)"/>
    <n v="34"/>
    <x v="0"/>
    <s v="Ajout INS"/>
    <s v="2018-2019"/>
    <n v="2018"/>
    <d v="2018-09-30T00:00:00"/>
    <x v="0"/>
    <s v="Aménagement - location"/>
    <x v="0"/>
    <s v="Au développement"/>
    <d v="2018-09-30T00:00:00"/>
    <s v="Aucune étape franchie"/>
    <s v="Aucune étape franchie"/>
    <n v="0"/>
    <s v="Aucune étape franchie"/>
    <n v="0"/>
    <s v="Aucune étape franchie"/>
    <n v="0"/>
    <s v="Aucune étape franchie"/>
    <n v="0"/>
    <s v="Aucune étape franchie"/>
    <n v="0"/>
    <m/>
    <m/>
  </r>
  <r>
    <n v="3"/>
    <s v="Saint-Raymond"/>
    <s v="3-04"/>
    <s v="1643-4078"/>
    <s v="3005-8814"/>
    <s v="CPE NID DES PETITS ST-RAYMOND INC. (INST. ST-RAYMOND)"/>
    <n v="39"/>
    <x v="0"/>
    <s v="Ajout INS"/>
    <s v="2018-2019"/>
    <n v="2018"/>
    <d v="2018-09-30T00:00:00"/>
    <x v="0"/>
    <s v="Construction - installation"/>
    <x v="0"/>
    <s v="Au développement"/>
    <d v="2018-09-30T00:00:00"/>
    <s v="Aucune étape franchie"/>
    <s v="Aucune étape franchie"/>
    <n v="0"/>
    <s v="Aucune étape franchie"/>
    <n v="0"/>
    <s v="Aucune étape franchie"/>
    <n v="0"/>
    <s v="Aucune étape franchie"/>
    <n v="0"/>
    <s v="Aucune étape franchie"/>
    <n v="0"/>
    <m/>
    <m/>
  </r>
  <r>
    <n v="3"/>
    <s v="Québec"/>
    <s v="3-06"/>
    <s v="2322-2177"/>
    <s v="3005-8813"/>
    <s v="CPE QUÉBEC-CENTRE (INST. QUÉBEC, LIMOILOU-LAIRET)"/>
    <n v="63"/>
    <x v="0"/>
    <s v="Ajout INS"/>
    <s v="2018-2019"/>
    <n v="2018"/>
    <d v="2018-09-30T00:00:00"/>
    <x v="0"/>
    <s v="Aménagement - location"/>
    <x v="0"/>
    <s v="Au développement"/>
    <d v="2018-09-30T00:00:00"/>
    <s v="Aucune étape franchie"/>
    <s v="Aucune étape franchie"/>
    <n v="0"/>
    <s v="Aucune étape franchie"/>
    <n v="0"/>
    <s v="Aucune étape franchie"/>
    <n v="0"/>
    <s v="Aucune étape franchie"/>
    <n v="0"/>
    <s v="Aucune étape franchie"/>
    <n v="0"/>
    <m/>
    <m/>
  </r>
  <r>
    <n v="3"/>
    <s v="Boischatel"/>
    <s v="3-03"/>
    <s v="2843-8273"/>
    <s v="3005-8766"/>
    <s v="CPE L'ENCHANTÉ (INST. BOISCHATEL)"/>
    <n v="80"/>
    <x v="0"/>
    <s v="Ajout INS"/>
    <s v="2018-2019"/>
    <n v="2018"/>
    <d v="2018-09-30T00:00:00"/>
    <x v="0"/>
    <s v="Construction - installation"/>
    <x v="0"/>
    <s v="Au développement"/>
    <d v="2018-09-30T00:00:00"/>
    <s v="Aucune étape franchie"/>
    <s v="Aucune étape franchie"/>
    <n v="0"/>
    <s v="Aucune étape franchie"/>
    <n v="0"/>
    <s v="Aucune étape franchie"/>
    <n v="0"/>
    <s v="Aucune étape franchie"/>
    <n v="0"/>
    <s v="Aucune étape franchie"/>
    <n v="0"/>
    <m/>
    <m/>
  </r>
  <r>
    <n v="3"/>
    <s v="Clermont"/>
    <s v="3-02"/>
    <s v="2856-3948"/>
    <s v="3005-1519"/>
    <s v="CPE PIGNONS SUR RUE"/>
    <n v="13"/>
    <x v="0"/>
    <s v="Augment. INS"/>
    <s v="2018-2019"/>
    <n v="2018"/>
    <d v="2018-09-30T00:00:00"/>
    <x v="0"/>
    <s v="Agrandissement -installation"/>
    <x v="0"/>
    <s v="Au développement"/>
    <d v="2018-09-30T00:00:00"/>
    <s v="Aucune étape franchie"/>
    <s v="Aucune étape franchie"/>
    <n v="0"/>
    <s v="Aucune étape franchie"/>
    <n v="0"/>
    <s v="Aucune étape franchie"/>
    <n v="0"/>
    <s v="Aucune étape franchie"/>
    <n v="0"/>
    <s v="Aucune étape franchie"/>
    <n v="0"/>
    <m/>
    <m/>
  </r>
  <r>
    <n v="3"/>
    <s v="Sainte-Brigitte-de-Laval"/>
    <s v="3-05"/>
    <s v="3001-3650"/>
    <s v="3005-8850"/>
    <s v="LA CAJOLYNERIE"/>
    <n v="78"/>
    <x v="2"/>
    <s v="Impl. garderie"/>
    <s v="2018-2019"/>
    <n v="2018"/>
    <d v="2018-09-30T00:00:00"/>
    <x v="0"/>
    <s v="Construction - installation"/>
    <x v="4"/>
    <s v="Au développement"/>
    <d v="2018-09-30T00:00:00"/>
    <s v="Aucune étape franchie"/>
    <s v="Aucune étape franchie"/>
    <n v="0"/>
    <s v="Aucune étape franchie"/>
    <n v="0"/>
    <s v="Aucune étape franchie"/>
    <n v="0"/>
    <s v="Aucune étape franchie"/>
    <n v="0"/>
    <s v="Aucune étape franchie"/>
    <n v="0"/>
    <m/>
    <m/>
  </r>
  <r>
    <n v="3"/>
    <s v="Québec"/>
    <s v="3-14"/>
    <s v="3001-3802"/>
    <s v="3005-9077"/>
    <s v="G. RÊVES D'ENFANT (CHARLESBOURG)"/>
    <n v="72"/>
    <x v="2"/>
    <s v="Impl. garderie"/>
    <s v="2018-2019"/>
    <n v="2018"/>
    <d v="2018-09-30T00:00:00"/>
    <x v="0"/>
    <s v="Construction - installation"/>
    <x v="4"/>
    <s v="Au développement"/>
    <d v="2018-09-30T00:00:00"/>
    <s v="Aucune étape franchie"/>
    <s v="Aucune étape franchie"/>
    <n v="0"/>
    <s v="Aucune étape franchie"/>
    <n v="0"/>
    <s v="Aucune étape franchie"/>
    <n v="0"/>
    <s v="Aucune étape franchie"/>
    <n v="0"/>
    <s v="Aucune étape franchie"/>
    <n v="0"/>
    <m/>
    <m/>
  </r>
  <r>
    <m/>
    <m/>
    <m/>
    <m/>
    <m/>
    <s v="Sous-total:"/>
    <n v="384"/>
    <x v="1"/>
    <m/>
    <s v="2018-2019"/>
    <s v="2018-2019"/>
    <m/>
    <x v="1"/>
    <m/>
    <x v="1"/>
    <m/>
    <m/>
    <m/>
    <m/>
    <m/>
    <m/>
    <m/>
    <m/>
    <m/>
    <m/>
    <m/>
    <m/>
    <m/>
    <m/>
    <m/>
  </r>
  <r>
    <n v="3"/>
    <s v="Québec"/>
    <s v="3-07"/>
    <s v="1635-6578"/>
    <s v="3005-8972"/>
    <s v="CPE LA BUTTE À MOINEAUX (INST. HAUTE-VILLE)"/>
    <n v="60"/>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n v="3"/>
    <s v="Sainte-Anne-de-Beaupré"/>
    <s v="3-03"/>
    <s v="1637-5974"/>
    <s v="3005-8857"/>
    <s v="CPE LA PELUCHE (INST. SAINTE-ANNE-DE-BEAUPRÉ)"/>
    <n v="80"/>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n v="3"/>
    <s v="Québec"/>
    <s v="3-07"/>
    <s v="1462-5917"/>
    <s v="1462-5917"/>
    <s v="CPE LA FRIMOUSSE"/>
    <n v="21"/>
    <x v="0"/>
    <s v="Augment. INS"/>
    <s v="2019-2020"/>
    <n v="2019"/>
    <d v="2019-09-30T00:00:00"/>
    <x v="0"/>
    <s v="Réaménagement - location"/>
    <x v="0"/>
    <s v="Au développement"/>
    <d v="2019-09-30T00:00:00"/>
    <s v="Aucune étape franchie"/>
    <s v="Aucune étape franchie"/>
    <n v="0"/>
    <s v="Aucune étape franchie"/>
    <n v="0"/>
    <s v="Aucune étape franchie"/>
    <n v="0"/>
    <s v="Aucune étape franchie"/>
    <n v="0"/>
    <s v="Aucune étape franchie"/>
    <n v="0"/>
    <m/>
    <m/>
  </r>
  <r>
    <n v="3"/>
    <s v="Québec"/>
    <s v="3-07"/>
    <s v="1636-5553"/>
    <s v="1636-5553"/>
    <s v="CPE PASSEPOIL INC."/>
    <n v="10"/>
    <x v="0"/>
    <s v="Augment. INS"/>
    <s v="2019-2020"/>
    <n v="2019"/>
    <d v="2019-09-30T00:00:00"/>
    <x v="0"/>
    <s v="Réaménagement - location"/>
    <x v="0"/>
    <s v="Au développement"/>
    <d v="2019-09-30T00:00:00"/>
    <s v="Aucune étape franchie"/>
    <s v="Aucune étape franchie"/>
    <n v="0"/>
    <s v="Aucune étape franchie"/>
    <n v="0"/>
    <s v="Aucune étape franchie"/>
    <n v="0"/>
    <s v="Aucune étape franchie"/>
    <n v="0"/>
    <s v="Aucune étape franchie"/>
    <n v="0"/>
    <m/>
    <m/>
  </r>
  <r>
    <n v="3"/>
    <s v="Québec"/>
    <s v="3-14"/>
    <s v="3000-2013"/>
    <s v="3005-0534"/>
    <s v="LA RIBAMBELLE DES SOURICEAUX"/>
    <n v="9"/>
    <x v="0"/>
    <s v="Augment. INS"/>
    <s v="2019-2020"/>
    <n v="2019"/>
    <d v="2019-09-30T00:00:00"/>
    <x v="0"/>
    <s v="Agrandissement -installation"/>
    <x v="0"/>
    <s v="Au développement"/>
    <d v="2019-09-30T00:00:00"/>
    <s v="Aucune étape franchie"/>
    <s v="Aucune étape franchie"/>
    <n v="0"/>
    <s v="Aucune étape franchie"/>
    <n v="0"/>
    <s v="Aucune étape franchie"/>
    <n v="0"/>
    <s v="Aucune étape franchie"/>
    <n v="0"/>
    <s v="Aucune étape franchie"/>
    <n v="0"/>
    <m/>
    <m/>
  </r>
  <r>
    <n v="3"/>
    <s v="Sainte-Brigitte-de-Laval"/>
    <s v="3-05"/>
    <s v="3001-3631"/>
    <s v="3005-8796"/>
    <s v="G. ART' EN CIEL INC."/>
    <n v="75"/>
    <x v="2"/>
    <s v="Impl. garderie"/>
    <s v="2019-2020"/>
    <n v="2019"/>
    <d v="2019-09-30T00:00:00"/>
    <x v="0"/>
    <s v="Construction - installation"/>
    <x v="4"/>
    <s v="Au développement"/>
    <d v="2019-09-30T00:00:00"/>
    <s v="Aucune étape franchie"/>
    <s v="Aucune étape franchie"/>
    <n v="0"/>
    <s v="Aucune étape franchie"/>
    <n v="0"/>
    <s v="Aucune étape franchie"/>
    <n v="0"/>
    <s v="Aucune étape franchie"/>
    <n v="0"/>
    <s v="Aucune étape franchie"/>
    <n v="0"/>
    <m/>
    <m/>
  </r>
  <r>
    <m/>
    <m/>
    <m/>
    <m/>
    <m/>
    <s v="Sous-total:"/>
    <n v="255"/>
    <x v="1"/>
    <m/>
    <s v="2019-2020"/>
    <s v="2019-2020"/>
    <m/>
    <x v="1"/>
    <m/>
    <x v="1"/>
    <m/>
    <m/>
    <m/>
    <m/>
    <m/>
    <m/>
    <m/>
    <m/>
    <m/>
    <m/>
    <m/>
    <m/>
    <m/>
    <m/>
    <m/>
  </r>
  <r>
    <n v="3"/>
    <s v="Québec"/>
    <s v="3-14"/>
    <s v="3000-2191"/>
    <s v="3005-8777"/>
    <s v="CPE PATRO BOUTS D'CHOUX (INST. CHARLESBOURG)"/>
    <n v="60"/>
    <x v="0"/>
    <s v="Ajout INS"/>
    <s v="2020-2021"/>
    <n v="2020"/>
    <d v="2020-09-30T00:00:00"/>
    <x v="0"/>
    <s v="Réaménagement - location"/>
    <x v="0"/>
    <s v="Au développement"/>
    <d v="2020-09-30T00:00:00"/>
    <s v="Aucune étape franchie"/>
    <s v="Aucune étape franchie"/>
    <n v="0"/>
    <s v="Aucune étape franchie"/>
    <n v="0"/>
    <s v="Aucune étape franchie"/>
    <n v="0"/>
    <s v="Aucune étape franchie"/>
    <n v="0"/>
    <s v="Aucune étape franchie"/>
    <n v="0"/>
    <m/>
    <m/>
  </r>
  <r>
    <n v="3"/>
    <s v="Québec"/>
    <s v="3-06"/>
    <s v="1636-1396"/>
    <s v="1636-1396"/>
    <s v="CPE POMME CANNELLE"/>
    <n v="20"/>
    <x v="0"/>
    <s v="Augment. INS"/>
    <s v="2020-2021"/>
    <n v="2020"/>
    <d v="2020-09-30T00:00:00"/>
    <x v="0"/>
    <s v="Agrandissement -installation"/>
    <x v="0"/>
    <s v="Au développement"/>
    <d v="2020-09-30T00:00:00"/>
    <s v="Aucune étape franchie"/>
    <s v="Aucune étape franchie"/>
    <n v="0"/>
    <s v="Aucune étape franchie"/>
    <n v="0"/>
    <s v="Aucune étape franchie"/>
    <n v="0"/>
    <s v="Aucune étape franchie"/>
    <n v="0"/>
    <s v="Aucune étape franchie"/>
    <n v="0"/>
    <m/>
    <m/>
  </r>
  <r>
    <n v="3"/>
    <s v="Québec"/>
    <s v="3-09"/>
    <s v="3001-4630"/>
    <s v="3005-9750"/>
    <s v="CPE YONNONHWE'"/>
    <n v="60"/>
    <x v="0"/>
    <s v="Implant.CPE INS"/>
    <s v="2020-2021"/>
    <n v="2020"/>
    <d v="2020-09-30T00:00:00"/>
    <x v="4"/>
    <s v="Non déterminé"/>
    <x v="0"/>
    <s v="Au développement"/>
    <d v="2020-09-30T00:00:00"/>
    <s v="Aucune étape franchie"/>
    <s v="Aucune étape franchie"/>
    <n v="0"/>
    <s v="Aucune étape franchie"/>
    <n v="0"/>
    <s v="Aucune étape franchie"/>
    <n v="0"/>
    <s v="Aucune étape franchie"/>
    <n v="0"/>
    <s v="Aucune étape franchie"/>
    <n v="0"/>
    <m/>
    <s v="En attente de la lettre d'engagement du CPE, prévoyant un échéancier révisé pour 2017-2018."/>
  </r>
  <r>
    <m/>
    <m/>
    <m/>
    <m/>
    <m/>
    <s v="Sous-total:"/>
    <n v="140"/>
    <x v="1"/>
    <m/>
    <s v="2020-2021"/>
    <s v="2020-2021"/>
    <m/>
    <x v="1"/>
    <m/>
    <x v="1"/>
    <m/>
    <m/>
    <m/>
    <m/>
    <m/>
    <m/>
    <m/>
    <m/>
    <m/>
    <m/>
    <m/>
    <m/>
    <m/>
    <m/>
    <m/>
  </r>
  <r>
    <s v="Nb de projets"/>
    <n v="27"/>
    <m/>
    <m/>
    <m/>
    <s v="Total région 3 _x000a_CAPITALE-NATIONALE"/>
    <n v="1406"/>
    <x v="1"/>
    <m/>
    <m/>
    <m/>
    <m/>
    <x v="1"/>
    <m/>
    <x v="1"/>
    <m/>
    <m/>
    <m/>
    <m/>
    <m/>
    <m/>
    <m/>
    <m/>
    <m/>
    <m/>
    <m/>
    <m/>
    <m/>
    <m/>
    <m/>
  </r>
  <r>
    <n v="4"/>
    <s v="Saint-Paulin"/>
    <s v="4-07"/>
    <s v="3000-2008"/>
    <s v="3005-0935"/>
    <s v="LES SERVICES DE GARDE GRIBOUILLIS "/>
    <n v="10"/>
    <x v="0"/>
    <s v="Augment. INS"/>
    <s v="2017-2018"/>
    <n v="2017"/>
    <d v="2017-07-20T00:00:00"/>
    <x v="0"/>
    <s v="Aménagement - location"/>
    <x v="0"/>
    <s v="En réalisation"/>
    <d v="2017-09-30T00:00:00"/>
    <s v="Aucune étape franchie"/>
    <s v="Aucune étape franchie"/>
    <n v="0"/>
    <s v="Aucune étape franchie"/>
    <n v="0"/>
    <s v="Aucune étape franchie"/>
    <n v="0"/>
    <s v="Aucune étape franchie"/>
    <n v="0"/>
    <s v="Aucune étape franchie"/>
    <n v="0"/>
    <m/>
    <m/>
  </r>
  <r>
    <n v="4"/>
    <s v="Trois-Rivières"/>
    <s v="4-02"/>
    <s v="3000-2049"/>
    <s v="3005-8847"/>
    <s v="CPE LE MOULIN DES BAMBINS "/>
    <n v="39"/>
    <x v="0"/>
    <s v="Ajout INS"/>
    <s v="2017-2018"/>
    <n v="2017"/>
    <d v="2017-08-18T00:00:00"/>
    <x v="0"/>
    <s v="Construction - installation"/>
    <x v="0"/>
    <s v="En réalisation"/>
    <d v="2017-09-30T00:00:00"/>
    <s v="Aucune étape franchie"/>
    <s v="Aucune étape franchie"/>
    <n v="0"/>
    <s v="Aucune étape franchie"/>
    <n v="0"/>
    <s v="Aucune étape franchie"/>
    <n v="0"/>
    <s v="Aucune étape franchie"/>
    <n v="0"/>
    <s v="Aucune étape franchie"/>
    <n v="0"/>
    <m/>
    <m/>
  </r>
  <r>
    <n v="4"/>
    <s v="Trois-Rivières"/>
    <s v="4-02"/>
    <s v="3000-2049"/>
    <s v="3000-1293"/>
    <s v="LE CPE LE MOULIN DES BAMBINS"/>
    <n v="21"/>
    <x v="0"/>
    <s v="Augment. INS"/>
    <s v="2017-2018"/>
    <n v="2017"/>
    <d v="2017-09-30T00:00:00"/>
    <x v="0"/>
    <s v="Agrandissement -installation"/>
    <x v="0"/>
    <s v="Au développement"/>
    <d v="2017-09-30T00:00:00"/>
    <s v="Aucune étape franchie"/>
    <s v="Aucune étape franchie"/>
    <n v="0"/>
    <s v="Aucune étape franchie"/>
    <n v="0"/>
    <s v="Aucune étape franchie"/>
    <n v="0"/>
    <s v="Aucune étape franchie"/>
    <n v="0"/>
    <s v="Aucune étape franchie"/>
    <n v="0"/>
    <m/>
    <m/>
  </r>
  <r>
    <n v="4"/>
    <s v="Saint-Maurice"/>
    <s v="4-05"/>
    <s v="3097-6898"/>
    <s v="3005-0197"/>
    <s v="CPE FLOCONS DE RÊVE INC."/>
    <n v="8"/>
    <x v="0"/>
    <s v="Augment. INS"/>
    <s v="2017-2018"/>
    <n v="2016"/>
    <d v="2017-10-09T00:00:00"/>
    <x v="0"/>
    <s v="Agrandissement -installation"/>
    <x v="0"/>
    <s v="En réalisation"/>
    <d v="2016-08-08T00:00:00"/>
    <s v="Aucune étape franchie"/>
    <s v="Aucune étape franchie"/>
    <n v="0"/>
    <s v="Aucune étape franchie"/>
    <n v="0"/>
    <s v="Aucune étape franchie"/>
    <n v="0"/>
    <s v="Aucune étape franchie"/>
    <n v="0"/>
    <s v="Aucune étape franchie"/>
    <n v="0"/>
    <m/>
    <m/>
  </r>
  <r>
    <n v="4"/>
    <s v="Trois-Rivières"/>
    <s v="4-01"/>
    <s v="3000-2047"/>
    <s v="3005-8819"/>
    <s v="CPE JEAN-NOËL LAPIN "/>
    <n v="80"/>
    <x v="0"/>
    <s v="Ajout INS"/>
    <s v="2017-2018"/>
    <n v="2017"/>
    <d v="2017-12-30T00:00:00"/>
    <x v="0"/>
    <s v="Achat et réaménagement - bâtiment"/>
    <x v="0"/>
    <s v="En réalisation"/>
    <d v="2017-09-30T00:00:00"/>
    <s v="Aucune étape franchie"/>
    <s v="Aucune étape franchie"/>
    <n v="0"/>
    <s v="Aucune étape franchie"/>
    <n v="0"/>
    <s v="Aucune étape franchie"/>
    <n v="0"/>
    <s v="Aucune étape franchie"/>
    <n v="0"/>
    <s v="Aucune étape franchie"/>
    <n v="0"/>
    <m/>
    <m/>
  </r>
  <r>
    <m/>
    <m/>
    <m/>
    <m/>
    <m/>
    <s v="Sous-total:"/>
    <n v="158"/>
    <x v="1"/>
    <m/>
    <s v="2017-2018"/>
    <s v="2017-2018"/>
    <m/>
    <x v="1"/>
    <m/>
    <x v="1"/>
    <m/>
    <m/>
    <m/>
    <m/>
    <m/>
    <m/>
    <m/>
    <m/>
    <m/>
    <m/>
    <m/>
    <m/>
    <m/>
    <m/>
    <m/>
  </r>
  <r>
    <n v="4"/>
    <s v="Trois-Rivières"/>
    <s v="4-01"/>
    <s v="1645-5024"/>
    <s v="1645-5024"/>
    <s v="CPE ENTRE DEUX NUAGES"/>
    <n v="19"/>
    <x v="0"/>
    <s v="Augment. INS"/>
    <s v="2018-2019"/>
    <n v="2017"/>
    <d v="2018-06-01T00:00:00"/>
    <x v="0"/>
    <s v="Agrandissement -installation"/>
    <x v="0"/>
    <s v="En réalisation"/>
    <d v="2017-06-01T00:00:00"/>
    <s v="Aucune étape franchie"/>
    <s v="Aucune étape franchie"/>
    <n v="0"/>
    <s v="Aucune étape franchie"/>
    <n v="0"/>
    <s v="Aucune étape franchie"/>
    <n v="0"/>
    <s v="Aucune étape franchie"/>
    <n v="0"/>
    <s v="Aucune étape franchie"/>
    <n v="0"/>
    <m/>
    <m/>
  </r>
  <r>
    <n v="4"/>
    <s v="La Tuque"/>
    <s v="4-04"/>
    <s v="1474-2852"/>
    <s v="3005-9028"/>
    <s v="CPE LA CLÉ DES CHAMPS INC. "/>
    <n v="36"/>
    <x v="0"/>
    <s v="Ajout INS"/>
    <s v="2018-2019"/>
    <n v="2018"/>
    <d v="2019-03-31T00:00:00"/>
    <x v="0"/>
    <s v="Achat et réaménagement - bâtiment"/>
    <x v="0"/>
    <s v="En réalisation"/>
    <d v="2019-03-31T00:00:00"/>
    <s v="Aucune étape franchie"/>
    <s v="Aucune étape franchie"/>
    <n v="0"/>
    <s v="Aucune étape franchie"/>
    <n v="0"/>
    <s v="Aucune étape franchie"/>
    <n v="0"/>
    <s v="Aucune étape franchie"/>
    <n v="0"/>
    <s v="Aucune étape franchie"/>
    <n v="0"/>
    <m/>
    <m/>
  </r>
  <r>
    <m/>
    <m/>
    <m/>
    <m/>
    <m/>
    <s v="Sous-total:"/>
    <n v="55"/>
    <x v="1"/>
    <m/>
    <s v="2018-2019"/>
    <s v="2018-2019"/>
    <m/>
    <x v="1"/>
    <m/>
    <x v="1"/>
    <m/>
    <m/>
    <m/>
    <m/>
    <m/>
    <m/>
    <m/>
    <m/>
    <m/>
    <m/>
    <m/>
    <m/>
    <m/>
    <m/>
    <m/>
  </r>
  <r>
    <n v="4"/>
    <s v="Notre-Dame-du-Mont-Carmel"/>
    <s v="4-05"/>
    <s v="3092-3056"/>
    <s v="3005-4850"/>
    <s v="CARMEL LA SAUTERELLE"/>
    <n v="24"/>
    <x v="0"/>
    <s v="Augment. INS"/>
    <s v="2019-2020"/>
    <n v="2018"/>
    <d v="2019-09-01T00:00:00"/>
    <x v="0"/>
    <s v="Agrandissement -installation"/>
    <x v="0"/>
    <s v="En réalisation"/>
    <d v="2018-09-30T00:00:00"/>
    <s v="Aucune étape franchie"/>
    <s v="Aucune étape franchie"/>
    <n v="0"/>
    <s v="Aucune étape franchie"/>
    <n v="0"/>
    <s v="Aucune étape franchie"/>
    <n v="0"/>
    <s v="Aucune étape franchie"/>
    <n v="0"/>
    <s v="Aucune étape franchie"/>
    <n v="0"/>
    <m/>
    <m/>
  </r>
  <r>
    <n v="4"/>
    <s v="Trois-Rivières"/>
    <s v="4-01"/>
    <s v="2166-7548"/>
    <s v="3005-9026"/>
    <s v="CPE L'ARBRE ENCHANTÉ "/>
    <n v="70"/>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n v="4"/>
    <s v="Yamachiche"/>
    <s v="4-07"/>
    <s v="3000-2008"/>
    <s v="3005-9105"/>
    <s v="LES SERVICES DE GARDE GRIBOUILLIS _x000a_"/>
    <n v="62"/>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m/>
    <m/>
    <m/>
    <m/>
    <m/>
    <s v="Sous-total:"/>
    <n v="156"/>
    <x v="1"/>
    <m/>
    <s v="2019-2020"/>
    <s v="2019-2020"/>
    <m/>
    <x v="1"/>
    <m/>
    <x v="1"/>
    <m/>
    <m/>
    <m/>
    <m/>
    <m/>
    <m/>
    <m/>
    <m/>
    <m/>
    <m/>
    <m/>
    <m/>
    <m/>
    <m/>
    <m/>
  </r>
  <r>
    <s v="Nb de projets"/>
    <n v="10"/>
    <m/>
    <m/>
    <m/>
    <s v="Total région 4_x000a_MAURICIE"/>
    <n v="369"/>
    <x v="1"/>
    <m/>
    <m/>
    <m/>
    <m/>
    <x v="1"/>
    <m/>
    <x v="1"/>
    <m/>
    <m/>
    <m/>
    <m/>
    <m/>
    <m/>
    <m/>
    <m/>
    <m/>
    <m/>
    <m/>
    <m/>
    <m/>
    <m/>
    <m/>
  </r>
  <r>
    <n v="5"/>
    <s v="Sherbrooke"/>
    <s v="5-07"/>
    <s v="3000-1320"/>
    <s v="3005-6872"/>
    <s v="CPE L'ENSOLEILLÉ (INST. RUE DES BLÉS)"/>
    <n v="50"/>
    <x v="0"/>
    <s v="Ajout INS"/>
    <s v="2016-2017"/>
    <n v="2016"/>
    <d v="2016-11-28T00:00:00"/>
    <x v="2"/>
    <s v="Construction - installation"/>
    <x v="2"/>
    <s v="En réalisation"/>
    <d v="2016-09-02T00:00:00"/>
    <s v="Approbation plans+budget rév."/>
    <s v="Approbation plans+budget rév."/>
    <n v="10"/>
    <s v="Autorisation début des travaux"/>
    <n v="11"/>
    <s v="Autorisation début des travaux"/>
    <n v="11"/>
    <s v="Autorisation début des travaux"/>
    <n v="11"/>
    <s v="Autorisation début des travaux"/>
    <n v="11"/>
    <m/>
    <m/>
  </r>
  <r>
    <n v="5"/>
    <s v="Coaticook"/>
    <s v="5-04"/>
    <s v="2174-0998"/>
    <s v="3005-1086"/>
    <s v="CPE L'ENFANTILLAGE INC. (PLEIN SOLEIL)"/>
    <n v="34"/>
    <x v="0"/>
    <s v="Augment. INS"/>
    <s v="2016-2017"/>
    <n v="2016"/>
    <d v="2017-01-07T00:00:00"/>
    <x v="2"/>
    <s v="Agrandissement -installation"/>
    <x v="2"/>
    <s v="En réalisation"/>
    <d v="2016-09-01T00:00:00"/>
    <s v="Dépôt plans+budget révisés"/>
    <s v="Dépôt plans+budget révisés"/>
    <n v="9"/>
    <s v="Dépôt plans+budget révisés"/>
    <n v="9"/>
    <s v="Dépôt plans+budget révisés"/>
    <n v="9"/>
    <s v="Autorisation début des travaux"/>
    <n v="11"/>
    <s v="Autorisation début des travaux"/>
    <n v="11"/>
    <m/>
    <m/>
  </r>
  <r>
    <n v="5"/>
    <s v="Stoke"/>
    <s v="5-02"/>
    <s v="2154-5892"/>
    <s v="2154-5892"/>
    <s v="CPE &quot;CHEZ TANTE JULIETTE&quot; INC."/>
    <n v="10"/>
    <x v="0"/>
    <s v="Augment. INS"/>
    <s v="2016-2017"/>
    <n v="2016"/>
    <d v="2017-03-01T00:00:00"/>
    <x v="0"/>
    <s v="Réaménagement -installation"/>
    <x v="0"/>
    <s v="En réalisation"/>
    <d v="2017-03-01T00:00:00"/>
    <s v="Aucune étape franchie"/>
    <s v="Aucune étape franchie"/>
    <n v="0"/>
    <s v="Aucune étape franchie"/>
    <n v="0"/>
    <s v="Aucune étape franchie"/>
    <n v="0"/>
    <s v="Aucune étape franchie"/>
    <n v="0"/>
    <s v="Aucune étape franchie"/>
    <n v="0"/>
    <m/>
    <m/>
  </r>
  <r>
    <n v="5"/>
    <s v="Ascot Corner"/>
    <s v="5-06"/>
    <s v="2172-7102"/>
    <s v="3005-1323"/>
    <s v="CPE FAFOUIN INC."/>
    <n v="5"/>
    <x v="0"/>
    <s v="Augment. INS"/>
    <s v="2016-2017"/>
    <n v="2016"/>
    <d v="2017-03-30T00:00:00"/>
    <x v="2"/>
    <s v="Agrandissement -installation"/>
    <x v="2"/>
    <s v="En réalisation"/>
    <d v="2016-08-26T00:00:00"/>
    <s v="Dépôt plans+budget révisés"/>
    <s v="Dépôt plans+budget révisés"/>
    <n v="9"/>
    <s v="Dépôt plans+budget révisés"/>
    <n v="9"/>
    <s v="Dépôt plans+budget révisés"/>
    <n v="9"/>
    <s v="Dépôt plans+budget révisés"/>
    <n v="9"/>
    <s v="Dépôt plans+budget révisés"/>
    <n v="9"/>
    <m/>
    <m/>
  </r>
  <r>
    <n v="5"/>
    <s v="East Angus"/>
    <s v="5-06"/>
    <s v="2172-7102"/>
    <s v="2172-7102"/>
    <s v="CPE FAFOUIN INC."/>
    <n v="13"/>
    <x v="0"/>
    <s v="Augment. INS"/>
    <s v="2016-2017"/>
    <n v="2016"/>
    <d v="2017-03-07T00:00:00"/>
    <x v="2"/>
    <s v="Agrandissement -installation"/>
    <x v="2"/>
    <s v="En réalisation"/>
    <d v="2016-08-26T00:00:00"/>
    <s v="Dépôt plans+budget révisés"/>
    <s v="Dépôt plans+budget révisés"/>
    <n v="9"/>
    <s v="Dépôt plans+budget révisés"/>
    <n v="9"/>
    <s v="Dépôt plans+budget révisés"/>
    <n v="9"/>
    <s v="Dépôt plans+budget révisés"/>
    <n v="9"/>
    <s v="Dépôt plans+budget révisés"/>
    <n v="9"/>
    <m/>
    <m/>
  </r>
  <r>
    <n v="5"/>
    <s v="Coaticook"/>
    <s v="5-04"/>
    <s v="1462-9307"/>
    <s v="1462-9307"/>
    <s v="CPE ENTRE AMIS INC."/>
    <n v="5"/>
    <x v="0"/>
    <s v="Augment. INS"/>
    <s v="2016-2017"/>
    <n v="2016"/>
    <d v="2017-03-31T00:00:00"/>
    <x v="2"/>
    <s v="Agrandissement -installation"/>
    <x v="3"/>
    <s v="En réalisation"/>
    <d v="2016-07-29T00:00:00"/>
    <s v="Dépôt plans+budget révisés"/>
    <s v="Dépôt plans+budget révisés"/>
    <n v="9"/>
    <s v="Dépôt plans+budget révisés"/>
    <n v="9"/>
    <s v="Dépôt plans+budget révisés"/>
    <n v="9"/>
    <s v="Dépôt plans+budget révisés"/>
    <n v="9"/>
    <s v="Dépôt plans+budget révisés"/>
    <n v="9"/>
    <m/>
    <m/>
  </r>
  <r>
    <n v="5"/>
    <s v="Sherbrooke"/>
    <s v="5-09"/>
    <s v="3000-2116"/>
    <s v="3005-9043"/>
    <s v="CPE LES AMIS DU GLOBE"/>
    <n v="60"/>
    <x v="0"/>
    <s v="Ajout INS"/>
    <s v="2016-2017"/>
    <n v="2016"/>
    <d v="2017-03-31T00:00:00"/>
    <x v="0"/>
    <s v="Construction - installation"/>
    <x v="0"/>
    <s v="En réalisation"/>
    <d v="2017-03-31T00:00:00"/>
    <s v="Aucune étape franchie"/>
    <s v="Aucune étape franchie"/>
    <n v="0"/>
    <s v="Aucune étape franchie"/>
    <n v="0"/>
    <s v="Aucune étape franchie"/>
    <n v="0"/>
    <s v="Aucune étape franchie"/>
    <n v="0"/>
    <s v="Aucune étape franchie"/>
    <n v="0"/>
    <m/>
    <m/>
  </r>
  <r>
    <m/>
    <m/>
    <m/>
    <m/>
    <m/>
    <s v="Sous-total:"/>
    <n v="177"/>
    <x v="1"/>
    <m/>
    <s v="2016-2017"/>
    <s v="2016-2017"/>
    <m/>
    <x v="1"/>
    <m/>
    <x v="1"/>
    <m/>
    <m/>
    <m/>
    <m/>
    <m/>
    <m/>
    <m/>
    <m/>
    <m/>
    <m/>
    <m/>
    <m/>
    <m/>
    <m/>
    <m/>
  </r>
  <r>
    <n v="5"/>
    <s v="Richmond"/>
    <s v="5-02"/>
    <s v="1644-7567"/>
    <s v="3005-8676"/>
    <s v="CPE POP SOLEIL "/>
    <n v="39"/>
    <x v="0"/>
    <s v="Ajout INS"/>
    <s v="2017-2018"/>
    <n v="2017"/>
    <d v="2017-04-02T00:00:00"/>
    <x v="0"/>
    <s v="Construction - installation"/>
    <x v="0"/>
    <s v="En réalisation"/>
    <d v="2017-09-30T00:00:00"/>
    <s v="Aucune étape franchie"/>
    <s v="Aucune étape franchie"/>
    <n v="0"/>
    <s v="Aucune étape franchie"/>
    <n v="0"/>
    <s v="Aucune étape franchie"/>
    <n v="0"/>
    <s v="Aucune étape franchie"/>
    <n v="0"/>
    <s v="Aucune étape franchie"/>
    <n v="0"/>
    <m/>
    <m/>
  </r>
  <r>
    <n v="5"/>
    <s v="Sherbrooke"/>
    <s v="5-09"/>
    <s v="1361-2635"/>
    <s v="3005-8543"/>
    <s v="CPE LE P'TIT GADU INC."/>
    <n v="47"/>
    <x v="0"/>
    <s v="Ajout INS"/>
    <s v="2017-2018"/>
    <n v="2016"/>
    <d v="2017-04-15T00:00:00"/>
    <x v="2"/>
    <s v="Construction - installation"/>
    <x v="2"/>
    <s v="En réalisation"/>
    <d v="2016-10-15T00:00:00"/>
    <s v="Dépôt plans+budget révisés"/>
    <s v="Dépôt plans+budget révisés"/>
    <n v="9"/>
    <s v="Dépôt plans+budget révisés"/>
    <n v="9"/>
    <s v="Dépôt plans+budget révisés"/>
    <n v="9"/>
    <s v="Dépôt plans+budget révisés"/>
    <n v="9"/>
    <s v="Autorisation début des travaux"/>
    <n v="11"/>
    <m/>
    <m/>
  </r>
  <r>
    <n v="5"/>
    <s v="Sherbrooke"/>
    <s v="5-09"/>
    <s v="3001-3816"/>
    <s v="3005-9094"/>
    <s v="LE NID DES ENFANTS"/>
    <n v="42"/>
    <x v="2"/>
    <s v="Impl. garderie"/>
    <s v="2017-2018"/>
    <n v="2017"/>
    <d v="2017-04-24T00:00:00"/>
    <x v="0"/>
    <s v="Construction - installation"/>
    <x v="4"/>
    <s v="En réalisation"/>
    <d v="2017-04-03T00:00:00"/>
    <s v="Aucune étape franchie"/>
    <s v="Aucune étape franchie"/>
    <n v="0"/>
    <s v="Aucune étape franchie"/>
    <n v="0"/>
    <s v="Aucune étape franchie"/>
    <n v="0"/>
    <s v="Aucune étape franchie"/>
    <n v="0"/>
    <s v="Aucune étape franchie"/>
    <n v="0"/>
    <s v="Devancement possible"/>
    <m/>
  </r>
  <r>
    <n v="5"/>
    <s v="Lac-Mégantic"/>
    <s v="5-01"/>
    <s v="3000-2299"/>
    <s v="3005-8874"/>
    <s v="CPE SOUS LES ÉTOILES "/>
    <n v="42"/>
    <x v="0"/>
    <s v="Ajout INS"/>
    <s v="2017-2018"/>
    <n v="2017"/>
    <d v="2017-08-28T00:00:00"/>
    <x v="0"/>
    <s v="Construction - installation"/>
    <x v="0"/>
    <s v="En réalisation"/>
    <d v="2017-09-30T00:00:00"/>
    <s v="Aucune étape franchie"/>
    <s v="Aucune étape franchie"/>
    <n v="0"/>
    <s v="Aucune étape franchie"/>
    <n v="0"/>
    <s v="Aucune étape franchie"/>
    <n v="0"/>
    <s v="Aucune étape franchie"/>
    <n v="0"/>
    <s v="Aucune étape franchie"/>
    <n v="0"/>
    <m/>
    <m/>
  </r>
  <r>
    <n v="5"/>
    <s v="Sherbrooke"/>
    <s v="5-09"/>
    <s v="1643-6107"/>
    <s v="3005-6865"/>
    <s v="CPE TOUT-PETIT, TOUTE-PETITE"/>
    <n v="80"/>
    <x v="0"/>
    <s v="Ajout INS"/>
    <s v="2017-2018"/>
    <n v="2017"/>
    <d v="2017-09-01T00:00:00"/>
    <x v="2"/>
    <s v="Construction - installation"/>
    <x v="2"/>
    <s v="En réalisation"/>
    <d v="2017-04-03T00:00:00"/>
    <s v="Dépôt plans+budget pré."/>
    <s v="Dépôt plans+budget pré."/>
    <n v="6"/>
    <s v="Dépôt plans+budget pré."/>
    <n v="6"/>
    <s v="Dépôt plans+budget pré."/>
    <n v="6"/>
    <s v="Dépôt plans+budget pré."/>
    <n v="6"/>
    <s v="Dépôt plans+budget pré."/>
    <n v="6"/>
    <m/>
    <s v="À risque - Université de Sherbrooke.- Enjeu avec terrain.  Forage supplémentaire pour étude de sols en cours."/>
  </r>
  <r>
    <n v="5"/>
    <s v="Sherbrooke"/>
    <s v="5-07"/>
    <s v="5526-2778"/>
    <s v="3005-6869"/>
    <s v="CPE IMAGÉMO DE L'IUGS"/>
    <n v="80"/>
    <x v="0"/>
    <s v="Ajout INS"/>
    <s v="2017-2018"/>
    <n v="2017"/>
    <d v="2017-09-15T00:00:00"/>
    <x v="2"/>
    <s v="Construction - installation"/>
    <x v="2"/>
    <s v="En réalisation"/>
    <d v="2017-04-07T00:00:00"/>
    <s v="Dépôt étude d'opportunité"/>
    <s v="Dépôt étude d’opportunité"/>
    <n v="4"/>
    <s v="Dépôt étude d'opportunité"/>
    <n v="4"/>
    <s v="Dépôt étude d'opportunité"/>
    <n v="4"/>
    <s v="Dépôt étude d'opportunité"/>
    <n v="4"/>
    <s v="Dépôt étude d'opportunité"/>
    <n v="4"/>
    <m/>
    <m/>
  </r>
  <r>
    <n v="5"/>
    <s v="Saint-Ludger"/>
    <s v="5-01"/>
    <s v="3000-4954"/>
    <s v="3005-9036"/>
    <s v="CPE BOUTONS D'OR"/>
    <n v="21"/>
    <x v="0"/>
    <s v="Ajout INS"/>
    <s v="2017-2018"/>
    <n v="2017"/>
    <d v="2017-09-30T00:00:00"/>
    <x v="0"/>
    <s v="Construction - installation"/>
    <x v="0"/>
    <s v="Au développement"/>
    <d v="2017-09-30T00:00:00"/>
    <s v="Aucune étape franchie"/>
    <s v="Aucune étape franchie"/>
    <n v="0"/>
    <s v="Aucune étape franchie"/>
    <n v="0"/>
    <s v="Aucune étape franchie"/>
    <n v="0"/>
    <s v="Aucune étape franchie"/>
    <n v="0"/>
    <s v="Aucune étape franchie"/>
    <n v="0"/>
    <m/>
    <m/>
  </r>
  <r>
    <n v="5"/>
    <s v="Eastman"/>
    <s v="5-05"/>
    <s v="1636-0604"/>
    <s v="3005-0873"/>
    <s v="CPE LA PLEINE LUNE"/>
    <n v="36"/>
    <x v="0"/>
    <s v="Augment. INS"/>
    <s v="2017-2018"/>
    <n v="2017"/>
    <d v="2017-09-30T00:00:00"/>
    <x v="0"/>
    <s v="Agrandissement -installation"/>
    <x v="0"/>
    <s v="Au développement"/>
    <d v="2017-09-30T00:00:00"/>
    <s v="Aucune étape franchie"/>
    <s v="Aucune étape franchie"/>
    <n v="0"/>
    <s v="Aucune étape franchie"/>
    <n v="0"/>
    <s v="Aucune étape franchie"/>
    <n v="0"/>
    <s v="Aucune étape franchie"/>
    <n v="0"/>
    <s v="Aucune étape franchie"/>
    <n v="0"/>
    <m/>
    <m/>
  </r>
  <r>
    <n v="5"/>
    <s v="Coaticook"/>
    <s v="5-04"/>
    <s v="2174-0998"/>
    <s v="3005-0409"/>
    <s v="CPE L'ENFANTILLAGE INC. (MARGUERITES ET LUTINS)"/>
    <n v="8"/>
    <x v="0"/>
    <s v="Augment. INS"/>
    <s v="2017-2018"/>
    <n v="2016"/>
    <d v="2017-09-01T00:00:00"/>
    <x v="2"/>
    <s v="Agrandissement -installation"/>
    <x v="2"/>
    <s v="En réalisation"/>
    <d v="2017-01-09T00:00:00"/>
    <s v="Admissibilité au PFI"/>
    <s v="Admissibilité au PFI"/>
    <n v="1"/>
    <s v="Admissibilité au PFI"/>
    <n v="1"/>
    <s v="Admissibilité au PFI"/>
    <n v="1"/>
    <s v="Admissibilité au PFI"/>
    <n v="1"/>
    <s v="Admissibilité au PFI"/>
    <n v="1"/>
    <m/>
    <m/>
  </r>
  <r>
    <n v="5"/>
    <s v="Valcourt"/>
    <s v="5-02"/>
    <s v="2538-9057"/>
    <s v="2538-9057"/>
    <s v="CPE CRAYONS DE COULEUR INC."/>
    <n v="1"/>
    <x v="0"/>
    <s v="Augment. INS"/>
    <s v="2017-2018"/>
    <n v="2017"/>
    <d v="2017-09-30T00:00:00"/>
    <x v="0"/>
    <s v="Agrandissement -installation"/>
    <x v="0"/>
    <s v="Au développement"/>
    <d v="2017-09-30T00:00:00"/>
    <s v="Aucune étape franchie"/>
    <s v="Aucune étape franchie"/>
    <n v="0"/>
    <s v="Aucune étape franchie"/>
    <n v="0"/>
    <s v="Aucune étape franchie"/>
    <n v="0"/>
    <s v="Aucune étape franchie"/>
    <n v="0"/>
    <s v="Aucune étape franchie"/>
    <n v="0"/>
    <m/>
    <m/>
  </r>
  <r>
    <n v="5"/>
    <s v="Compton"/>
    <s v="5-04"/>
    <s v="3000-1084"/>
    <s v="3000-1084"/>
    <s v="CPE LES TROIS POMMES DE COMPTON INC."/>
    <n v="16"/>
    <x v="0"/>
    <s v="Augment. INS"/>
    <s v="2017-2018"/>
    <n v="2017"/>
    <d v="2017-12-17T00:00:00"/>
    <x v="0"/>
    <s v="Réaménagement -installation"/>
    <x v="0"/>
    <s v="En réalisation"/>
    <d v="2017-05-17T00:00:00"/>
    <s v="Aucune étape franchie"/>
    <s v="Aucune étape franchie"/>
    <n v="0"/>
    <s v="Aucune étape franchie"/>
    <n v="0"/>
    <s v="Aucune étape franchie"/>
    <n v="0"/>
    <s v="Aucune étape franchie"/>
    <n v="0"/>
    <s v="Aucune étape franchie"/>
    <n v="0"/>
    <m/>
    <m/>
  </r>
  <r>
    <m/>
    <m/>
    <m/>
    <m/>
    <m/>
    <s v="Sous-total:"/>
    <n v="412"/>
    <x v="1"/>
    <m/>
    <s v="2017-2018"/>
    <s v="2017-2018"/>
    <m/>
    <x v="1"/>
    <m/>
    <x v="1"/>
    <m/>
    <m/>
    <m/>
    <m/>
    <m/>
    <m/>
    <m/>
    <m/>
    <m/>
    <m/>
    <m/>
    <m/>
    <m/>
    <m/>
    <m/>
  </r>
  <r>
    <n v="5"/>
    <s v="Sherbrooke"/>
    <s v="5-07"/>
    <s v="1363-4092"/>
    <s v="3005-8872"/>
    <s v="CPE LA JARDINIÈRE INC."/>
    <n v="79"/>
    <x v="0"/>
    <s v="Ajout INS"/>
    <s v="2018-2019"/>
    <n v="2018"/>
    <d v="2018-09-30T00:00:00"/>
    <x v="0"/>
    <s v="Construction - installation"/>
    <x v="0"/>
    <s v="Au développement"/>
    <d v="2018-09-30T00:00:00"/>
    <s v="Aucune étape franchie"/>
    <s v="Aucune étape franchie"/>
    <n v="0"/>
    <s v="Aucune étape franchie"/>
    <n v="0"/>
    <s v="Aucune étape franchie"/>
    <n v="0"/>
    <s v="Aucune étape franchie"/>
    <n v="0"/>
    <s v="Aucune étape franchie"/>
    <n v="0"/>
    <m/>
    <m/>
  </r>
  <r>
    <n v="5"/>
    <s v="Asbestos"/>
    <s v="5-03"/>
    <s v="3000-6789"/>
    <s v="3005-8832"/>
    <s v="CPE LA SOURCIÈRE "/>
    <n v="64"/>
    <x v="0"/>
    <s v="Ajout INS"/>
    <s v="2018-2019"/>
    <n v="2018"/>
    <d v="2018-09-30T00:00:00"/>
    <x v="0"/>
    <s v="Construction - installation"/>
    <x v="0"/>
    <s v="Au développement"/>
    <d v="2018-09-30T00:00:00"/>
    <s v="Aucune étape franchie"/>
    <s v="Aucune étape franchie"/>
    <n v="0"/>
    <s v="Aucune étape franchie"/>
    <n v="0"/>
    <s v="Aucune étape franchie"/>
    <n v="0"/>
    <s v="Aucune étape franchie"/>
    <n v="0"/>
    <s v="Aucune étape franchie"/>
    <n v="0"/>
    <m/>
    <m/>
  </r>
  <r>
    <m/>
    <m/>
    <m/>
    <m/>
    <m/>
    <s v="Sous-total:"/>
    <n v="143"/>
    <x v="1"/>
    <m/>
    <s v="2018-2019"/>
    <s v="2018-2019"/>
    <m/>
    <x v="1"/>
    <m/>
    <x v="1"/>
    <m/>
    <m/>
    <m/>
    <m/>
    <m/>
    <m/>
    <m/>
    <m/>
    <m/>
    <m/>
    <m/>
    <m/>
    <m/>
    <m/>
    <m/>
  </r>
  <r>
    <n v="5"/>
    <s v="Sherbrooke"/>
    <s v="5-08"/>
    <s v="3000-2256"/>
    <s v="3005-9039"/>
    <s v="COOP. DU CPE JARDIN D.A.M.I.S DE ROCK-F."/>
    <n v="76"/>
    <x v="0"/>
    <s v="Ajout INS"/>
    <s v="2019-2020"/>
    <n v="2019"/>
    <d v="2019-09-01T00:00:00"/>
    <x v="0"/>
    <s v="Construction - installation"/>
    <x v="0"/>
    <s v="En réalisation"/>
    <d v="2019-09-30T00:00:00"/>
    <s v="Aucune étape franchie"/>
    <s v="Aucune étape franchie"/>
    <n v="0"/>
    <s v="Aucune étape franchie"/>
    <n v="0"/>
    <s v="Aucune étape franchie"/>
    <n v="0"/>
    <s v="Aucune étape franchie"/>
    <n v="0"/>
    <s v="Aucune étape franchie"/>
    <n v="0"/>
    <m/>
    <m/>
  </r>
  <r>
    <n v="5"/>
    <s v="Sherbrooke"/>
    <s v="5-07"/>
    <s v="3000-1092"/>
    <s v="3005-9040"/>
    <s v="COOP CPE LE BILBOQUET "/>
    <n v="42"/>
    <x v="0"/>
    <s v="Ajout INS"/>
    <s v="2019-2020"/>
    <n v="2019"/>
    <d v="2019-09-30T00:00:00"/>
    <x v="0"/>
    <s v="Aménagement - location"/>
    <x v="0"/>
    <s v="Au développement"/>
    <d v="2019-09-30T00:00:00"/>
    <s v="Aucune étape franchie"/>
    <s v="Aucune étape franchie"/>
    <n v="0"/>
    <s v="Aucune étape franchie"/>
    <n v="0"/>
    <s v="Aucune étape franchie"/>
    <n v="0"/>
    <s v="Aucune étape franchie"/>
    <n v="0"/>
    <s v="Aucune étape franchie"/>
    <n v="0"/>
    <s v="Devancement possible"/>
    <m/>
  </r>
  <r>
    <m/>
    <m/>
    <m/>
    <m/>
    <m/>
    <s v="Sous-total:"/>
    <n v="118"/>
    <x v="1"/>
    <m/>
    <s v="2019-2020"/>
    <s v="2019-2020"/>
    <m/>
    <x v="1"/>
    <m/>
    <x v="1"/>
    <m/>
    <m/>
    <m/>
    <m/>
    <m/>
    <m/>
    <m/>
    <m/>
    <m/>
    <m/>
    <m/>
    <m/>
    <m/>
    <m/>
    <m/>
  </r>
  <r>
    <s v="Nb de projets"/>
    <n v="22"/>
    <m/>
    <m/>
    <m/>
    <s v="Total région 5 _x000a_ESTRIE"/>
    <n v="850"/>
    <x v="1"/>
    <m/>
    <m/>
    <m/>
    <m/>
    <x v="1"/>
    <m/>
    <x v="1"/>
    <m/>
    <m/>
    <m/>
    <m/>
    <m/>
    <m/>
    <m/>
    <m/>
    <m/>
    <m/>
    <m/>
    <m/>
    <m/>
    <m/>
    <m/>
  </r>
  <r>
    <n v="6"/>
    <s v="Montréal"/>
    <s v="6-18"/>
    <s v="1480-3860"/>
    <s v="1480-3860"/>
    <s v="CPE LA GALIJODE INC."/>
    <n v="2"/>
    <x v="0"/>
    <s v="Augment. INS"/>
    <s v="2016-2017"/>
    <m/>
    <d v="2016-10-03T00:00:00"/>
    <x v="5"/>
    <s v="Non déterminé"/>
    <x v="0"/>
    <s v="En réalisation"/>
    <m/>
    <m/>
    <s v="Aucune étape franchie"/>
    <n v="0"/>
    <s v="Aucune étape franchie"/>
    <n v="0"/>
    <s v="Dépôt documents pour permis"/>
    <n v="13"/>
    <s v="Dépôt documents pour permis"/>
    <n v="13"/>
    <s v="Dépôt documents pour permis"/>
    <n v="13"/>
    <m/>
    <m/>
  </r>
  <r>
    <n v="6"/>
    <s v="Montréal"/>
    <s v="6-04"/>
    <s v="3000-5147"/>
    <s v="3005-2046"/>
    <s v="CPE DE LA DAME"/>
    <n v="4"/>
    <x v="0"/>
    <s v="Augment. INS"/>
    <s v="2016-2017"/>
    <m/>
    <d v="2016-10-03T00:00:00"/>
    <x v="5"/>
    <s v="Non déterminé"/>
    <x v="0"/>
    <s v="En réalisation"/>
    <m/>
    <m/>
    <s v="Aucune étape franchie"/>
    <n v="0"/>
    <s v="Aucune étape franchie"/>
    <n v="0"/>
    <s v="Dépôt documents pour permis"/>
    <n v="13"/>
    <s v="Dépôt documents pour permis"/>
    <n v="13"/>
    <s v="Dépôt documents pour permis"/>
    <n v="13"/>
    <m/>
    <s v="2016-10-07 :Prévu pour novembre 2016"/>
  </r>
  <r>
    <n v="6"/>
    <s v="Lasalle"/>
    <s v="6-03"/>
    <s v="5466-2416"/>
    <s v="3005-0838"/>
    <s v="CPE FAMILIGARDE DE LASALLE"/>
    <n v="18"/>
    <x v="0"/>
    <s v="Augment. INS"/>
    <s v="2016-2017"/>
    <n v="2016"/>
    <d v="2016-10-31T00:00:00"/>
    <x v="0"/>
    <s v="Réaménagement -installation"/>
    <x v="3"/>
    <s v="En réalisation"/>
    <d v="2016-04-30T00:00:00"/>
    <s v="Approbation plans+budget pré."/>
    <s v="Approbation plans+budget pré."/>
    <n v="7"/>
    <s v="Approbation plans+budget pré."/>
    <n v="7"/>
    <s v="Approbation plans+budget pré."/>
    <n v="7"/>
    <s v="Approbation plans+budget pré."/>
    <n v="7"/>
    <s v="Approbation plans+budget pré."/>
    <n v="7"/>
    <m/>
    <s v="À ce jour, il était prévu que le CPE financerait à 100% son projet, mais la situation pourrait changer prochainement selon sa capacité financière à assumer en totalité les coûts du projet et ce, suite aux résultats de l'appel d'offres sur invitation pour le choix de l'entrepreneur.  Le CPE doit nous transmettre ses budgets prévisionnels pour analyse.  Le CPE pourrait adresser une demande d'admissibilité au PFI (financement 50%) s'il n'a pas la capacité financière d'assumer l'ensemble des coûts. S'il devient admissible au PFI, il devra aller en appel d'offres public pour le choix de l'entepreneur. "/>
  </r>
  <r>
    <n v="6"/>
    <s v="Montréal"/>
    <s v="6-14"/>
    <s v="1645-3128"/>
    <s v="1645-3128"/>
    <s v="CPE LA MÈRE L’OIE"/>
    <n v="8"/>
    <x v="0"/>
    <s v="Augment. INS"/>
    <s v="2016-2017"/>
    <m/>
    <d v="2016-11-30T00:00:00"/>
    <x v="5"/>
    <s v="Non déterminé"/>
    <x v="0"/>
    <s v="En réalisation"/>
    <m/>
    <m/>
    <s v="Aucune étape franchie"/>
    <n v="0"/>
    <s v="Aucune étape franchie"/>
    <n v="0"/>
    <s v="Aucune étape franchie"/>
    <n v="0"/>
    <s v="Aucune étape franchie"/>
    <n v="0"/>
    <s v="Aucune étape franchie"/>
    <n v="0"/>
    <m/>
    <m/>
  </r>
  <r>
    <n v="6"/>
    <s v="Montréal"/>
    <s v="6-07"/>
    <s v="4092-8871"/>
    <s v="4092-8871"/>
    <s v="CPE LES PETITES CELLULES"/>
    <n v="2"/>
    <x v="0"/>
    <s v="Augment. INS"/>
    <s v="2016-2017"/>
    <m/>
    <d v="2016-11-30T00:00:00"/>
    <x v="5"/>
    <s v="Non déterminé"/>
    <x v="0"/>
    <s v="En réalisation"/>
    <m/>
    <m/>
    <s v="Aucune étape franchie"/>
    <n v="0"/>
    <s v="Aucune étape franchie"/>
    <n v="0"/>
    <s v="Dépôt documents pour permis"/>
    <n v="13"/>
    <s v="Dépôt documents pour permis"/>
    <n v="13"/>
    <s v="Dépôt documents pour permis"/>
    <n v="13"/>
    <m/>
    <m/>
  </r>
  <r>
    <n v="6"/>
    <s v="Notre-Dame-de-Grâces - Montréal-Ouest"/>
    <s v="6-05"/>
    <s v="1366-5112"/>
    <s v="1366-5112"/>
    <s v="CPE COMMUNAUTAIRE NOTRE-DAME-DE-GRÂCE"/>
    <n v="41"/>
    <x v="0"/>
    <s v="Augment. INS"/>
    <s v="2016-2017"/>
    <n v="2016"/>
    <d v="2016-12-30T00:00:00"/>
    <x v="0"/>
    <s v="Construction installation - Changement de localisation"/>
    <x v="0"/>
    <s v="En réalisation"/>
    <d v="2016-09-30T00:00:00"/>
    <s v="Aucune étape franchie"/>
    <s v="Aucune étape franchie"/>
    <n v="0"/>
    <s v="Autorisation début des travaux"/>
    <n v="11"/>
    <s v="Autorisation début des travaux"/>
    <n v="11"/>
    <s v="Autorisation début des travaux"/>
    <n v="11"/>
    <s v="Autorisation début des travaux"/>
    <n v="11"/>
    <m/>
    <s v="Reloc (100% PFI) avec augmentation de capacité (50% PFI) -en négociation d'un prêt- les 41 pl. à risque. Le CPE fait présentement l'analyse des 23 soumissions reçues d'entrepreneurs. "/>
  </r>
  <r>
    <n v="6"/>
    <s v="Montréal"/>
    <s v="6-16"/>
    <s v="1502-8400"/>
    <s v="3005-7016"/>
    <s v="CPE POPULAIRE SAINT-MICHEL"/>
    <n v="80"/>
    <x v="0"/>
    <s v="Ajout INS"/>
    <s v="2016-2017"/>
    <n v="2016"/>
    <d v="2017-01-09T00:00:00"/>
    <x v="2"/>
    <s v="Aménagement - location"/>
    <x v="0"/>
    <s v="En réalisation"/>
    <d v="2016-09-30T00:00:00"/>
    <s v="Admissibilité au PFI"/>
    <s v="Admissibilité au PFI"/>
    <n v="1"/>
    <s v="Admissibilité au PFI"/>
    <n v="1"/>
    <s v="Admissibilité au PFI"/>
    <n v="1"/>
    <s v="Admissibilité au PFI"/>
    <n v="1"/>
    <s v="Admissibilité au PFI"/>
    <n v="1"/>
    <m/>
    <s v="Admissibilité au financement confirmée. CPE a procédé à la sélection d'un architecte."/>
  </r>
  <r>
    <n v="6"/>
    <s v="Montréal-Nord"/>
    <s v="6-12"/>
    <s v="3000-2069"/>
    <s v="3005-7022"/>
    <s v="CPE DE MONTRÉAL "/>
    <n v="80"/>
    <x v="0"/>
    <s v="Ajout INS"/>
    <s v="2016-2017"/>
    <n v="2016"/>
    <d v="2017-02-01T00:00:00"/>
    <x v="2"/>
    <s v="Construction - installation"/>
    <x v="2"/>
    <s v="En réalisation"/>
    <d v="2016-04-30T00:00:00"/>
    <s v="Appels d'offres entrepreneur"/>
    <s v="Appel d’offres entrepreneur"/>
    <n v="8"/>
    <s v="Appels d'offres entrepreneur"/>
    <n v="8"/>
    <s v="Appels d'offres entrepreneur"/>
    <n v="8"/>
    <s v="Appels d'offres entrepreneur"/>
    <n v="8"/>
    <s v="Appels d'offres entrepreneur"/>
    <n v="8"/>
    <m/>
    <s v="Le contrat avec l'entrepreneur a été signé le 2015-10-23. La construction doit débuter en mars 2016. "/>
  </r>
  <r>
    <n v="6"/>
    <s v="Verdun"/>
    <s v="6-04"/>
    <s v="3000-5634"/>
    <s v="3005-2825"/>
    <s v="CENTRE PAUSE PARENTS-ENFANTS"/>
    <n v="8"/>
    <x v="0"/>
    <s v="Augment. INS"/>
    <s v="2016-2017"/>
    <n v="2016"/>
    <d v="2017-03-31T00:00:00"/>
    <x v="0"/>
    <s v="Agrandissement -installation"/>
    <x v="0"/>
    <s v="En réalisation"/>
    <d v="2016-09-30T00:00:00"/>
    <s v="Aucune étape franchie"/>
    <s v="Aucune étape franchie"/>
    <n v="0"/>
    <s v="Aucune étape franchie"/>
    <n v="0"/>
    <s v="Aucune étape franchie"/>
    <n v="0"/>
    <s v="Aucune étape franchie"/>
    <n v="0"/>
    <s v="Aucune étape franchie"/>
    <n v="0"/>
    <m/>
    <s v="Le CA a décidé de maintenir son projet de développement et des démarches sont en cours afin d'explorer les possibilités d'obtention d'un prêt. "/>
  </r>
  <r>
    <n v="6"/>
    <s v="Anjou"/>
    <s v="6-19"/>
    <s v="3000-2158"/>
    <s v="3005-1254"/>
    <s v="CPE BILLE DE VERRE"/>
    <n v="27"/>
    <x v="0"/>
    <s v="Augment. INS"/>
    <s v="2016-2017"/>
    <n v="2016"/>
    <d v="2017-03-17T00:00:00"/>
    <x v="0"/>
    <s v="Agrandissement jumelé à la construction d'une installation dans le cadre d'un changement de localisation (50 places autorisées)"/>
    <x v="0"/>
    <s v="En réalisation"/>
    <d v="2017-03-17T00:00:00"/>
    <s v="Aucune étape franchie"/>
    <s v="Aucune étape franchie"/>
    <n v="0"/>
    <s v="Aucune étape franchie"/>
    <n v="0"/>
    <s v="Aucune étape franchie"/>
    <n v="0"/>
    <s v="Aucune étape franchie"/>
    <n v="0"/>
    <s v="Aucune étape franchie"/>
    <n v="0"/>
    <m/>
    <s v="Reloc 100% PFI et augmentation de capacité 50% PFI  - Ville d'Anjou a l'intention de céder en emphythéose une partie d'un terrain situé dans un parc. Le développement à court terme est à risque dû aux exigences de participation au financement (50%) et à la santé financière précaire du CPE. Dans le cadre des règles administratives du PFI, le CPE a demandé une dérogation à l'effet que soit considérée dans le calcul de sa mise de fonds, la valeur marchande du terrain cédé par l'arrondissement d'Anjou au lieu de l'évaluation municipale. Cette demande de dérogation a été refusée. Le CPE demande une révision de la décision.  "/>
  </r>
  <r>
    <m/>
    <m/>
    <m/>
    <m/>
    <m/>
    <s v="Sous-total:"/>
    <n v="270"/>
    <x v="1"/>
    <m/>
    <s v="2016-2017"/>
    <s v="2016-2017"/>
    <m/>
    <x v="1"/>
    <m/>
    <x v="1"/>
    <m/>
    <m/>
    <m/>
    <m/>
    <m/>
    <m/>
    <m/>
    <m/>
    <m/>
    <m/>
    <m/>
    <m/>
    <m/>
    <m/>
    <m/>
  </r>
  <r>
    <n v="6"/>
    <s v="Montréal"/>
    <s v="6-05"/>
    <s v="3001-1520"/>
    <s v="3005-7435"/>
    <s v="CPE CENTRE DE RÉADAPTATION MAB-MACKAY"/>
    <n v="80"/>
    <x v="0"/>
    <s v="Implant.CPE INS"/>
    <s v="2017-2018"/>
    <d v="2016-04-01T00:00:00"/>
    <d v="2017-04-01T00:00:00"/>
    <x v="2"/>
    <s v="Aménagement - location"/>
    <x v="0"/>
    <s v="En réalisation"/>
    <m/>
    <s v="Aucune étape franchie"/>
    <s v="Aucune étape franchie"/>
    <n v="0"/>
    <s v="Aucune étape franchie"/>
    <n v="0"/>
    <s v="Aucune étape franchie"/>
    <n v="0"/>
    <s v="Aucune étape franchie"/>
    <n v="0"/>
    <s v="Aucune étape franchie"/>
    <n v="0"/>
    <m/>
    <s v="La direction du CR Mab Mackay a fait savoir au Ministère qu'il peut désormais intégrer le projet du CPE à même son site (pavillon E). Le Ministère a fait parvenir une communication au CPE pour l'aviser qu'il  doit déposer un nouvel échéancier de réalisation ainsi qu'un nouveau budget au plus tard le 31 mars 2016."/>
  </r>
  <r>
    <n v="6"/>
    <s v="Snowdon"/>
    <s v="6-06"/>
    <s v="2315-3430"/>
    <s v="2315-3430"/>
    <s v="CPE JARDIN DE FRUITS INC."/>
    <n v="28"/>
    <x v="0"/>
    <s v="Augment. INS"/>
    <s v="2017-2018"/>
    <n v="2017"/>
    <d v="2017-04-01T00:00:00"/>
    <x v="0"/>
    <s v="Agrandissement -installation"/>
    <x v="0"/>
    <s v="En réalisation"/>
    <d v="2017-04-01T00:00:00"/>
    <s v="Aucune étape franchie"/>
    <s v="Aucune étape franchie"/>
    <n v="0"/>
    <s v="Aucune étape franchie"/>
    <n v="0"/>
    <s v="Aucune étape franchie"/>
    <n v="0"/>
    <s v="Aucune étape franchie"/>
    <n v="0"/>
    <s v="Aucune étape franchie"/>
    <n v="0"/>
    <s v="Retour de pl. possible"/>
    <s v="Fin de bail prévu en décembre 2015 car l'immeuble est à vendre (aucun changement depuis, pas de nouveau bail signé). Devait acheter la bâtisse mais puisqu'ils ne sont pas considérés comme évincé, le 50 % PFI s'appliquerait. Donc le projet d'augmentation est en attente car on ne sait pas si le nouveau propriétaire voudra du CPE comme locataire."/>
  </r>
  <r>
    <n v="6"/>
    <s v="Bordeaux-Cartierville"/>
    <s v="6-09"/>
    <s v="3001-3996"/>
    <s v="3005-9338"/>
    <s v="G. LA PETITE ACADÉMIE"/>
    <n v="75"/>
    <x v="2"/>
    <s v="Impl. garderie"/>
    <s v="2017-2018"/>
    <n v="2017"/>
    <d v="2017-04-01T00:00:00"/>
    <x v="0"/>
    <s v="Aménagement - location"/>
    <x v="4"/>
    <s v="En réalisation"/>
    <d v="2017-04-01T00:00:00"/>
    <s v="Aucune étape franchie"/>
    <s v="Aucune étape franchie"/>
    <n v="0"/>
    <s v="Aucune étape franchie"/>
    <n v="0"/>
    <s v="Aucune étape franchie"/>
    <n v="0"/>
    <s v="Aucune étape franchie"/>
    <n v="0"/>
    <s v="Aucune étape franchie"/>
    <n v="0"/>
    <m/>
    <m/>
  </r>
  <r>
    <n v="6"/>
    <s v="Lachine"/>
    <s v="6-03"/>
    <s v="3000-5770"/>
    <s v="3005-2913"/>
    <s v="G CHEZ CRICRI ENR."/>
    <n v="38"/>
    <x v="2"/>
    <s v="Augment. gard."/>
    <s v="2017-2018"/>
    <n v="2017"/>
    <d v="2017-04-01T00:00:00"/>
    <x v="0"/>
    <s v="Aménagement - location"/>
    <x v="4"/>
    <s v="Au développement"/>
    <d v="2017-04-01T00:00:00"/>
    <s v="Aucune étape franchie"/>
    <s v="Aucune étape franchie"/>
    <n v="0"/>
    <s v="Aucune étape franchie"/>
    <n v="0"/>
    <s v="Aucune étape franchie"/>
    <n v="0"/>
    <s v="Aucune étape franchie"/>
    <n v="0"/>
    <s v="Aucune étape franchie"/>
    <n v="0"/>
    <s v="Devancement possible"/>
    <m/>
  </r>
  <r>
    <n v="6"/>
    <s v="Villeray"/>
    <s v="6-13"/>
    <s v="3000-5056"/>
    <s v="3005-1770"/>
    <s v="G. DES PETITES ÉTOILES NOUR ET RYM INC."/>
    <n v="32"/>
    <x v="2"/>
    <s v="Augment. gard."/>
    <s v="2017-2018"/>
    <n v="2017"/>
    <d v="2017-04-03T00:00:00"/>
    <x v="0"/>
    <s v="Sans réaménagement"/>
    <x v="4"/>
    <s v="En réalisation"/>
    <d v="2017-04-03T00:00:00"/>
    <s v="Aucune étape franchie"/>
    <s v="Aucune étape franchie"/>
    <n v="0"/>
    <s v="Aucune étape franchie"/>
    <n v="0"/>
    <s v="Aucune étape franchie"/>
    <n v="0"/>
    <s v="Aucune étape franchie"/>
    <n v="0"/>
    <s v="Aucune étape franchie"/>
    <n v="0"/>
    <m/>
    <m/>
  </r>
  <r>
    <n v="6"/>
    <s v="Saint-Léonard"/>
    <s v="6-15"/>
    <s v="3001-3940"/>
    <s v="3005-9259"/>
    <s v="G. PETITS PROS"/>
    <n v="29"/>
    <x v="2"/>
    <s v="Impl. garderie"/>
    <s v="2017-2018"/>
    <n v="2017"/>
    <d v="2017-04-03T00:00:00"/>
    <x v="0"/>
    <s v="Aménagement - location"/>
    <x v="4"/>
    <s v="En réalisation"/>
    <d v="2017-09-30T00:00:00"/>
    <s v="Aucune étape franchie"/>
    <s v="Aucune étape franchie"/>
    <n v="0"/>
    <s v="Aucune étape franchie"/>
    <n v="0"/>
    <s v="Aucune étape franchie"/>
    <n v="0"/>
    <s v="Aucune étape franchie"/>
    <n v="0"/>
    <s v="Aucune étape franchie"/>
    <n v="0"/>
    <m/>
    <m/>
  </r>
  <r>
    <n v="6"/>
    <s v="Saint-Léonard"/>
    <s v="6-15"/>
    <s v="3000-4691"/>
    <s v="3005-7006"/>
    <s v="CPE LES CRAYONS MAGIQUES"/>
    <n v="60"/>
    <x v="0"/>
    <s v="Ajout INS"/>
    <s v="2017-2018"/>
    <n v="2016"/>
    <d v="2017-05-15T00:00:00"/>
    <x v="2"/>
    <s v="Aménagement - location"/>
    <x v="2"/>
    <s v="En réalisation"/>
    <d v="2016-10-16T00:00:00"/>
    <s v="Avis du MFA embauche pro."/>
    <s v="Avis du Ministère embauche pro."/>
    <n v="3"/>
    <s v="Avis du MFA embauche pro."/>
    <n v="3"/>
    <s v="Avis du MFA embauche pro."/>
    <n v="3"/>
    <s v="Avis du MFA embauche pro."/>
    <n v="3"/>
    <s v="Avis du MFA embauche pro."/>
    <n v="3"/>
    <m/>
    <s v="En attente du projet de bail. Autorisation de l'embauche des professionnels. Projet de bail reçu. En analyse."/>
  </r>
  <r>
    <n v="6"/>
    <s v="Saint-Léonard"/>
    <s v="6-15"/>
    <s v="3000-4691"/>
    <s v="3005-7006"/>
    <s v="CPE LES CRAYONS MAGIQUES"/>
    <n v="20"/>
    <x v="0"/>
    <s v="Augment. INS"/>
    <s v="2017-2018"/>
    <n v="2016"/>
    <d v="2017-05-15T00:00:00"/>
    <x v="0"/>
    <s v="Aménagement - location"/>
    <x v="0"/>
    <s v="En réalisation"/>
    <d v="2016-08-25T00:00:00"/>
    <s v="Avis du MFA embauche pro."/>
    <s v="Avis du Ministère embauche pro."/>
    <n v="3"/>
    <s v="Avis du MFA embauche pro."/>
    <n v="3"/>
    <s v="Avis du MFA embauche pro."/>
    <n v="3"/>
    <s v="Avis du MFA embauche pro."/>
    <n v="3"/>
    <s v="Avis du MFA embauche pro."/>
    <n v="3"/>
    <m/>
    <s v="En attente du projet de bail. Autorisation de l'embauche des professionnels. Projet de bail reçu. En analyse."/>
  </r>
  <r>
    <n v="6"/>
    <s v="Villeray"/>
    <s v="6-13"/>
    <s v="3001-3818"/>
    <s v="3005-9099"/>
    <s v="LE ROYAUME DES PETITES-MAINS"/>
    <n v="50"/>
    <x v="0"/>
    <s v="Implant.CPE INS"/>
    <s v="2017-2018"/>
    <n v="2017"/>
    <d v="2017-06-02T00:00:00"/>
    <x v="0"/>
    <s v="Aménagement - location"/>
    <x v="0"/>
    <s v="En réalisation"/>
    <d v="2017-09-30T00:00:00"/>
    <s v="Aucune étape franchie"/>
    <s v="Aucune étape franchie"/>
    <n v="0"/>
    <s v="Aucune étape franchie"/>
    <n v="0"/>
    <s v="Aucune étape franchie"/>
    <n v="0"/>
    <s v="Aucune étape franchie"/>
    <n v="0"/>
    <s v="Aucune étape franchie"/>
    <n v="0"/>
    <m/>
    <s v="Le promoteur a fait parvenir les documents nécessaires à la détermination de son admissibilité au financement. Documents en analyse à la DRM."/>
  </r>
  <r>
    <n v="6"/>
    <s v="Lachine"/>
    <s v="6-03"/>
    <s v="3001-3972"/>
    <s v="3005-9314"/>
    <s v="JARDIN DES HIRONDELLES"/>
    <n v="40"/>
    <x v="2"/>
    <s v="Impl. garderie"/>
    <s v="2017-2018"/>
    <n v="2017"/>
    <d v="2017-06-30T00:00:00"/>
    <x v="0"/>
    <s v="Non déterminé"/>
    <x v="4"/>
    <s v="En réalisation"/>
    <d v="2017-09-30T00:00:00"/>
    <s v="Aucune étape franchie"/>
    <s v="Aucune étape franchie"/>
    <n v="0"/>
    <s v="Aucune étape franchie"/>
    <n v="0"/>
    <s v="Aucune étape franchie"/>
    <n v="0"/>
    <s v="Aucune étape franchie"/>
    <n v="0"/>
    <s v="Aucune étape franchie"/>
    <n v="0"/>
    <m/>
    <m/>
  </r>
  <r>
    <n v="6"/>
    <s v="Ahuntsic"/>
    <s v="6-11"/>
    <s v="1467-0749"/>
    <s v="1467-0749"/>
    <s v="G. ÉDUCATIVE LA VOLIÈRE INC."/>
    <n v="10"/>
    <x v="2"/>
    <s v="Augment. gard."/>
    <s v="2017-2018"/>
    <n v="2017"/>
    <d v="2017-07-31T00:00:00"/>
    <x v="0"/>
    <s v="Agrandissement -installation"/>
    <x v="4"/>
    <s v="En réalisation"/>
    <d v="2017-04-30T00:00:00"/>
    <s v="Aucune étape franchie"/>
    <s v="Aucune étape franchie"/>
    <n v="0"/>
    <s v="Aucune étape franchie"/>
    <n v="0"/>
    <s v="Aucune étape franchie"/>
    <n v="0"/>
    <s v="Aucune étape franchie"/>
    <n v="0"/>
    <s v="Aucune étape franchie"/>
    <n v="0"/>
    <m/>
    <s v="Étapes terminées de l'échéancier: vérification auprès de la municipalité, sélection et embauche des professionnels, autorisation des travaux. Étape en cours de l'échéancier: obtention des autorisation municipales."/>
  </r>
  <r>
    <n v="6"/>
    <s v="Montréal"/>
    <s v="6-07"/>
    <s v="1506-4959"/>
    <s v="3005-7608"/>
    <s v="CPE STE-JUSTINE "/>
    <n v="80"/>
    <x v="0"/>
    <s v="Ajout INS"/>
    <s v="2017-2018"/>
    <n v="2016"/>
    <d v="2017-09-05T00:00:00"/>
    <x v="2"/>
    <s v="Construction - installation"/>
    <x v="2"/>
    <s v="En réalisation"/>
    <d v="2016-09-06T00:00:00"/>
    <s v="Appel d'offres choix des pro."/>
    <s v="Appels d’offres choix des pro."/>
    <n v="2"/>
    <s v="Appel d'offres choix des pro."/>
    <n v="2"/>
    <s v="Appel d'offres choix des pro."/>
    <n v="2"/>
    <s v="Appel d'offres choix des pro."/>
    <n v="2"/>
    <s v="Appel d'offres choix des pro."/>
    <n v="2"/>
    <m/>
    <s v="En attente de modifications aux plans pour approbation du Ministère. Par la suite le CPE pourra aller en appel d'offres public pour le choix de l'entrepreneur."/>
  </r>
  <r>
    <n v="6"/>
    <s v="Montréal"/>
    <s v="6-17"/>
    <s v="1364-2186"/>
    <s v="3005-7607"/>
    <s v="CPE LA RUCHE "/>
    <n v="80"/>
    <x v="0"/>
    <s v="Ajout INS"/>
    <s v="2017-2018"/>
    <n v="2016"/>
    <d v="2017-09-30T00:00:00"/>
    <x v="2"/>
    <s v="Construction - installation"/>
    <x v="2"/>
    <s v="En réalisation"/>
    <d v="2017-01-30T00:00:00"/>
    <s v="Appel d'offres choix des pro."/>
    <s v="Appels d’offres choix des pro."/>
    <n v="2"/>
    <s v="Appel d'offres choix des pro."/>
    <n v="2"/>
    <s v="Appel d'offres choix des pro."/>
    <n v="2"/>
    <s v="Appel d'offres choix des pro."/>
    <n v="2"/>
    <s v="Appel d'offres choix des pro."/>
    <n v="2"/>
    <m/>
    <s v="Terrain vendu par la CSDM. Suite à l'intervention du ministère de l'Éducation. Le prix de vente du terrain a été augmenté substantiellement. PFI 100%.  L'offre de vente a été prolongé jusqu'au 31 mars 2016."/>
  </r>
  <r>
    <n v="6"/>
    <s v="Villeray"/>
    <s v="6-13"/>
    <s v="1361-0928"/>
    <s v="3005-8958"/>
    <s v="CPE CHEZ-NOUS CHEZ-VOUS"/>
    <n v="50"/>
    <x v="0"/>
    <s v="Ajout INS"/>
    <s v="2017-2018"/>
    <n v="2017"/>
    <d v="2017-09-30T00:00:00"/>
    <x v="0"/>
    <s v="Réaménagement -installation"/>
    <x v="0"/>
    <s v="Au développement"/>
    <d v="2017-09-30T00:00:00"/>
    <s v="Aucune étape franchie"/>
    <s v="Aucune étape franchie"/>
    <n v="0"/>
    <s v="Aucune étape franchie"/>
    <n v="0"/>
    <s v="Aucune étape franchie"/>
    <n v="0"/>
    <s v="Aucune étape franchie"/>
    <n v="0"/>
    <s v="Aucune étape franchie"/>
    <n v="0"/>
    <m/>
    <m/>
  </r>
  <r>
    <n v="6"/>
    <s v="Saint-Michel"/>
    <s v="6-16"/>
    <s v="1634-7007"/>
    <s v="3005-9275"/>
    <s v="CPE AU GALOP INC."/>
    <n v="60"/>
    <x v="0"/>
    <s v="Ajout INS"/>
    <s v="2017-2018"/>
    <n v="2017"/>
    <d v="2017-09-30T00:00:00"/>
    <x v="0"/>
    <s v="Achat et réaménagement - bâtiment"/>
    <x v="0"/>
    <s v="Au développement"/>
    <d v="2017-09-30T00:00:00"/>
    <s v="Aucune étape franchie"/>
    <s v="Aucune étape franchie"/>
    <n v="0"/>
    <s v="Aucune étape franchie"/>
    <n v="0"/>
    <s v="Aucune étape franchie"/>
    <n v="0"/>
    <s v="Aucune étape franchie"/>
    <n v="0"/>
    <s v="Aucune étape franchie"/>
    <n v="0"/>
    <m/>
    <m/>
  </r>
  <r>
    <n v="6"/>
    <s v="Montréal-Nord"/>
    <s v="6-12"/>
    <s v="3000-2246"/>
    <s v="3005-8980"/>
    <s v="CPE MON UNIVERS FLEURY"/>
    <n v="68"/>
    <x v="0"/>
    <s v="Ajout INS"/>
    <s v="2017-2018"/>
    <n v="2017"/>
    <d v="2017-09-30T00:00:00"/>
    <x v="0"/>
    <s v="Non déterminé"/>
    <x v="0"/>
    <s v="Au développement"/>
    <d v="2017-09-30T00:00:00"/>
    <s v="Aucune étape franchie"/>
    <s v="Aucune étape franchie"/>
    <n v="0"/>
    <s v="Aucune étape franchie"/>
    <n v="0"/>
    <s v="Aucune étape franchie"/>
    <n v="0"/>
    <s v="Aucune étape franchie"/>
    <n v="0"/>
    <s v="Aucune étape franchie"/>
    <n v="0"/>
    <s v="Retour de pl. possible"/>
    <m/>
  </r>
  <r>
    <n v="6"/>
    <s v="Lachine"/>
    <s v="6-03"/>
    <s v="3000-2198"/>
    <s v="3005-6630"/>
    <s v="CPE À PETITS PAS "/>
    <n v="80"/>
    <x v="0"/>
    <s v="Ajout INS"/>
    <s v="2017-2018"/>
    <n v="2016"/>
    <d v="2017-09-30T00:00:00"/>
    <x v="2"/>
    <s v="Non déterminé"/>
    <x v="0"/>
    <s v="En réalisation"/>
    <d v="2016-09-30T00:00:00"/>
    <s v="Aucune étape franchie"/>
    <s v="Aucune étape franchie"/>
    <n v="0"/>
    <s v="Aucune étape franchie"/>
    <n v="0"/>
    <s v="Aucune étape franchie"/>
    <n v="0"/>
    <s v="Aucune étape franchie"/>
    <n v="0"/>
    <s v="Aucune étape franchie"/>
    <n v="0"/>
    <m/>
    <s v="Le CPE doit démontrer son intention quant à la poursuite ou non de son projet et ce, d'ici le 31 mars 2016, tel que demandé dans la lettre émise en janvier ayant comme objet : la révision des modalités de création des places."/>
  </r>
  <r>
    <n v="6"/>
    <s v="Hochelaga-Maisonneuve"/>
    <s v="6-17"/>
    <s v="3001-3709"/>
    <s v="3005-8938"/>
    <s v="G. ENTRE-BAMBINS"/>
    <n v="24"/>
    <x v="2"/>
    <s v="Impl. garderie"/>
    <s v="2017-2018"/>
    <n v="2017"/>
    <d v="2017-09-30T00:00:00"/>
    <x v="0"/>
    <s v="Réaménagement -installation"/>
    <x v="4"/>
    <s v="Au développement"/>
    <d v="2017-09-30T00:00:00"/>
    <s v="Aucune étape franchie"/>
    <s v="Aucune étape franchie"/>
    <n v="0"/>
    <s v="Aucune étape franchie"/>
    <n v="0"/>
    <s v="Aucune étape franchie"/>
    <n v="0"/>
    <s v="Aucune étape franchie"/>
    <n v="0"/>
    <s v="Aucune étape franchie"/>
    <n v="0"/>
    <m/>
    <m/>
  </r>
  <r>
    <n v="6"/>
    <s v="Saint-Laurent"/>
    <s v="6-10"/>
    <s v="2973-6220"/>
    <s v="2973-6220"/>
    <s v="LES MINI-WATTS"/>
    <n v="15"/>
    <x v="0"/>
    <s v="Augment. INS"/>
    <s v="2017-2018"/>
    <n v="2017"/>
    <d v="2017-09-30T00:00:00"/>
    <x v="0"/>
    <s v="Aménagement - location"/>
    <x v="0"/>
    <s v="Au développement"/>
    <d v="2017-09-30T00:00:00"/>
    <s v="Aucune étape franchie"/>
    <s v="Aucune étape franchie"/>
    <n v="0"/>
    <s v="Aucune étape franchie"/>
    <n v="0"/>
    <s v="Aucune étape franchie"/>
    <n v="0"/>
    <s v="Aucune étape franchie"/>
    <n v="0"/>
    <s v="Aucune étape franchie"/>
    <n v="0"/>
    <m/>
    <m/>
  </r>
  <r>
    <m/>
    <m/>
    <m/>
    <m/>
    <m/>
    <s v="Sous-total:"/>
    <n v="919"/>
    <x v="1"/>
    <m/>
    <s v="2017-2018"/>
    <s v="2017-2018"/>
    <m/>
    <x v="1"/>
    <m/>
    <x v="1"/>
    <m/>
    <m/>
    <m/>
    <m/>
    <m/>
    <m/>
    <m/>
    <m/>
    <m/>
    <m/>
    <m/>
    <m/>
    <m/>
    <m/>
    <m/>
  </r>
  <r>
    <n v="6"/>
    <s v="Saint-Louis-du-Parc"/>
    <s v="6-14"/>
    <s v="1261-9813"/>
    <s v="3005-8913"/>
    <s v="CPE VILLENEUVE (INST. MILE-END)"/>
    <n v="65"/>
    <x v="0"/>
    <s v="Ajout INS"/>
    <s v="2018-2019"/>
    <n v="2018"/>
    <d v="2018-04-01T00:00:00"/>
    <x v="0"/>
    <s v="Aménagement - location"/>
    <x v="0"/>
    <s v="En réalisation"/>
    <d v="2018-04-01T00:00:00"/>
    <s v="Aucune étape franchie"/>
    <s v="Aucune étape franchie"/>
    <n v="0"/>
    <s v="Aucune étape franchie"/>
    <n v="0"/>
    <s v="Aucune étape franchie"/>
    <n v="0"/>
    <s v="Aucune étape franchie"/>
    <n v="0"/>
    <s v="Aucune étape franchie"/>
    <n v="0"/>
    <m/>
    <s v="Partenaire avec une coopérative d'habitation -comme locataire - serait financé."/>
  </r>
  <r>
    <n v="6"/>
    <s v="Saint-Léonard"/>
    <s v="6-15"/>
    <s v="3001-3883"/>
    <s v="3005-9179"/>
    <s v="ACADÉMIE ABC"/>
    <n v="80"/>
    <x v="2"/>
    <s v="Impl. garderie"/>
    <s v="2018-2019"/>
    <n v="2018"/>
    <d v="2018-04-01T00:00:00"/>
    <x v="0"/>
    <s v="Aménagement - location"/>
    <x v="4"/>
    <s v="En réalisation"/>
    <d v="2018-09-30T00:00:00"/>
    <s v="Aucune étape franchie"/>
    <s v="Aucune étape franchie"/>
    <n v="0"/>
    <s v="Aucune étape franchie"/>
    <n v="0"/>
    <s v="Aucune étape franchie"/>
    <n v="0"/>
    <s v="Aucune étape franchie"/>
    <n v="0"/>
    <s v="Aucune étape franchie"/>
    <n v="0"/>
    <m/>
    <m/>
  </r>
  <r>
    <n v="6"/>
    <s v="Saint-Léonard"/>
    <s v="6-15"/>
    <s v="3000-4691"/>
    <s v="3005-7008"/>
    <s v="CPE LES CRAYONS MAGIQUES"/>
    <n v="60"/>
    <x v="0"/>
    <s v="Ajout INS"/>
    <s v="2018-2019"/>
    <n v="2016"/>
    <d v="2018-08-27T00:00:00"/>
    <x v="2"/>
    <s v="Aménagement - location"/>
    <x v="2"/>
    <s v="En réalisation"/>
    <d v="2017-01-31T00:00:00"/>
    <s v="Approbation plans+budget pré."/>
    <s v="Approbation plans+budget pré."/>
    <n v="7"/>
    <s v="Approbation plans+budget pré."/>
    <n v="7"/>
    <s v="Approbation plans+budget pré."/>
    <n v="7"/>
    <s v="Approbation plans+budget pré."/>
    <n v="7"/>
    <s v="Approbation plans+budget pré."/>
    <n v="7"/>
    <m/>
    <s v="CPE est à la recherche d'une nouvelle oportunité."/>
  </r>
  <r>
    <n v="6"/>
    <s v="Saint-Léonard"/>
    <s v="6-15"/>
    <s v="3000-4691"/>
    <s v="3005-7008"/>
    <s v="CPE LES CRAYONS MAGIQUES"/>
    <n v="2"/>
    <x v="0"/>
    <s v="Augment. INS"/>
    <s v="2018-2019"/>
    <n v="2016"/>
    <d v="2018-08-27T00:00:00"/>
    <x v="0"/>
    <s v="Aménagement - location"/>
    <x v="0"/>
    <s v="En réalisation"/>
    <d v="2017-01-31T00:00:00"/>
    <s v="Approbation plans+budget pré."/>
    <s v="Approbation plans+budget pré."/>
    <n v="7"/>
    <s v="Approbation plans+budget pré."/>
    <n v="7"/>
    <s v="Approbation plans+budget pré."/>
    <n v="7"/>
    <s v="Approbation plans+budget pré."/>
    <n v="7"/>
    <s v="Approbation plans+budget pré."/>
    <n v="7"/>
    <m/>
    <s v="CPE est à la recherche d'une nouvelle oportunité."/>
  </r>
  <r>
    <n v="6"/>
    <s v="Pointe-Saint-Charles"/>
    <s v="6-04"/>
    <s v="1364-3218"/>
    <s v="3005-9240"/>
    <s v="CPE LES ENFANTS DE L'AVENIR"/>
    <n v="80"/>
    <x v="0"/>
    <s v="Ajout INS"/>
    <s v="2018-2019"/>
    <n v="2018"/>
    <d v="2018-09-30T00:00:00"/>
    <x v="0"/>
    <s v="Achat et réaménagement - bâtiment"/>
    <x v="0"/>
    <s v="Au développement"/>
    <d v="2018-09-30T00:00:00"/>
    <s v="Aucune étape franchie"/>
    <s v="Aucune étape franchie"/>
    <n v="0"/>
    <s v="Aucune étape franchie"/>
    <n v="0"/>
    <s v="Aucune étape franchie"/>
    <n v="0"/>
    <s v="Aucune étape franchie"/>
    <n v="0"/>
    <s v="Aucune étape franchie"/>
    <n v="0"/>
    <m/>
    <m/>
  </r>
  <r>
    <n v="6"/>
    <s v="Lac Saint-Louis"/>
    <s v="6-01"/>
    <s v="1469-0309"/>
    <s v="3005-9055"/>
    <s v="CPE WHITESIDE TAYLOR "/>
    <n v="80"/>
    <x v="0"/>
    <s v="Ajout INS"/>
    <s v="2018-2019"/>
    <n v="2018"/>
    <d v="2018-09-30T00:00:00"/>
    <x v="0"/>
    <s v="Construction - installation"/>
    <x v="0"/>
    <s v="Au développement"/>
    <d v="2018-09-30T00:00:00"/>
    <s v="Aucune étape franchie"/>
    <s v="Aucune étape franchie"/>
    <n v="0"/>
    <s v="Aucune étape franchie"/>
    <n v="0"/>
    <s v="Aucune étape franchie"/>
    <n v="0"/>
    <s v="Aucune étape franchie"/>
    <n v="0"/>
    <s v="Aucune étape franchie"/>
    <n v="0"/>
    <m/>
    <m/>
  </r>
  <r>
    <n v="6"/>
    <s v="Saint-Laurent"/>
    <s v="6-10"/>
    <s v="1623-7679"/>
    <s v="3005-9361"/>
    <s v="CPE LE JARDIN DES RÊVES INC."/>
    <n v="78"/>
    <x v="0"/>
    <s v="Ajout INS"/>
    <s v="2018-2019"/>
    <n v="2018"/>
    <d v="2018-09-30T00:00:00"/>
    <x v="0"/>
    <s v="Construction - installation"/>
    <x v="0"/>
    <s v="Au développement"/>
    <d v="2018-09-30T00:00:00"/>
    <s v="Aucune étape franchie"/>
    <s v="Aucune étape franchie"/>
    <n v="0"/>
    <s v="Aucune étape franchie"/>
    <n v="0"/>
    <s v="Aucune étape franchie"/>
    <n v="0"/>
    <s v="Aucune étape franchie"/>
    <n v="0"/>
    <s v="Aucune étape franchie"/>
    <n v="0"/>
    <m/>
    <m/>
  </r>
  <r>
    <n v="6"/>
    <s v="Lasalle"/>
    <s v="6-03"/>
    <s v="1627-7212"/>
    <s v="3005-9207"/>
    <s v="C. ÉDUCATIF DE LA PETITE ENFANCE ANDRÉ-LAURENDEAU"/>
    <n v="44"/>
    <x v="0"/>
    <s v="Ajout INS"/>
    <s v="2018-2019"/>
    <n v="2018"/>
    <d v="2018-09-30T00:00:00"/>
    <x v="0"/>
    <s v="Construction - installation"/>
    <x v="0"/>
    <s v="Au développement"/>
    <d v="2018-09-30T00:00:00"/>
    <s v="Aucune étape franchie"/>
    <s v="Aucune étape franchie"/>
    <n v="0"/>
    <s v="Aucune étape franchie"/>
    <n v="0"/>
    <s v="Aucune étape franchie"/>
    <n v="0"/>
    <s v="Aucune étape franchie"/>
    <n v="0"/>
    <s v="Aucune étape franchie"/>
    <n v="0"/>
    <m/>
    <m/>
  </r>
  <r>
    <n v="6"/>
    <s v="Pointe-aux-Trembles"/>
    <s v="6-20"/>
    <s v="3000-2197"/>
    <s v="3005-9193"/>
    <s v="CPE LES PETITS LUTINS DE ROUSSIN"/>
    <n v="29"/>
    <x v="0"/>
    <s v="Ajout INS"/>
    <s v="2018-2019"/>
    <n v="2018"/>
    <d v="2018-09-30T00:00:00"/>
    <x v="0"/>
    <s v="Réaménagement - location"/>
    <x v="0"/>
    <s v="Au développement"/>
    <d v="2018-09-30T00:00:00"/>
    <s v="Aucune étape franchie"/>
    <s v="Aucune étape franchie"/>
    <n v="0"/>
    <s v="Aucune étape franchie"/>
    <n v="0"/>
    <s v="Aucune étape franchie"/>
    <n v="0"/>
    <s v="Aucune étape franchie"/>
    <n v="0"/>
    <s v="Aucune étape franchie"/>
    <n v="0"/>
    <m/>
    <m/>
  </r>
  <r>
    <n v="6"/>
    <s v="Montréal-Nord"/>
    <s v="6-12"/>
    <s v="3000-7721"/>
    <s v="3005-4577"/>
    <s v="G. ÉDUCATIVE L'ALPHA À L'OMÉGA"/>
    <n v="30"/>
    <x v="2"/>
    <s v="Augment. gard."/>
    <s v="2018-2019"/>
    <n v="2018"/>
    <d v="2018-09-30T00:00:00"/>
    <x v="0"/>
    <s v="Agrandissement -installation"/>
    <x v="4"/>
    <s v="Au développement"/>
    <d v="2018-09-30T00:00:00"/>
    <s v="Aucune étape franchie"/>
    <s v="Aucune étape franchie"/>
    <n v="0"/>
    <s v="Aucune étape franchie"/>
    <n v="0"/>
    <s v="Aucune étape franchie"/>
    <n v="0"/>
    <s v="Aucune étape franchie"/>
    <n v="0"/>
    <s v="Aucune étape franchie"/>
    <n v="0"/>
    <m/>
    <m/>
  </r>
  <r>
    <n v="6"/>
    <s v="Saint-Léonard"/>
    <s v="6-15"/>
    <s v="3001-3699"/>
    <s v="3005-8920"/>
    <s v="LA GARDE-CENTRALE DE ST-LÉONARD"/>
    <n v="76"/>
    <x v="2"/>
    <s v="Impl. garderie"/>
    <s v="2018-2019"/>
    <n v="2018"/>
    <d v="2018-09-30T00:00:00"/>
    <x v="0"/>
    <s v="Aménagement - location"/>
    <x v="4"/>
    <s v="Au développement"/>
    <d v="2018-09-30T00:00:00"/>
    <s v="Aucune étape franchie"/>
    <s v="Aucune étape franchie"/>
    <n v="0"/>
    <s v="Aucune étape franchie"/>
    <n v="0"/>
    <s v="Aucune étape franchie"/>
    <n v="0"/>
    <s v="Aucune étape franchie"/>
    <n v="0"/>
    <s v="Aucune étape franchie"/>
    <n v="0"/>
    <m/>
    <m/>
  </r>
  <r>
    <n v="6"/>
    <s v="Saint-Léonard"/>
    <s v="6-15"/>
    <s v="2315-3299"/>
    <s v="2315-3299"/>
    <s v="CPE L'ESCARGOT INC."/>
    <n v="32"/>
    <x v="0"/>
    <s v="Augment. INS"/>
    <s v="2018-2019"/>
    <n v="2017"/>
    <d v="2019-03-20T00:00:00"/>
    <x v="2"/>
    <s v="Agrandissement -installation"/>
    <x v="0"/>
    <s v="En réalisation"/>
    <d v="2017-07-17T00:00:00"/>
    <s v="Aucune étape franchie"/>
    <s v="Aucune étape franchie"/>
    <n v="0"/>
    <s v="Aucune étape franchie"/>
    <n v="0"/>
    <s v="Aucune étape franchie"/>
    <n v="0"/>
    <s v="Aucune étape franchie"/>
    <n v="0"/>
    <s v="Aucune étape franchie"/>
    <n v="0"/>
    <m/>
    <s v="Nous sommes toujours dans l'attente des montages financiers, demandés pour le 31 mars 2016."/>
  </r>
  <r>
    <m/>
    <m/>
    <m/>
    <m/>
    <m/>
    <s v="Sous-total:"/>
    <n v="656"/>
    <x v="1"/>
    <m/>
    <s v="2018-2019"/>
    <s v="2018-2019"/>
    <m/>
    <x v="1"/>
    <m/>
    <x v="1"/>
    <m/>
    <m/>
    <m/>
    <m/>
    <m/>
    <m/>
    <m/>
    <m/>
    <m/>
    <m/>
    <m/>
    <m/>
    <m/>
    <m/>
    <m/>
  </r>
  <r>
    <n v="6"/>
    <s v="Montréal-Nord"/>
    <s v="6-12"/>
    <s v="1469-0390"/>
    <s v="3005-8924"/>
    <s v="CPE MINI-FÉE INC. "/>
    <n v="78"/>
    <x v="0"/>
    <s v="Ajout INS"/>
    <s v="2019-2020"/>
    <n v="2019"/>
    <d v="2019-09-30T00:00:00"/>
    <x v="0"/>
    <s v="Aménagement - location"/>
    <x v="0"/>
    <s v="Au développement"/>
    <d v="2019-09-30T00:00:00"/>
    <s v="Aucune étape franchie"/>
    <s v="Aucune étape franchie"/>
    <n v="0"/>
    <s v="Aucune étape franchie"/>
    <n v="0"/>
    <s v="Aucune étape franchie"/>
    <n v="0"/>
    <s v="Aucune étape franchie"/>
    <n v="0"/>
    <s v="Aucune étape franchie"/>
    <n v="0"/>
    <s v="Retour de pl. possible"/>
    <s v="Travaux importants sur les installations existantes, le projet de 78 pl. compromis."/>
  </r>
  <r>
    <n v="6"/>
    <s v="Mercier-Ouest"/>
    <s v="6-17"/>
    <s v="1473-7969"/>
    <s v="3005-8960"/>
    <s v="CPE LE JARDIN CHARMANT"/>
    <n v="80"/>
    <x v="0"/>
    <s v="Ajout INS"/>
    <s v="2019-2020"/>
    <n v="2019"/>
    <d v="2019-09-30T00:00:00"/>
    <x v="0"/>
    <s v="Aménagement - location"/>
    <x v="0"/>
    <s v="Au développement"/>
    <d v="2019-09-30T00:00:00"/>
    <s v="Aucune étape franchie"/>
    <s v="Aucune étape franchie"/>
    <n v="0"/>
    <s v="Aucune étape franchie"/>
    <n v="0"/>
    <s v="Aucune étape franchie"/>
    <n v="0"/>
    <s v="Aucune étape franchie"/>
    <n v="0"/>
    <s v="Aucune étape franchie"/>
    <n v="0"/>
    <m/>
    <s v="Lettre d'engagement non-signée par le CPE en date du 7 mars 2016. Le CPE est à la recherche de partenariats et en réflexion sur ses moyens financiers de réaliser ce projet. Rencontre prévue à l'automne 2016 avec le CPE pour faire le point."/>
  </r>
  <r>
    <n v="6"/>
    <s v="Dollard-des-Ormeaux"/>
    <s v="6-01"/>
    <s v="1508-3454"/>
    <s v="3005-9363"/>
    <s v="CPE ENFANCE LES BOIS VERTS INC. "/>
    <n v="80"/>
    <x v="0"/>
    <s v="Ajout INS"/>
    <s v="2019-2020"/>
    <n v="2019"/>
    <d v="2019-09-30T00:00:00"/>
    <x v="0"/>
    <s v="Aménagement - location"/>
    <x v="0"/>
    <s v="Au développement"/>
    <d v="2019-09-30T00:00:00"/>
    <s v="Aucune étape franchie"/>
    <s v="Aucune étape franchie"/>
    <n v="0"/>
    <s v="Aucune étape franchie"/>
    <n v="0"/>
    <s v="Aucune étape franchie"/>
    <n v="0"/>
    <s v="Aucune étape franchie"/>
    <n v="0"/>
    <s v="Aucune étape franchie"/>
    <n v="0"/>
    <m/>
    <m/>
  </r>
  <r>
    <n v="6"/>
    <s v="Pointe-aux-Trembles"/>
    <s v="6-20"/>
    <s v="1628-0604"/>
    <s v="3005-8979"/>
    <s v="CPE PALOU LA COCCINELLE "/>
    <n v="80"/>
    <x v="0"/>
    <s v="Ajout INS"/>
    <s v="2019-2020"/>
    <n v="2019"/>
    <d v="2019-09-30T00:00:00"/>
    <x v="0"/>
    <s v="Non déterminé"/>
    <x v="0"/>
    <s v="Au développement"/>
    <d v="2019-09-30T00:00:00"/>
    <s v="Aucune étape franchie"/>
    <s v="Aucune étape franchie"/>
    <n v="0"/>
    <s v="Aucune étape franchie"/>
    <n v="0"/>
    <s v="Aucune étape franchie"/>
    <n v="0"/>
    <s v="Aucune étape franchie"/>
    <n v="0"/>
    <s v="Aucune étape franchie"/>
    <n v="0"/>
    <m/>
    <m/>
  </r>
  <r>
    <n v="6"/>
    <s v="Hochelaga-Maisonneuve"/>
    <s v="6-17"/>
    <s v="1642-8765"/>
    <s v="3005-9368"/>
    <s v="CPE GROS BEC"/>
    <n v="80"/>
    <x v="0"/>
    <s v="Ajout INS"/>
    <s v="2019-2020"/>
    <n v="2019"/>
    <d v="2019-09-30T00:00:00"/>
    <x v="0"/>
    <s v="Non déterminé"/>
    <x v="0"/>
    <s v="Au développement"/>
    <d v="2019-09-30T00:00:00"/>
    <s v="Aucune étape franchie"/>
    <s v="Aucune étape franchie"/>
    <n v="0"/>
    <s v="Aucune étape franchie"/>
    <n v="0"/>
    <s v="Aucune étape franchie"/>
    <n v="0"/>
    <s v="Aucune étape franchie"/>
    <n v="0"/>
    <s v="Aucune étape franchie"/>
    <n v="0"/>
    <m/>
    <s v="Lettre d'engagement non-signée par le CPE en date du 7 mars 2016. Le CPE est en recherche de partenariats et en réflexion sur ses moyens financiers de réaliser ce projet. Rencontre prévue à l'automne 2016 avec le CPE pour faire le point."/>
  </r>
  <r>
    <n v="6"/>
    <s v="Saint-Michel"/>
    <s v="6-16"/>
    <s v="1645-6279"/>
    <s v="3005-8932"/>
    <s v="CPE SOLEIL JOYEUX "/>
    <n v="78"/>
    <x v="0"/>
    <s v="Ajout INS"/>
    <s v="2019-2020"/>
    <n v="2019"/>
    <d v="2019-09-30T00:00:00"/>
    <x v="0"/>
    <s v="Achat et réaménagement - bâtiment"/>
    <x v="0"/>
    <s v="Au développement"/>
    <d v="2019-09-30T00:00:00"/>
    <s v="Aucune étape franchie"/>
    <s v="Aucune étape franchie"/>
    <n v="0"/>
    <s v="Aucune étape franchie"/>
    <n v="0"/>
    <s v="Aucune étape franchie"/>
    <n v="0"/>
    <s v="Aucune étape franchie"/>
    <n v="0"/>
    <s v="Aucune étape franchie"/>
    <n v="0"/>
    <m/>
    <m/>
  </r>
  <r>
    <n v="6"/>
    <s v="Saint-Paul"/>
    <s v="6-04"/>
    <s v="2166-7670"/>
    <s v="3005-9098"/>
    <s v="CPE LE JOYEUX CARROUSSEL"/>
    <n v="78"/>
    <x v="0"/>
    <s v="Ajout INS"/>
    <s v="2019-2020"/>
    <n v="2019"/>
    <d v="2019-09-30T00:00:00"/>
    <x v="0"/>
    <s v="Non déterminé"/>
    <x v="0"/>
    <s v="Au développement"/>
    <d v="2019-09-30T00:00:00"/>
    <s v="Aucune étape franchie"/>
    <s v="Aucune étape franchie"/>
    <n v="0"/>
    <s v="Aucune étape franchie"/>
    <n v="0"/>
    <s v="Aucune étape franchie"/>
    <n v="0"/>
    <s v="Aucune étape franchie"/>
    <n v="0"/>
    <s v="Aucune étape franchie"/>
    <n v="0"/>
    <m/>
    <m/>
  </r>
  <r>
    <n v="6"/>
    <s v="Pierrefonds"/>
    <s v="6-02"/>
    <s v="3000-2172"/>
    <s v="3005-8962"/>
    <s v="CPE LUMINOU "/>
    <n v="37"/>
    <x v="0"/>
    <s v="Ajout INS"/>
    <s v="2019-2020"/>
    <n v="2019"/>
    <d v="2019-09-30T00:00:00"/>
    <x v="0"/>
    <s v="Réaménagement -installation"/>
    <x v="0"/>
    <s v="Au développement"/>
    <d v="2019-09-30T00:00:00"/>
    <s v="Aucune étape franchie"/>
    <s v="Aucune étape franchie"/>
    <n v="0"/>
    <s v="Aucune étape franchie"/>
    <n v="0"/>
    <s v="Aucune étape franchie"/>
    <n v="0"/>
    <s v="Aucune étape franchie"/>
    <n v="0"/>
    <s v="Aucune étape franchie"/>
    <n v="0"/>
    <s v="Devancement possible"/>
    <s v="Il s'agit du troisième étage de l'immeuble abritant déjà les locaux de la première installation."/>
  </r>
  <r>
    <n v="6"/>
    <s v="Mercier-Est"/>
    <s v="6-20"/>
    <s v="3001-1307"/>
    <s v="3005-7170"/>
    <s v="G. ÉDUCATIVE LES JASMINS DE LA BELLE RIVE INC."/>
    <n v="43"/>
    <x v="2"/>
    <s v="Augment. gard."/>
    <s v="2019-2020"/>
    <n v="2019"/>
    <d v="2019-09-30T00:00:00"/>
    <x v="0"/>
    <s v="Aménagement - location"/>
    <x v="4"/>
    <s v="Au développement"/>
    <d v="2019-09-30T00:00:00"/>
    <s v="Aucune étape franchie"/>
    <s v="Aucune étape franchie"/>
    <n v="0"/>
    <s v="Aucune étape franchie"/>
    <n v="0"/>
    <s v="Aucune étape franchie"/>
    <n v="0"/>
    <s v="Aucune étape franchie"/>
    <n v="0"/>
    <s v="Aucune étape franchie"/>
    <n v="0"/>
    <m/>
    <m/>
  </r>
  <r>
    <m/>
    <m/>
    <m/>
    <m/>
    <m/>
    <s v="Sous-total:"/>
    <n v="634"/>
    <x v="1"/>
    <m/>
    <s v="2019-2020"/>
    <s v="2019-2020"/>
    <m/>
    <x v="1"/>
    <m/>
    <x v="1"/>
    <m/>
    <m/>
    <m/>
    <m/>
    <m/>
    <m/>
    <m/>
    <m/>
    <m/>
    <m/>
    <m/>
    <m/>
    <m/>
    <m/>
    <m/>
  </r>
  <r>
    <n v="6"/>
    <s v="Lasalle"/>
    <s v="6-03"/>
    <s v="5466-2416"/>
    <s v="3005-9095"/>
    <s v="CPE FAMILIGARDE DE LASALLE"/>
    <n v="78"/>
    <x v="0"/>
    <s v="Ajout INS"/>
    <s v="2020-2021"/>
    <n v="2020"/>
    <d v="2020-09-30T00:00:00"/>
    <x v="0"/>
    <s v="Construction - installation"/>
    <x v="0"/>
    <s v="Au développement"/>
    <d v="2020-09-30T00:00:00"/>
    <s v="Aucune étape franchie"/>
    <s v="Aucune étape franchie"/>
    <n v="0"/>
    <s v="Aucune étape franchie"/>
    <n v="0"/>
    <s v="Aucune étape franchie"/>
    <n v="0"/>
    <s v="Aucune étape franchie"/>
    <n v="0"/>
    <s v="Aucune étape franchie"/>
    <n v="0"/>
    <m/>
    <m/>
  </r>
  <r>
    <n v="6"/>
    <s v="Plateau-Mont-Royal"/>
    <s v="6-14"/>
    <s v="3001-3840"/>
    <s v="3005-9136"/>
    <s v="HALTE-GARDERIE LA PIROUETTE"/>
    <n v="40"/>
    <x v="0"/>
    <s v="Implant.CPE INS"/>
    <s v="2020-2021"/>
    <n v="2020"/>
    <d v="2020-09-30T00:00:00"/>
    <x v="0"/>
    <s v="Non déterminé"/>
    <x v="0"/>
    <s v="Au développement"/>
    <d v="2020-09-30T00:00:00"/>
    <s v="Aucune étape franchie"/>
    <s v="Aucune étape franchie"/>
    <n v="0"/>
    <s v="Aucune étape franchie"/>
    <n v="0"/>
    <s v="Aucune étape franchie"/>
    <n v="0"/>
    <s v="Aucune étape franchie"/>
    <n v="0"/>
    <s v="Aucune étape franchie"/>
    <n v="0"/>
    <m/>
    <m/>
  </r>
  <r>
    <m/>
    <m/>
    <m/>
    <m/>
    <m/>
    <s v="Sous-total:"/>
    <n v="118"/>
    <x v="1"/>
    <m/>
    <s v="2020-2021"/>
    <s v="2020-2021"/>
    <m/>
    <x v="1"/>
    <m/>
    <x v="1"/>
    <m/>
    <m/>
    <m/>
    <m/>
    <m/>
    <m/>
    <m/>
    <m/>
    <m/>
    <m/>
    <m/>
    <m/>
    <m/>
    <m/>
    <m/>
  </r>
  <r>
    <s v="Nb de projets"/>
    <n v="52"/>
    <m/>
    <m/>
    <m/>
    <s v="Total région 6_x000a_MONTRÉAL"/>
    <n v="2597"/>
    <x v="1"/>
    <m/>
    <m/>
    <m/>
    <m/>
    <x v="1"/>
    <m/>
    <x v="1"/>
    <m/>
    <m/>
    <m/>
    <m/>
    <m/>
    <m/>
    <m/>
    <m/>
    <m/>
    <m/>
    <m/>
    <m/>
    <m/>
    <m/>
    <m/>
  </r>
  <r>
    <n v="7"/>
    <s v="Gatineau"/>
    <s v="7-08"/>
    <s v="1463-8084"/>
    <s v="1463-8084"/>
    <s v="L'OISEAU BLEU"/>
    <n v="18"/>
    <x v="0"/>
    <s v="Augment. INS"/>
    <s v="2016-2017"/>
    <n v="2016"/>
    <d v="2017-02-28T00:00:00"/>
    <x v="2"/>
    <s v="Agrandissement -installation"/>
    <x v="2"/>
    <s v="En réalisation"/>
    <d v="2016-08-30T00:00:00"/>
    <s v="Dépôt plans+budget révisés"/>
    <s v="Dépôt plans+budget révisés"/>
    <n v="9"/>
    <s v="Dépôt plans+budget révisés"/>
    <n v="9"/>
    <s v="Dépôt plans+budget révisés"/>
    <n v="9"/>
    <s v="Dépôt plans+budget révisés"/>
    <n v="9"/>
    <s v="Dépôt plans+budget révisés"/>
    <n v="9"/>
    <m/>
    <m/>
  </r>
  <r>
    <n v="7"/>
    <s v="Gatineau"/>
    <s v="7-08"/>
    <s v="1463-8084"/>
    <s v="1463-8084"/>
    <s v="L'OISEAU BLEU"/>
    <n v="18"/>
    <x v="0"/>
    <s v="Augment. INS"/>
    <s v="2016-2017"/>
    <n v="2016"/>
    <d v="2017-02-28T00:00:00"/>
    <x v="0"/>
    <s v="Agrandissement -installation"/>
    <x v="2"/>
    <s v="En réalisation"/>
    <d v="2016-08-30T00:00:00"/>
    <s v="Dépôt plans+budget révisés"/>
    <s v="Dépôt plans+budget révisés"/>
    <n v="9"/>
    <s v="Dépôt plans+budget révisés"/>
    <n v="9"/>
    <s v="Dépôt plans+budget révisés"/>
    <n v="9"/>
    <s v="Dépôt plans+budget révisés"/>
    <n v="9"/>
    <s v="Dépôt plans+budget révisés"/>
    <n v="9"/>
    <m/>
    <m/>
  </r>
  <r>
    <n v="7"/>
    <s v="Gatineau"/>
    <s v="7-08"/>
    <s v="3000-2103"/>
    <s v="3005-1269"/>
    <s v="CPE LA GRANDE ENVOLÉE (2)"/>
    <n v="24"/>
    <x v="0"/>
    <s v="Augment. INS"/>
    <s v="2016-2017"/>
    <n v="2016"/>
    <d v="2017-03-31T00:00:00"/>
    <x v="0"/>
    <s v="Réaménagement -installation"/>
    <x v="0"/>
    <s v="En réalisation"/>
    <d v="2016-09-30T00:00:00"/>
    <s v="Aucune étape franchie"/>
    <s v="Aucune étape franchie"/>
    <n v="0"/>
    <s v="Aucune étape franchie"/>
    <n v="0"/>
    <s v="Aucune étape franchie"/>
    <n v="0"/>
    <s v="Aucune étape franchie"/>
    <n v="0"/>
    <s v="Aucune étape franchie"/>
    <n v="0"/>
    <s v="Devancement possible"/>
    <m/>
  </r>
  <r>
    <n v="7"/>
    <s v="Gatineau"/>
    <s v="7-07"/>
    <s v="5510-8666"/>
    <s v="5510-8666"/>
    <s v="CPE COUP DE POUCE INC."/>
    <n v="30"/>
    <x v="0"/>
    <s v="Augment. INS"/>
    <s v="2016-2017"/>
    <n v="2016"/>
    <d v="2017-03-31T00:00:00"/>
    <x v="2"/>
    <s v="Agrandissement -installation"/>
    <x v="2"/>
    <s v="En réalisation"/>
    <d v="2016-08-31T00:00:00"/>
    <s v="Approbation plans+budget pré."/>
    <s v="Approbation plans+budget pré."/>
    <n v="7"/>
    <s v="Approbation plans+budget pré."/>
    <n v="7"/>
    <s v="Approbation plans+budget pré."/>
    <n v="7"/>
    <s v="Approbation plans+budget pré."/>
    <n v="7"/>
    <s v="Appels d'offres entrepreneur"/>
    <n v="8"/>
    <m/>
    <m/>
  </r>
  <r>
    <m/>
    <m/>
    <m/>
    <m/>
    <m/>
    <s v="Sous-total:"/>
    <n v="90"/>
    <x v="1"/>
    <m/>
    <s v="2016-2017"/>
    <s v="2016-2017"/>
    <m/>
    <x v="1"/>
    <m/>
    <x v="1"/>
    <m/>
    <m/>
    <m/>
    <m/>
    <m/>
    <m/>
    <m/>
    <m/>
    <m/>
    <m/>
    <m/>
    <m/>
    <m/>
    <m/>
    <m/>
  </r>
  <r>
    <n v="7"/>
    <s v="Gatineau"/>
    <s v="7-06"/>
    <s v="3000-5664"/>
    <s v="3005-2846"/>
    <s v="CENTRE D'ÉVEIL DEVENIR GRAND"/>
    <n v="34"/>
    <x v="2"/>
    <s v="Augment. gard."/>
    <s v="2017-2018"/>
    <n v="2017"/>
    <d v="2017-04-30T00:00:00"/>
    <x v="0"/>
    <s v="Agrandissement -installation"/>
    <x v="4"/>
    <s v="En réalisation"/>
    <d v="2017-04-30T00:00:00"/>
    <s v="Aucune étape franchie"/>
    <s v="Aucune étape franchie"/>
    <n v="0"/>
    <s v="Aucune étape franchie"/>
    <n v="0"/>
    <s v="Aucune étape franchie"/>
    <n v="0"/>
    <s v="Aucune étape franchie"/>
    <n v="0"/>
    <s v="Aucune étape franchie"/>
    <n v="0"/>
    <m/>
    <m/>
  </r>
  <r>
    <n v="7"/>
    <s v="Gatineau"/>
    <s v="7-09"/>
    <s v="3000-6580"/>
    <s v="3005-3607"/>
    <s v="CENTRE ÉDUCATIF AU ROYAUME DES ENFANTS"/>
    <n v="34"/>
    <x v="2"/>
    <s v="Augment. gard."/>
    <s v="2017-2018"/>
    <n v="2017"/>
    <d v="2017-04-30T00:00:00"/>
    <x v="0"/>
    <s v="Agrandissement -installation"/>
    <x v="4"/>
    <s v="En réalisation"/>
    <d v="2017-04-30T00:00:00"/>
    <s v="Aucune étape franchie"/>
    <s v="Aucune étape franchie"/>
    <n v="0"/>
    <s v="Aucune étape franchie"/>
    <n v="0"/>
    <s v="Aucune étape franchie"/>
    <n v="0"/>
    <s v="Aucune étape franchie"/>
    <n v="0"/>
    <s v="Aucune étape franchie"/>
    <n v="0"/>
    <m/>
    <m/>
  </r>
  <r>
    <n v="7"/>
    <s v="Gatineau"/>
    <s v="7-05"/>
    <s v="2157-3472"/>
    <s v="3005-0273"/>
    <s v="CPE AUX NIDS DES PETITS"/>
    <n v="8"/>
    <x v="0"/>
    <s v="Augment. INS"/>
    <s v="2017-2018"/>
    <n v="2017"/>
    <d v="2017-04-30T00:00:00"/>
    <x v="0"/>
    <s v="Réaménagement -installation"/>
    <x v="0"/>
    <s v="En réalisation"/>
    <d v="2017-04-30T00:00:00"/>
    <s v="Aucune étape franchie"/>
    <s v="Aucune étape franchie"/>
    <n v="0"/>
    <s v="Aucune étape franchie"/>
    <n v="0"/>
    <s v="Aucune étape franchie"/>
    <n v="0"/>
    <s v="Aucune étape franchie"/>
    <n v="0"/>
    <s v="Aucune étape franchie"/>
    <n v="0"/>
    <m/>
    <m/>
  </r>
  <r>
    <n v="7"/>
    <s v="Gatineau"/>
    <s v="7-05"/>
    <s v="5225-4273"/>
    <s v="5225-4273"/>
    <s v="CPE LE BALUCHON INC."/>
    <n v="20"/>
    <x v="0"/>
    <s v="Augment. INS"/>
    <s v="2017-2018"/>
    <n v="2017"/>
    <d v="2017-09-30T00:00:00"/>
    <x v="0"/>
    <s v="Agrandissement -installation"/>
    <x v="0"/>
    <s v="En réalisation"/>
    <d v="2017-04-30T00:00:00"/>
    <s v="Aucune étape franchie"/>
    <s v="Aucune étape franchie"/>
    <n v="0"/>
    <s v="Aucune étape franchie"/>
    <n v="0"/>
    <s v="Aucune étape franchie"/>
    <n v="0"/>
    <s v="Aucune étape franchie"/>
    <n v="0"/>
    <s v="Aucune étape franchie"/>
    <n v="0"/>
    <m/>
    <m/>
  </r>
  <r>
    <n v="7"/>
    <s v="Ripon"/>
    <s v="7-01"/>
    <s v="2163-0751"/>
    <s v="3005-8867"/>
    <s v="CPE AUX MILLE COULEURS (INST. RIPON)"/>
    <n v="44"/>
    <x v="0"/>
    <s v="Ajout INS"/>
    <s v="2017-2018"/>
    <n v="2016"/>
    <d v="2017-09-30T00:00:00"/>
    <x v="0"/>
    <s v="Aménagement - location"/>
    <x v="0"/>
    <s v="En réalisation"/>
    <d v="2016-09-30T00:00:00"/>
    <s v="Dépôt plans+budget pré."/>
    <s v="Dépôt plans+budget pré."/>
    <n v="6"/>
    <s v="Dépôt plans+budget pré."/>
    <n v="6"/>
    <s v="Dépôt plans+budget pré."/>
    <n v="6"/>
    <s v="Dépôt plans+budget pré."/>
    <n v="6"/>
    <s v="Dépôt plans+budget pré. "/>
    <n v="6"/>
    <s v="Devancement possible"/>
    <m/>
  </r>
  <r>
    <n v="7"/>
    <s v="Gatineau"/>
    <s v="7-08"/>
    <s v="2965-5826"/>
    <s v="3005-8023"/>
    <s v="CPE TROIS PETITS POINTS..."/>
    <n v="61"/>
    <x v="0"/>
    <s v="Ajout INS"/>
    <s v="2017-2018"/>
    <n v="2016"/>
    <d v="2017-09-30T00:00:00"/>
    <x v="2"/>
    <s v="Construction - installation"/>
    <x v="2"/>
    <s v="En réalisation"/>
    <d v="2016-09-30T00:00:00"/>
    <s v="Approbation plans+budget pré."/>
    <s v="Approbation plans+budget pré."/>
    <n v="7"/>
    <s v="Approbation plans+budget pré."/>
    <n v="7"/>
    <s v="Approbation plans+budget pré."/>
    <n v="7"/>
    <s v="Approbation plans+budget pré."/>
    <n v="7"/>
    <s v="Approbation plans+budget pré."/>
    <n v="7"/>
    <m/>
    <s v="Toujours un dépassement de coûts de 37 000 $ concernant l'aménagement extérieur. Doit équilibrer le budget avant d'aller en appel d'offres (mars). (Chevauchement). Pourrait y avoir une enveloppe exceptionnelle. En attente du plan d'implantation."/>
  </r>
  <r>
    <n v="7"/>
    <s v="Gatineau"/>
    <s v="7-08"/>
    <s v="2965-5826"/>
    <s v="3005-8023"/>
    <s v="CPE TROIS PETITS POINTS"/>
    <n v="19"/>
    <x v="0"/>
    <s v="Augment. INS"/>
    <s v="2017-2018"/>
    <n v="2016"/>
    <d v="2017-09-30T00:00:00"/>
    <x v="0"/>
    <s v="Construction - installation"/>
    <x v="0"/>
    <s v="En réalisation"/>
    <d v="2016-09-30T00:00:00"/>
    <s v="Approbation plans+budget pré."/>
    <s v="Approbation plans+budget pré."/>
    <n v="7"/>
    <s v="Approbation plans+budget pré."/>
    <n v="7"/>
    <s v="Approbation plans+budget pré."/>
    <n v="7"/>
    <s v="Approbation plans+budget pré."/>
    <n v="7"/>
    <s v="Approbation plans+budget pré."/>
    <n v="7"/>
    <m/>
    <s v="Toujours un dépassement de coûts de 37 000 $ concernant l'aménagement extérieur. Doit équilibrer le budget avant d'aller en appel d'offres (mars). (Chevauchement). Pourrait y avoir une enveloppe exceptionnelle. En attente du plan d'implantation."/>
  </r>
  <r>
    <m/>
    <m/>
    <m/>
    <m/>
    <m/>
    <s v="Sous-total:"/>
    <n v="220"/>
    <x v="1"/>
    <m/>
    <s v="2017-2018"/>
    <s v="2017-2018"/>
    <m/>
    <x v="1"/>
    <m/>
    <x v="1"/>
    <m/>
    <m/>
    <m/>
    <m/>
    <m/>
    <m/>
    <m/>
    <m/>
    <m/>
    <m/>
    <m/>
    <m/>
    <m/>
    <m/>
    <m/>
  </r>
  <r>
    <n v="7"/>
    <s v="Gatineau"/>
    <s v="7-09"/>
    <s v="1364-6161"/>
    <s v="3005-1822"/>
    <s v="CPE AUX PETITS LURONS"/>
    <n v="10"/>
    <x v="0"/>
    <s v="Augment. INS"/>
    <s v="2018-2019"/>
    <n v="2018"/>
    <d v="2018-04-30T00:00:00"/>
    <x v="0"/>
    <s v="Agrandissement -installation"/>
    <x v="0"/>
    <s v="En réalisation"/>
    <d v="2018-04-30T00:00:00"/>
    <s v="Aucune étape franchie"/>
    <s v="Aucune étape franchie"/>
    <n v="0"/>
    <s v="Aucune étape franchie"/>
    <n v="0"/>
    <s v="Aucune étape franchie"/>
    <n v="0"/>
    <s v="Aucune étape franchie"/>
    <n v="0"/>
    <s v="Aucune étape franchie"/>
    <n v="0"/>
    <m/>
    <m/>
  </r>
  <r>
    <n v="7"/>
    <s v="Chelsea"/>
    <s v="7-02"/>
    <s v="3001-3771"/>
    <s v="3005-9034"/>
    <s v="CENTRE ÉDUCATIF LA PASSERELLE INC."/>
    <n v="39"/>
    <x v="2"/>
    <s v="Impl. garderie"/>
    <s v="2018-2019"/>
    <n v="2018"/>
    <d v="2018-04-30T00:00:00"/>
    <x v="0"/>
    <s v="Construction - installation"/>
    <x v="4"/>
    <s v="En réalisation"/>
    <d v="2018-04-30T00:00:00"/>
    <s v="Aucune étape franchie"/>
    <s v="Aucune étape franchie"/>
    <n v="0"/>
    <s v="Aucune étape franchie"/>
    <n v="0"/>
    <s v="Aucune étape franchie"/>
    <n v="0"/>
    <s v="Aucune étape franchie"/>
    <n v="0"/>
    <s v="Aucune étape franchie"/>
    <n v="0"/>
    <m/>
    <m/>
  </r>
  <r>
    <n v="7"/>
    <s v="Maniwaki"/>
    <s v="7-03"/>
    <s v="3000-1059"/>
    <s v="3005-0287"/>
    <s v="RÉSEAU PETIT PAS"/>
    <n v="34"/>
    <x v="0"/>
    <s v="Augment. INS"/>
    <s v="2018-2019"/>
    <n v="2018"/>
    <d v="2018-09-30T00:00:00"/>
    <x v="0"/>
    <s v="Agrandissement -installation"/>
    <x v="0"/>
    <s v="En réalisation"/>
    <d v="2018-09-30T00:00:00"/>
    <s v="Aucune étape franchie"/>
    <s v="Aucune étape franchie"/>
    <n v="0"/>
    <s v="Aucune étape franchie"/>
    <n v="0"/>
    <s v="Aucune étape franchie"/>
    <n v="0"/>
    <s v="Aucune étape franchie"/>
    <n v="0"/>
    <s v="Aucune étape franchie"/>
    <n v="0"/>
    <m/>
    <m/>
  </r>
  <r>
    <n v="7"/>
    <s v="Cantley"/>
    <s v="7-02"/>
    <s v="3000-1155"/>
    <s v="3005-8826"/>
    <s v="CPE ZAMIZOU INC. (INST. CANTLEY)"/>
    <n v="80"/>
    <x v="0"/>
    <s v="Ajout INS"/>
    <s v="2018-2019"/>
    <n v="2018"/>
    <d v="2018-10-31T00:00:00"/>
    <x v="0"/>
    <s v="Construction - installation"/>
    <x v="0"/>
    <s v="En réalisation"/>
    <d v="2018-10-31T00:00:00"/>
    <s v="Aucune étape franchie"/>
    <s v="Aucune étape franchie"/>
    <n v="0"/>
    <s v="Aucune étape franchie"/>
    <n v="0"/>
    <s v="Aucune étape franchie"/>
    <n v="0"/>
    <s v="Aucune étape franchie"/>
    <n v="0"/>
    <s v="Aucune étape franchie"/>
    <n v="0"/>
    <m/>
    <s v="Veut fusionner avec le CPE Trois petits points (3005-9045) (avril 2016?) - Possibilité de remise des places considérant cette fusion."/>
  </r>
  <r>
    <m/>
    <m/>
    <m/>
    <m/>
    <m/>
    <s v="Sous-total:"/>
    <n v="163"/>
    <x v="1"/>
    <m/>
    <s v="2018-2019"/>
    <s v="2018-2019"/>
    <m/>
    <x v="1"/>
    <m/>
    <x v="1"/>
    <m/>
    <m/>
    <m/>
    <m/>
    <m/>
    <m/>
    <m/>
    <m/>
    <m/>
    <m/>
    <m/>
    <m/>
    <m/>
    <m/>
    <m/>
  </r>
  <r>
    <n v="7"/>
    <s v="Cantley"/>
    <s v="7-02"/>
    <s v="2965-5826"/>
    <s v="3005-9045"/>
    <s v="CPE  TROIS PETITS POINTS ... (INST. CANTLEY)"/>
    <n v="80"/>
    <x v="0"/>
    <s v="Ajout INS"/>
    <s v="2019-2020"/>
    <n v="2019"/>
    <d v="2019-09-30T00:00:00"/>
    <x v="0"/>
    <s v="Construction - installation"/>
    <x v="0"/>
    <s v="En réalisation"/>
    <d v="2019-09-30T00:00:00"/>
    <s v="Aucune étape franchie"/>
    <s v="Aucune étape franchie"/>
    <n v="0"/>
    <s v="Aucune étape franchie"/>
    <n v="0"/>
    <s v="Aucune étape franchie"/>
    <n v="0"/>
    <s v="Aucune étape franchie"/>
    <n v="0"/>
    <s v="Aucune étape franchie"/>
    <n v="0"/>
    <m/>
    <m/>
  </r>
  <r>
    <n v="7"/>
    <s v="Gatineau"/>
    <s v="7-07"/>
    <s v="3001-3731"/>
    <s v="3005-8988"/>
    <s v="LES PETITS SOLEILS DE NOTRE-DAME"/>
    <n v="78"/>
    <x v="0"/>
    <s v="Implant.CPE INS"/>
    <s v="2019-2020"/>
    <n v="2019"/>
    <d v="2019-09-30T00:00:00"/>
    <x v="0"/>
    <s v="Aménagement - location"/>
    <x v="0"/>
    <s v="En réalisation"/>
    <d v="2019-09-30T00:00:00"/>
    <s v="Aucune étape franchie"/>
    <s v="Aucune étape franchie"/>
    <n v="0"/>
    <s v="Aucune étape franchie"/>
    <n v="0"/>
    <s v="Aucune étape franchie"/>
    <n v="0"/>
    <s v="Aucune étape franchie"/>
    <n v="0"/>
    <s v="Aucune étape franchie"/>
    <n v="0"/>
    <m/>
    <s v="Groupe promoteurs. Nouvelle corporation de CPE."/>
  </r>
  <r>
    <m/>
    <m/>
    <m/>
    <m/>
    <m/>
    <s v="Sous-total:"/>
    <n v="158"/>
    <x v="1"/>
    <m/>
    <s v="2019-2020"/>
    <s v="2019-2020"/>
    <m/>
    <x v="1"/>
    <m/>
    <x v="1"/>
    <m/>
    <m/>
    <m/>
    <m/>
    <m/>
    <m/>
    <m/>
    <m/>
    <m/>
    <m/>
    <m/>
    <m/>
    <m/>
    <m/>
    <m/>
  </r>
  <r>
    <s v="Nb de projets"/>
    <n v="17"/>
    <m/>
    <m/>
    <m/>
    <s v="Total région 7_x000a_ OUTAOUAIS"/>
    <n v="631"/>
    <x v="1"/>
    <m/>
    <m/>
    <m/>
    <m/>
    <x v="1"/>
    <m/>
    <x v="1"/>
    <m/>
    <m/>
    <m/>
    <m/>
    <m/>
    <m/>
    <m/>
    <m/>
    <m/>
    <m/>
    <m/>
    <m/>
    <m/>
    <m/>
    <m/>
  </r>
  <r>
    <n v="8"/>
    <s v="Rouyn-Noranda"/>
    <s v="8-02"/>
    <s v="1642-3683"/>
    <s v="3005-6493"/>
    <s v="CPE FLEUR ET MIEL"/>
    <n v="42"/>
    <x v="0"/>
    <s v="Ajout INS"/>
    <s v="2017-2018"/>
    <n v="2016"/>
    <d v="2017-09-30T00:00:00"/>
    <x v="2"/>
    <s v="Construction - installation"/>
    <x v="2"/>
    <s v="En réalisation"/>
    <d v="2016-10-30T00:00:00"/>
    <s v="Dépôt plans+budget pré."/>
    <s v="Dépôt plans+budget pré."/>
    <n v="6"/>
    <s v="Dépôt plans+budget pré."/>
    <n v="6"/>
    <s v="Dépôt plans+budget pré."/>
    <n v="6"/>
    <s v="Dépôt plans+budget pré."/>
    <n v="6"/>
    <s v="Dépôt plans+budget pré."/>
    <n v="6"/>
    <m/>
    <m/>
  </r>
  <r>
    <m/>
    <m/>
    <m/>
    <m/>
    <m/>
    <s v="Sous-total:"/>
    <n v="42"/>
    <x v="1"/>
    <m/>
    <s v="2017-2018"/>
    <s v="2016-2017"/>
    <m/>
    <x v="1"/>
    <m/>
    <x v="1"/>
    <m/>
    <m/>
    <m/>
    <m/>
    <m/>
    <m/>
    <m/>
    <m/>
    <m/>
    <m/>
    <m/>
    <m/>
    <m/>
    <m/>
    <m/>
  </r>
  <r>
    <n v="8"/>
    <s v="Val-d'Or"/>
    <s v="8-05"/>
    <s v="3000-2244"/>
    <s v="3005-8829"/>
    <s v="CPE ABINODJIC-MIGUAM (INST. VAL D'OR)"/>
    <n v="52"/>
    <x v="0"/>
    <s v="Ajout INS"/>
    <s v="2018-2019"/>
    <n v="2017"/>
    <d v="2018-09-30T00:00:00"/>
    <x v="0"/>
    <s v="Construction - installation"/>
    <x v="0"/>
    <s v="En réalisation"/>
    <d v="2017-12-31T00:00:00"/>
    <s v="Aucune étape franchie"/>
    <s v="Aucune étape franchie"/>
    <n v="0"/>
    <s v="Aucune étape franchie"/>
    <n v="0"/>
    <s v="Aucune étape franchie"/>
    <n v="0"/>
    <s v="Aucune étape franchie"/>
    <n v="0"/>
    <s v="Aucune étape franchie"/>
    <n v="0"/>
    <s v="Report anticipé"/>
    <s v="Report possible du projet pour le 30 septembre 2018."/>
  </r>
  <r>
    <n v="8"/>
    <s v="Abitibi"/>
    <s v="8-04"/>
    <s v="3000-2288"/>
    <s v="3005-1074"/>
    <s v="CPE MOKAAM"/>
    <n v="12"/>
    <x v="0"/>
    <s v="Augment. INS"/>
    <s v="2018-2019"/>
    <n v="2018"/>
    <d v="2018-09-30T00:00:00"/>
    <x v="3"/>
    <s v="Agrandissement -installation"/>
    <x v="0"/>
    <s v="En réalisation"/>
    <d v="2018-09-30T00:00:00"/>
    <s v="Aucune étape franchie"/>
    <s v="Aucune étape franchie"/>
    <n v="0"/>
    <s v="Aucune étape franchie"/>
    <n v="0"/>
    <s v="Aucune étape franchie"/>
    <n v="0"/>
    <s v="Aucune étape franchie"/>
    <n v="0"/>
    <s v="Aucune étape franchie"/>
    <n v="0"/>
    <m/>
    <s v="Possibilité de retourner les places. Manque d'argent, problématique à l'intérieur du service de garde. Lettre de suivi à la réponse pour 31 mars 2016. Assujetti aux nouvelles modalités."/>
  </r>
  <r>
    <m/>
    <m/>
    <m/>
    <m/>
    <m/>
    <s v="Sous-total:"/>
    <n v="64"/>
    <x v="1"/>
    <m/>
    <s v="2018-2019"/>
    <s v="2018-2019"/>
    <m/>
    <x v="1"/>
    <m/>
    <x v="1"/>
    <m/>
    <m/>
    <m/>
    <m/>
    <m/>
    <m/>
    <m/>
    <m/>
    <m/>
    <m/>
    <m/>
    <m/>
    <m/>
    <m/>
    <m/>
  </r>
  <r>
    <n v="8"/>
    <s v="Sullivan"/>
    <s v="8-05"/>
    <s v="3000-2096"/>
    <s v="3005-8773"/>
    <s v="CPE BAMBIN ET CÂLIN (INST. VAL-D'OR)"/>
    <n v="60"/>
    <x v="0"/>
    <s v="Ajout INS"/>
    <s v="2019-2020"/>
    <n v="2018"/>
    <d v="2019-04-30T00:00:00"/>
    <x v="0"/>
    <s v="Construction - installation"/>
    <x v="0"/>
    <s v="En réalisation"/>
    <d v="2018-04-30T00:00:00"/>
    <s v="Aucune étape franchie"/>
    <s v="Aucune étape franchie"/>
    <n v="0"/>
    <s v="Aucune étape franchie"/>
    <n v="0"/>
    <s v="Aucune étape franchie"/>
    <n v="0"/>
    <s v="Aucune étape franchie"/>
    <n v="0"/>
    <s v="Aucune étape franchie"/>
    <n v="0"/>
    <m/>
    <m/>
  </r>
  <r>
    <n v="8"/>
    <s v="Vallée-de-l'Or"/>
    <s v="8-05"/>
    <s v="3000-2220"/>
    <s v="3005-8629"/>
    <s v="CPE TAKINAGAN"/>
    <n v="49"/>
    <x v="0"/>
    <s v="Augment. INS"/>
    <s v="2019-2020"/>
    <n v="2019"/>
    <d v="2019-08-31T00:00:00"/>
    <x v="3"/>
    <s v="Construction - installation"/>
    <x v="0"/>
    <s v="En réalisation"/>
    <d v="2019-08-31T00:00:00"/>
    <s v="Aucune étape franchie"/>
    <s v="Aucune étape franchie"/>
    <n v="0"/>
    <s v="Dépôt étude d'opportunité"/>
    <n v="4"/>
    <s v="Dépôt étude d'opportunité"/>
    <n v="4"/>
    <s v="Dépôt étude d'opportunité"/>
    <n v="4"/>
    <s v="Dépôt étude d’opportunité"/>
    <n v="4"/>
    <m/>
    <s v="Assujetti aux nouvelles règles du PFI. Lettre de suivi à la réponse pour 31 mars 2016. Assujetti aux nouvelles modalités."/>
  </r>
  <r>
    <n v="8"/>
    <s v="Ville-Marie"/>
    <s v="8-01"/>
    <s v="3000-2294"/>
    <s v="3005-1092"/>
    <s v="CPE AMOSESAG"/>
    <n v="21"/>
    <x v="0"/>
    <s v="Augment. INS"/>
    <s v="2019-2020"/>
    <n v="2018"/>
    <d v="2019-09-30T00:00:00"/>
    <x v="3"/>
    <s v="Agrandissement -installation"/>
    <x v="2"/>
    <s v="En réalisation"/>
    <d v="2018-09-30T00:00:00"/>
    <s v="Aucune étape franchie"/>
    <s v="Aucune étape franchie"/>
    <n v="0"/>
    <s v="Aucune étape franchie"/>
    <n v="0"/>
    <s v="Aucune étape franchie"/>
    <n v="0"/>
    <s v="Aucune étape franchie"/>
    <n v="0"/>
    <s v="Aucune étape franchie "/>
    <n v="0"/>
    <m/>
    <m/>
  </r>
  <r>
    <m/>
    <m/>
    <m/>
    <m/>
    <m/>
    <s v="Sous-total:"/>
    <n v="130"/>
    <x v="1"/>
    <m/>
    <s v="2019-2020"/>
    <s v="2019-2020"/>
    <m/>
    <x v="1"/>
    <m/>
    <x v="1"/>
    <m/>
    <m/>
    <m/>
    <m/>
    <m/>
    <m/>
    <m/>
    <m/>
    <m/>
    <m/>
    <m/>
    <m/>
    <m/>
    <m/>
    <m/>
  </r>
  <r>
    <n v="8"/>
    <s v="Val-d'Or"/>
    <s v="8-05"/>
    <s v="3000-2096"/>
    <s v="3005-8778"/>
    <s v="CPE BAMBIN ET CÂLIN (INST. VAL-D'OR)"/>
    <n v="44"/>
    <x v="0"/>
    <s v="Ajout INS"/>
    <s v="2020-2021"/>
    <n v="2019"/>
    <d v="2020-04-30T00:00:00"/>
    <x v="0"/>
    <s v="Construction - installation"/>
    <x v="0"/>
    <s v="En réalisation"/>
    <d v="2019-04-30T00:00:00"/>
    <s v="Aucune étape franchie"/>
    <s v="Aucune étape franchie"/>
    <n v="0"/>
    <s v="Aucune étape franchie"/>
    <n v="0"/>
    <s v="Aucune étape franchie"/>
    <n v="0"/>
    <s v="Aucune étape franchie"/>
    <n v="0"/>
    <s v="Aucune étape franchie"/>
    <n v="0"/>
    <m/>
    <m/>
  </r>
  <r>
    <m/>
    <m/>
    <m/>
    <m/>
    <m/>
    <s v="Sous-total:"/>
    <n v="44"/>
    <x v="1"/>
    <m/>
    <s v="2020-2021"/>
    <m/>
    <m/>
    <x v="1"/>
    <m/>
    <x v="1"/>
    <m/>
    <m/>
    <m/>
    <m/>
    <m/>
    <m/>
    <m/>
    <m/>
    <m/>
    <m/>
    <m/>
    <m/>
    <m/>
    <m/>
    <m/>
  </r>
  <r>
    <s v="Nb de projets"/>
    <n v="7"/>
    <m/>
    <m/>
    <m/>
    <s v="Total région 8_x000a_ABITIBI-TÉMISCAMINGUE"/>
    <n v="280"/>
    <x v="1"/>
    <m/>
    <m/>
    <m/>
    <m/>
    <x v="1"/>
    <m/>
    <x v="1"/>
    <m/>
    <m/>
    <m/>
    <m/>
    <m/>
    <m/>
    <m/>
    <m/>
    <m/>
    <m/>
    <m/>
    <m/>
    <m/>
    <m/>
    <m/>
  </r>
  <r>
    <n v="9"/>
    <s v="La Romaine"/>
    <s v="9-01"/>
    <s v="3000-8380"/>
    <s v="3005-5429"/>
    <s v="CPE NUSSUM"/>
    <n v="29"/>
    <x v="0"/>
    <s v="Implant.CPE INS"/>
    <s v="2016-2017"/>
    <n v="2015"/>
    <d v="2017-01-31T00:00:00"/>
    <x v="6"/>
    <s v="Construction - installation"/>
    <x v="2"/>
    <s v="En réalisation"/>
    <d v="2016-03-28T00:00:00"/>
    <s v="Autorisation début des travaux"/>
    <s v="Autorisation début des travaux"/>
    <n v="11"/>
    <s v="Réalisation des travaux"/>
    <n v="12"/>
    <s v="Réalisation des travaux"/>
    <n v="12"/>
    <s v="Réalisation des travaux"/>
    <n v="12"/>
    <s v="Réalisation des travaux"/>
    <n v="12"/>
    <m/>
    <m/>
  </r>
  <r>
    <n v="9"/>
    <s v="Mingan"/>
    <s v="9-04"/>
    <s v="3000-8424"/>
    <s v="3005-5452"/>
    <s v="CPE MIKUPISHAKAN"/>
    <n v="50"/>
    <x v="0"/>
    <s v="Implant.CPE INS"/>
    <s v="2016-2017"/>
    <n v="2016"/>
    <d v="2017-02-28T00:00:00"/>
    <x v="6"/>
    <s v="Construction - installation"/>
    <x v="2"/>
    <s v="En réalisation"/>
    <d v="2016-12-01T00:00:00"/>
    <s v="Approbation plans+budget pré."/>
    <s v="Approbation plans+budget pré."/>
    <n v="7"/>
    <s v="Approbation plans+budget pré."/>
    <n v="7"/>
    <s v="Approbation plans+budget pré."/>
    <n v="7"/>
    <s v="Autorisation début des travaux"/>
    <n v="11"/>
    <s v="Autorisation début des travaux"/>
    <n v="11"/>
    <m/>
    <s v="Le CPE est à analyser les possibilités de coupures en raison de dépassements au budget. "/>
  </r>
  <r>
    <n v="9"/>
    <s v="Kawawachikamach"/>
    <s v="9-02"/>
    <s v="3000-2043"/>
    <s v="3005-0065"/>
    <s v="CPE SACHIDUN"/>
    <n v="4"/>
    <x v="0"/>
    <s v="Augment. INS"/>
    <s v="2016-2017"/>
    <n v="2016"/>
    <d v="2017-03-27T00:00:00"/>
    <x v="6"/>
    <s v="Réaménagement -installation"/>
    <x v="0"/>
    <s v="En réalisation"/>
    <d v="2016-07-01T00:00:00"/>
    <s v="Aucune étape franchie"/>
    <s v="Aucune étape franchie"/>
    <n v="0"/>
    <s v="Aucune étape franchie"/>
    <n v="0"/>
    <s v="Admissibilité au PFI"/>
    <n v="1"/>
    <s v="Autorisation début des travaux"/>
    <n v="11"/>
    <s v="Admissibilité au PFI"/>
    <n v="1"/>
    <m/>
    <s v="Installation trop petite. Discussion en cours. Scénario possible: Retour d'une place. Projet de petite envergure, il est possible que la mise de fonds suffise avant d'utiliser du PFI."/>
  </r>
  <r>
    <m/>
    <m/>
    <m/>
    <m/>
    <m/>
    <s v="Sous-total:"/>
    <n v="83"/>
    <x v="1"/>
    <m/>
    <s v="2016-2017"/>
    <s v="2016-2017"/>
    <m/>
    <x v="1"/>
    <m/>
    <x v="1"/>
    <m/>
    <m/>
    <m/>
    <m/>
    <m/>
    <m/>
    <m/>
    <m/>
    <m/>
    <m/>
    <m/>
    <m/>
    <m/>
    <m/>
    <m/>
  </r>
  <r>
    <n v="9"/>
    <s v="Port-Cartier"/>
    <s v="9-06"/>
    <s v="3000-2016"/>
    <s v="3005-9116"/>
    <s v="CPE TOUCHATOUILLE INC. (INST. PORT-CARTIER)"/>
    <n v="80"/>
    <x v="0"/>
    <s v="Ajout INS"/>
    <s v="2017-2018"/>
    <n v="2016"/>
    <d v="2017-07-07T00:00:00"/>
    <x v="0"/>
    <s v="Construction - installation"/>
    <x v="0"/>
    <s v="En réalisation"/>
    <d v="2017-02-24T00:00:00"/>
    <s v="Dépôt plans+budget pré."/>
    <s v="Dépôt plans+budget pré."/>
    <n v="6"/>
    <s v="Dépôt plans+budget pré."/>
    <n v="6"/>
    <s v="Dépôt plans+budget pré."/>
    <n v="6"/>
    <s v="Dépôt plans+budget pré."/>
    <n v="6"/>
    <s v="Dépôt plans+budget pré."/>
    <n v="6"/>
    <m/>
    <s v="Plans déposés 22 décembre 2015. 700 000 $ écart au niveau budgétaire. Écart résorbé, plans en analyse."/>
  </r>
  <r>
    <n v="9"/>
    <s v="Sacré-Coeur"/>
    <s v="9-03"/>
    <s v="3000-2303"/>
    <s v="3005-1122"/>
    <s v="CPE GRAIN DE SOLEIL"/>
    <n v="13"/>
    <x v="0"/>
    <s v="Augment. INS"/>
    <s v="2017-2018"/>
    <n v="2016"/>
    <d v="2017-08-15T00:00:00"/>
    <x v="0"/>
    <s v="Agrandissement -installation"/>
    <x v="0"/>
    <s v="En réalisation"/>
    <d v="2016-08-22T00:00:00"/>
    <s v="Aucune étape franchie"/>
    <s v="Aucune étape franchie"/>
    <n v="0"/>
    <s v="Aucune étape franchie"/>
    <n v="0"/>
    <s v="Aucune étape franchie"/>
    <n v="0"/>
    <s v="Aucune étape franchie"/>
    <n v="0"/>
    <s v="Aucune étape franchie"/>
    <n v="0"/>
    <m/>
    <m/>
  </r>
  <r>
    <n v="9"/>
    <s v="Tadoussac"/>
    <s v="9-03"/>
    <s v="1856-6356"/>
    <s v="3005-8801"/>
    <s v="CPE-BC LA GIROFLÉE INC. (INST. TADOUSSAC)"/>
    <n v="13"/>
    <x v="0"/>
    <s v="Ajout INS"/>
    <s v="2017-2018"/>
    <n v="2017"/>
    <d v="2017-09-30T00:00:00"/>
    <x v="0"/>
    <s v="Aménagement - location"/>
    <x v="0"/>
    <s v="Au développement"/>
    <d v="2017-09-30T00:00:00"/>
    <s v="Aucune étape franchie"/>
    <s v="Aucune étape franchie"/>
    <n v="0"/>
    <s v="Aucune étape franchie"/>
    <n v="0"/>
    <s v="Aucune étape franchie"/>
    <n v="0"/>
    <s v="Aucune étape franchie"/>
    <n v="0"/>
    <s v="Aucune étape franchie"/>
    <n v="0"/>
    <m/>
    <s v="Refus d'une autorisation d'emprunt."/>
  </r>
  <r>
    <n v="9"/>
    <s v="Fermont"/>
    <s v="9-02"/>
    <s v="3001-3763"/>
    <s v="3005-9021"/>
    <s v="400 TONNES ET TROTTINETTES"/>
    <n v="78"/>
    <x v="0"/>
    <s v="Implant.CPE INS"/>
    <s v="2017-2018"/>
    <n v="2017"/>
    <d v="2017-09-30T00:00:00"/>
    <x v="0"/>
    <s v="Aménagement - location"/>
    <x v="0"/>
    <s v="Au développement"/>
    <d v="2017-09-30T00:00:00"/>
    <s v="Aucune étape franchie"/>
    <s v="Aucune étape franchie"/>
    <n v="0"/>
    <s v="Aucune étape franchie"/>
    <n v="0"/>
    <s v="Aucune étape franchie"/>
    <n v="0"/>
    <s v="Aucune étape franchie"/>
    <n v="0"/>
    <s v="Aucune étape franchie"/>
    <n v="0"/>
    <s v="Retour de pl. possible"/>
    <s v="Discussion avec la présidente, la pertinence du projet remise en cause, le CA devra se positionner dans les prochains mois. Places Plan Nord. En réflexion."/>
  </r>
  <r>
    <m/>
    <m/>
    <m/>
    <m/>
    <m/>
    <s v="Sous-total:"/>
    <n v="184"/>
    <x v="1"/>
    <m/>
    <s v="2017-2018"/>
    <s v="2017-2018"/>
    <m/>
    <x v="1"/>
    <m/>
    <x v="1"/>
    <m/>
    <m/>
    <m/>
    <m/>
    <m/>
    <m/>
    <m/>
    <m/>
    <m/>
    <m/>
    <m/>
    <m/>
    <m/>
    <m/>
    <m/>
  </r>
  <r>
    <n v="9"/>
    <s v="Baie-Comeau"/>
    <s v="9-05"/>
    <s v="3000-2272"/>
    <s v="3005-9044"/>
    <s v="CPE MAGIMUSE (INST. BAIE COMEAU)"/>
    <n v="13"/>
    <x v="0"/>
    <s v="Ajout INS"/>
    <s v="2018-2019"/>
    <n v="2016"/>
    <d v="2018-10-22T00:00:00"/>
    <x v="0"/>
    <s v="Aménagement - location"/>
    <x v="0"/>
    <s v="En réalisation"/>
    <d v="2016-04-18T00:00:00"/>
    <s v="Dépôt plans+budget pré."/>
    <s v="Dépôt plans+budget pré."/>
    <n v="6"/>
    <s v="Dépôt plans+budget pré."/>
    <n v="6"/>
    <s v="Dépôt plans+budget pré."/>
    <n v="6"/>
    <s v="Dépôt plans+budget pré."/>
    <n v="6"/>
    <s v="Dépôt plans+budget pré."/>
    <n v="6"/>
    <m/>
    <s v="Capacité financière du CPE suffisante pour assumer le 50% et PFI signé."/>
  </r>
  <r>
    <n v="9"/>
    <s v="Minganie"/>
    <s v="9-04"/>
    <s v="3000-2083"/>
    <s v="3005-0464"/>
    <s v="CPE UAPUKUN"/>
    <n v="29"/>
    <x v="0"/>
    <s v="Augment. INS"/>
    <s v="2018-2019"/>
    <n v="2016"/>
    <d v="2018-11-30T00:00:00"/>
    <x v="3"/>
    <s v="Agrandissement -installation"/>
    <x v="0"/>
    <s v="En réalisation"/>
    <d v="2016-05-10T00:00:00"/>
    <s v="Aucune étape franchie"/>
    <s v="Aucune étape franchie"/>
    <n v="0"/>
    <s v="Aucune étape franchie"/>
    <n v="0"/>
    <s v="Aucune étape franchie"/>
    <n v="0"/>
    <s v="Aucune étape franchie"/>
    <n v="0"/>
    <s v="Aucune étape franchie "/>
    <n v="0"/>
    <m/>
    <s v="Aucun montage financier reçu. En processus de récupération"/>
  </r>
  <r>
    <n v="9"/>
    <s v="Baie-Comeau"/>
    <s v="9-05"/>
    <s v="2736-3233"/>
    <s v="3005-6505"/>
    <s v="LES P'TITS BÉCOTS"/>
    <n v="60"/>
    <x v="0"/>
    <s v="Ajout INS"/>
    <s v="2018-2019"/>
    <n v="2018"/>
    <d v="2019-01-15T00:00:00"/>
    <x v="2"/>
    <s v="Construction - installation"/>
    <x v="0"/>
    <s v="En réalisation"/>
    <d v="2018-04-20T00:00:00"/>
    <s v="Aucune étape franchie"/>
    <s v="Aucune étape franchie"/>
    <n v="0"/>
    <s v="Aucune étape franchie"/>
    <n v="0"/>
    <s v="Aucune étape franchie"/>
    <n v="0"/>
    <s v="Aucune étape franchie"/>
    <n v="0"/>
    <s v="Aucune étape franchie"/>
    <n v="0"/>
    <m/>
    <s v="Pas de montage financier. Lettre de suivi à la réponse pour 31 mars 2016."/>
  </r>
  <r>
    <m/>
    <m/>
    <m/>
    <m/>
    <m/>
    <s v="Sous-total:"/>
    <n v="102"/>
    <x v="1"/>
    <m/>
    <s v="2018-2019"/>
    <s v="2018-2019"/>
    <m/>
    <x v="1"/>
    <m/>
    <x v="1"/>
    <m/>
    <m/>
    <m/>
    <m/>
    <m/>
    <m/>
    <m/>
    <m/>
    <m/>
    <m/>
    <m/>
    <m/>
    <m/>
    <m/>
    <m/>
  </r>
  <r>
    <n v="9"/>
    <s v="Baie-Comeau"/>
    <s v="9-05"/>
    <s v="3000-2272"/>
    <s v="3005-9114"/>
    <s v="CPE MAGIMUSE (INST. BAIE-COMEAU)"/>
    <n v="52"/>
    <x v="0"/>
    <s v="Ajout INS"/>
    <s v="2019-2020"/>
    <n v="2019"/>
    <d v="2019-09-30T00:00:00"/>
    <x v="0"/>
    <s v="Aménagement - location"/>
    <x v="0"/>
    <s v="Au développement"/>
    <d v="2019-09-30T00:00:00"/>
    <s v="Aucune étape franchie"/>
    <s v="Aucune étape franchie"/>
    <n v="0"/>
    <s v="Aucune étape franchie"/>
    <n v="0"/>
    <s v="Aucune étape franchie"/>
    <n v="0"/>
    <s v="Aucune étape franchie"/>
    <n v="0"/>
    <s v="Aucune étape franchie"/>
    <n v="0"/>
    <m/>
    <m/>
  </r>
  <r>
    <n v="9"/>
    <s v="Havre-Saint-Pierre"/>
    <s v="9-04"/>
    <s v="3092-3981"/>
    <s v="3005-8835"/>
    <s v="CPE PICASSOU INC. (INST. HAVRE SAINT-PIERRE)"/>
    <n v="80"/>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m/>
    <m/>
    <m/>
    <m/>
    <m/>
    <s v="Sous-total:"/>
    <n v="132"/>
    <x v="1"/>
    <m/>
    <s v="2019-2020"/>
    <s v="2019-2020"/>
    <m/>
    <x v="1"/>
    <m/>
    <x v="1"/>
    <m/>
    <m/>
    <m/>
    <m/>
    <m/>
    <m/>
    <m/>
    <m/>
    <m/>
    <m/>
    <m/>
    <m/>
    <m/>
    <m/>
    <m/>
  </r>
  <r>
    <s v="Nb de projets"/>
    <n v="12"/>
    <m/>
    <m/>
    <m/>
    <s v="Total région 9_x000a_CÔTE-NORD"/>
    <n v="501"/>
    <x v="1"/>
    <m/>
    <m/>
    <m/>
    <m/>
    <x v="1"/>
    <m/>
    <x v="1"/>
    <m/>
    <m/>
    <m/>
    <m/>
    <m/>
    <m/>
    <m/>
    <m/>
    <m/>
    <m/>
    <m/>
    <m/>
    <m/>
    <m/>
    <m/>
  </r>
  <r>
    <n v="10"/>
    <s v="Chibougamau"/>
    <s v="10-01"/>
    <s v="1859-8367"/>
    <s v="3005-8190"/>
    <s v="CPE PLANÈTE SOLEIL"/>
    <n v="65"/>
    <x v="0"/>
    <s v="Ajout INS"/>
    <s v="2019-2020"/>
    <n v="2017"/>
    <d v="2019-09-30T00:00:00"/>
    <x v="2"/>
    <s v="Construction - installation"/>
    <x v="2"/>
    <s v="En réalisation"/>
    <d v="2017-05-31T00:00:00"/>
    <s v="Appel d'offres choix des pro."/>
    <s v="Appels d’offres choix des pro."/>
    <n v="2"/>
    <s v="Appel d'offres choix des pro."/>
    <n v="2"/>
    <s v="Appel d'offres choix des pro."/>
    <n v="2"/>
    <s v="Appel d'offres choix des pro."/>
    <n v="2"/>
    <s v="Appel d'offres choix des pro."/>
    <n v="2"/>
    <m/>
    <s v="Don de terrain par la municipalité. Analyser le besoin à Chibougamau, doit réfléchir. En attente d'une orientation du cabinet."/>
  </r>
  <r>
    <n v="10"/>
    <s v="Lebel-sur-Quévillon"/>
    <s v="10-02"/>
    <s v="1843-6485"/>
    <s v="1843-6485"/>
    <s v="CPE SUCRE D'ORGE"/>
    <n v="5"/>
    <x v="0"/>
    <s v="Augment. INS"/>
    <s v="2019-2020"/>
    <n v="2019"/>
    <d v="2020-03-31T00:00:00"/>
    <x v="0"/>
    <s v="Agrandissement -installation"/>
    <x v="0"/>
    <s v="En réalisation"/>
    <d v="2019-09-30T00:00:00"/>
    <s v="Aucune étape franchie"/>
    <s v="Aucune étape franchie"/>
    <n v="0"/>
    <s v="Aucune étape franchie"/>
    <n v="0"/>
    <s v="Aucune étape franchie"/>
    <n v="0"/>
    <s v="Aucune étape franchie"/>
    <n v="0"/>
    <s v="Aucune étape franchie"/>
    <n v="0"/>
    <m/>
    <m/>
  </r>
  <r>
    <m/>
    <m/>
    <m/>
    <m/>
    <m/>
    <s v="Sous-total:"/>
    <n v="70"/>
    <x v="1"/>
    <m/>
    <s v="2019-2020"/>
    <s v="2019-2020"/>
    <m/>
    <x v="1"/>
    <m/>
    <x v="1"/>
    <m/>
    <m/>
    <m/>
    <m/>
    <m/>
    <m/>
    <m/>
    <m/>
    <m/>
    <m/>
    <m/>
    <m/>
    <m/>
    <m/>
    <m/>
  </r>
  <r>
    <n v="10"/>
    <s v="Kuujjuaq"/>
    <s v="10-05"/>
    <s v="1853-0931"/>
    <s v="3005-9747"/>
    <s v="CPE IQITAUVIK CHILD CARE CENTRE - ARK"/>
    <n v="60"/>
    <x v="0"/>
    <s v="Ajout INS"/>
    <s v="2020-2021"/>
    <n v="2020"/>
    <d v="2020-09-30T00:00:00"/>
    <x v="4"/>
    <s v="Non déterminé"/>
    <x v="0"/>
    <s v="Au développement"/>
    <d v="2020-09-30T00:00:00"/>
    <s v="Aucune étape franchie"/>
    <s v="Aucune étape franchie"/>
    <n v="0"/>
    <s v="Aucune étape franchie"/>
    <n v="0"/>
    <s v="Aucune étape franchie"/>
    <n v="0"/>
    <s v="Aucune étape franchie"/>
    <n v="0"/>
    <s v="Aucune étape franchie"/>
    <n v="0"/>
    <m/>
    <m/>
  </r>
  <r>
    <m/>
    <m/>
    <m/>
    <m/>
    <m/>
    <s v="Sous-total:"/>
    <n v="60"/>
    <x v="1"/>
    <m/>
    <s v="2020-2021"/>
    <s v="2020-2021"/>
    <m/>
    <x v="1"/>
    <m/>
    <x v="1"/>
    <m/>
    <m/>
    <m/>
    <m/>
    <m/>
    <m/>
    <m/>
    <m/>
    <m/>
    <m/>
    <m/>
    <m/>
    <m/>
    <m/>
    <m/>
  </r>
  <r>
    <s v="Nb de projets"/>
    <n v="3"/>
    <m/>
    <m/>
    <m/>
    <s v="Total région 10_x000a_NORD-DU-QUÉBEC"/>
    <n v="130"/>
    <x v="1"/>
    <m/>
    <m/>
    <m/>
    <m/>
    <x v="1"/>
    <m/>
    <x v="1"/>
    <m/>
    <m/>
    <m/>
    <m/>
    <m/>
    <m/>
    <m/>
    <m/>
    <m/>
    <m/>
    <m/>
    <m/>
    <m/>
    <m/>
    <m/>
  </r>
  <r>
    <n v="11"/>
    <s v="Port-Daniel-Gascons"/>
    <s v="11-05"/>
    <s v="3000-7964"/>
    <s v="3005-4921"/>
    <s v="CPE P'TITS COQUILLAGES"/>
    <n v="34"/>
    <x v="0"/>
    <s v="Implant.CPE INS"/>
    <s v="2016-2017"/>
    <n v="2016"/>
    <d v="2016-10-31T00:00:00"/>
    <x v="7"/>
    <s v="Aménagement - location"/>
    <x v="2"/>
    <s v="En réalisation"/>
    <d v="2016-05-02T00:00:00"/>
    <s v="Appels d'offres entrepreneur"/>
    <s v="Appel d’offres entrepreneur"/>
    <n v="8"/>
    <s v="Autorisation début des travaux"/>
    <n v="11"/>
    <s v="Autorisation début des travaux"/>
    <n v="11"/>
    <s v="Réalisation des travaux"/>
    <n v="12"/>
    <s v="Réalisation des travaux"/>
    <n v="12"/>
    <m/>
    <s v="Appel d'offres - décembre 2015. À l'ouverture des soumissions, la plus basse présente un manque à combler de 80 000$ par rapport au budget disponible. Le CPE est à la recherche de financement additionnel ou d'éléments à mettre en prix séparés.  "/>
  </r>
  <r>
    <n v="11"/>
    <s v="Gaspé"/>
    <s v="11-03"/>
    <s v="3000-7868"/>
    <s v="3005-6509"/>
    <s v="CPE DES BUTINEURS"/>
    <n v="73"/>
    <x v="0"/>
    <s v="Ajout INS"/>
    <s v="2016-2017"/>
    <n v="2016"/>
    <d v="2017-01-03T00:00:00"/>
    <x v="2"/>
    <s v="Aménagement - location"/>
    <x v="2"/>
    <s v="En réalisation"/>
    <d v="2016-08-29T00:00:00"/>
    <s v="Appels d'offres entrepreneur"/>
    <s v="Appel d’offres entrepreneur"/>
    <n v="8"/>
    <s v="Autorisation début des travaux"/>
    <n v="11"/>
    <s v="Autorisation début des travaux"/>
    <n v="11"/>
    <s v="Autorisation début des travaux"/>
    <n v="11"/>
    <s v="Autorisation début des travaux"/>
    <n v="11"/>
    <m/>
    <s v="Bail sur le terrain en signature avec CSSS, à venir bientôt. Appel d'offres de l'entrepreneur. Ouverture des soumissions le 23 février. Un écart d'environ 113000$ entre le budget et la soumission la plus basse. Recherche de solution en cours."/>
  </r>
  <r>
    <m/>
    <m/>
    <m/>
    <m/>
    <m/>
    <s v="Sous-total:"/>
    <n v="107"/>
    <x v="1"/>
    <m/>
    <s v="2016-2017"/>
    <s v="2016-2017"/>
    <m/>
    <x v="1"/>
    <m/>
    <x v="1"/>
    <m/>
    <m/>
    <m/>
    <m/>
    <m/>
    <m/>
    <m/>
    <m/>
    <m/>
    <m/>
    <m/>
    <m/>
    <m/>
    <m/>
    <m/>
  </r>
  <r>
    <n v="11"/>
    <s v="Gaspé"/>
    <s v="11-03"/>
    <s v="3000-5020"/>
    <s v="3005-1729"/>
    <s v="CPE LE VOYAGE DE MON ENFANCE (LA NACELLE DES MERVEILLES)"/>
    <n v="36"/>
    <x v="0"/>
    <s v="Augment. INS"/>
    <s v="2017-2018"/>
    <n v="2017"/>
    <d v="2017-09-30T00:00:00"/>
    <x v="0"/>
    <s v="Agrandissement -installation"/>
    <x v="0"/>
    <s v="Au développement"/>
    <d v="2017-09-30T00:00:00"/>
    <s v="Aucune étape franchie"/>
    <s v="Aucune étape franchie"/>
    <n v="0"/>
    <s v="Aucune étape franchie"/>
    <n v="0"/>
    <s v="Aucune étape franchie"/>
    <n v="0"/>
    <s v="Aucune étape franchie"/>
    <n v="0"/>
    <s v="Aucune étape franchie"/>
    <n v="0"/>
    <m/>
    <m/>
  </r>
  <r>
    <m/>
    <m/>
    <m/>
    <m/>
    <m/>
    <s v="Sous-total:"/>
    <n v="36"/>
    <x v="1"/>
    <m/>
    <s v="2017-2018"/>
    <s v="2017-2018"/>
    <m/>
    <x v="1"/>
    <m/>
    <x v="1"/>
    <m/>
    <m/>
    <m/>
    <m/>
    <m/>
    <m/>
    <m/>
    <m/>
    <m/>
    <m/>
    <m/>
    <m/>
    <m/>
    <m/>
    <m/>
  </r>
  <r>
    <n v="11"/>
    <s v="Pointe-à-la-Croix"/>
    <s v="11-01"/>
    <s v="1645-0934"/>
    <s v="3005-9037"/>
    <s v="AUX JOYEUX MARMOTS (INST. POINTE-À-LA-CROIX)"/>
    <n v="31"/>
    <x v="0"/>
    <s v="Ajout INS"/>
    <s v="2018-2019"/>
    <n v="2018"/>
    <d v="2018-09-30T00:00:00"/>
    <x v="0"/>
    <s v="Construction - installation"/>
    <x v="0"/>
    <s v="Au développement"/>
    <d v="2018-09-30T00:00:00"/>
    <s v="Aucune étape franchie"/>
    <s v="Aucune étape franchie"/>
    <n v="0"/>
    <s v="Aucune étape franchie"/>
    <n v="0"/>
    <s v="Aucune étape franchie"/>
    <n v="0"/>
    <s v="Aucune étape franchie"/>
    <n v="0"/>
    <s v="Aucune étape franchie"/>
    <n v="0"/>
    <m/>
    <m/>
  </r>
  <r>
    <n v="11"/>
    <s v="Grande-Rivière"/>
    <s v="11-05"/>
    <s v="3000-2009"/>
    <s v="3005-1521"/>
    <s v="CPE &quot;LA BELLE JOURNÉE&quot; INC."/>
    <n v="21"/>
    <x v="0"/>
    <s v="Augment. INS"/>
    <s v="2018-2019"/>
    <n v="2018"/>
    <d v="2018-09-30T00:00:00"/>
    <x v="0"/>
    <s v="Agrandissement -installation"/>
    <x v="0"/>
    <s v="Au développement"/>
    <d v="2018-09-30T00:00:00"/>
    <s v="Aucune étape franchie"/>
    <s v="Aucune étape franchie"/>
    <n v="0"/>
    <s v="Aucune étape franchie"/>
    <n v="0"/>
    <s v="Aucune étape franchie"/>
    <n v="0"/>
    <s v="Aucune étape franchie"/>
    <n v="0"/>
    <s v="Aucune étape franchie"/>
    <n v="0"/>
    <m/>
    <m/>
  </r>
  <r>
    <m/>
    <m/>
    <m/>
    <m/>
    <m/>
    <s v="Sous-total:"/>
    <n v="52"/>
    <x v="1"/>
    <m/>
    <s v="2018-2019"/>
    <s v="2018-2019"/>
    <m/>
    <x v="1"/>
    <m/>
    <x v="1"/>
    <m/>
    <m/>
    <m/>
    <m/>
    <m/>
    <m/>
    <m/>
    <m/>
    <m/>
    <m/>
    <m/>
    <m/>
    <m/>
    <m/>
    <m/>
  </r>
  <r>
    <n v="11"/>
    <s v="Bonaventure"/>
    <s v="11-02"/>
    <s v="3000-2000"/>
    <s v="3005-9042"/>
    <s v="CPE DE LA BAIE (INST. BONAVENTURE)"/>
    <n v="50"/>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m/>
    <m/>
    <m/>
    <m/>
    <m/>
    <s v="Sous-total:"/>
    <n v="50"/>
    <x v="1"/>
    <m/>
    <s v="2019-2020"/>
    <s v="2019-2020"/>
    <m/>
    <x v="1"/>
    <m/>
    <x v="1"/>
    <m/>
    <m/>
    <m/>
    <m/>
    <m/>
    <m/>
    <m/>
    <m/>
    <m/>
    <m/>
    <m/>
    <m/>
    <m/>
    <m/>
    <m/>
  </r>
  <r>
    <n v="11"/>
    <s v="Cap-aux-Meules"/>
    <s v="11-06"/>
    <s v="1635-8608"/>
    <s v="3005-9664"/>
    <s v="CPE LA RAMEE  (INST. ÎLES-DE-LA-MADELEINE)"/>
    <n v="36"/>
    <x v="0"/>
    <s v="Ajout INS"/>
    <s v="2020-2021"/>
    <n v="2020"/>
    <d v="2020-09-30T00:00:00"/>
    <x v="0"/>
    <s v="Construction - installation"/>
    <x v="0"/>
    <s v="Au développement"/>
    <d v="2020-09-30T00:00:00"/>
    <s v="Aucune étape franchie"/>
    <s v="Aucune étape franchie"/>
    <n v="0"/>
    <s v="Aucune étape franchie"/>
    <n v="0"/>
    <s v="Aucune étape franchie"/>
    <n v="0"/>
    <s v="Aucune étape franchie"/>
    <n v="0"/>
    <s v="Aucune étape franchie"/>
    <n v="0"/>
    <m/>
    <m/>
  </r>
  <r>
    <m/>
    <m/>
    <m/>
    <m/>
    <m/>
    <s v="Sous-total:"/>
    <n v="36"/>
    <x v="1"/>
    <m/>
    <s v="2020-2021"/>
    <s v="2020-2021"/>
    <m/>
    <x v="1"/>
    <m/>
    <x v="1"/>
    <m/>
    <m/>
    <m/>
    <m/>
    <m/>
    <m/>
    <m/>
    <m/>
    <m/>
    <m/>
    <m/>
    <m/>
    <m/>
    <m/>
    <m/>
  </r>
  <r>
    <s v="Nb de projets"/>
    <n v="7"/>
    <m/>
    <m/>
    <m/>
    <s v="Total région 11 _x000a_GASPÉSIE - ÎLES-DE-LA-MADELEINE"/>
    <n v="281"/>
    <x v="1"/>
    <m/>
    <m/>
    <m/>
    <m/>
    <x v="1"/>
    <m/>
    <x v="1"/>
    <m/>
    <m/>
    <m/>
    <m/>
    <m/>
    <m/>
    <m/>
    <m/>
    <m/>
    <m/>
    <m/>
    <m/>
    <m/>
    <m/>
    <m/>
  </r>
  <r>
    <n v="12"/>
    <s v="Saint-Gilles"/>
    <s v="12-07"/>
    <s v="1845-8315"/>
    <s v="3005-0070"/>
    <s v="CPE JOLIBOIS"/>
    <n v="22"/>
    <x v="0"/>
    <s v="Augment. INS"/>
    <s v="2016-2017"/>
    <n v="2016"/>
    <d v="2017-01-04T00:00:00"/>
    <x v="0"/>
    <s v="Agrandissement -installation"/>
    <x v="0"/>
    <s v="En réalisation"/>
    <d v="2016-11-16T00:00:00"/>
    <s v="Dépôt plans+budget pour appel d'offres"/>
    <s v="Avis du Ministère embauche pro."/>
    <n v="3"/>
    <s v="Avis du MFA embauche pro."/>
    <n v="3"/>
    <s v="Autorisation début des travaux"/>
    <n v="11"/>
    <s v="Autorisation début des travaux"/>
    <n v="11"/>
    <s v="Autorisation début des travaux"/>
    <n v="11"/>
    <m/>
    <s v="Contrats architecte/ingénieur signés. Plans et budget préliminaires déposés le 8 janvier. Plans refusés le 3 février. Version des plans pour appel d'offres déposée le 18 février, en analyse. "/>
  </r>
  <r>
    <m/>
    <m/>
    <m/>
    <m/>
    <m/>
    <s v="Sous-total:"/>
    <n v="22"/>
    <x v="1"/>
    <m/>
    <s v="2016-2017"/>
    <s v="2016-2017"/>
    <m/>
    <x v="1"/>
    <m/>
    <x v="1"/>
    <m/>
    <m/>
    <m/>
    <m/>
    <m/>
    <m/>
    <m/>
    <m/>
    <m/>
    <m/>
    <m/>
    <m/>
    <m/>
    <m/>
    <m/>
  </r>
  <r>
    <n v="12"/>
    <s v="Saint-Henri"/>
    <s v="12-03"/>
    <s v="2429-9091"/>
    <s v="3005-8929"/>
    <s v="CPE L'AMHIRONDELLE (INST. SAINT-HENRI)"/>
    <n v="61"/>
    <x v="0"/>
    <s v="Ajout INS"/>
    <s v="2017-2018"/>
    <n v="2017"/>
    <d v="2017-04-03T00:00:00"/>
    <x v="0"/>
    <s v="Aménagement - location"/>
    <x v="0"/>
    <s v="En réalisation"/>
    <d v="2017-09-30T00:00:00"/>
    <s v="Admissibilité au PFI"/>
    <s v="Admissibilité au PFI"/>
    <n v="1"/>
    <s v="Admissibilité au PFI"/>
    <n v="1"/>
    <s v="Admissibilité au PFI"/>
    <n v="1"/>
    <s v="Admissibilité au PFI"/>
    <n v="1"/>
    <s v="Admissibilité au PFI"/>
    <n v="1"/>
    <m/>
    <s v="PFI signé 29 octobre 2015- Projet clé en main. "/>
  </r>
  <r>
    <n v="12"/>
    <s v="Pintendre"/>
    <s v="12-04"/>
    <s v="3001-3672"/>
    <s v="3005-8889"/>
    <s v="G. L'ODYSSÉE DU PAPILLON LÉVIS"/>
    <n v="80"/>
    <x v="2"/>
    <s v="Impl. garderie"/>
    <s v="2017-2018"/>
    <n v="2018"/>
    <d v="2017-07-03T00:00:00"/>
    <x v="0"/>
    <s v="Construction - installation"/>
    <x v="4"/>
    <s v="En réalisation"/>
    <d v="2018-04-02T00:00:00"/>
    <s v="Aucune étape franchie"/>
    <s v="Aucune étape franchie"/>
    <n v="0"/>
    <s v="Aucune étape franchie"/>
    <n v="0"/>
    <s v="Aucune étape franchie"/>
    <n v="0"/>
    <s v="Aucune étape franchie"/>
    <n v="0"/>
    <s v="Aucune étape franchie"/>
    <n v="0"/>
    <m/>
    <m/>
  </r>
  <r>
    <n v="12"/>
    <s v="Saint-Agapit"/>
    <s v="12-07"/>
    <s v="1845-8315"/>
    <s v="3005-8733"/>
    <s v="CPE JOLIBOIS (INST. ST-AGAPIT)"/>
    <n v="52"/>
    <x v="0"/>
    <s v="Ajout INS"/>
    <s v="2017-2018"/>
    <n v="2017"/>
    <d v="2017-09-30T00:00:00"/>
    <x v="0"/>
    <s v="Aménagement - location"/>
    <x v="0"/>
    <s v="Au développement"/>
    <d v="2017-09-30T00:00:00"/>
    <s v="Aucune étape franchie"/>
    <s v="Aucune étape franchie"/>
    <n v="0"/>
    <s v="Aucune étape franchie"/>
    <n v="0"/>
    <s v="Aucune étape franchie"/>
    <n v="0"/>
    <s v="Aucune étape franchie"/>
    <n v="0"/>
    <s v="Aucune étape franchie"/>
    <n v="0"/>
    <m/>
    <m/>
  </r>
  <r>
    <n v="12"/>
    <s v="Montmagny"/>
    <s v="12-09"/>
    <s v="2964-8169"/>
    <s v="3005-8887"/>
    <s v="CPE ENFANT-BONHEUR (INST. MONTMAGNY)"/>
    <n v="40"/>
    <x v="0"/>
    <s v="Ajout INS"/>
    <s v="2017-2018"/>
    <n v="2017"/>
    <d v="2017-09-30T00:00:00"/>
    <x v="0"/>
    <s v="Construction - installation"/>
    <x v="0"/>
    <s v="Au développement"/>
    <d v="2017-09-30T00:00:00"/>
    <s v="Aucune étape franchie"/>
    <s v="Aucune étape franchie"/>
    <n v="0"/>
    <s v="Aucune étape franchie"/>
    <n v="0"/>
    <s v="Aucune étape franchie"/>
    <n v="0"/>
    <s v="Aucune étape franchie"/>
    <n v="0"/>
    <s v="Aucune étape franchie"/>
    <n v="0"/>
    <m/>
    <m/>
  </r>
  <r>
    <n v="12"/>
    <s v="Tourville"/>
    <s v="12-08"/>
    <s v="4028-7112"/>
    <s v="3005-9011"/>
    <s v="CPE LES COQUINS (INST. TOURVILLE)"/>
    <n v="29"/>
    <x v="0"/>
    <s v="Ajout INS"/>
    <s v="2017-2018"/>
    <n v="2017"/>
    <d v="2017-09-30T00:00:00"/>
    <x v="0"/>
    <s v="Aménagement - location"/>
    <x v="0"/>
    <s v="Au développement"/>
    <d v="2017-09-30T00:00:00"/>
    <s v="Aucune étape franchie"/>
    <s v="Aucune étape franchie"/>
    <n v="0"/>
    <s v="Aucune étape franchie"/>
    <n v="0"/>
    <s v="Aucune étape franchie"/>
    <n v="0"/>
    <s v="Aucune étape franchie"/>
    <n v="0"/>
    <s v="Aucune étape franchie"/>
    <n v="0"/>
    <m/>
    <m/>
  </r>
  <r>
    <n v="12"/>
    <s v="Saint-Pamphile"/>
    <s v="12-08"/>
    <s v="4028-7112"/>
    <s v="3005-1559"/>
    <s v="CPE LES COQUINS (AU PETIT MONDE MAGIQUE)"/>
    <n v="8"/>
    <x v="0"/>
    <s v="Augment. INS"/>
    <s v="2017-2018"/>
    <n v="2016"/>
    <d v="2017-09-30T00:00:00"/>
    <x v="0"/>
    <s v="Réaménagement - location"/>
    <x v="0"/>
    <s v="Au développement"/>
    <d v="2016-09-30T00:00:00"/>
    <s v="Aucune étape franchie"/>
    <s v="Aucune étape franchie"/>
    <n v="0"/>
    <s v="Aucune étape franchie"/>
    <n v="0"/>
    <s v="Aucune étape franchie"/>
    <n v="0"/>
    <s v="Aucune étape franchie"/>
    <n v="0"/>
    <s v="Aucune étape franchie"/>
    <n v="0"/>
    <m/>
    <s v="Le CPE voulait augmenter de 8 pl. la capacité de l'installation à l'Islet (3005-8148) car la salle multi est libre mais géographiquement c'est trop loin. Donc, recherche de financement pour un développement à St-Pamphile."/>
  </r>
  <r>
    <n v="12"/>
    <s v="Saint-Étienne-de-Lauzon"/>
    <s v="12-05"/>
    <s v="3000-1268"/>
    <s v="3000-1268"/>
    <s v="CPE DE LA CHENILLE AU PAPILLON INC."/>
    <n v="5"/>
    <x v="0"/>
    <s v="Augment. INS"/>
    <s v="2017-2018"/>
    <n v="2017"/>
    <d v="2017-09-30T00:00:00"/>
    <x v="0"/>
    <s v="Agrandissement -installation"/>
    <x v="0"/>
    <s v="Au développement"/>
    <d v="2017-09-30T00:00:00"/>
    <s v="Aucune étape franchie"/>
    <s v="Aucune étape franchie"/>
    <n v="0"/>
    <s v="Aucune étape franchie"/>
    <n v="0"/>
    <s v="Aucune étape franchie"/>
    <n v="0"/>
    <s v="Aucune étape franchie"/>
    <n v="0"/>
    <s v="Aucune étape franchie"/>
    <n v="0"/>
    <m/>
    <m/>
  </r>
  <r>
    <m/>
    <m/>
    <m/>
    <m/>
    <m/>
    <s v="Sous-total:"/>
    <n v="275"/>
    <x v="1"/>
    <m/>
    <s v="2017-2018"/>
    <s v="2017-2018"/>
    <m/>
    <x v="1"/>
    <m/>
    <x v="1"/>
    <m/>
    <m/>
    <m/>
    <m/>
    <m/>
    <m/>
    <m/>
    <m/>
    <m/>
    <m/>
    <m/>
    <m/>
    <m/>
    <m/>
    <m/>
  </r>
  <r>
    <n v="12"/>
    <s v="Scott"/>
    <s v="12-10"/>
    <s v="3000-2281"/>
    <s v="3005-8890"/>
    <s v="CPE DES PETITS POMMIERS (INST. SCOTT)"/>
    <n v="62"/>
    <x v="0"/>
    <s v="Ajout INS"/>
    <s v="2018-2019"/>
    <n v="2018"/>
    <d v="2018-09-30T00:00:00"/>
    <x v="0"/>
    <s v="Construction - installation"/>
    <x v="0"/>
    <s v="Au développement"/>
    <d v="2018-09-30T00:00:00"/>
    <s v="Aucune étape franchie"/>
    <s v="Aucune étape franchie"/>
    <n v="0"/>
    <s v="Aucune étape franchie"/>
    <n v="0"/>
    <s v="Aucune étape franchie"/>
    <n v="0"/>
    <s v="Aucune étape franchie"/>
    <n v="0"/>
    <s v="Aucune étape franchie"/>
    <n v="0"/>
    <m/>
    <m/>
  </r>
  <r>
    <n v="12"/>
    <s v="Saint-Étienne-de-Lauzon"/>
    <s v="12-05"/>
    <s v="1628-4721"/>
    <s v="3005-4606"/>
    <s v="CPE LA SALOPETTE INC."/>
    <n v="30"/>
    <x v="0"/>
    <s v="Augment. INS"/>
    <s v="2018-2019"/>
    <n v="2018"/>
    <d v="2018-09-30T00:00:00"/>
    <x v="0"/>
    <s v="Agrandissement -installation"/>
    <x v="0"/>
    <s v="Au développement"/>
    <d v="2018-09-30T00:00:00"/>
    <s v="Aucune étape franchie"/>
    <s v="Aucune étape franchie"/>
    <n v="0"/>
    <s v="Aucune étape franchie"/>
    <n v="0"/>
    <s v="Aucune étape franchie"/>
    <n v="0"/>
    <s v="Aucune étape franchie"/>
    <n v="0"/>
    <s v="Aucune étape franchie"/>
    <n v="0"/>
    <m/>
    <m/>
  </r>
  <r>
    <m/>
    <m/>
    <m/>
    <m/>
    <m/>
    <s v="Sous-total:"/>
    <n v="92"/>
    <x v="1"/>
    <m/>
    <s v="2018-2019"/>
    <s v="2018-2019"/>
    <m/>
    <x v="1"/>
    <m/>
    <x v="1"/>
    <m/>
    <m/>
    <m/>
    <m/>
    <m/>
    <m/>
    <m/>
    <m/>
    <m/>
    <m/>
    <m/>
    <m/>
    <m/>
    <m/>
    <m/>
  </r>
  <r>
    <n v="12"/>
    <s v="Lévis"/>
    <s v="12-04"/>
    <s v="1469-5134"/>
    <s v="3005-8959"/>
    <s v="CPE LE PETIT TRAIN INC. (INST. LÉVIS)"/>
    <n v="80"/>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n v="12"/>
    <s v="Lévis"/>
    <s v="12-04"/>
    <s v="3000-4953"/>
    <s v="3005-8954"/>
    <s v="CPE MONTESSORI DE SAINT-JEAN-CHRYSOSTOME (INST. LÉVIS)"/>
    <n v="78"/>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n v="12"/>
    <s v="Saint-Georges"/>
    <s v="12-01"/>
    <s v="3000-4954"/>
    <s v="3005-8950"/>
    <s v="CPE BOUTONS D'OR (INST. ST-GEORGES)"/>
    <n v="60"/>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m/>
    <m/>
    <m/>
    <m/>
    <m/>
    <s v="Sous-total:"/>
    <n v="218"/>
    <x v="1"/>
    <m/>
    <s v="2019-2020"/>
    <s v="2019-2020"/>
    <m/>
    <x v="1"/>
    <m/>
    <x v="1"/>
    <m/>
    <m/>
    <m/>
    <m/>
    <m/>
    <m/>
    <m/>
    <m/>
    <m/>
    <m/>
    <m/>
    <m/>
    <m/>
    <m/>
    <m/>
  </r>
  <r>
    <n v="12"/>
    <s v="Saint-Georges"/>
    <s v="12-01"/>
    <s v="3000-7458"/>
    <s v="3005-4330"/>
    <s v="AU RUISSEAU DE MON ENFANCE INC."/>
    <n v="21"/>
    <x v="2"/>
    <s v="Augment. gard."/>
    <s v="2020-2021"/>
    <n v="2020"/>
    <d v="2020-09-30T00:00:00"/>
    <x v="0"/>
    <s v="Changement de localisation"/>
    <x v="4"/>
    <s v="Au développement"/>
    <d v="2020-09-30T00:00:00"/>
    <s v="Aucune étape franchie"/>
    <s v="Aucune étape franchie"/>
    <n v="0"/>
    <s v="Aucune étape franchie"/>
    <n v="0"/>
    <s v="Aucune étape franchie"/>
    <n v="0"/>
    <s v="Aucune étape franchie"/>
    <n v="0"/>
    <s v="Aucune étape franchie"/>
    <n v="0"/>
    <m/>
    <m/>
  </r>
  <r>
    <m/>
    <m/>
    <m/>
    <m/>
    <m/>
    <s v="Sous-total:"/>
    <n v="21"/>
    <x v="1"/>
    <m/>
    <s v="2020-2021"/>
    <s v="2020-2021"/>
    <m/>
    <x v="1"/>
    <m/>
    <x v="1"/>
    <m/>
    <m/>
    <m/>
    <m/>
    <m/>
    <m/>
    <m/>
    <m/>
    <m/>
    <m/>
    <m/>
    <m/>
    <m/>
    <m/>
    <m/>
  </r>
  <r>
    <s v="Nb de projets"/>
    <n v="14"/>
    <m/>
    <m/>
    <m/>
    <s v="Total région 12_x000a_CHAUDIÈRE-APPALACHES"/>
    <n v="628"/>
    <x v="1"/>
    <m/>
    <m/>
    <m/>
    <m/>
    <x v="1"/>
    <m/>
    <x v="1"/>
    <m/>
    <m/>
    <m/>
    <m/>
    <m/>
    <m/>
    <m/>
    <m/>
    <m/>
    <m/>
    <m/>
    <m/>
    <m/>
    <m/>
    <m/>
  </r>
  <r>
    <n v="13"/>
    <s v="Laval"/>
    <s v="13-02"/>
    <s v="3001-2122"/>
    <s v="3005-8113"/>
    <s v="CENTRE ÉDUCATIF BABIBULLE"/>
    <n v="32"/>
    <x v="2"/>
    <s v="Impl. garderie"/>
    <s v="2016-2017"/>
    <n v="2015"/>
    <d v="2016-10-06T00:00:00"/>
    <x v="2"/>
    <s v="Achat et réaménagement - bâtiment"/>
    <x v="4"/>
    <s v="En réalisation"/>
    <d v="2016-02-28T00:00:00"/>
    <s v="Approbation plans+budget rév."/>
    <s v="Approbation plans+budget rév."/>
    <n v="10"/>
    <s v="Approbation plans+budget rév."/>
    <n v="10"/>
    <s v="Approbation plans+budget rév."/>
    <n v="10"/>
    <s v="Approbation plans+budget rév."/>
    <n v="10"/>
    <s v="Approbation pour la délivrance"/>
    <n v="15"/>
    <m/>
    <s v="Permis délivré : 6 octobre 2016"/>
  </r>
  <r>
    <n v="13"/>
    <s v="Laval"/>
    <s v="13-03"/>
    <s v="1630-5799"/>
    <s v="3005-8054"/>
    <s v="CPE LE MARMOT QUI RIT"/>
    <n v="80"/>
    <x v="0"/>
    <s v="Ajout INS"/>
    <s v="2016-2017"/>
    <n v="2016"/>
    <d v="2016-10-31T00:00:00"/>
    <x v="2"/>
    <s v="Achat et réaménagement - bâtiment"/>
    <x v="2"/>
    <s v="En réalisation"/>
    <d v="2016-08-31T00:00:00"/>
    <s v="Autorisation début des travaux"/>
    <s v="Autorisation début des travaux"/>
    <n v="11"/>
    <s v="Autorisation début des travaux"/>
    <n v="11"/>
    <s v="Autorisation début des travaux"/>
    <n v="11"/>
    <s v="Autorisation début des travaux"/>
    <n v="11"/>
    <s v="Autorisation début des travaux"/>
    <n v="11"/>
    <m/>
    <m/>
  </r>
  <r>
    <n v="13"/>
    <s v="Laval"/>
    <s v="13-05"/>
    <s v="1643-1603"/>
    <s v="1643-1603"/>
    <s v="CPE STE-ROSE"/>
    <n v="23"/>
    <x v="0"/>
    <s v="Augment. INS"/>
    <s v="2016-2017"/>
    <n v="2015"/>
    <d v="2016-10-31T00:00:00"/>
    <x v="2"/>
    <s v="Agrandissement -installation"/>
    <x v="2"/>
    <s v="En réalisation"/>
    <d v="2016-03-31T00:00:00"/>
    <s v="Autorisation début des travaux"/>
    <s v="Autorisation début des travaux"/>
    <n v="11"/>
    <s v="Autorisation début des travaux"/>
    <n v="11"/>
    <s v="Autorisation début des travaux"/>
    <n v="11"/>
    <s v="Autorisation début des travaux"/>
    <n v="11"/>
    <s v="Autorisation début des travaux"/>
    <n v="11"/>
    <m/>
    <m/>
  </r>
  <r>
    <m/>
    <m/>
    <m/>
    <m/>
    <m/>
    <s v="Sous-total:"/>
    <n v="135"/>
    <x v="1"/>
    <m/>
    <s v="2016-2017"/>
    <s v="2016-2017"/>
    <m/>
    <x v="1"/>
    <m/>
    <x v="1"/>
    <m/>
    <m/>
    <m/>
    <m/>
    <m/>
    <m/>
    <m/>
    <m/>
    <m/>
    <m/>
    <m/>
    <m/>
    <m/>
    <m/>
    <m/>
  </r>
  <r>
    <n v="13"/>
    <s v="Laval"/>
    <s v="13-04"/>
    <s v="5511-8285"/>
    <s v="3005-1449"/>
    <s v="CPE ROSAMIE"/>
    <n v="20"/>
    <x v="0"/>
    <s v="Augment. INS"/>
    <s v="2017-2018"/>
    <n v="2017"/>
    <d v="2017-09-30T00:00:00"/>
    <x v="0"/>
    <s v="Agrandissement -installation"/>
    <x v="0"/>
    <s v="En réalisation"/>
    <d v="2017-04-30T00:00:00"/>
    <s v="Aucune étape franchie"/>
    <s v="Aucune étape franchie"/>
    <n v="0"/>
    <s v="Aucune étape franchie"/>
    <n v="0"/>
    <s v="Aucune étape franchie"/>
    <n v="0"/>
    <s v="Aucune étape franchie"/>
    <n v="0"/>
    <s v="Aucune étape franchie"/>
    <n v="0"/>
    <m/>
    <m/>
  </r>
  <r>
    <n v="13"/>
    <s v="Laval"/>
    <s v="13-06"/>
    <s v="3000-2068"/>
    <s v="3005-0143"/>
    <s v="CPE LA BONNE IDÉE"/>
    <n v="8"/>
    <x v="0"/>
    <s v="Augment. INS"/>
    <s v="2017-2018"/>
    <n v="2016"/>
    <d v="2017-09-30T00:00:00"/>
    <x v="0"/>
    <s v="Réaménagement -installation"/>
    <x v="0"/>
    <s v="En réalisation"/>
    <d v="2016-12-31T00:00:00"/>
    <s v="Aucune étape franchie"/>
    <s v="Aucune étape franchie"/>
    <n v="0"/>
    <s v="Aucune étape franchie"/>
    <n v="0"/>
    <s v="Aucune étape franchie"/>
    <n v="0"/>
    <s v="Aucune étape franchie"/>
    <n v="0"/>
    <s v="Aucune étape franchie"/>
    <n v="0"/>
    <m/>
    <m/>
  </r>
  <r>
    <n v="13"/>
    <s v="Laval"/>
    <s v="13-02"/>
    <s v="3000-1319"/>
    <s v="3005-8059"/>
    <s v="CHAPEAUX RONDS ET BOTTILLONS, CPE"/>
    <n v="80"/>
    <x v="0"/>
    <s v="Ajout INS"/>
    <s v="2017-2018"/>
    <n v="2017"/>
    <d v="2017-12-30T00:00:00"/>
    <x v="2"/>
    <s v="Non déterminé"/>
    <x v="0"/>
    <s v="En réalisation"/>
    <d v="2017-09-30T00:00:00"/>
    <s v="Aucune étape franchie"/>
    <s v="Aucune étape franchie"/>
    <n v="0"/>
    <s v="Aucune étape franchie"/>
    <n v="0"/>
    <s v="Aucune étape franchie"/>
    <n v="0"/>
    <s v="Aucune étape franchie"/>
    <n v="0"/>
    <s v="Aucune étape franchie"/>
    <n v="0"/>
    <s v="Retour de pl. possible"/>
    <s v="Envoi d'une lettre pour l'obtention d'un plan d'action. Assujetti aux nouvelles modalités."/>
  </r>
  <r>
    <n v="13"/>
    <s v="Laval"/>
    <s v="13-01"/>
    <s v="3001-3832"/>
    <s v="3005-9128"/>
    <s v="G. ÉDUCATIVE LA BAGATELLE"/>
    <n v="60"/>
    <x v="2"/>
    <s v="Impl. garderie"/>
    <s v="2017-2018"/>
    <n v="2017"/>
    <d v="2017-12-31T00:00:00"/>
    <x v="0"/>
    <s v="Construction - installation"/>
    <x v="4"/>
    <s v="En réalisation"/>
    <d v="2017-07-31T00:00:00"/>
    <s v="Aucune étape franchie"/>
    <s v="Aucune étape franchie"/>
    <n v="0"/>
    <s v="Aucune étape franchie"/>
    <n v="0"/>
    <s v="Aucune étape franchie"/>
    <n v="0"/>
    <s v="Aucune étape franchie"/>
    <n v="0"/>
    <s v="Aucune étape franchie"/>
    <n v="0"/>
    <m/>
    <m/>
  </r>
  <r>
    <n v="13"/>
    <s v="Laval"/>
    <s v="13-01"/>
    <s v="2156-3739"/>
    <s v="3005-8058"/>
    <s v="CPE CHEZ NOUS C'EST CHEZ VOUS"/>
    <n v="80"/>
    <x v="0"/>
    <s v="Ajout INS"/>
    <s v="2017-2018"/>
    <n v="2016"/>
    <d v="2017-12-31T00:00:00"/>
    <x v="2"/>
    <s v="Non déterminé"/>
    <x v="2"/>
    <s v="En réalisation"/>
    <d v="2016-09-30T00:00:00"/>
    <s v="Avis du MFA embauche pro."/>
    <s v="Avis du Ministère embauche pro."/>
    <n v="3"/>
    <s v="Avis du MFA embauche pro."/>
    <n v="3"/>
    <s v="Avis du MFA embauche pro."/>
    <n v="3"/>
    <s v="Avis du MFA embauche pro."/>
    <n v="3"/>
    <s v="Avis du MFA embauche pro."/>
    <n v="3"/>
    <m/>
    <s v="Approbation de l'emplacement. En attente du changement de zonage par la Ville de Laval (en mars 2016)."/>
  </r>
  <r>
    <n v="13"/>
    <s v="Laval"/>
    <s v="13-06"/>
    <s v="5405-4762"/>
    <s v="3005-9198"/>
    <s v="CPE BOISÉ VIMONT (INST. AUTEUIL)"/>
    <n v="78"/>
    <x v="0"/>
    <s v="Ajout INS"/>
    <s v="2017-2018"/>
    <n v="2017"/>
    <d v="2018-03-31T00:00:00"/>
    <x v="0"/>
    <s v="Construction - installation"/>
    <x v="0"/>
    <s v="En réalisation"/>
    <d v="2018-03-31T00:00:00"/>
    <s v="Aucune étape franchie"/>
    <s v="Aucune étape franchie"/>
    <n v="0"/>
    <s v="Aucune étape franchie"/>
    <n v="0"/>
    <s v="Aucune étape franchie"/>
    <n v="0"/>
    <s v="Aucune étape franchie"/>
    <n v="0"/>
    <s v="Aucune étape franchie"/>
    <n v="0"/>
    <m/>
    <m/>
  </r>
  <r>
    <n v="13"/>
    <s v="Laval"/>
    <s v="13-04"/>
    <s v="3000-1156"/>
    <s v="3005-8055"/>
    <s v="CPE LES P'TITS SOLEILS DE STE-DOROTHÉE"/>
    <n v="70"/>
    <x v="0"/>
    <s v="Ajout INS"/>
    <s v="2017-2018"/>
    <n v="2017"/>
    <d v="2018-03-31T00:00:00"/>
    <x v="2"/>
    <s v="Construction - installation"/>
    <x v="2"/>
    <s v="En réalisation"/>
    <d v="2017-08-31T00:00:00"/>
    <s v="Avis du MFA embauche pro."/>
    <s v="Avis du Ministère embauche pro."/>
    <n v="3"/>
    <s v="Avis du MFA embauche pro."/>
    <n v="3"/>
    <s v="Avis du MFA embauche pro."/>
    <n v="3"/>
    <s v="Avis du MFA embauche pro."/>
    <n v="3"/>
    <s v="Avis du MFA embauche pro."/>
    <n v="3"/>
    <m/>
    <m/>
  </r>
  <r>
    <m/>
    <m/>
    <m/>
    <m/>
    <m/>
    <s v="Sous-total:"/>
    <n v="396"/>
    <x v="1"/>
    <m/>
    <s v="2017-2018"/>
    <s v="2017-2018"/>
    <m/>
    <x v="1"/>
    <m/>
    <x v="1"/>
    <m/>
    <m/>
    <m/>
    <m/>
    <m/>
    <m/>
    <m/>
    <m/>
    <m/>
    <m/>
    <m/>
    <m/>
    <m/>
    <m/>
    <m/>
  </r>
  <r>
    <n v="13"/>
    <s v="Laval"/>
    <s v="13-01"/>
    <s v="1480-4025"/>
    <s v="3005-9167"/>
    <s v="CPE CAROLINE (INST. DUVERNAY)"/>
    <n v="78"/>
    <x v="0"/>
    <s v="Ajout INS"/>
    <s v="2018-2019"/>
    <n v="2018"/>
    <d v="2018-08-30T00:00:00"/>
    <x v="0"/>
    <s v="Achat et réaménagement - bâtiment"/>
    <x v="0"/>
    <s v="En réalisation"/>
    <d v="2018-08-30T00:00:00"/>
    <s v="Aucune étape franchie"/>
    <s v="Aucune étape franchie"/>
    <n v="0"/>
    <s v="Aucune étape franchie"/>
    <n v="0"/>
    <s v="Aucune étape franchie"/>
    <n v="0"/>
    <s v="Aucune étape franchie"/>
    <n v="0"/>
    <s v="Aucune étape franchie"/>
    <n v="0"/>
    <m/>
    <m/>
  </r>
  <r>
    <n v="13"/>
    <s v="Laval"/>
    <s v="13-01"/>
    <s v="2156-3739"/>
    <s v="3005-9216"/>
    <s v="CPE CHEZ NOUS C'EST CHEZ VOUS (INST. LAVAL)"/>
    <n v="80"/>
    <x v="0"/>
    <s v="Ajout INS"/>
    <s v="2018-2019"/>
    <n v="2018"/>
    <d v="2018-11-30T00:00:00"/>
    <x v="0"/>
    <s v="Non déterminé"/>
    <x v="0"/>
    <s v="En réalisation"/>
    <d v="2018-11-30T00:00:00"/>
    <s v="Aucune étape franchie"/>
    <s v="Aucune étape franchie"/>
    <n v="0"/>
    <s v="Aucune étape franchie"/>
    <n v="0"/>
    <s v="Aucune étape franchie"/>
    <n v="0"/>
    <s v="Aucune étape franchie"/>
    <n v="0"/>
    <s v="Aucune étape franchie"/>
    <n v="0"/>
    <m/>
    <m/>
  </r>
  <r>
    <n v="13"/>
    <s v="Laval"/>
    <s v="13-02"/>
    <s v="1479-3368"/>
    <s v="3005-9225"/>
    <s v="CPE LE HÊTRE INC. (INST. LAVAL-DES-RAPIDES)"/>
    <n v="26"/>
    <x v="0"/>
    <s v="Ajout INS"/>
    <s v="2018-2019"/>
    <n v="2018"/>
    <d v="2018-12-31T00:00:00"/>
    <x v="0"/>
    <s v="Aménagement - location"/>
    <x v="0"/>
    <s v="En réalisation"/>
    <d v="2018-12-31T00:00:00"/>
    <s v="Aucune étape franchie"/>
    <s v="Aucune étape franchie"/>
    <n v="0"/>
    <s v="Aucune étape franchie"/>
    <n v="0"/>
    <s v="Aucune étape franchie"/>
    <n v="0"/>
    <s v="Aucune étape franchie"/>
    <n v="0"/>
    <s v="Aucune étape franchie"/>
    <n v="0"/>
    <m/>
    <m/>
  </r>
  <r>
    <m/>
    <m/>
    <m/>
    <m/>
    <m/>
    <s v="Sous-total:"/>
    <n v="184"/>
    <x v="1"/>
    <m/>
    <s v="2018-2019"/>
    <s v="2018-2019"/>
    <m/>
    <x v="1"/>
    <m/>
    <x v="1"/>
    <m/>
    <m/>
    <m/>
    <m/>
    <m/>
    <m/>
    <m/>
    <m/>
    <m/>
    <m/>
    <m/>
    <m/>
    <m/>
    <m/>
    <m/>
  </r>
  <r>
    <n v="13"/>
    <s v="Laval"/>
    <s v="13-02"/>
    <s v="5511-8285"/>
    <s v="3005-9191"/>
    <s v="CPE ROSAMIE (INST. PLACE ST-MARTIN)"/>
    <n v="80"/>
    <x v="0"/>
    <s v="Ajout INS"/>
    <s v="2019-2020"/>
    <n v="2019"/>
    <d v="2019-04-30T00:00:00"/>
    <x v="0"/>
    <s v="Construction - installation"/>
    <x v="0"/>
    <s v="En réalisation"/>
    <d v="2019-04-30T00:00:00"/>
    <s v="Aucune étape franchie"/>
    <s v="Aucune étape franchie"/>
    <n v="0"/>
    <s v="Aucune étape franchie"/>
    <n v="0"/>
    <s v="Aucune étape franchie"/>
    <n v="0"/>
    <s v="Aucune étape franchie"/>
    <n v="0"/>
    <s v="Aucune étape franchie"/>
    <n v="0"/>
    <m/>
    <m/>
  </r>
  <r>
    <n v="13"/>
    <s v="Laval"/>
    <s v="13-01"/>
    <s v="3000-2106"/>
    <s v="3005-9221"/>
    <s v="CPE FORCE VIVE (INST. DUVERNAY)"/>
    <n v="70"/>
    <x v="0"/>
    <s v="Ajout INS"/>
    <s v="2019-2020"/>
    <n v="2019"/>
    <d v="2019-12-31T00:00:00"/>
    <x v="0"/>
    <s v="Construction - installation"/>
    <x v="0"/>
    <s v="En réalisation"/>
    <d v="2019-12-31T00:00:00"/>
    <s v="Aucune étape franchie"/>
    <s v="Aucune étape franchie"/>
    <n v="0"/>
    <s v="Aucune étape franchie"/>
    <n v="0"/>
    <s v="Aucune étape franchie"/>
    <n v="0"/>
    <s v="Aucune étape franchie"/>
    <n v="0"/>
    <s v="Aucune étape franchie"/>
    <n v="0"/>
    <m/>
    <m/>
  </r>
  <r>
    <m/>
    <m/>
    <m/>
    <m/>
    <m/>
    <s v="Sous-total:"/>
    <n v="150"/>
    <x v="1"/>
    <m/>
    <s v="2019-2020"/>
    <s v="2019-2020"/>
    <m/>
    <x v="1"/>
    <m/>
    <x v="1"/>
    <m/>
    <m/>
    <m/>
    <m/>
    <m/>
    <m/>
    <m/>
    <m/>
    <m/>
    <m/>
    <m/>
    <m/>
    <m/>
    <m/>
    <m/>
  </r>
  <r>
    <n v="13"/>
    <s v="Laval"/>
    <s v="13-01"/>
    <s v="1845-7846"/>
    <s v="3005-4949"/>
    <s v="CPE LA MARMAILLE"/>
    <n v="14"/>
    <x v="0"/>
    <s v="Augment. INS"/>
    <s v="2020-2021"/>
    <n v="2020"/>
    <d v="2020-08-30T00:00:00"/>
    <x v="0"/>
    <s v="Agrandissement -installation"/>
    <x v="0"/>
    <s v="En réalisation"/>
    <d v="2020-08-30T00:00:00"/>
    <s v="Aucune étape franchie"/>
    <s v="Aucune étape franchie"/>
    <n v="0"/>
    <s v="Aucune étape franchie"/>
    <n v="0"/>
    <s v="Aucune étape franchie"/>
    <n v="0"/>
    <s v="Aucune étape franchie"/>
    <n v="0"/>
    <s v="Aucune étape franchie"/>
    <n v="0"/>
    <m/>
    <m/>
  </r>
  <r>
    <n v="13"/>
    <s v="Laval"/>
    <s v="13-02"/>
    <s v="2320-5628"/>
    <s v="2320-5628"/>
    <s v="CPE DU MANOIR INC."/>
    <n v="15"/>
    <x v="0"/>
    <s v="Augment. INS"/>
    <s v="2020-2021"/>
    <n v="2020"/>
    <d v="2020-09-30T00:00:00"/>
    <x v="0"/>
    <s v="Agrandissement -installation"/>
    <x v="0"/>
    <s v="En réalisation"/>
    <d v="2020-09-30T00:00:00"/>
    <s v="Aucune étape franchie"/>
    <s v="Aucune étape franchie"/>
    <n v="0"/>
    <s v="Aucune étape franchie"/>
    <n v="0"/>
    <s v="Aucune étape franchie"/>
    <n v="0"/>
    <s v="Aucune étape franchie"/>
    <n v="0"/>
    <s v="Aucune étape franchie"/>
    <n v="0"/>
    <m/>
    <m/>
  </r>
  <r>
    <m/>
    <m/>
    <m/>
    <m/>
    <m/>
    <s v="Sous-total:"/>
    <n v="29"/>
    <x v="1"/>
    <m/>
    <s v="2020-2021"/>
    <s v="2020-2021"/>
    <m/>
    <x v="1"/>
    <m/>
    <x v="1"/>
    <m/>
    <m/>
    <m/>
    <m/>
    <m/>
    <m/>
    <m/>
    <m/>
    <m/>
    <m/>
    <m/>
    <m/>
    <m/>
    <m/>
    <m/>
  </r>
  <r>
    <s v="Nb de projets"/>
    <n v="17"/>
    <m/>
    <m/>
    <m/>
    <s v="Total région 13_x000a_LAVAL"/>
    <n v="894"/>
    <x v="1"/>
    <m/>
    <m/>
    <m/>
    <m/>
    <x v="1"/>
    <m/>
    <x v="1"/>
    <m/>
    <m/>
    <m/>
    <m/>
    <m/>
    <m/>
    <m/>
    <m/>
    <m/>
    <m/>
    <m/>
    <m/>
    <m/>
    <m/>
    <m/>
  </r>
  <r>
    <n v="14"/>
    <s v="Charlemagne"/>
    <s v="14-02"/>
    <s v="3001-4212"/>
    <s v="3005-9617"/>
    <s v="G. LE LOUP, LA LUNE ET LA TOMATE"/>
    <n v="80"/>
    <x v="2"/>
    <s v="Impl. garderie"/>
    <s v="2016-2017"/>
    <n v="2016"/>
    <d v="2017-02-18T00:00:00"/>
    <x v="0"/>
    <s v="Construction - installation"/>
    <x v="4"/>
    <s v="En réalisation"/>
    <d v="2017-02-28T00:00:00"/>
    <s v="Aucune étape franchie"/>
    <s v="Aucune étape franchie"/>
    <n v="0"/>
    <s v="Aucune étape franchie"/>
    <n v="0"/>
    <s v="Aucune étape franchie"/>
    <n v="0"/>
    <s v="Aucune étape franchie"/>
    <n v="0"/>
    <s v="Aucune étape franchie"/>
    <n v="0"/>
    <m/>
    <m/>
  </r>
  <r>
    <n v="14"/>
    <s v="Terrebonne"/>
    <s v="14-07"/>
    <s v="3000-4912"/>
    <s v="3005-9621"/>
    <s v="CPE LES JOLIS MINOIS"/>
    <n v="75"/>
    <x v="0"/>
    <s v="Ajout INS"/>
    <s v="2016-2017"/>
    <n v="2016"/>
    <d v="2017-03-31T00:00:00"/>
    <x v="0"/>
    <s v="Achat et réaménagement - bâtiment"/>
    <x v="0"/>
    <s v="En réalisation"/>
    <d v="2016-04-04T00:00:00"/>
    <s v="Avis du MFA embauche pro."/>
    <s v="Avis du Ministère embauche pro."/>
    <n v="3"/>
    <s v="Avis du MFA embauche pro."/>
    <n v="3"/>
    <s v="Avis du MFA embauche pro."/>
    <n v="3"/>
    <s v="Avis du MFA embauche pro."/>
    <n v="3"/>
    <s v="Avis du MFA embauche pro."/>
    <n v="3"/>
    <m/>
    <m/>
  </r>
  <r>
    <n v="14"/>
    <s v="Terrebonne"/>
    <s v="14-08"/>
    <s v="3000-1160"/>
    <s v="3005-7816"/>
    <s v="CPE LA PIROULINE"/>
    <n v="80"/>
    <x v="0"/>
    <s v="Ajout INS"/>
    <s v="2016-2017"/>
    <n v="2016"/>
    <d v="2017-03-31T00:00:00"/>
    <x v="2"/>
    <s v="Construction - installation"/>
    <x v="2"/>
    <s v="En réalisation"/>
    <d v="2016-09-30T00:00:00"/>
    <s v="Autorisation poursuite projet"/>
    <s v="Appel d’offres entrepreneur"/>
    <n v="8"/>
    <s v="Appels d'offres entrepreneur"/>
    <n v="8"/>
    <s v="Autorisation début des travaux"/>
    <n v="11"/>
    <s v="Autorisation début des travaux"/>
    <n v="11"/>
    <s v="Autorisation début des travaux"/>
    <n v="11"/>
    <m/>
    <m/>
  </r>
  <r>
    <n v="14"/>
    <s v="Saint-Lin-Laurentides"/>
    <s v="14-06"/>
    <s v="3000-2074"/>
    <s v="3005-7815"/>
    <s v="CPE  MULTI-GARDE"/>
    <n v="80"/>
    <x v="0"/>
    <s v="Ajout INS"/>
    <s v="2016-2017"/>
    <n v="2016"/>
    <d v="2017-03-31T00:00:00"/>
    <x v="2"/>
    <s v="Construction - installation"/>
    <x v="2"/>
    <s v="En réalisation"/>
    <d v="2016-08-31T00:00:00"/>
    <s v="Approbation plans+budget pré."/>
    <s v="Appel d’offres entrepreneur"/>
    <n v="8"/>
    <s v="Appels d'offres entrepreneur"/>
    <n v="8"/>
    <s v="Autorisation début des travaux"/>
    <n v="11"/>
    <s v="Autorisation début des travaux"/>
    <n v="11"/>
    <s v="Autorisation début des travaux"/>
    <n v="11"/>
    <m/>
    <m/>
  </r>
  <r>
    <m/>
    <m/>
    <m/>
    <m/>
    <m/>
    <s v="Sous-total:"/>
    <n v="315"/>
    <x v="1"/>
    <m/>
    <s v="2016-2017"/>
    <s v="2016-2017"/>
    <m/>
    <x v="1"/>
    <m/>
    <x v="1"/>
    <m/>
    <m/>
    <m/>
    <m/>
    <m/>
    <m/>
    <m/>
    <m/>
    <m/>
    <m/>
    <m/>
    <m/>
    <m/>
    <m/>
    <m/>
  </r>
  <r>
    <n v="14"/>
    <s v="Rawdon"/>
    <s v="14-05"/>
    <s v="3000-1113"/>
    <s v="3000-1113"/>
    <s v="GARDERIE ÉDUC-ATOUT"/>
    <n v="18"/>
    <x v="2"/>
    <s v="Augment. gard."/>
    <s v="2017-2018"/>
    <n v="2017"/>
    <d v="2017-04-30T00:00:00"/>
    <x v="0"/>
    <s v="Agrandissement -installation"/>
    <x v="4"/>
    <s v="En réalisation"/>
    <d v="2017-04-30T00:00:00"/>
    <s v="Aucune étape franchie"/>
    <s v="Aucune étape franchie"/>
    <n v="0"/>
    <s v="Aucune étape franchie"/>
    <n v="0"/>
    <s v="Aucune étape franchie"/>
    <n v="0"/>
    <s v="Aucune étape franchie"/>
    <n v="0"/>
    <s v="Aucune étape franchie"/>
    <n v="0"/>
    <m/>
    <m/>
  </r>
  <r>
    <n v="14"/>
    <s v="Terrebonne"/>
    <s v="14-07"/>
    <s v="3000-2181"/>
    <s v="3005-9591"/>
    <s v="CPE LES BOURGEONS-SOLEIL (INST. LAPLAINE)"/>
    <n v="60"/>
    <x v="0"/>
    <s v="Ajout INS"/>
    <s v="2017-2018"/>
    <n v="2017"/>
    <d v="2017-04-30T00:00:00"/>
    <x v="0"/>
    <s v="Construction - installation"/>
    <x v="0"/>
    <s v="En réalisation"/>
    <d v="2017-08-31T00:00:00"/>
    <s v="Aucune étape franchie"/>
    <s v="Aucune étape franchie"/>
    <n v="0"/>
    <s v="Aucune étape franchie"/>
    <n v="0"/>
    <s v="Aucune étape franchie"/>
    <n v="0"/>
    <s v="Aucune étape franchie"/>
    <n v="0"/>
    <s v="Aucune étape franchie"/>
    <n v="0"/>
    <m/>
    <m/>
  </r>
  <r>
    <n v="14"/>
    <s v="L'Assomption"/>
    <s v="14-03"/>
    <s v="1643-8632"/>
    <s v="3005-5190"/>
    <s v="CPE LA CABOTINE"/>
    <n v="60"/>
    <x v="0"/>
    <s v="Ajout INS"/>
    <s v="2017-2018"/>
    <n v="2016"/>
    <d v="2017-06-30T00:00:00"/>
    <x v="7"/>
    <s v="Construction - installation"/>
    <x v="2"/>
    <s v="En réalisation"/>
    <d v="2016-12-30T00:00:00"/>
    <s v="Appel d'offres choix des pro."/>
    <s v="Dépôt plans+budget pré."/>
    <n v="6"/>
    <s v="Dépôt plans+budget pré."/>
    <n v="6"/>
    <s v="Dépôt plans+budget pré."/>
    <n v="6"/>
    <s v="Dépôt plans+budget pré."/>
    <n v="6"/>
    <s v="Dépôt plans+budget pré"/>
    <n v="6"/>
    <m/>
    <m/>
  </r>
  <r>
    <n v="14"/>
    <s v="Terrebonne"/>
    <s v="14-07"/>
    <s v="5512-0992"/>
    <s v="3005-9675"/>
    <s v="LES SERVICES DE GARDE DES MOULINS (INST. TERREBONNE)"/>
    <n v="80"/>
    <x v="0"/>
    <s v="Ajout INS"/>
    <s v="2017-2018"/>
    <n v="2017"/>
    <d v="2017-08-31T00:00:00"/>
    <x v="0"/>
    <s v="Construction - installation"/>
    <x v="0"/>
    <s v="En réalisation"/>
    <d v="2017-08-31T00:00:00"/>
    <s v="Aucune étape franchie"/>
    <s v="Aucune étape franchie"/>
    <n v="0"/>
    <s v="Aucune étape franchie"/>
    <n v="0"/>
    <s v="Aucune étape franchie"/>
    <n v="0"/>
    <s v="Aucune étape franchie"/>
    <n v="0"/>
    <s v="Aucune étape franchie"/>
    <n v="0"/>
    <m/>
    <m/>
  </r>
  <r>
    <n v="14"/>
    <s v="Repentigny"/>
    <s v="14-02"/>
    <s v="5555-7821"/>
    <s v="3005-9615"/>
    <s v="CPE LES PETITS DOIGTS (INST. REPENTIGNY)"/>
    <n v="78"/>
    <x v="0"/>
    <s v="Ajout INS"/>
    <s v="2017-2018"/>
    <n v="2017"/>
    <d v="2017-08-31T00:00:00"/>
    <x v="0"/>
    <s v="Construction - installation"/>
    <x v="0"/>
    <s v="En réalisation"/>
    <d v="2017-08-31T00:00:00"/>
    <s v="Aucune étape franchie"/>
    <s v="Aucune étape franchie"/>
    <n v="0"/>
    <s v="Aucune étape franchie"/>
    <n v="0"/>
    <s v="Aucune étape franchie"/>
    <n v="0"/>
    <s v="Aucune étape franchie"/>
    <n v="0"/>
    <s v="Aucune étape franchie"/>
    <n v="0"/>
    <m/>
    <m/>
  </r>
  <r>
    <n v="14"/>
    <s v="L'Assomption"/>
    <s v="14-03"/>
    <s v="5431-6559"/>
    <s v="3005-7821"/>
    <s v="CPE BALIBALLON"/>
    <n v="60"/>
    <x v="0"/>
    <s v="Ajout INS"/>
    <s v="2017-2018"/>
    <n v="2017"/>
    <d v="2017-09-30T00:00:00"/>
    <x v="2"/>
    <s v="Construction - installation"/>
    <x v="2"/>
    <s v="En réalisation"/>
    <d v="2017-09-30T00:00:00"/>
    <s v="Admissibilité au PFI"/>
    <s v="Avis du Ministère embauche pro."/>
    <n v="3"/>
    <s v="Avis du MFA embauche pro."/>
    <n v="3"/>
    <s v="Avis du MFA embauche pro."/>
    <n v="3"/>
    <s v="Avis du MFA embauche pro."/>
    <n v="3"/>
    <s v="Avis du MFA embauche pro."/>
    <n v="3"/>
    <m/>
    <m/>
  </r>
  <r>
    <n v="14"/>
    <s v="Terrebonne"/>
    <s v="14-07"/>
    <s v="2168-7892"/>
    <s v="3005-7850"/>
    <s v="CPE LA CIGOGNE"/>
    <n v="80"/>
    <x v="0"/>
    <s v="Ajout INS"/>
    <s v="2017-2018"/>
    <n v="2017"/>
    <d v="2017-09-30T00:00:00"/>
    <x v="2"/>
    <s v="Construction - installation"/>
    <x v="2"/>
    <s v="En réalisation"/>
    <d v="2017-09-30T00:00:00"/>
    <s v="Admissibilité au PFI"/>
    <s v="Admissibilité au PFI"/>
    <n v="1"/>
    <s v="Admissibilité au PFI"/>
    <n v="1"/>
    <s v="Admissibilité au PFI"/>
    <n v="1"/>
    <s v="Admissibilité au PFI"/>
    <n v="1"/>
    <s v="Admissibilité au PFI"/>
    <n v="1"/>
    <m/>
    <m/>
  </r>
  <r>
    <n v="14"/>
    <s v="Lanoraie"/>
    <s v="14-01"/>
    <s v="3001-4192"/>
    <s v="3005-9571"/>
    <s v="LES PETITS NAVIGATEURS"/>
    <n v="69"/>
    <x v="2"/>
    <s v="Impl. garderie"/>
    <s v="2017-2018"/>
    <n v="2017"/>
    <d v="2017-09-30T00:00:00"/>
    <x v="0"/>
    <s v="Construction - installation"/>
    <x v="4"/>
    <s v="En réalisation"/>
    <d v="2017-05-31T00:00:00"/>
    <s v="Aucune étape franchie"/>
    <s v="Aucune étape franchie"/>
    <n v="0"/>
    <s v="Aucune étape franchie"/>
    <n v="0"/>
    <s v="Aucune étape franchie"/>
    <n v="0"/>
    <s v="Aucune étape franchie"/>
    <n v="0"/>
    <s v="Aucune étape franchie"/>
    <n v="0"/>
    <m/>
    <m/>
  </r>
  <r>
    <n v="14"/>
    <s v="Repentigny"/>
    <s v="14-02"/>
    <s v="1510-3625"/>
    <s v="3005-7838"/>
    <s v="CPE TOUCHE-À-TOUT (INST. 240 RUE JACQUES-PLANTE)"/>
    <n v="60"/>
    <x v="0"/>
    <s v="Ajout INS"/>
    <s v="2017-2018"/>
    <n v="2017"/>
    <d v="2018-03-31T00:00:00"/>
    <x v="2"/>
    <s v="Construction - installation"/>
    <x v="2"/>
    <s v="En réalisation"/>
    <d v="2017-09-30T00:00:00"/>
    <s v="Autorisation poursuite projet"/>
    <s v="Autorisation poursuite projet"/>
    <n v="5"/>
    <s v="Autorisation poursuite projet"/>
    <n v="5"/>
    <s v="Autorisation poursuite projet"/>
    <n v="5"/>
    <s v="Autorisation poursuite projet"/>
    <n v="5"/>
    <s v="Autorisation poursuite projet"/>
    <n v="5"/>
    <m/>
    <m/>
  </r>
  <r>
    <m/>
    <m/>
    <m/>
    <m/>
    <m/>
    <s v="Sous-total:"/>
    <n v="565"/>
    <x v="1"/>
    <m/>
    <s v="2017-2018"/>
    <s v="2017-2018"/>
    <m/>
    <x v="1"/>
    <m/>
    <x v="1"/>
    <m/>
    <m/>
    <m/>
    <m/>
    <m/>
    <m/>
    <m/>
    <m/>
    <m/>
    <m/>
    <m/>
    <m/>
    <m/>
    <m/>
    <m/>
  </r>
  <r>
    <n v="14"/>
    <s v="Mascouche"/>
    <s v="14-09"/>
    <s v="3000-2183"/>
    <s v="3005-4630"/>
    <s v="CPE CLAIR-SOLEIL DE MASCOUCHE INC."/>
    <n v="35"/>
    <x v="0"/>
    <s v="Augment. INS"/>
    <s v="2018-2019"/>
    <n v="2018"/>
    <d v="2018-06-30T00:00:00"/>
    <x v="0"/>
    <s v="Agrandissement -installation"/>
    <x v="0"/>
    <s v="En réalisation"/>
    <d v="2018-06-30T00:00:00"/>
    <s v="Aucune étape franchie"/>
    <s v="Aucune étape franchie"/>
    <n v="0"/>
    <s v="Aucune étape franchie"/>
    <n v="0"/>
    <s v="Aucune étape franchie"/>
    <n v="0"/>
    <s v="Aucune étape franchie"/>
    <n v="0"/>
    <s v="Aucune étape franchie"/>
    <n v="0"/>
    <m/>
    <m/>
  </r>
  <r>
    <n v="14"/>
    <s v="Terrebonne"/>
    <s v="14-08"/>
    <s v="3000-2181"/>
    <s v="3005-9587"/>
    <s v="CPE LES BOURGEONS-SOLEIL (INST. LACHENAIE)"/>
    <n v="60"/>
    <x v="0"/>
    <s v="Ajout INS"/>
    <s v="2018-2019"/>
    <n v="2018"/>
    <d v="2018-08-31T00:00:00"/>
    <x v="0"/>
    <s v="Construction - installation"/>
    <x v="0"/>
    <s v="En réalisation"/>
    <d v="2018-08-31T00:00:00"/>
    <s v="Aucune étape franchie"/>
    <s v="Aucune étape franchie"/>
    <n v="0"/>
    <s v="Aucune étape franchie"/>
    <n v="0"/>
    <s v="Aucune étape franchie"/>
    <n v="0"/>
    <s v="Aucune étape franchie"/>
    <n v="0"/>
    <s v="Aucune étape franchie"/>
    <n v="0"/>
    <m/>
    <m/>
  </r>
  <r>
    <n v="14"/>
    <s v="Repentigny"/>
    <s v="14-02"/>
    <s v="3000-4913"/>
    <s v="3005-9623"/>
    <s v="CPE LE CHAT PERCHÉ (INST. REPENTIGNY)"/>
    <n v="80"/>
    <x v="0"/>
    <s v="Ajout INS"/>
    <s v="2018-2019"/>
    <n v="2018"/>
    <d v="2018-08-31T00:00:00"/>
    <x v="0"/>
    <s v="Construction - installation"/>
    <x v="0"/>
    <s v="En réalisation"/>
    <d v="2018-08-31T00:00:00"/>
    <s v="Aucune étape franchie"/>
    <s v="Aucune étape franchie"/>
    <n v="0"/>
    <s v="Aucune étape franchie"/>
    <n v="0"/>
    <s v="Aucune étape franchie"/>
    <n v="0"/>
    <s v="Aucune étape franchie"/>
    <n v="0"/>
    <s v="Aucune étape franchie"/>
    <n v="0"/>
    <m/>
    <m/>
  </r>
  <r>
    <n v="14"/>
    <s v="Terrebonne"/>
    <s v="14-08"/>
    <s v="5512-0992"/>
    <s v="3005-9604"/>
    <s v="LES SERVICES DE GARDE DES MOULINS (INST. LACHENAIE)"/>
    <n v="80"/>
    <x v="0"/>
    <s v="Ajout INS"/>
    <s v="2018-2019"/>
    <n v="2018"/>
    <d v="2018-08-31T00:00:00"/>
    <x v="0"/>
    <s v="Construction - installation"/>
    <x v="0"/>
    <s v="En réalisation"/>
    <d v="2018-08-31T00:00:00"/>
    <s v="Aucune étape franchie"/>
    <s v="Aucune étape franchie"/>
    <n v="0"/>
    <s v="Aucune étape franchie"/>
    <n v="0"/>
    <s v="Aucune étape franchie"/>
    <n v="0"/>
    <s v="Aucune étape franchie"/>
    <n v="0"/>
    <s v="Aucune étape franchie"/>
    <n v="0"/>
    <m/>
    <m/>
  </r>
  <r>
    <n v="14"/>
    <s v="Saint-Lin-Laurentides"/>
    <s v="14-06"/>
    <s v="3001-1995"/>
    <s v="3005-7973"/>
    <s v="CPE LES ÉTOILES FILANTES"/>
    <n v="79"/>
    <x v="0"/>
    <s v="Ajout INS"/>
    <s v="2018-2019"/>
    <n v="2016"/>
    <d v="2018-09-30T00:00:00"/>
    <x v="2"/>
    <s v="Construction - installation"/>
    <x v="2"/>
    <s v="En réalisation"/>
    <d v="2016-09-30T00:00:00"/>
    <s v="Approbation plans+budget rév."/>
    <s v="Approbation plans+budget rév."/>
    <n v="10"/>
    <s v="Approbation plans+budget rév."/>
    <n v="10"/>
    <s v="Approbation plans+budget rév."/>
    <n v="10"/>
    <s v="Approbation plans+budget rév."/>
    <n v="10"/>
    <s v="Approbation plans+budget rév."/>
    <n v="10"/>
    <m/>
    <m/>
  </r>
  <r>
    <n v="14"/>
    <s v="Terrebonne"/>
    <s v="14-08"/>
    <s v="3000-1160"/>
    <s v="3005-9624"/>
    <s v="CPE LA PIROULINE INC. (INST. TERREBONNE)"/>
    <n v="80"/>
    <x v="0"/>
    <s v="Ajout INS"/>
    <s v="2018-2019"/>
    <n v="2017"/>
    <d v="2018-09-30T00:00:00"/>
    <x v="0"/>
    <s v="Construction - installation"/>
    <x v="0"/>
    <s v="En réalisation"/>
    <d v="2017-08-31T00:00:00"/>
    <s v="Aucune étape franchie"/>
    <s v="Aucune étape franchie"/>
    <n v="0"/>
    <s v="Aucune étape franchie"/>
    <n v="0"/>
    <s v="Aucune étape franchie"/>
    <n v="0"/>
    <s v="Aucune étape franchie"/>
    <n v="0"/>
    <s v="Aucune étape franchie"/>
    <n v="0"/>
    <m/>
    <m/>
  </r>
  <r>
    <n v="14"/>
    <s v="Notre-Dame-des-Prairies"/>
    <s v="14-04"/>
    <s v="2152-5290"/>
    <s v="3005-7835"/>
    <s v="CPE  DES AMIS DES PRAIRIES (INST. RUE ENTREPRISES)"/>
    <n v="70"/>
    <x v="0"/>
    <s v="Ajout INS"/>
    <s v="2018-2019"/>
    <n v="2016"/>
    <d v="2018-09-30T00:00:00"/>
    <x v="2"/>
    <s v="Construction - installation"/>
    <x v="0"/>
    <s v="En réalisation"/>
    <d v="2016-12-31T00:00:00"/>
    <s v="Autorisation poursuite projet"/>
    <s v="Autorisation poursuite projet"/>
    <n v="5"/>
    <s v="Autorisation poursuite projet"/>
    <n v="5"/>
    <s v="Autorisation poursuite projet"/>
    <n v="5"/>
    <s v="Autorisation poursuite projet"/>
    <n v="5"/>
    <s v="Autorisation poursuite projet"/>
    <n v="5"/>
    <m/>
    <s v="En location. PFI pour l'équipement et la cour extérieure. Élaboration plan et budget. "/>
  </r>
  <r>
    <n v="14"/>
    <s v="Terrebonne"/>
    <s v="14-08"/>
    <s v="3000-4912"/>
    <s v="3005-9649"/>
    <s v="CPE LES JOLIS MINOIS (INST. TERREBONNE CENTRE)"/>
    <n v="70"/>
    <x v="0"/>
    <s v="Ajout INS"/>
    <s v="2018-2019"/>
    <n v="2018"/>
    <d v="2018-09-30T00:00:00"/>
    <x v="0"/>
    <s v="Construction - installation"/>
    <x v="0"/>
    <s v="En réalisation"/>
    <d v="2018-09-30T00:00:00"/>
    <s v="Aucune étape franchie"/>
    <s v="Aucune étape franchie"/>
    <n v="0"/>
    <s v="Aucune étape franchie"/>
    <n v="0"/>
    <s v="Aucune étape franchie"/>
    <n v="0"/>
    <s v="Aucune étape franchie"/>
    <n v="0"/>
    <s v="Aucune étape franchie"/>
    <n v="0"/>
    <m/>
    <m/>
  </r>
  <r>
    <n v="14"/>
    <s v="Terrebonne"/>
    <s v="14-08"/>
    <s v="5417-4354"/>
    <s v="5417-4354"/>
    <s v="G. EDUCATIVE L'ÉCUREUIL"/>
    <n v="45"/>
    <x v="2"/>
    <s v="Augment. gard."/>
    <s v="2018-2019"/>
    <n v="2018"/>
    <d v="2018-09-30T00:00:00"/>
    <x v="0"/>
    <s v="Agrandissement -installation"/>
    <x v="4"/>
    <s v="En réalisation"/>
    <d v="2018-09-30T00:00:00"/>
    <s v="Aucune étape franchie"/>
    <s v="Aucune étape franchie"/>
    <n v="0"/>
    <s v="Aucune étape franchie"/>
    <n v="0"/>
    <s v="Aucune étape franchie"/>
    <n v="0"/>
    <s v="Aucune étape franchie"/>
    <n v="0"/>
    <s v="Aucune étape franchie"/>
    <n v="0"/>
    <m/>
    <m/>
  </r>
  <r>
    <n v="14"/>
    <s v="Rawdon"/>
    <s v="14-05"/>
    <s v="2315-7134"/>
    <s v="2315-7134"/>
    <s v="CPE TIRELOU"/>
    <n v="8"/>
    <x v="0"/>
    <s v="Augment. INS"/>
    <s v="2018-2019"/>
    <n v="2018"/>
    <d v="2018-10-31T00:00:00"/>
    <x v="0"/>
    <s v="Réaménagement -installation"/>
    <x v="0"/>
    <s v="En réalisation"/>
    <d v="2018-10-31T00:00:00"/>
    <s v="Aucune étape franchie"/>
    <s v="Aucune étape franchie"/>
    <n v="0"/>
    <s v="Aucune étape franchie"/>
    <n v="0"/>
    <s v="Aucune étape franchie"/>
    <n v="0"/>
    <s v="Aucune étape franchie"/>
    <n v="0"/>
    <s v="Aucune étape franchie"/>
    <n v="0"/>
    <m/>
    <m/>
  </r>
  <r>
    <m/>
    <m/>
    <m/>
    <m/>
    <m/>
    <s v="Sous-total:"/>
    <n v="607"/>
    <x v="1"/>
    <m/>
    <s v="2018-2019"/>
    <s v="2018-2019"/>
    <m/>
    <x v="1"/>
    <m/>
    <x v="1"/>
    <m/>
    <m/>
    <m/>
    <m/>
    <m/>
    <m/>
    <m/>
    <m/>
    <m/>
    <m/>
    <m/>
    <m/>
    <m/>
    <m/>
    <m/>
  </r>
  <r>
    <n v="14"/>
    <s v="Joliette"/>
    <s v="14-04"/>
    <s v="3000-2081"/>
    <s v="3005-9613"/>
    <s v="CPE LES MOUSSAILLONS (INST. ST-PIERRE)"/>
    <n v="78"/>
    <x v="0"/>
    <s v="Ajout INS"/>
    <s v="2019-2020"/>
    <n v="2019"/>
    <d v="2019-04-30T00:00:00"/>
    <x v="0"/>
    <s v="Construction - installation"/>
    <x v="0"/>
    <s v="En réalisation"/>
    <d v="2019-09-30T00:00:00"/>
    <s v="Aucune étape franchie"/>
    <s v="Aucune étape franchie"/>
    <n v="0"/>
    <s v="Aucune étape franchie"/>
    <n v="0"/>
    <s v="Aucune étape franchie"/>
    <n v="0"/>
    <s v="Aucune étape franchie"/>
    <n v="0"/>
    <s v="Aucune étape franchie"/>
    <n v="0"/>
    <m/>
    <m/>
  </r>
  <r>
    <n v="14"/>
    <s v="Terrebonne"/>
    <s v="14-07"/>
    <s v="3000-2079"/>
    <s v="3005-9634"/>
    <s v="CPE CONTACT JARDIN-SOLEIL INC. (INST. TERREBONNE)"/>
    <n v="52"/>
    <x v="0"/>
    <s v="Ajout INS"/>
    <s v="2019-2020"/>
    <n v="2019"/>
    <d v="2019-05-31T00:00:00"/>
    <x v="0"/>
    <s v="Aménagement - location"/>
    <x v="0"/>
    <s v="En réalisation"/>
    <d v="2019-05-31T00:00:00"/>
    <s v="Aucune étape franchie"/>
    <s v="Aucune étape franchie"/>
    <n v="0"/>
    <s v="Aucune étape franchie"/>
    <n v="0"/>
    <s v="Aucune étape franchie"/>
    <n v="0"/>
    <s v="Aucune étape franchie"/>
    <n v="0"/>
    <s v="Aucune étape franchie"/>
    <n v="0"/>
    <m/>
    <m/>
  </r>
  <r>
    <n v="14"/>
    <s v="Saint-Gabriel"/>
    <s v="14-01"/>
    <s v="1635-3344"/>
    <s v="1635-3344"/>
    <s v="CPE LE SIFFLEUX"/>
    <n v="26"/>
    <x v="0"/>
    <s v="Augment. INS"/>
    <s v="2019-2020"/>
    <n v="2019"/>
    <d v="2019-06-30T00:00:00"/>
    <x v="0"/>
    <s v="Agrandissement -installation"/>
    <x v="0"/>
    <s v="En réalisation"/>
    <d v="2019-06-30T00:00:00"/>
    <s v="Aucune étape franchie"/>
    <s v="Aucune étape franchie"/>
    <n v="0"/>
    <s v="Aucune étape franchie"/>
    <n v="0"/>
    <s v="Aucune étape franchie"/>
    <n v="0"/>
    <s v="Aucune étape franchie"/>
    <n v="0"/>
    <s v="Aucune étape franchie"/>
    <n v="0"/>
    <m/>
    <m/>
  </r>
  <r>
    <n v="14"/>
    <s v="Mascouche"/>
    <s v="14-09"/>
    <s v="1464-4694"/>
    <s v="3005-9607"/>
    <s v="CPE CHATON (INST. MASCOUCHE SECTEUR ST-HENRI)"/>
    <n v="80"/>
    <x v="0"/>
    <s v="Ajout INS"/>
    <s v="2019-2020"/>
    <n v="2019"/>
    <d v="2019-09-30T00:00:00"/>
    <x v="0"/>
    <s v="Construction - installation"/>
    <x v="0"/>
    <s v="En réalisation"/>
    <d v="2019-09-30T00:00:00"/>
    <s v="Aucune étape franchie"/>
    <s v="Aucune étape franchie"/>
    <n v="0"/>
    <s v="Aucune étape franchie"/>
    <n v="0"/>
    <s v="Aucune étape franchie"/>
    <n v="0"/>
    <s v="Aucune étape franchie"/>
    <n v="0"/>
    <s v="Aucune étape franchie"/>
    <n v="0"/>
    <m/>
    <m/>
  </r>
  <r>
    <n v="14"/>
    <s v="Berthierville"/>
    <s v="14-01"/>
    <s v="1628-3004"/>
    <s v="3005-9564"/>
    <s v="CPE BOUTON DE ROSE (INST. BERTHIERVILLE)"/>
    <n v="80"/>
    <x v="0"/>
    <s v="Ajout INS"/>
    <s v="2019-2020"/>
    <n v="2019"/>
    <d v="2019-09-30T00:00:00"/>
    <x v="0"/>
    <s v="Construction - installation"/>
    <x v="0"/>
    <s v="En réalisation"/>
    <d v="2019-09-30T00:00:00"/>
    <s v="Aucune étape franchie"/>
    <s v="Aucune étape franchie"/>
    <n v="0"/>
    <s v="Aucune étape franchie"/>
    <n v="0"/>
    <s v="Aucune étape franchie"/>
    <n v="0"/>
    <s v="Aucune étape franchie"/>
    <n v="0"/>
    <s v="Aucune étape franchie"/>
    <n v="0"/>
    <m/>
    <m/>
  </r>
  <r>
    <n v="14"/>
    <s v="Terrebonne"/>
    <s v="14-07"/>
    <s v="3000-2078"/>
    <s v="3005-9582"/>
    <s v="CPE LA ROSE DES VENTS (INST. TERREBONNE OUEST)"/>
    <n v="80"/>
    <x v="0"/>
    <s v="Ajout INS"/>
    <s v="2019-2020"/>
    <n v="2019"/>
    <d v="2019-09-30T00:00:00"/>
    <x v="0"/>
    <s v="Construction - installation"/>
    <x v="0"/>
    <s v="En réalisation"/>
    <d v="2019-09-30T00:00:00"/>
    <s v="Aucune étape franchie"/>
    <s v="Aucune étape franchie"/>
    <n v="0"/>
    <s v="Aucune étape franchie"/>
    <n v="0"/>
    <s v="Aucune étape franchie"/>
    <n v="0"/>
    <s v="Aucune étape franchie"/>
    <n v="0"/>
    <s v="Aucune étape franchie"/>
    <n v="0"/>
    <m/>
    <m/>
  </r>
  <r>
    <n v="14"/>
    <s v="Saint-Calixte"/>
    <s v="14-06"/>
    <s v="3000-1316"/>
    <s v="3005-1562"/>
    <s v="CPE LA MONTAGNE ENCHANTÉE"/>
    <n v="31"/>
    <x v="0"/>
    <s v="Augment. INS"/>
    <s v="2019-2020"/>
    <n v="2018"/>
    <d v="2019-12-31T00:00:00"/>
    <x v="0"/>
    <s v="Agrandissement -installation"/>
    <x v="0"/>
    <s v="En réalisation"/>
    <d v="2018-12-31T00:00:00"/>
    <s v="Aucune étape franchie"/>
    <s v="Aucune étape franchie"/>
    <n v="0"/>
    <s v="Aucune étape franchie"/>
    <n v="0"/>
    <s v="Aucune étape franchie"/>
    <n v="0"/>
    <s v="Aucune étape franchie"/>
    <n v="0"/>
    <s v="Aucune étape franchie"/>
    <n v="0"/>
    <m/>
    <m/>
  </r>
  <r>
    <m/>
    <m/>
    <m/>
    <m/>
    <m/>
    <s v="Sous-total:"/>
    <n v="427"/>
    <x v="1"/>
    <m/>
    <s v="2019-2020"/>
    <s v="2019-2020"/>
    <m/>
    <x v="1"/>
    <m/>
    <x v="1"/>
    <m/>
    <m/>
    <m/>
    <m/>
    <m/>
    <m/>
    <m/>
    <m/>
    <m/>
    <m/>
    <m/>
    <m/>
    <m/>
    <m/>
    <m/>
  </r>
  <r>
    <n v="14"/>
    <s v="Mascouche"/>
    <s v="14-09"/>
    <s v="3000-2183"/>
    <s v="3005-9559"/>
    <s v="CPE CLAIR-SOLEIL DE MASCOUCHE INC. (INST. MASCOUCHE)"/>
    <n v="60"/>
    <x v="0"/>
    <s v="Ajout INS"/>
    <s v="2020-2021"/>
    <n v="2020"/>
    <d v="2020-06-30T00:00:00"/>
    <x v="0"/>
    <s v="Construction - installation"/>
    <x v="0"/>
    <s v="En réalisation"/>
    <d v="2020-06-30T00:00:00"/>
    <s v="Aucune étape franchie"/>
    <s v="Aucune étape franchie"/>
    <n v="0"/>
    <s v="Aucune étape franchie"/>
    <n v="0"/>
    <s v="Aucune étape franchie"/>
    <n v="0"/>
    <s v="Aucune étape franchie"/>
    <n v="0"/>
    <s v="Aucune étape franchie"/>
    <n v="0"/>
    <m/>
    <m/>
  </r>
  <r>
    <n v="14"/>
    <s v="Saint-Lin-Laurentides"/>
    <s v="14-06"/>
    <s v="3000-1316"/>
    <s v="3005-0257"/>
    <s v="CPE &quot;AU ROYAUME DES BOUTS DE CHOUX&quot;"/>
    <n v="7"/>
    <x v="0"/>
    <s v="Augment. INS"/>
    <s v="2020-2021"/>
    <n v="2020"/>
    <d v="2020-09-30T00:00:00"/>
    <x v="0"/>
    <s v="Réaménagement -installation"/>
    <x v="0"/>
    <s v="En réalisation"/>
    <d v="2020-09-30T00:00:00"/>
    <s v="Aucune étape franchie"/>
    <s v="Aucune étape franchie"/>
    <n v="0"/>
    <s v="Aucune étape franchie"/>
    <n v="0"/>
    <s v="Aucune étape franchie"/>
    <n v="0"/>
    <s v="Aucune étape franchie"/>
    <n v="0"/>
    <s v="Aucune étape franchie"/>
    <n v="0"/>
    <m/>
    <m/>
  </r>
  <r>
    <n v="14"/>
    <s v="Manawan"/>
    <s v="14-05"/>
    <s v="3000-4756"/>
    <s v="3005-9749"/>
    <s v="CPE KOKOM TCITCATCI"/>
    <n v="60"/>
    <x v="0"/>
    <s v="Ajout INS"/>
    <s v="2020-2021"/>
    <n v="2020"/>
    <d v="2020-09-30T00:00:00"/>
    <x v="4"/>
    <s v="Non déterminé"/>
    <x v="0"/>
    <s v="Au développement"/>
    <d v="2020-09-30T00:00:00"/>
    <s v="Aucune étape franchie"/>
    <s v="Aucune étape franchie"/>
    <n v="0"/>
    <s v="Aucune étape franchie"/>
    <n v="0"/>
    <s v="Aucune étape franchie"/>
    <n v="0"/>
    <s v="Aucune étape franchie"/>
    <n v="0"/>
    <s v="Aucune étape franchie"/>
    <n v="0"/>
    <m/>
    <m/>
  </r>
  <r>
    <m/>
    <m/>
    <m/>
    <m/>
    <m/>
    <s v="Sous-total:"/>
    <n v="127"/>
    <x v="1"/>
    <m/>
    <s v="2020-2021"/>
    <s v="2020-2021"/>
    <m/>
    <x v="1"/>
    <m/>
    <x v="1"/>
    <m/>
    <m/>
    <m/>
    <m/>
    <m/>
    <m/>
    <m/>
    <m/>
    <m/>
    <m/>
    <m/>
    <m/>
    <m/>
    <m/>
    <m/>
  </r>
  <r>
    <s v="Nb de projets"/>
    <n v="33"/>
    <m/>
    <m/>
    <m/>
    <s v="Total région 14_x000a_LANAUDIÈRE"/>
    <n v="2041"/>
    <x v="1"/>
    <m/>
    <m/>
    <m/>
    <m/>
    <x v="1"/>
    <m/>
    <x v="1"/>
    <m/>
    <m/>
    <m/>
    <m/>
    <m/>
    <m/>
    <m/>
    <m/>
    <m/>
    <m/>
    <m/>
    <m/>
    <m/>
    <m/>
    <m/>
  </r>
  <r>
    <n v="15"/>
    <s v="Val-David"/>
    <s v="15-09"/>
    <s v="1842-9787"/>
    <s v="3005-0393"/>
    <s v="CPE BAMBOULI INC."/>
    <n v="2"/>
    <x v="0"/>
    <s v="Augment. INS"/>
    <s v="2016-2017"/>
    <n v="2016"/>
    <d v="2016-10-31T00:00:00"/>
    <x v="0"/>
    <s v="Réaménagement -installation"/>
    <x v="0"/>
    <s v="En réalisation"/>
    <d v="2016-08-31T00:00:00"/>
    <s v="Aucune étape franchie"/>
    <s v="Aucune étape franchie"/>
    <n v="0"/>
    <s v="Aucune étape franchie"/>
    <n v="0"/>
    <s v="Aucune étape franchie"/>
    <n v="0"/>
    <s v="Aucune étape franchie"/>
    <n v="0"/>
    <s v="Aucune étape franchie"/>
    <n v="0"/>
    <m/>
    <m/>
  </r>
  <r>
    <n v="15"/>
    <s v="Sainte-Sophie"/>
    <s v="15-05"/>
    <s v="2151-5838"/>
    <s v="3005-6891"/>
    <s v="CPE LA JOYEUSE ÉQUIPÉE-INSTA. SAINTE-SOPHIE"/>
    <n v="70"/>
    <x v="0"/>
    <s v="Ajout INS"/>
    <s v="2016-2017"/>
    <n v="2016"/>
    <d v="2017-03-31T00:00:00"/>
    <x v="2"/>
    <s v="Construction - installation"/>
    <x v="2"/>
    <s v="En réalisation"/>
    <d v="2016-09-30T00:00:00"/>
    <s v="Dépôt plans+budget révisés"/>
    <s v="Dépôt plans+budget révisés"/>
    <n v="9"/>
    <s v="Dépôt plans+budget révisés"/>
    <n v="9"/>
    <s v="Dépôt plans+budget révisés"/>
    <n v="9"/>
    <s v="Dépôt plans+budget révisés"/>
    <n v="9"/>
    <s v="Dépôt plans+budget révisés"/>
    <n v="9"/>
    <m/>
    <m/>
  </r>
  <r>
    <n v="15"/>
    <s v="Kanesatake"/>
    <s v="15-01"/>
    <s v="3000-5555"/>
    <s v="3005-2750"/>
    <s v="CPE TSI RONTSWA'TA:KHWA"/>
    <n v="40"/>
    <x v="0"/>
    <s v="Implant.CPE INS"/>
    <s v="2016-2017"/>
    <n v="2016"/>
    <d v="2017-03-31T00:00:00"/>
    <x v="6"/>
    <s v="Construction - installation"/>
    <x v="2"/>
    <s v="En réalisation"/>
    <d v="2016-09-30T00:00:00"/>
    <s v="Appel d’offres pour le choix de l’entrepreneur "/>
    <s v="Appel d’offres entrepreneur"/>
    <n v="8"/>
    <s v="Appels d'offres entrepreneur"/>
    <n v="8"/>
    <s v="Appels d'offres entrepreneur"/>
    <n v="8"/>
    <s v="Appels d'offres entrepreneur"/>
    <n v="8"/>
    <s v=" Autorisation début des travaux"/>
    <n v="11"/>
    <m/>
    <m/>
  </r>
  <r>
    <m/>
    <m/>
    <m/>
    <m/>
    <m/>
    <s v="Sous-total:"/>
    <n v="112"/>
    <x v="1"/>
    <m/>
    <s v="2016-2017"/>
    <s v="2016-2017"/>
    <m/>
    <x v="1"/>
    <m/>
    <x v="1"/>
    <m/>
    <m/>
    <m/>
    <m/>
    <m/>
    <m/>
    <m/>
    <m/>
    <m/>
    <m/>
    <m/>
    <m/>
    <m/>
    <m/>
    <m/>
  </r>
  <r>
    <n v="15"/>
    <s v="Mirabel"/>
    <s v="15-06"/>
    <s v="4026-9516"/>
    <s v="3005-9601"/>
    <s v="CPE &quot;LES PETITS BALUCHONS&quot; (INST. MIRABEL)"/>
    <n v="80"/>
    <x v="0"/>
    <s v="Ajout INS"/>
    <s v="2017-2018"/>
    <n v="2017"/>
    <d v="2017-08-31T00:00:00"/>
    <x v="0"/>
    <s v="Construction - installation"/>
    <x v="0"/>
    <s v="En réalisation"/>
    <d v="2017-08-31T00:00:00"/>
    <s v="Aucune étape franchie"/>
    <s v="Aucune étape franchie"/>
    <n v="0"/>
    <s v="Aucune étape franchie"/>
    <n v="0"/>
    <s v="Aucune étape franchie"/>
    <n v="0"/>
    <s v="Aucune étape franchie"/>
    <n v="0"/>
    <s v="Aucune étape franchie"/>
    <n v="0"/>
    <m/>
    <m/>
  </r>
  <r>
    <n v="15"/>
    <s v="Bois-des-Filion"/>
    <s v="15-03"/>
    <s v="5528-5563"/>
    <s v="3005-6912"/>
    <s v="CPE LES AMIS D'ABORD (INST. BOIS-DES-FILION)"/>
    <n v="62"/>
    <x v="0"/>
    <s v="Ajout INS"/>
    <s v="2017-2018"/>
    <n v="2016"/>
    <d v="2017-09-30T00:00:00"/>
    <x v="2"/>
    <s v="Non déterminé"/>
    <x v="2"/>
    <s v="En réalisation"/>
    <d v="2016-10-31T00:00:00"/>
    <s v="Avis du MFA embauche pro."/>
    <s v="Avis du Ministère embauche pro."/>
    <n v="3"/>
    <s v="Avis du MFA embauche pro."/>
    <n v="3"/>
    <s v="Avis du MFA embauche pro."/>
    <n v="3"/>
    <s v="Avis du MFA embauche pro."/>
    <n v="3"/>
    <s v="Avis du MFA embauche pro."/>
    <n v="3"/>
    <s v="Devancement possible"/>
    <m/>
  </r>
  <r>
    <m/>
    <m/>
    <m/>
    <m/>
    <m/>
    <s v="Sous-total:"/>
    <n v="142"/>
    <x v="1"/>
    <m/>
    <s v="2017-2018"/>
    <s v="2017-2018"/>
    <m/>
    <x v="1"/>
    <m/>
    <x v="1"/>
    <m/>
    <m/>
    <m/>
    <m/>
    <m/>
    <m/>
    <m/>
    <m/>
    <m/>
    <m/>
    <m/>
    <m/>
    <m/>
    <m/>
    <m/>
  </r>
  <r>
    <n v="15"/>
    <s v="Saint-Joseph-du-Lac"/>
    <s v="15-01"/>
    <s v="3000-5012"/>
    <s v="3005-8704"/>
    <s v="CPE LES EXPLORATEURS (INST. ST-JOSEPH-DU-LAC)"/>
    <n v="66"/>
    <x v="0"/>
    <s v="Ajout INS"/>
    <s v="2018-2019"/>
    <n v="2018"/>
    <d v="2018-04-30T00:00:00"/>
    <x v="0"/>
    <s v="Construction - installation"/>
    <x v="0"/>
    <s v="En réalisation"/>
    <d v="2018-04-30T00:00:00"/>
    <s v="Aucune étape franchie"/>
    <s v="Aucune étape franchie"/>
    <n v="0"/>
    <s v="Aucune étape franchie"/>
    <n v="0"/>
    <s v="Aucune étape franchie"/>
    <n v="0"/>
    <s v="Aucune étape franchie"/>
    <n v="0"/>
    <s v="Aucune étape franchie"/>
    <n v="0"/>
    <m/>
    <m/>
  </r>
  <r>
    <n v="15"/>
    <s v="Saint-Colomban"/>
    <s v="15-05"/>
    <s v="3000-2193"/>
    <s v="3005-0557"/>
    <s v="CPE LES LUTINS ENCHANTEURS"/>
    <n v="20"/>
    <x v="0"/>
    <s v="Augment. INS"/>
    <s v="2018-2019"/>
    <n v="2018"/>
    <d v="2018-05-31T00:00:00"/>
    <x v="0"/>
    <s v="Agrandissement -installation"/>
    <x v="0"/>
    <s v="En réalisation"/>
    <d v="2018-05-31T00:00:00"/>
    <s v="Aucune étape franchie"/>
    <s v="Aucune étape franchie"/>
    <n v="0"/>
    <s v="Aucune étape franchie"/>
    <n v="0"/>
    <s v="Aucune étape franchie"/>
    <n v="0"/>
    <s v="Aucune étape franchie"/>
    <n v="0"/>
    <s v="Aucune étape franchie"/>
    <n v="0"/>
    <m/>
    <m/>
  </r>
  <r>
    <n v="15"/>
    <s v="Mirabel"/>
    <s v="15-06"/>
    <s v="3000-2078"/>
    <s v="3005-9602"/>
    <s v="LA ROSE DES VENTS (INST. MIRABEL)"/>
    <n v="80"/>
    <x v="0"/>
    <s v="Ajout INS"/>
    <s v="2018-2019"/>
    <n v="2017"/>
    <d v="2018-09-30T00:00:00"/>
    <x v="0"/>
    <s v="Construction - installation"/>
    <x v="0"/>
    <s v="En réalisation"/>
    <d v="2017-06-30T00:00:00"/>
    <s v="Aucune étape franchie"/>
    <s v="Aucune étape franchie"/>
    <n v="0"/>
    <s v="Aucune étape franchie"/>
    <n v="0"/>
    <s v="Aucune étape franchie"/>
    <n v="0"/>
    <s v="Aucune étape franchie"/>
    <n v="0"/>
    <s v="Aucune étape franchie"/>
    <n v="0"/>
    <m/>
    <m/>
  </r>
  <r>
    <n v="15"/>
    <s v="Mirabel"/>
    <s v="15-06"/>
    <s v="5479-4979"/>
    <s v="3005-9481"/>
    <s v="CPE LE PETIT ÉQUIPAGE (INST. MIRABEL)"/>
    <n v="80"/>
    <x v="0"/>
    <s v="Ajout INS"/>
    <s v="2018-2019"/>
    <n v="2018"/>
    <d v="2018-09-30T00:00:00"/>
    <x v="0"/>
    <s v="Construction - installation"/>
    <x v="0"/>
    <s v="En réalisation"/>
    <d v="2018-09-30T00:00:00"/>
    <s v="Aucune étape franchie"/>
    <s v="Aucune étape franchie"/>
    <n v="0"/>
    <s v="Aucune étape franchie"/>
    <n v="0"/>
    <s v="Aucune étape franchie"/>
    <n v="0"/>
    <s v="Aucune étape franchie"/>
    <n v="0"/>
    <s v="Aucune étape franchie"/>
    <n v="0"/>
    <m/>
    <m/>
  </r>
  <r>
    <n v="15"/>
    <s v="Sainte-Thérèse"/>
    <s v="15-02"/>
    <s v="2843-0536"/>
    <s v="3005-6900"/>
    <s v="CPE FANFAN SOLEIL INST.  DUQUET"/>
    <n v="80"/>
    <x v="0"/>
    <s v="Ajout INS"/>
    <s v="2018-2019"/>
    <n v="2017"/>
    <d v="2018-09-30T00:00:00"/>
    <x v="2"/>
    <s v="Construction - installation"/>
    <x v="2"/>
    <s v="En réalisation"/>
    <d v="2017-09-30T00:00:00"/>
    <s v="Avis du MFA embauche pro."/>
    <s v="Avis du Ministère embauche pro."/>
    <n v="3"/>
    <s v="Avis du MFA embauche pro."/>
    <n v="3"/>
    <s v="Avis du MFA embauche pro."/>
    <n v="3"/>
    <s v="Avis du MFA embauche pro."/>
    <n v="3"/>
    <s v="Avis du MFA embauche pro."/>
    <n v="3"/>
    <m/>
    <m/>
  </r>
  <r>
    <n v="15"/>
    <s v="Saint-Jérôme"/>
    <s v="15-04"/>
    <s v="1336-4252"/>
    <s v="3005-6905"/>
    <s v="CPE TOURNESOL INC."/>
    <n v="80"/>
    <x v="0"/>
    <s v="Ajout INS"/>
    <s v="2018-2019"/>
    <n v="2017"/>
    <d v="2018-09-30T00:00:00"/>
    <x v="2"/>
    <s v="Construction - installation"/>
    <x v="0"/>
    <s v="En réalisation"/>
    <d v="2017-09-30T00:00:00"/>
    <s v="Aucune étape franchie"/>
    <s v="Aucune étape franchie"/>
    <n v="0"/>
    <s v="Aucune étape franchie"/>
    <n v="0"/>
    <s v="Aucune étape franchie"/>
    <n v="0"/>
    <s v="Aucune étape franchie"/>
    <n v="0"/>
    <s v="Aucune étape franchie"/>
    <n v="0"/>
    <m/>
    <s v="Soumis aux nouvelles règles du PFI. Avec le CEGEP de St-Jérôme. Lettre de suivi à la réponse pour 31 mars 2016. Assujetti aux nouvelles modalités."/>
  </r>
  <r>
    <n v="15"/>
    <s v="Saint-Jérôme"/>
    <s v="15-04"/>
    <s v="2973-1635"/>
    <s v="2973-1635"/>
    <s v="CPE LA PETITE ACADÉMIE"/>
    <n v="18"/>
    <x v="0"/>
    <s v="Augment. INS"/>
    <s v="2018-2019"/>
    <n v="2018"/>
    <d v="2018-12-31T00:00:00"/>
    <x v="0"/>
    <s v="Agrandissement -installation"/>
    <x v="0"/>
    <s v="En réalisation"/>
    <d v="2018-12-31T00:00:00"/>
    <s v="Aucune étape franchie"/>
    <s v="Aucune étape franchie"/>
    <n v="0"/>
    <s v="Aucune étape franchie"/>
    <n v="0"/>
    <s v="Aucune étape franchie"/>
    <n v="0"/>
    <s v="Aucune étape franchie"/>
    <n v="0"/>
    <s v="Aucune étape franchie"/>
    <n v="0"/>
    <m/>
    <s v="Possibilité d'une cessation de bail avec L'Académie Lafontaine. Agrandissement."/>
  </r>
  <r>
    <n v="15"/>
    <s v="Mirabel"/>
    <s v="15-06"/>
    <s v="3000-2193"/>
    <s v="3005-9568"/>
    <s v="CPE LES LUTINS ENCHANTEURS (INST. MIRABEL-EN-HAUT)"/>
    <n v="80"/>
    <x v="0"/>
    <s v="Ajout INS"/>
    <s v="2018-2019"/>
    <n v="2018"/>
    <d v="2019-03-31T00:00:00"/>
    <x v="0"/>
    <s v="Construction - installation"/>
    <x v="0"/>
    <s v="En réalisation"/>
    <d v="2019-03-31T00:00:00"/>
    <s v="Aucune étape franchie"/>
    <s v="Aucune étape franchie"/>
    <n v="0"/>
    <s v="Aucune étape franchie"/>
    <n v="0"/>
    <s v="Aucune étape franchie"/>
    <n v="0"/>
    <s v="Aucune étape franchie"/>
    <n v="0"/>
    <s v="Aucune étape franchie"/>
    <n v="0"/>
    <m/>
    <m/>
  </r>
  <r>
    <m/>
    <m/>
    <m/>
    <m/>
    <m/>
    <s v="Sous-total:"/>
    <n v="504"/>
    <x v="1"/>
    <m/>
    <s v="2018-2019"/>
    <s v="2018-2019"/>
    <m/>
    <x v="1"/>
    <m/>
    <x v="1"/>
    <m/>
    <m/>
    <m/>
    <m/>
    <m/>
    <m/>
    <m/>
    <m/>
    <m/>
    <m/>
    <m/>
    <m/>
    <m/>
    <m/>
    <m/>
  </r>
  <r>
    <n v="15"/>
    <s v="Sainte-Adèle"/>
    <s v="15-08"/>
    <s v="1640-9278"/>
    <s v="3005-9578"/>
    <s v="CPE LA BARBOUILLE INC. (INST. SAINTE-ADÈLE)"/>
    <n v="70"/>
    <x v="0"/>
    <s v="Ajout INS"/>
    <s v="2019-2020"/>
    <n v="2019"/>
    <d v="2019-04-30T00:00:00"/>
    <x v="0"/>
    <s v="Construction - installation"/>
    <x v="0"/>
    <s v="En réalisation"/>
    <d v="2019-09-30T00:00:00"/>
    <s v="Aucune étape franchie"/>
    <s v="Aucune étape franchie"/>
    <n v="0"/>
    <s v="Aucune étape franchie"/>
    <n v="0"/>
    <s v="Aucune étape franchie"/>
    <n v="0"/>
    <s v="Aucune étape franchie"/>
    <n v="0"/>
    <s v="Aucune étape franchie"/>
    <n v="0"/>
    <m/>
    <m/>
  </r>
  <r>
    <n v="15"/>
    <s v="Saint-Jérôme"/>
    <s v="15-04"/>
    <s v="2973-1635"/>
    <s v="3005-9479"/>
    <s v="CPE LA PETITE ACADÉMIE (INST. SAINT-JÉRÔME)"/>
    <n v="80"/>
    <x v="0"/>
    <s v="Ajout INS"/>
    <s v="2019-2020"/>
    <n v="2019"/>
    <d v="2019-09-30T00:00:00"/>
    <x v="0"/>
    <s v="Construction - installation"/>
    <x v="0"/>
    <s v="En réalisation"/>
    <d v="2019-09-30T00:00:00"/>
    <s v="Aucune étape franchie"/>
    <s v="Aucune étape franchie"/>
    <n v="0"/>
    <s v="Aucune étape franchie"/>
    <n v="0"/>
    <s v="Aucune étape franchie"/>
    <n v="0"/>
    <s v="Aucune étape franchie"/>
    <n v="0"/>
    <s v="Aucune étape franchie"/>
    <n v="0"/>
    <m/>
    <m/>
  </r>
  <r>
    <n v="15"/>
    <s v="Saint-André-d'Argenteuil"/>
    <s v="15-07"/>
    <s v="1638-5452"/>
    <s v="3005-2016"/>
    <s v="C.P.E. LA PUCE A L'OREILLE"/>
    <n v="40"/>
    <x v="0"/>
    <s v="Augment. INS"/>
    <s v="2019-2020"/>
    <n v="2019"/>
    <d v="2019-09-30T00:00:00"/>
    <x v="0"/>
    <s v="Agrandissement -installation"/>
    <x v="0"/>
    <s v="En réalisation"/>
    <d v="2019-09-30T00:00:00"/>
    <s v="Aucune étape franchie"/>
    <s v="Aucune étape franchie"/>
    <n v="0"/>
    <s v="Aucune étape franchie"/>
    <n v="0"/>
    <s v="Aucune étape franchie"/>
    <n v="0"/>
    <s v="Aucune étape franchie"/>
    <n v="0"/>
    <s v="Aucune étape franchie"/>
    <n v="0"/>
    <m/>
    <m/>
  </r>
  <r>
    <n v="15"/>
    <s v="Mont-Laurier"/>
    <s v="15-10"/>
    <s v="2731-9227"/>
    <s v="3005-0513"/>
    <s v="CPE LA FOURMILIÈRE"/>
    <n v="20"/>
    <x v="0"/>
    <s v="Augment. INS"/>
    <s v="2019-2020"/>
    <n v="2019"/>
    <d v="2019-09-30T00:00:00"/>
    <x v="0"/>
    <s v="Agrandissement -installation"/>
    <x v="0"/>
    <s v="En réalisation"/>
    <d v="2019-09-30T00:00:00"/>
    <s v="Aucune étape franchie"/>
    <s v="Aucune étape franchie"/>
    <n v="0"/>
    <s v="Aucune étape franchie"/>
    <n v="0"/>
    <s v="Aucune étape franchie"/>
    <n v="0"/>
    <s v="Aucune étape franchie"/>
    <n v="0"/>
    <s v="Aucune étape franchie"/>
    <n v="0"/>
    <m/>
    <m/>
  </r>
  <r>
    <n v="15"/>
    <s v="Sainte-Sophie"/>
    <s v="15-05"/>
    <s v="2959-3399"/>
    <s v="3005-9609"/>
    <s v="CPE LES BONHEURS DE SOPHIE (INST. SAINTE-SOPHIE)"/>
    <n v="60"/>
    <x v="0"/>
    <s v="Ajout INS"/>
    <s v="2019-2020"/>
    <n v="2019"/>
    <d v="2020-03-31T00:00:00"/>
    <x v="0"/>
    <s v="Construction - installation"/>
    <x v="0"/>
    <s v="En réalisation"/>
    <d v="2020-03-31T00:00:00"/>
    <s v="Aucune étape franchie"/>
    <s v="Aucune étape franchie"/>
    <n v="0"/>
    <s v="Aucune étape franchie"/>
    <n v="0"/>
    <s v="Aucune étape franchie"/>
    <n v="0"/>
    <s v="Aucune étape franchie"/>
    <n v="0"/>
    <s v="Aucune étape franchie"/>
    <n v="0"/>
    <m/>
    <m/>
  </r>
  <r>
    <m/>
    <m/>
    <m/>
    <m/>
    <m/>
    <s v="Sous-total:"/>
    <n v="270"/>
    <x v="1"/>
    <m/>
    <s v="2019-2020"/>
    <s v="2019-2020"/>
    <m/>
    <x v="1"/>
    <m/>
    <x v="1"/>
    <m/>
    <m/>
    <m/>
    <m/>
    <m/>
    <m/>
    <m/>
    <m/>
    <m/>
    <m/>
    <m/>
    <m/>
    <m/>
    <m/>
    <m/>
  </r>
  <r>
    <n v="15"/>
    <s v="Saint-Eustache"/>
    <s v="15-01"/>
    <s v="3000-2073"/>
    <s v="3005-9597"/>
    <s v="CPE LA DÉCOUVERTE DE L'ENFANCE (INST. RIVIÈRE NORD)"/>
    <n v="80"/>
    <x v="0"/>
    <s v="Ajout INS"/>
    <s v="2020-2021"/>
    <n v="2017"/>
    <d v="2021-03-31T00:00:00"/>
    <x v="0"/>
    <s v="Construction - installation"/>
    <x v="0"/>
    <s v="En réalisation"/>
    <d v="2017-07-31T00:00:00"/>
    <s v="Aucune étape franchie"/>
    <s v="Aucune étape franchie"/>
    <n v="0"/>
    <s v="Aucune étape franchie"/>
    <n v="0"/>
    <s v="Aucune étape franchie"/>
    <n v="0"/>
    <s v="Aucune étape franchie"/>
    <n v="0"/>
    <s v="Aucune étape franchie"/>
    <n v="0"/>
    <m/>
    <m/>
  </r>
  <r>
    <n v="15"/>
    <s v="Saint-Eustache"/>
    <s v="15-01"/>
    <s v="1629-3607"/>
    <s v="3005-9600"/>
    <s v="CPE DES DEUX-MONTAGNES (INST. DE LA SEIGNEURIE)"/>
    <n v="80"/>
    <x v="0"/>
    <s v="Ajout INS"/>
    <s v="2020-2021"/>
    <n v="2017"/>
    <d v="2021-03-31T00:00:00"/>
    <x v="0"/>
    <s v="Construction - installation"/>
    <x v="0"/>
    <s v="En réalisation"/>
    <d v="2017-04-30T00:00:00"/>
    <s v="Aucune étape franchie"/>
    <s v="Aucune étape franchie"/>
    <n v="0"/>
    <s v="Aucune étape franchie"/>
    <n v="0"/>
    <s v="Aucune étape franchie"/>
    <n v="0"/>
    <s v="Aucune étape franchie"/>
    <n v="0"/>
    <s v="Aucune étape franchie"/>
    <n v="0"/>
    <m/>
    <m/>
  </r>
  <r>
    <m/>
    <m/>
    <m/>
    <m/>
    <m/>
    <s v="Sous-total:"/>
    <n v="160"/>
    <x v="1"/>
    <m/>
    <s v="2020-2021"/>
    <s v="2019-2020"/>
    <m/>
    <x v="1"/>
    <m/>
    <x v="1"/>
    <m/>
    <m/>
    <m/>
    <m/>
    <m/>
    <m/>
    <m/>
    <m/>
    <m/>
    <m/>
    <m/>
    <m/>
    <m/>
    <m/>
    <m/>
  </r>
  <r>
    <s v="Nb de projets"/>
    <n v="20"/>
    <m/>
    <m/>
    <m/>
    <s v="Total région 15_x000a_LAURENTIDES"/>
    <n v="1188"/>
    <x v="1"/>
    <m/>
    <m/>
    <m/>
    <m/>
    <x v="1"/>
    <m/>
    <x v="1"/>
    <m/>
    <m/>
    <m/>
    <m/>
    <m/>
    <m/>
    <m/>
    <m/>
    <m/>
    <m/>
    <m/>
    <m/>
    <m/>
    <m/>
    <m/>
  </r>
  <r>
    <n v="16"/>
    <s v="Saint-Hyacinthe"/>
    <s v="16-02"/>
    <s v="1368-1556"/>
    <s v="3005-7304"/>
    <s v="CPE LES COQUELICOTS INC. (INST. DES SEIGNEURS)"/>
    <n v="60"/>
    <x v="0"/>
    <s v="Ajout INS"/>
    <s v="2016-2017"/>
    <n v="2016"/>
    <d v="2016-10-31T00:00:00"/>
    <x v="2"/>
    <s v="Construction - installation"/>
    <x v="2"/>
    <s v="En réalisation"/>
    <d v="2016-09-02T00:00:00"/>
    <s v="Appels d'offres entrepreneur"/>
    <s v="Autorisation début des travaux"/>
    <n v="11"/>
    <s v="Autorisation début des travaux"/>
    <n v="11"/>
    <s v="Autorisation début des travaux"/>
    <n v="11"/>
    <s v="Autorisation début des travaux"/>
    <n v="11"/>
    <s v="Autorisation début des travaux"/>
    <n v="11"/>
    <m/>
    <m/>
  </r>
  <r>
    <n v="16"/>
    <s v="Saint-Hyacinthe"/>
    <s v="16-02"/>
    <s v="1368-1556"/>
    <s v="3005-7304"/>
    <s v="CPE LES COQUELICOTS INC. (INST. DES SEIGNEURS)"/>
    <n v="2"/>
    <x v="0"/>
    <s v="Augment. INS"/>
    <s v="2016-2017"/>
    <n v="2016"/>
    <d v="2016-10-31T00:00:00"/>
    <x v="0"/>
    <s v="Construction - installation"/>
    <x v="0"/>
    <s v="En réalisation"/>
    <d v="2016-09-02T00:00:00"/>
    <s v="Appels d'offres entrepreneur"/>
    <s v="Autorisation début des travaux"/>
    <n v="11"/>
    <s v="Autorisation début des travaux"/>
    <n v="11"/>
    <s v="Autorisation début des travaux"/>
    <n v="11"/>
    <s v="Autorisation début des travaux"/>
    <n v="11"/>
    <s v="Autorisation début des travaux"/>
    <n v="11"/>
    <m/>
    <m/>
  </r>
  <r>
    <n v="16"/>
    <s v="Chambly"/>
    <s v="16-17"/>
    <s v="3000-7360"/>
    <s v="3005-4257"/>
    <s v="L'ENFANT ZOO"/>
    <n v="31"/>
    <x v="0"/>
    <s v="Augment. INS"/>
    <s v="2016-2017"/>
    <n v="2015"/>
    <d v="2016-10-24T00:00:00"/>
    <x v="2"/>
    <s v="Agrandissement -installation"/>
    <x v="2"/>
    <s v="En réalisation"/>
    <d v="2016-03-14T00:00:00"/>
    <s v="Autorisation début des travaux"/>
    <s v="Autorisation début des travaux"/>
    <n v="11"/>
    <s v="Autorisation début des travaux"/>
    <n v="11"/>
    <s v="Autorisation début des travaux"/>
    <n v="11"/>
    <s v="Autorisation début des travaux"/>
    <n v="11"/>
    <s v="Autorisation début des travaux"/>
    <n v="11"/>
    <m/>
    <m/>
  </r>
  <r>
    <n v="16"/>
    <s v="Saint-Constant"/>
    <s v="16-08"/>
    <s v="2156-5916"/>
    <s v="3005-7580"/>
    <s v="CPE LA MÈRE SCHTROUMPH"/>
    <n v="80"/>
    <x v="0"/>
    <s v="Ajout INS"/>
    <s v="2016-2017"/>
    <n v="2016"/>
    <d v="2016-11-15T00:00:00"/>
    <x v="2"/>
    <s v="Construction - installation"/>
    <x v="2"/>
    <s v="En réalisation"/>
    <d v="2016-08-12T00:00:00"/>
    <s v="Dépôt plans+budget révisés"/>
    <s v="Dépôt plans+budget révisés"/>
    <n v="9"/>
    <s v="Dépôt plans+budget révisés"/>
    <n v="9"/>
    <s v="Autorisation début des travaux"/>
    <n v="11"/>
    <s v="Autorisation début des travaux"/>
    <n v="11"/>
    <s v="Autorisation début des travaux"/>
    <n v="11"/>
    <m/>
    <s v="Autorisation de l'appel d'offres donnée.  Au 14 mars, révision des budgets après l’appel d’offres et tout près de l’autorisation des travaux. L'étape de réalisation sera alors modifiée lorsque l’autorisation des travaux sera fait."/>
  </r>
  <r>
    <n v="16"/>
    <s v="Saint-Amable"/>
    <s v="16-19"/>
    <s v="3000-2222"/>
    <s v="3005-7323"/>
    <s v="CPE LA PASSERELLE (INST. SAINT-AMABLE)"/>
    <n v="80"/>
    <x v="0"/>
    <s v="Ajout INS"/>
    <s v="2016-2017"/>
    <n v="2016"/>
    <d v="2016-12-30T00:00:00"/>
    <x v="2"/>
    <s v="Construction - installation"/>
    <x v="2"/>
    <s v="En réalisation"/>
    <d v="2016-07-01T00:00:00"/>
    <s v="Autorisation début des travaux"/>
    <s v="Autorisation début des travaux"/>
    <n v="11"/>
    <s v="Autorisation début des travaux"/>
    <n v="11"/>
    <s v="Autorisation début des travaux"/>
    <n v="11"/>
    <s v="Autorisation début des travaux"/>
    <n v="11"/>
    <s v="Autorisation début des travaux"/>
    <n v="11"/>
    <m/>
    <m/>
  </r>
  <r>
    <n v="16"/>
    <s v="Saint-Philippe"/>
    <s v="16-08"/>
    <s v="3000-2287"/>
    <s v="3005-1070"/>
    <s v="CPE SAINT-PHILIPPE"/>
    <n v="23"/>
    <x v="0"/>
    <s v="Augment. INS"/>
    <s v="2016-2017"/>
    <n v="2016"/>
    <d v="2017-01-04T00:00:00"/>
    <x v="2"/>
    <s v="Agrandissement -installation"/>
    <x v="2"/>
    <s v="En réalisation"/>
    <d v="2016-08-01T00:00:00"/>
    <s v="Dépôt plans+budget pré."/>
    <s v="Dépôt plans+budget pré."/>
    <n v="6"/>
    <s v="Dépôt plans+budget pré."/>
    <n v="6"/>
    <s v="Dépôt plans+budget pré."/>
    <n v="6"/>
    <s v="Approbation plans+budget rév."/>
    <n v="10"/>
    <s v="Autorisation début des travaux"/>
    <n v="11"/>
    <m/>
    <m/>
  </r>
  <r>
    <n v="16"/>
    <s v="Salaberry-de-Valleyfield"/>
    <s v="16-12"/>
    <s v="2311-1214"/>
    <s v="3005-7462"/>
    <s v="CPE CITRONNELLE (INST VALLEYFIELD)"/>
    <n v="80"/>
    <x v="0"/>
    <s v="Ajout INS"/>
    <s v="2016-2017"/>
    <n v="2016"/>
    <d v="2017-01-30T00:00:00"/>
    <x v="2"/>
    <s v="Construction - installation"/>
    <x v="2"/>
    <s v="En réalisation"/>
    <d v="2016-09-30T00:00:00"/>
    <s v="Approbation plans+budget pré."/>
    <s v="Approbation plans+budget pré."/>
    <n v="7"/>
    <s v="Approbation plans+budget pré."/>
    <n v="7"/>
    <s v="Approbation plans+budget pré."/>
    <n v="7"/>
    <s v="Approbation plans+budget pré."/>
    <n v="7"/>
    <s v="Approbation plans+budget pré."/>
    <n v="7"/>
    <m/>
    <m/>
  </r>
  <r>
    <n v="16"/>
    <s v="Sainte-Martine"/>
    <s v="16-12"/>
    <s v="3000-8675"/>
    <s v="3005-7460"/>
    <s v="CPE  ABRACADABRA"/>
    <n v="75"/>
    <x v="0"/>
    <s v="Ajout INS"/>
    <s v="2016-2017"/>
    <n v="2016"/>
    <d v="2017-01-30T00:00:00"/>
    <x v="2"/>
    <s v="Construction - installation"/>
    <x v="2"/>
    <s v="En réalisation"/>
    <d v="2017-03-31T00:00:00"/>
    <s v="Dépôt plans+budget pré."/>
    <s v="Dépôt plans+budget pré."/>
    <n v="6"/>
    <s v="Dépôt plans+budget pré."/>
    <n v="6"/>
    <s v="Dépôt plans+budget pré."/>
    <n v="6"/>
    <s v="Dépôt plans+budget pré."/>
    <n v="6"/>
    <s v="Dépôt plans+budget pré."/>
    <n v="6"/>
    <s v="Retard anticipé"/>
    <m/>
  </r>
  <r>
    <n v="16"/>
    <s v="Cowansville"/>
    <s v="16-13"/>
    <s v="2843-6616"/>
    <s v="2843-6616"/>
    <s v="CPE LES TISSERANDS"/>
    <n v="13"/>
    <x v="0"/>
    <s v="Augment. INS"/>
    <s v="2016-2017"/>
    <n v="2016"/>
    <d v="2017-01-10T00:00:00"/>
    <x v="0"/>
    <s v="Agrandissement -installation"/>
    <x v="0"/>
    <s v="En réalisation"/>
    <d v="2017-01-10T00:00:00"/>
    <s v="Dépôt documents pour permis"/>
    <s v="Approbation plans+budget pré."/>
    <n v="7"/>
    <s v="Appels d'offres entrepreneur"/>
    <n v="8"/>
    <s v="Dépôt plans+budget révisés"/>
    <n v="9"/>
    <s v="Dépôt plans+budget révisés"/>
    <n v="9"/>
    <s v="Dépôt plans+budget révisés"/>
    <n v="9"/>
    <m/>
    <m/>
  </r>
  <r>
    <n v="16"/>
    <s v="Saint-Antoine-Abbé"/>
    <s v="16-09"/>
    <s v="3000-8675"/>
    <s v="3005-5569"/>
    <s v="CPE ABRACADABRA (LES PETITES POMMES)"/>
    <n v="27"/>
    <x v="0"/>
    <s v="Augment. INS"/>
    <s v="2016-2017"/>
    <n v="2016"/>
    <d v="2017-02-16T00:00:00"/>
    <x v="0"/>
    <s v="Agrandissement -installation"/>
    <x v="0"/>
    <s v="En réalisation"/>
    <d v="2017-02-16T00:00:00"/>
    <s v="Aucune étape franchie"/>
    <s v="Aucune étape franchie"/>
    <n v="0"/>
    <s v="Aucune étape franchie"/>
    <n v="0"/>
    <s v="Aucune étape franchie"/>
    <n v="0"/>
    <s v="Aucune étape franchie"/>
    <n v="0"/>
    <s v="Aucune étape franchie"/>
    <n v="0"/>
    <m/>
    <m/>
  </r>
  <r>
    <n v="16"/>
    <s v="Saint-Alexandre"/>
    <s v="16-05"/>
    <s v="5544-5951"/>
    <s v="3005-7308"/>
    <s v="CPE JOIE DE VIVRE (INST. SAINT- ALEXANDRE)"/>
    <n v="61"/>
    <x v="0"/>
    <s v="Ajout INS"/>
    <s v="2016-2017"/>
    <n v="2016"/>
    <d v="2017-03-14T00:00:00"/>
    <x v="2"/>
    <s v="Construction - installation"/>
    <x v="2"/>
    <s v="En réalisation"/>
    <d v="2016-09-19T00:00:00"/>
    <s v="Approbation plans+budget rév."/>
    <s v="Approbation plans+budget rév."/>
    <n v="10"/>
    <s v="Approbation plans+budget rév."/>
    <n v="10"/>
    <s v="Approbation plans+budget rév."/>
    <n v="10"/>
    <s v="Approbation plans+budget rév."/>
    <n v="10"/>
    <s v="Autorisation début des travaux"/>
    <n v="11"/>
    <m/>
    <m/>
  </r>
  <r>
    <n v="16"/>
    <s v="Saint-Chrysostome"/>
    <s v="16-09"/>
    <s v="1639-1526"/>
    <s v="3005-7453"/>
    <s v="CPE KALÉIDOSCOPE CHILD CARE CENTER"/>
    <n v="60"/>
    <x v="0"/>
    <s v="Ajout INS"/>
    <s v="2016-2017"/>
    <n v="2016"/>
    <d v="2017-03-31T00:00:00"/>
    <x v="2"/>
    <s v="Construction - installation"/>
    <x v="2"/>
    <s v="En réalisation"/>
    <d v="2016-08-22T00:00:00"/>
    <s v="Autorisation poursuite projet"/>
    <s v="Autorisation poursuite projet"/>
    <n v="5"/>
    <s v="Autorisation poursuite projet"/>
    <n v="5"/>
    <s v="Autorisation poursuite projet"/>
    <n v="5"/>
    <s v="Autorisation poursuite projet"/>
    <n v="5"/>
    <s v="Autorisation poursuite projet"/>
    <n v="5"/>
    <m/>
    <m/>
  </r>
  <r>
    <n v="16"/>
    <s v="Saint-Chrysostome"/>
    <s v="16-09"/>
    <s v="1639-1526"/>
    <s v="3005-7453"/>
    <s v="CPE KALÉIDOSCOPE CHILD CARE CENTER"/>
    <n v="20"/>
    <x v="0"/>
    <s v="Augment. INS"/>
    <s v="2016-2017"/>
    <n v="2016"/>
    <d v="2017-03-31T00:00:00"/>
    <x v="0"/>
    <s v="Construction - installation"/>
    <x v="0"/>
    <s v="En réalisation"/>
    <d v="2016-08-22T00:00:00"/>
    <s v="Autorisation poursuite projet"/>
    <s v="Autorisation poursuite projet"/>
    <n v="5"/>
    <s v="Autorisation poursuite projet"/>
    <n v="5"/>
    <s v="Autorisation poursuite projet"/>
    <n v="5"/>
    <s v="Autorisation poursuite projet"/>
    <n v="5"/>
    <s v="Autorisation poursuite projet"/>
    <n v="5"/>
    <m/>
    <m/>
  </r>
  <r>
    <m/>
    <m/>
    <m/>
    <m/>
    <m/>
    <s v="Sous-total:"/>
    <n v="612"/>
    <x v="1"/>
    <m/>
    <s v="2016-2017"/>
    <s v="2016-2017"/>
    <m/>
    <x v="1"/>
    <m/>
    <x v="1"/>
    <m/>
    <m/>
    <m/>
    <m/>
    <m/>
    <m/>
    <m/>
    <m/>
    <m/>
    <m/>
    <m/>
    <m/>
    <m/>
    <m/>
    <m/>
  </r>
  <r>
    <n v="16"/>
    <s v="Châteauguay"/>
    <s v="16-07"/>
    <s v="1352-7619"/>
    <s v="1352-7619"/>
    <s v="CPE LES LUTINS, COOP DE CHÂTEAUGUAY"/>
    <n v="8"/>
    <x v="0"/>
    <s v="Augment. INS"/>
    <s v="2017-2018"/>
    <n v="2017"/>
    <d v="2017-04-01T00:00:00"/>
    <x v="0"/>
    <s v="Agrandissement -installation"/>
    <x v="0"/>
    <s v="Au développement"/>
    <d v="2017-04-01T00:00:00"/>
    <s v="Aucune étape franchie"/>
    <s v="Aucune étape franchie"/>
    <n v="0"/>
    <s v="Aucune étape franchie"/>
    <n v="0"/>
    <s v="Aucune étape franchie"/>
    <n v="0"/>
    <s v="Aucune étape franchie"/>
    <n v="0"/>
    <s v="Aucune étape franchie"/>
    <n v="0"/>
    <m/>
    <m/>
  </r>
  <r>
    <n v="16"/>
    <s v="Saint-Amable"/>
    <s v="16-19"/>
    <s v="3000-4740"/>
    <s v="3005-4598"/>
    <s v="CPE MIEL ET MELON"/>
    <n v="10"/>
    <x v="0"/>
    <s v="Augment. INS"/>
    <s v="2017-2018"/>
    <n v="2017"/>
    <d v="2017-04-01T00:00:00"/>
    <x v="0"/>
    <s v="Agrandissement -installation"/>
    <x v="0"/>
    <s v="En réalisation"/>
    <d v="2017-04-01T00:00:00"/>
    <s v="Approbation plans+budget rév."/>
    <s v="Approbation plans+budget rév."/>
    <n v="10"/>
    <s v="Approbation plans+budget rév."/>
    <n v="10"/>
    <s v="Approbation plans+budget rév."/>
    <n v="10"/>
    <s v="Approbation plans+budget rév."/>
    <n v="10"/>
    <s v="Approbation plans+budget rév."/>
    <n v="10"/>
    <m/>
    <m/>
  </r>
  <r>
    <n v="16"/>
    <s v="Lac-Brome"/>
    <s v="16-13"/>
    <s v="3001-4027"/>
    <s v="3005-9373"/>
    <s v="LES PETITS TRÉSORS DU LAC"/>
    <n v="76"/>
    <x v="2"/>
    <s v="Impl. garderie"/>
    <s v="2017-2018"/>
    <n v="2017"/>
    <d v="2017-04-03T00:00:00"/>
    <x v="0"/>
    <s v="Construction - installation"/>
    <x v="4"/>
    <s v="En réalisation"/>
    <d v="2017-09-30T00:00:00"/>
    <s v="Aucune étape franchie"/>
    <s v="Aucune étape franchie"/>
    <n v="0"/>
    <s v="Aucune étape franchie"/>
    <n v="0"/>
    <s v="Aucune étape franchie"/>
    <n v="0"/>
    <s v="Aucune étape franchie"/>
    <n v="0"/>
    <s v="Aucune étape franchie"/>
    <n v="0"/>
    <m/>
    <m/>
  </r>
  <r>
    <n v="16"/>
    <s v="L'Île-Perrot"/>
    <s v="16-10"/>
    <s v="3001-3917"/>
    <s v="3005-9230"/>
    <s v="G. LE COIN DES MARMOTS INC."/>
    <n v="80"/>
    <x v="2"/>
    <s v="Impl. garderie"/>
    <s v="2017-2018"/>
    <n v="2017"/>
    <d v="2017-04-01T00:00:00"/>
    <x v="0"/>
    <s v="Construction - installation"/>
    <x v="4"/>
    <s v="En réalisation"/>
    <d v="2017-04-01T00:00:00"/>
    <s v="Aucune étape franchie"/>
    <s v="Aucune étape franchie"/>
    <n v="0"/>
    <s v="Aucune étape franchie"/>
    <n v="0"/>
    <s v="Aucune étape franchie"/>
    <n v="0"/>
    <s v="Aucune étape franchie"/>
    <n v="0"/>
    <s v="Aucune étape franchie"/>
    <n v="0"/>
    <m/>
    <m/>
  </r>
  <r>
    <n v="16"/>
    <s v="Pincourt"/>
    <s v="16-10"/>
    <s v="3001-4081"/>
    <s v="3005-9430"/>
    <s v="9280-4921 QUÉBEC INC. (LES MINIS COURTOIS)"/>
    <n v="78"/>
    <x v="2"/>
    <s v="Impl. garderie"/>
    <s v="2017-2018"/>
    <n v="2017"/>
    <d v="2017-04-01T00:00:00"/>
    <x v="0"/>
    <s v="Construction - installation"/>
    <x v="4"/>
    <s v="En réalisation"/>
    <d v="2017-04-01T00:00:00"/>
    <s v="Dépôt plans+budget révisés"/>
    <s v="Dépôt plans+budget révisés"/>
    <n v="9"/>
    <s v="Dépôt plans+budget révisés"/>
    <n v="9"/>
    <s v="Dépôt plans+budget révisés"/>
    <n v="9"/>
    <s v="Dépôt plans+budget révisés"/>
    <n v="9"/>
    <s v="Dépôt plans+budget révisés"/>
    <n v="9"/>
    <m/>
    <m/>
  </r>
  <r>
    <n v="16"/>
    <s v="Saint-Valérien-de-Milton"/>
    <s v="16-03"/>
    <s v="5450-2943"/>
    <s v="3005-9484"/>
    <s v="CPE MAFAMIGARDE (INST. SAINT-VALÉRIEN)"/>
    <n v="39"/>
    <x v="0"/>
    <s v="Ajout INS"/>
    <s v="2017-2018"/>
    <n v="2017"/>
    <d v="2017-04-03T00:00:00"/>
    <x v="0"/>
    <s v="Construction - installation"/>
    <x v="0"/>
    <s v="En réalisation"/>
    <d v="2017-09-30T00:00:00"/>
    <s v="Aucune étape franchie"/>
    <s v="Aucune étape franchie"/>
    <n v="0"/>
    <s v="Aucune étape franchie"/>
    <n v="0"/>
    <s v="Aucune étape franchie"/>
    <n v="0"/>
    <s v="Aucune étape franchie"/>
    <n v="0"/>
    <s v="Aucune étape franchie"/>
    <n v="0"/>
    <m/>
    <m/>
  </r>
  <r>
    <n v="16"/>
    <s v="Longueuil"/>
    <s v="16-22"/>
    <s v="1501-8849"/>
    <s v="1501-8849"/>
    <s v="C.P.E. DU QUARTIER"/>
    <n v="30"/>
    <x v="0"/>
    <s v="Augment. INS"/>
    <s v="2017-2018"/>
    <n v="2016"/>
    <d v="2017-06-01T00:00:00"/>
    <x v="2"/>
    <s v="Agrandissement -installation"/>
    <x v="2"/>
    <s v="En réalisation"/>
    <d v="2016-08-31T00:00:00"/>
    <s v="Dépôt plans+budget révisés"/>
    <s v="Dépôt plans+budget révisés"/>
    <n v="9"/>
    <s v="Dépôt plans+budget révisés"/>
    <n v="9"/>
    <s v="Dépôt plans+budget révisés"/>
    <n v="9"/>
    <s v="Dépôt plans+budget révisés"/>
    <n v="9"/>
    <s v="Dépôt plans+budget révisés"/>
    <n v="9"/>
    <m/>
    <m/>
  </r>
  <r>
    <n v="16"/>
    <s v="Châteauguay"/>
    <s v="16-07"/>
    <s v="1625-5390"/>
    <s v="3005-7437"/>
    <s v="CPE TAM-TAM (INST. CHÂTEAUGUAY)"/>
    <n v="80"/>
    <x v="0"/>
    <s v="Ajout INS"/>
    <s v="2017-2018"/>
    <n v="2016"/>
    <d v="2017-07-24T00:00:00"/>
    <x v="2"/>
    <s v="Construction - installation"/>
    <x v="2"/>
    <s v="En réalisation"/>
    <d v="2016-09-01T00:00:00"/>
    <s v="Dépôt étude d'opportunité"/>
    <s v="Dépôt étude d’opportunité"/>
    <n v="4"/>
    <s v="Dépôt étude d'opportunité"/>
    <n v="4"/>
    <s v="Dépôt étude d'opportunité"/>
    <n v="4"/>
    <s v="Dépôt étude d'opportunité"/>
    <n v="4"/>
    <s v="Dépôt étude d'opportunité"/>
    <n v="4"/>
    <m/>
    <m/>
  </r>
  <r>
    <n v="16"/>
    <s v="Châteauguay"/>
    <s v="16-07"/>
    <s v="1625-5390"/>
    <s v="1625-5390"/>
    <s v="CPE TAM-TAM"/>
    <n v="20"/>
    <x v="0"/>
    <s v="Augment. INS"/>
    <s v="2017-2018"/>
    <n v="2016"/>
    <d v="2017-07-24T00:00:00"/>
    <x v="2"/>
    <s v="Agrandissement -installation"/>
    <x v="2"/>
    <s v="En réalisation"/>
    <d v="2016-07-04T00:00:00"/>
    <s v="Dépôt plans+budget pré."/>
    <s v="Dépôt plans+budget pré."/>
    <n v="6"/>
    <s v="Dépôt plans+budget pré."/>
    <n v="6"/>
    <s v="Dépôt plans+budget pré."/>
    <n v="6"/>
    <s v="Dépôt plans+budget pré."/>
    <n v="6"/>
    <s v="Dépôt plans+budget pré."/>
    <n v="6"/>
    <m/>
    <m/>
  </r>
  <r>
    <n v="16"/>
    <s v="Les Coteaux"/>
    <s v="16-11"/>
    <s v="3000-4925"/>
    <s v="3005-7447"/>
    <s v="CPE LES SOULANGES (INST. LES COTEAUX)"/>
    <n v="80"/>
    <x v="0"/>
    <s v="Ajout INS"/>
    <s v="2017-2018"/>
    <n v="2016"/>
    <d v="2017-07-29T00:00:00"/>
    <x v="2"/>
    <s v="Construction - installation"/>
    <x v="2"/>
    <s v="En réalisation"/>
    <d v="2016-07-29T00:00:00"/>
    <s v="Dépôt étude d'opportunité"/>
    <s v="Dépôt étude d’opportunité"/>
    <n v="4"/>
    <s v="Dépôt étude d'opportunité"/>
    <n v="4"/>
    <s v="Dépôt étude d'opportunité"/>
    <n v="4"/>
    <s v="Dépôt étude d'opportunité"/>
    <n v="4"/>
    <s v="Dépôt étude d'opportunité"/>
    <n v="4"/>
    <m/>
    <m/>
  </r>
  <r>
    <n v="16"/>
    <s v="Brigham"/>
    <s v="16-13"/>
    <s v="1642-3105"/>
    <s v="3005-9279"/>
    <s v="CPE LE PAPILLON BLEU (INST.BRIGHAM)"/>
    <n v="65"/>
    <x v="0"/>
    <s v="Ajout INS"/>
    <s v="2017-2018"/>
    <n v="2017"/>
    <d v="2017-07-31T00:00:00"/>
    <x v="0"/>
    <s v="Construction - installation"/>
    <x v="0"/>
    <s v="En réalisation"/>
    <d v="2017-09-30T00:00:00"/>
    <s v="Aucune étape franchie"/>
    <s v="Aucune étape franchie"/>
    <n v="0"/>
    <s v="Aucune étape franchie"/>
    <n v="0"/>
    <s v="Aucune étape franchie"/>
    <n v="0"/>
    <s v="Aucune étape franchie"/>
    <n v="0"/>
    <s v="Aucune étape franchie"/>
    <n v="0"/>
    <m/>
    <m/>
  </r>
  <r>
    <n v="16"/>
    <s v="Granby"/>
    <s v="16-14"/>
    <s v="2312-3318"/>
    <s v="3005-7276"/>
    <s v="CPE NEZ-À-NEZ"/>
    <n v="66"/>
    <x v="0"/>
    <s v="Ajout INS"/>
    <s v="2017-2018"/>
    <n v="2016"/>
    <d v="2017-08-01T00:00:00"/>
    <x v="2"/>
    <s v="Construction - installation"/>
    <x v="2"/>
    <s v="En réalisation"/>
    <d v="2016-08-31T00:00:00"/>
    <s v="Approbation plans+budget rév."/>
    <s v="Autorisation début des travaux"/>
    <n v="11"/>
    <s v="Autorisation début des travaux"/>
    <n v="11"/>
    <s v="Autorisation début des travaux"/>
    <n v="11"/>
    <s v="Autorisation début des travaux"/>
    <n v="11"/>
    <s v="Autorisation début des travaux"/>
    <n v="11"/>
    <m/>
    <m/>
  </r>
  <r>
    <n v="16"/>
    <s v="McMasterville"/>
    <s v="16-18"/>
    <s v="5505-9406"/>
    <s v="3005-0957"/>
    <s v="LES FRIMOUSSES DE LA VALLÉE"/>
    <n v="30"/>
    <x v="0"/>
    <s v="Augment. INS"/>
    <s v="2017-2018"/>
    <n v="2017"/>
    <d v="2017-08-28T00:00:00"/>
    <x v="0"/>
    <s v="Réaménagement -installation"/>
    <x v="0"/>
    <s v="En réalisation"/>
    <d v="2017-09-30T00:00:00"/>
    <s v="Aucune étape franchie"/>
    <s v="Aucune étape franchie"/>
    <n v="0"/>
    <s v="Aucune étape franchie"/>
    <n v="0"/>
    <s v="Aucune étape franchie"/>
    <n v="0"/>
    <s v="Aucune étape franchie"/>
    <n v="0"/>
    <s v="Aucune étape franchie"/>
    <n v="0"/>
    <m/>
    <m/>
  </r>
  <r>
    <n v="16"/>
    <s v="Marieville"/>
    <s v="16-15"/>
    <s v="3001-4712"/>
    <s v="3005-9832"/>
    <s v="CENTRE DE LA PETITE ENFANCE MAMIE-POM (INST. MARIEVILLE)"/>
    <n v="60"/>
    <x v="0"/>
    <s v="Ajout INS"/>
    <s v="2017-2018"/>
    <n v="2017"/>
    <d v="2017-08-14T00:00:00"/>
    <x v="0"/>
    <s v="Aménagement - location"/>
    <x v="0"/>
    <s v="En réalisation"/>
    <d v="2017-09-30T00:00:00"/>
    <s v="Aucune étape franchie"/>
    <s v="Aucune étape franchie"/>
    <n v="0"/>
    <s v="Aucune étape franchie"/>
    <n v="0"/>
    <s v="Aucune étape franchie"/>
    <n v="0"/>
    <s v="Aucune étape franchie"/>
    <n v="0"/>
    <s v="Aucune étape franchie"/>
    <n v="0"/>
    <m/>
    <m/>
  </r>
  <r>
    <n v="16"/>
    <s v="Candiac"/>
    <s v="16-08"/>
    <s v="2156-5916"/>
    <s v="3005-7451"/>
    <s v="CPE LA MÈRE SCHTROUMPH (INST. CANDIAC)"/>
    <n v="80"/>
    <x v="0"/>
    <s v="Ajout INS"/>
    <s v="2017-2018"/>
    <n v="2016"/>
    <d v="2017-09-05T00:00:00"/>
    <x v="2"/>
    <s v="Construction - installation"/>
    <x v="2"/>
    <s v="En réalisation"/>
    <d v="2016-10-28T00:00:00"/>
    <s v="Admissibilité au PFI"/>
    <s v="Admissibilité au PFI"/>
    <n v="1"/>
    <s v="Admissibilité au PFI"/>
    <n v="1"/>
    <s v="Appels d'offres entrepreneur"/>
    <n v="8"/>
    <s v="Appels d'offres entrepreneur"/>
    <n v="8"/>
    <s v="Appels d'offres entrepreneur"/>
    <n v="8"/>
    <s v="Retard anticipé"/>
    <s v="À risque. Etude d'opportunité reçue, en analyse."/>
  </r>
  <r>
    <n v="16"/>
    <s v="Saint-Jacques-le-Mineur"/>
    <s v="16-06"/>
    <s v="2323-8967"/>
    <s v="3005-8717"/>
    <s v="LES JEUNES POUSSES DES JARDINS DU QUÉBEC"/>
    <n v="77"/>
    <x v="0"/>
    <s v="Ajout INS"/>
    <s v="2017-2018"/>
    <n v="2017"/>
    <d v="2017-09-30T00:00:00"/>
    <x v="0"/>
    <s v="Construction - installation"/>
    <x v="0"/>
    <s v="Au développement"/>
    <d v="2017-09-30T00:00:00"/>
    <s v="Aucune étape franchie"/>
    <s v="Aucune étape franchie"/>
    <n v="0"/>
    <s v="Aucune étape franchie"/>
    <n v="0"/>
    <s v="Aucune étape franchie"/>
    <n v="0"/>
    <s v="Aucune étape franchie"/>
    <n v="0"/>
    <s v="Aucune étape franchie"/>
    <n v="0"/>
    <m/>
    <m/>
  </r>
  <r>
    <n v="16"/>
    <s v="Longueuil"/>
    <s v="16-22"/>
    <s v="2540-5994"/>
    <s v="3005-0943"/>
    <s v="CPE VOS TOUT-PETITS"/>
    <n v="18"/>
    <x v="0"/>
    <s v="Augment. INS"/>
    <s v="2017-2018"/>
    <n v="2017"/>
    <d v="2017-09-30T00:00:00"/>
    <x v="0"/>
    <s v="Agrandissement -installation"/>
    <x v="0"/>
    <s v="Au développement"/>
    <d v="2017-09-30T00:00:00"/>
    <s v="Aucune étape franchie"/>
    <s v="Aucune étape franchie"/>
    <n v="0"/>
    <s v="Aucune étape franchie"/>
    <n v="0"/>
    <s v="Aucune étape franchie"/>
    <n v="0"/>
    <s v="Aucune étape franchie"/>
    <n v="0"/>
    <s v="Aucune étape franchie"/>
    <n v="0"/>
    <m/>
    <m/>
  </r>
  <r>
    <n v="16"/>
    <s v="Cowansville"/>
    <s v="16-13"/>
    <s v="3094-6776"/>
    <s v="3094-6776"/>
    <s v="CPE LE ZÈBRE CAROTTÉ"/>
    <n v="12"/>
    <x v="0"/>
    <s v="Augment. INS"/>
    <s v="2017-2018"/>
    <n v="2017"/>
    <d v="2017-09-30T00:00:00"/>
    <x v="0"/>
    <s v="Réaménagement -installation"/>
    <x v="0"/>
    <s v="Au développement"/>
    <d v="2017-09-30T00:00:00"/>
    <s v="Aucune étape franchie"/>
    <s v="Aucune étape franchie"/>
    <n v="0"/>
    <s v="Aucune étape franchie"/>
    <n v="0"/>
    <s v="Aucune étape franchie"/>
    <n v="0"/>
    <s v="Aucune étape franchie"/>
    <n v="0"/>
    <s v="Aucune étape franchie"/>
    <n v="0"/>
    <m/>
    <m/>
  </r>
  <r>
    <n v="16"/>
    <s v="Contrecoeur"/>
    <s v="16-20"/>
    <s v="1859-4374"/>
    <s v="3005-7303"/>
    <s v="C.P.E. PETIT À PETIT (INST. CONTRECOEUR)"/>
    <n v="62"/>
    <x v="0"/>
    <s v="Ajout INS"/>
    <s v="2017-2018"/>
    <n v="2016"/>
    <d v="2017-10-25T00:00:00"/>
    <x v="2"/>
    <s v="Construction - installation"/>
    <x v="2"/>
    <s v="En réalisation"/>
    <d v="2016-07-29T00:00:00"/>
    <s v="Autorisation poursuite projet"/>
    <s v="Autorisation poursuite projet"/>
    <n v="5"/>
    <s v="Autorisation poursuite projet"/>
    <n v="5"/>
    <s v="Autorisation poursuite projet"/>
    <n v="5"/>
    <s v="Autorisation poursuite projet"/>
    <n v="5"/>
    <s v="Autorisation poursuite projet"/>
    <n v="5"/>
    <m/>
    <s v=" Bail emphytéose signé, budget à accepter."/>
  </r>
  <r>
    <n v="16"/>
    <s v="Candiac"/>
    <s v="16-08"/>
    <s v="1507-9494"/>
    <s v="3005-0452"/>
    <s v="CPE KATERI INC."/>
    <n v="4"/>
    <x v="0"/>
    <s v="Augment. INS"/>
    <s v="2017-2018"/>
    <n v="2016"/>
    <d v="2017-12-31T00:00:00"/>
    <x v="2"/>
    <s v="Réaménagement -installation"/>
    <x v="3"/>
    <s v="En réalisation"/>
    <d v="2016-05-15T00:00:00"/>
    <s v="Approbation plans+budget pré."/>
    <s v="Approbation plans+budget pré."/>
    <n v="7"/>
    <s v="Approbation plans+budget pré."/>
    <n v="7"/>
    <s v="Approbation plans+budget pré."/>
    <n v="7"/>
    <s v="Approbation plans+budget pré."/>
    <n v="7"/>
    <s v="Approbation plans+budget pré."/>
    <n v="7"/>
    <m/>
    <m/>
  </r>
  <r>
    <n v="16"/>
    <s v="Saint-Cyprien-de-Napierville"/>
    <s v="16-06"/>
    <s v="2323-8967"/>
    <s v="3005-7445"/>
    <s v="LES JEUNES POUSSES DES JARDINS-DU-QC - (INST. M. DOUGLAS)"/>
    <n v="75"/>
    <x v="0"/>
    <s v="Ajout INS"/>
    <s v="2017-2018"/>
    <n v="2016"/>
    <d v="2018-01-22T00:00:00"/>
    <x v="2"/>
    <s v="Construction - installation"/>
    <x v="2"/>
    <s v="En réalisation"/>
    <d v="2017-03-22T00:00:00"/>
    <s v="Dépôt étude d'opportunité"/>
    <s v="Dépôt étude d’opportunité"/>
    <n v="4"/>
    <s v="Dépôt étude d'opportunité"/>
    <n v="4"/>
    <s v="Dépôt étude d'opportunité"/>
    <n v="4"/>
    <s v="Dépôt étude d'opportunité"/>
    <n v="4"/>
    <s v="Dépôt étude d'opportunité"/>
    <n v="4"/>
    <m/>
    <m/>
  </r>
  <r>
    <n v="16"/>
    <s v="Châteauguay"/>
    <s v="16-07"/>
    <s v="2840-5397"/>
    <s v="3005-8696"/>
    <s v="CPE CACHALOT (INST. CHÂTEAUGUAY)"/>
    <n v="60"/>
    <x v="0"/>
    <s v="Ajout INS"/>
    <s v="2017-2018"/>
    <n v="2017"/>
    <d v="2018-03-01T00:00:00"/>
    <x v="0"/>
    <s v="Construction - installation"/>
    <x v="0"/>
    <s v="En réalisation"/>
    <d v="2017-09-30T00:00:00"/>
    <s v="Aucune étape franchie"/>
    <s v="Aucune étape franchie"/>
    <n v="0"/>
    <s v="Aucune étape franchie"/>
    <n v="0"/>
    <s v="Aucune étape franchie"/>
    <n v="0"/>
    <s v="Aucune étape franchie"/>
    <n v="0"/>
    <s v="Aucune étape franchie"/>
    <n v="0"/>
    <m/>
    <m/>
  </r>
  <r>
    <n v="16"/>
    <s v="Longueuil"/>
    <s v="16-21"/>
    <s v="3000-2040"/>
    <s v="3005-6756"/>
    <s v="CPE L'ATTRAIT MIGNON"/>
    <n v="70"/>
    <x v="0"/>
    <s v="Ajout INS"/>
    <s v="2017-2018"/>
    <n v="2017"/>
    <d v="2018-03-30T00:00:00"/>
    <x v="2"/>
    <s v="Construction - installation"/>
    <x v="2"/>
    <s v="En réalisation"/>
    <d v="2017-04-15T00:00:00"/>
    <s v="Admissibilité au PFI"/>
    <s v="Admissibilité au PFI"/>
    <n v="1"/>
    <s v="Admissibilité au PFI"/>
    <n v="1"/>
    <s v="Admissibilité au PFI"/>
    <n v="1"/>
    <s v="Admissibilité au PFI"/>
    <n v="1"/>
    <s v="Admissibilité au PFI"/>
    <n v="1"/>
    <m/>
    <m/>
  </r>
  <r>
    <n v="16"/>
    <s v="Longueuil"/>
    <s v="16-21"/>
    <s v="3000-2040"/>
    <s v="3005-6756"/>
    <s v="CPE L'ATTRAIT MIGNON"/>
    <n v="10"/>
    <x v="0"/>
    <s v="Augment. INS"/>
    <s v="2017-2018"/>
    <n v="2017"/>
    <d v="2018-03-30T00:00:00"/>
    <x v="0"/>
    <s v="Construction - installation"/>
    <x v="0"/>
    <s v="En réalisation"/>
    <d v="2017-04-15T00:00:00"/>
    <s v="Admissibilité au PFI"/>
    <s v="Admissibilité au PFI"/>
    <n v="1"/>
    <s v="Admissibilité au PFI"/>
    <n v="1"/>
    <s v="Admissibilité au PFI"/>
    <n v="1"/>
    <s v="Admissibilité au PFI"/>
    <n v="1"/>
    <s v="Admissibilité au PFI"/>
    <n v="1"/>
    <m/>
    <m/>
  </r>
  <r>
    <n v="16"/>
    <s v="Boucherville"/>
    <s v="16-24"/>
    <s v="3000-2100"/>
    <s v="3005-6762"/>
    <s v="CPE DE BOUCHERVILLE"/>
    <n v="80"/>
    <x v="0"/>
    <s v="Ajout INS"/>
    <s v="2017-2018"/>
    <n v="2017"/>
    <d v="2018-03-31T00:00:00"/>
    <x v="2"/>
    <s v="Construction - installation"/>
    <x v="2"/>
    <s v="En réalisation"/>
    <d v="2017-04-01T00:00:00"/>
    <s v="Dépôt étude d'opportunité"/>
    <s v="Dépôt étude d’opportunité"/>
    <n v="4"/>
    <s v="Dépôt étude d'opportunité"/>
    <n v="4"/>
    <s v="Dépôt étude d'opportunité"/>
    <n v="4"/>
    <s v="Dépôt étude d'opportunité"/>
    <n v="4"/>
    <s v="Dépôt étude d'opportunité"/>
    <n v="4"/>
    <m/>
    <s v="À risque: Budget à équilibrer et problématique du terrain. En attente du projet de bail et du budget ."/>
  </r>
  <r>
    <n v="16"/>
    <s v="Sainte-Julie"/>
    <s v="16-19"/>
    <s v="1626-2032"/>
    <s v="1626-2032"/>
    <s v="CPE JULIE-SOLEIL"/>
    <n v="11"/>
    <x v="0"/>
    <s v="Augment. INS"/>
    <s v="2017-2018"/>
    <n v="2017"/>
    <d v="2018-03-31T00:00:00"/>
    <x v="0"/>
    <s v="Réaménagement -installation"/>
    <x v="0"/>
    <s v="En réalisation"/>
    <d v="2017-09-30T00:00:00"/>
    <s v="Aucune étape franchie"/>
    <s v="Aucune étape franchie"/>
    <n v="0"/>
    <s v="Aucune étape franchie"/>
    <n v="0"/>
    <s v="Aucune étape franchie"/>
    <n v="0"/>
    <s v="Aucune étape franchie"/>
    <n v="0"/>
    <s v="Aucune étape franchie"/>
    <n v="0"/>
    <m/>
    <m/>
  </r>
  <r>
    <m/>
    <m/>
    <m/>
    <m/>
    <m/>
    <s v="Sous-total:"/>
    <n v="1281"/>
    <x v="1"/>
    <m/>
    <s v="2017-2018"/>
    <s v="2017-2018"/>
    <m/>
    <x v="1"/>
    <m/>
    <x v="1"/>
    <m/>
    <m/>
    <m/>
    <m/>
    <m/>
    <m/>
    <m/>
    <m/>
    <m/>
    <m/>
    <m/>
    <m/>
    <m/>
    <m/>
    <m/>
  </r>
  <r>
    <n v="16"/>
    <s v="Beauharnois"/>
    <s v="16-12"/>
    <s v="1464-5725"/>
    <s v="3005-1483"/>
    <s v="CPE BOBINO-INSTALLATION TAPAGEUR"/>
    <n v="16"/>
    <x v="0"/>
    <s v="Augment. INS"/>
    <s v="2018-2019"/>
    <n v="2018"/>
    <d v="2018-04-01T00:00:00"/>
    <x v="0"/>
    <s v="Agrandissement -installation"/>
    <x v="0"/>
    <s v="En réalisation"/>
    <d v="2018-09-30T00:00:00"/>
    <s v="Aucune étape franchie"/>
    <s v="Aucune étape franchie"/>
    <n v="0"/>
    <s v="Aucune étape franchie"/>
    <n v="0"/>
    <s v="Aucune étape franchie"/>
    <n v="0"/>
    <s v="Aucune étape franchie"/>
    <n v="0"/>
    <s v="Aucune étape franchie"/>
    <n v="0"/>
    <m/>
    <m/>
  </r>
  <r>
    <n v="16"/>
    <s v="Longueuil"/>
    <s v="16-22"/>
    <s v="1501-8849"/>
    <s v="3005-9493"/>
    <s v="CPE DU QUARTIER (INST. LONGUEUIL)"/>
    <n v="60"/>
    <x v="0"/>
    <s v="Ajout INS"/>
    <s v="2018-2019"/>
    <n v="2018"/>
    <d v="2018-04-06T00:00:00"/>
    <x v="0"/>
    <s v="Construction - installation"/>
    <x v="0"/>
    <s v="En réalisation"/>
    <d v="2018-09-30T00:00:00"/>
    <s v="Aucune étape franchie"/>
    <s v="Aucune étape franchie"/>
    <n v="0"/>
    <s v="Aucune étape franchie"/>
    <n v="0"/>
    <s v="Aucune étape franchie"/>
    <n v="0"/>
    <s v="Aucune étape franchie"/>
    <n v="0"/>
    <s v="Aucune étape franchie"/>
    <n v="0"/>
    <m/>
    <m/>
  </r>
  <r>
    <n v="16"/>
    <s v="Beauharnois"/>
    <s v="16-12"/>
    <s v="1464-5725"/>
    <s v="3005-9472"/>
    <s v="CPE BOBINO INC. (INST. BEAUHARNOIS)"/>
    <n v="68"/>
    <x v="0"/>
    <s v="Ajout INS"/>
    <s v="2018-2019"/>
    <n v="2018"/>
    <d v="2018-04-01T00:00:00"/>
    <x v="0"/>
    <s v="Construction - installation"/>
    <x v="0"/>
    <s v="En réalisation"/>
    <d v="2018-09-30T00:00:00"/>
    <s v="Aucune étape franchie"/>
    <s v="Aucune étape franchie"/>
    <n v="0"/>
    <s v="Aucune étape franchie"/>
    <n v="0"/>
    <s v="Aucune étape franchie"/>
    <n v="0"/>
    <s v="Aucune étape franchie"/>
    <n v="0"/>
    <s v="Aucune étape franchie"/>
    <n v="0"/>
    <m/>
    <m/>
  </r>
  <r>
    <n v="16"/>
    <s v="Châteauguay"/>
    <s v="16-07"/>
    <s v="2840-5397"/>
    <s v="3005-8695"/>
    <s v="CPE CACHALOT (INST. CHÂTEAUGUAY)"/>
    <n v="60"/>
    <x v="0"/>
    <s v="Ajout INS"/>
    <s v="2018-2019"/>
    <n v="2018"/>
    <d v="2018-04-01T00:00:00"/>
    <x v="0"/>
    <s v="Construction - installation"/>
    <x v="0"/>
    <s v="En réalisation"/>
    <d v="2018-09-30T00:00:00"/>
    <s v="Aucune étape franchie"/>
    <s v="Aucune étape franchie"/>
    <n v="0"/>
    <s v="Aucune étape franchie"/>
    <n v="0"/>
    <s v="Aucune étape franchie"/>
    <n v="0"/>
    <s v="Aucune étape franchie"/>
    <n v="0"/>
    <s v="Aucune étape franchie"/>
    <n v="0"/>
    <m/>
    <m/>
  </r>
  <r>
    <n v="16"/>
    <s v="Saint-Hyacinthe"/>
    <s v="16-02"/>
    <s v="5450-2943"/>
    <s v="3005-9292"/>
    <s v="CPE MAFAMIGARDE (INST. SAINT-HYACINTHE)"/>
    <n v="39"/>
    <x v="0"/>
    <s v="Ajout INS"/>
    <s v="2018-2019"/>
    <n v="2018"/>
    <d v="2018-04-02T00:00:00"/>
    <x v="0"/>
    <s v="Aménagement - location"/>
    <x v="0"/>
    <s v="En réalisation"/>
    <d v="2018-09-30T00:00:00"/>
    <s v="Aucune étape franchie"/>
    <s v="Aucune étape franchie"/>
    <n v="0"/>
    <s v="Aucune étape franchie"/>
    <n v="0"/>
    <s v="Aucune étape franchie"/>
    <n v="0"/>
    <s v="Aucune étape franchie"/>
    <n v="0"/>
    <s v="Aucune étape franchie"/>
    <n v="0"/>
    <m/>
    <m/>
  </r>
  <r>
    <n v="16"/>
    <s v="Saint-Antoine-sur-Richelieu"/>
    <s v="16-18"/>
    <s v="1860-5642"/>
    <s v="3005-9306"/>
    <s v="C.P.E. LE HIBOU (INST. SAINT-ANTOINE-SUR-RICHELIEU)"/>
    <n v="64"/>
    <x v="0"/>
    <s v="Ajout INS"/>
    <s v="2018-2019"/>
    <n v="2018"/>
    <d v="2018-05-15T00:00:00"/>
    <x v="0"/>
    <s v="Construction - installation"/>
    <x v="0"/>
    <s v="En réalisation"/>
    <d v="2018-09-30T00:00:00"/>
    <s v="Aucune étape franchie"/>
    <s v="Aucune étape franchie"/>
    <n v="0"/>
    <s v="Aucune étape franchie"/>
    <n v="0"/>
    <s v="Aucune étape franchie"/>
    <n v="0"/>
    <s v="Aucune étape franchie"/>
    <n v="0"/>
    <s v="Aucune étape franchie"/>
    <n v="0"/>
    <m/>
    <m/>
  </r>
  <r>
    <n v="16"/>
    <s v="Kahnawake"/>
    <s v="16-26"/>
    <s v="3000-4936"/>
    <s v=" 3006-0082"/>
    <s v="STEP BY STEP CHILD AND FAMILY CENTER"/>
    <n v="37"/>
    <x v="0"/>
    <s v="Ajout INS"/>
    <s v="2018-2019"/>
    <n v="2020"/>
    <d v="2018-07-01T00:00:00"/>
    <x v="8"/>
    <s v="Construction - installation"/>
    <x v="2"/>
    <s v="Au développement"/>
    <d v="2020-09-30T00:00:00"/>
    <s v="Aucune étape franchie"/>
    <s v="Aucune étape franchie"/>
    <n v="0"/>
    <s v="Aucune étape franchie"/>
    <n v="0"/>
    <s v="Aucune étape franchie"/>
    <n v="0"/>
    <s v="Aucune étape franchie"/>
    <n v="0"/>
    <s v="Aucune étape franchie"/>
    <n v="0"/>
    <m/>
    <s v="2016-10-07 : Engagement de réalisation"/>
  </r>
  <r>
    <n v="16"/>
    <s v="Longueuil"/>
    <s v="16-21"/>
    <s v="1477-4566"/>
    <s v="1477-4566"/>
    <s v="CPE DE LONGUEUIL-EST"/>
    <n v="5"/>
    <x v="0"/>
    <s v="Augment. INS"/>
    <s v="2018-2019"/>
    <n v="2017"/>
    <d v="2018-07-10T00:00:00"/>
    <x v="0"/>
    <s v="Agrandissement -installation"/>
    <x v="0"/>
    <s v="En réalisation"/>
    <d v="2017-09-30T00:00:00"/>
    <s v="Aucune étape franchie"/>
    <s v="Aucune étape franchie"/>
    <n v="0"/>
    <s v="Aucune étape franchie"/>
    <n v="0"/>
    <s v="Aucune étape franchie"/>
    <n v="0"/>
    <s v="Aucune étape franchie"/>
    <n v="0"/>
    <s v="Aucune étape franchie"/>
    <n v="0"/>
    <m/>
    <m/>
  </r>
  <r>
    <n v="16"/>
    <s v="Saint-Bruno-de-Montarville"/>
    <s v="16-24"/>
    <s v="3001-4065"/>
    <s v="3005-9414"/>
    <s v="G. LA PLACE DES PETITS INC."/>
    <n v="60"/>
    <x v="2"/>
    <s v="Impl. garderie"/>
    <s v="2018-2019"/>
    <n v="2018"/>
    <d v="2018-08-17T00:00:00"/>
    <x v="0"/>
    <s v="Construction - installation"/>
    <x v="4"/>
    <s v="En réalisation"/>
    <d v="2018-09-30T00:00:00"/>
    <s v="Aucune étape franchie"/>
    <s v="Aucune étape franchie"/>
    <n v="0"/>
    <s v="Aucune étape franchie"/>
    <n v="0"/>
    <s v="Aucune étape franchie"/>
    <n v="0"/>
    <s v="Aucune étape franchie"/>
    <n v="0"/>
    <s v="Aucune étape franchie"/>
    <n v="0"/>
    <m/>
    <m/>
  </r>
  <r>
    <n v="16"/>
    <s v="Sorel-Tracy"/>
    <s v="16-16"/>
    <s v="1647-9594"/>
    <s v="3005-9267"/>
    <s v="CPE LA MARELLE (INST. SOREL-TRACY)"/>
    <n v="63"/>
    <x v="0"/>
    <s v="Ajout INS"/>
    <s v="2018-2019"/>
    <n v="2017"/>
    <d v="2018-09-20T00:00:00"/>
    <x v="0"/>
    <s v="Construction - installation"/>
    <x v="0"/>
    <s v="En réalisation"/>
    <d v="2017-09-30T00:00:00"/>
    <s v="Aucune étape franchie"/>
    <s v="Aucune étape franchie"/>
    <n v="0"/>
    <s v="Aucune étape franchie"/>
    <n v="0"/>
    <s v="Aucune étape franchie"/>
    <n v="0"/>
    <s v="Aucune étape franchie"/>
    <n v="0"/>
    <s v="Aucune étape franchie"/>
    <n v="0"/>
    <m/>
    <m/>
  </r>
  <r>
    <n v="16"/>
    <s v="Boucherville"/>
    <s v="16-24"/>
    <s v="3000-2100"/>
    <s v="3005-9366"/>
    <s v="CPE DE BOUCHERVILLE (INST. BOUCHERVILLE)"/>
    <n v="62"/>
    <x v="0"/>
    <s v="Ajout INS"/>
    <s v="2018-2019"/>
    <n v="2018"/>
    <d v="2018-09-30T00:00:00"/>
    <x v="0"/>
    <s v="Construction - installation"/>
    <x v="0"/>
    <s v="Au développement"/>
    <d v="2018-09-30T00:00:00"/>
    <s v="Aucune étape franchie"/>
    <s v="Aucune étape franchie"/>
    <n v="0"/>
    <s v="Aucune étape franchie"/>
    <n v="0"/>
    <s v="Aucune étape franchie"/>
    <n v="0"/>
    <s v="Aucune étape franchie"/>
    <n v="0"/>
    <s v="Aucune étape franchie"/>
    <n v="0"/>
    <m/>
    <m/>
  </r>
  <r>
    <n v="16"/>
    <s v="Sainte-Catherine"/>
    <s v="16-08"/>
    <s v="3000-2143"/>
    <s v="3005-9185"/>
    <s v="CPE LA BOÎTE À BIZOUS (INST. STE-CATHERINE)"/>
    <n v="80"/>
    <x v="0"/>
    <s v="Ajout INS"/>
    <s v="2018-2019"/>
    <n v="2018"/>
    <d v="2018-09-30T00:00:00"/>
    <x v="0"/>
    <s v="Construction - installation"/>
    <x v="0"/>
    <s v="Au développement"/>
    <d v="2018-09-30T00:00:00"/>
    <s v="Aucune étape franchie"/>
    <s v="Aucune étape franchie"/>
    <n v="0"/>
    <s v="Aucune étape franchie"/>
    <n v="0"/>
    <s v="Aucune étape franchie"/>
    <n v="0"/>
    <s v="Aucune étape franchie"/>
    <n v="0"/>
    <s v="Aucune étape franchie"/>
    <n v="0"/>
    <m/>
    <m/>
  </r>
  <r>
    <n v="16"/>
    <s v="Saint-Jean-sur-Richelieu"/>
    <s v="16-05"/>
    <s v="3000-2147"/>
    <s v="3005-9478"/>
    <s v="CPE PETIT MONDE CALIMÉRO (INST. ST-JEAN-SUR-RICHELIEU)"/>
    <n v="78"/>
    <x v="0"/>
    <s v="Ajout INS"/>
    <s v="2018-2019"/>
    <n v="2018"/>
    <d v="2018-09-30T00:00:00"/>
    <x v="0"/>
    <s v="Construction - installation"/>
    <x v="0"/>
    <s v="Au développement"/>
    <d v="2018-09-30T00:00:00"/>
    <s v="Aucune étape franchie"/>
    <s v="Aucune étape franchie"/>
    <n v="0"/>
    <s v="Aucune étape franchie"/>
    <n v="0"/>
    <s v="Aucune étape franchie"/>
    <n v="0"/>
    <s v="Aucune étape franchie"/>
    <n v="0"/>
    <s v="Aucune étape franchie"/>
    <n v="0"/>
    <m/>
    <s v="Projet devancé en 16-17 prévoit retard 17-18. Lettre non signée."/>
  </r>
  <r>
    <n v="16"/>
    <s v="Longueuil"/>
    <s v="16-21"/>
    <s v="3000-2040"/>
    <s v="3005-0311"/>
    <s v="CPE L'ATTRAIT MIGNON"/>
    <n v="2"/>
    <x v="0"/>
    <s v="Augment. INS"/>
    <s v="2018-2019"/>
    <n v="2018"/>
    <d v="2018-09-30T00:00:00"/>
    <x v="0"/>
    <s v="Réaménagement -installation"/>
    <x v="0"/>
    <s v="Au développement"/>
    <d v="2018-09-30T00:00:00"/>
    <s v="Aucune étape franchie"/>
    <s v="Aucune étape franchie"/>
    <n v="0"/>
    <s v="Aucune étape franchie"/>
    <n v="0"/>
    <s v="Aucune étape franchie"/>
    <n v="0"/>
    <s v="Aucune étape franchie"/>
    <n v="0"/>
    <s v="Aucune étape franchie"/>
    <n v="0"/>
    <m/>
    <m/>
  </r>
  <r>
    <n v="16"/>
    <s v="Vaudreuil-Dorion"/>
    <s v="16-10"/>
    <s v="3001-3546"/>
    <s v="3005-8694"/>
    <s v="PROJET MARIA GIOIA"/>
    <n v="80"/>
    <x v="2"/>
    <s v="Impl. garderie"/>
    <s v="2018-2019"/>
    <n v="2018"/>
    <d v="2018-09-30T00:00:00"/>
    <x v="0"/>
    <s v="Construction - installation"/>
    <x v="4"/>
    <s v="Au développement"/>
    <d v="2018-09-30T00:00:00"/>
    <s v="Aucune étape franchie"/>
    <s v="Aucune étape franchie"/>
    <n v="0"/>
    <s v="Aucune étape franchie"/>
    <n v="0"/>
    <s v="Aucune étape franchie"/>
    <n v="0"/>
    <s v="Aucune étape franchie"/>
    <n v="0"/>
    <s v="Aucune étape franchie"/>
    <n v="0"/>
    <m/>
    <m/>
  </r>
  <r>
    <m/>
    <m/>
    <m/>
    <m/>
    <m/>
    <s v="Sous-total:"/>
    <n v="774"/>
    <x v="1"/>
    <m/>
    <s v="2018-2019"/>
    <s v="2018-2019"/>
    <m/>
    <x v="1"/>
    <m/>
    <x v="1"/>
    <m/>
    <m/>
    <m/>
    <m/>
    <m/>
    <m/>
    <m/>
    <m/>
    <m/>
    <m/>
    <m/>
    <m/>
    <m/>
    <m/>
    <m/>
  </r>
  <r>
    <n v="16"/>
    <s v="Verchères"/>
    <s v="16-20"/>
    <s v="1859-4374"/>
    <s v="3005-8747"/>
    <s v="CPE PETIT À PETIT (INST. VERCHÈRES)"/>
    <n v="62"/>
    <x v="0"/>
    <s v="Ajout INS"/>
    <s v="2019-2020"/>
    <n v="2018"/>
    <d v="2019-04-01T00:00:00"/>
    <x v="0"/>
    <s v="Construction - installation"/>
    <x v="0"/>
    <s v="En réalisation"/>
    <d v="2018-04-01T00:00:00"/>
    <s v="Aucune étape franchie"/>
    <s v="Aucune étape franchie"/>
    <n v="0"/>
    <s v="Aucune étape franchie"/>
    <n v="0"/>
    <s v="Aucune étape franchie"/>
    <n v="0"/>
    <s v="Aucune étape franchie"/>
    <n v="0"/>
    <s v="Aucune étape franchie"/>
    <n v="0"/>
    <m/>
    <m/>
  </r>
  <r>
    <n v="16"/>
    <s v="Vaudreuil-Dorion"/>
    <s v="16-10"/>
    <s v="5452-1323"/>
    <s v="3005-9382"/>
    <s v="CPE LA CLAIRE FONTAINE DE PINCOURT (INST. VAUDREUIL)"/>
    <n v="80"/>
    <x v="0"/>
    <s v="Ajout INS"/>
    <s v="2019-2020"/>
    <n v="2019"/>
    <d v="2019-04-01T00:00:00"/>
    <x v="0"/>
    <s v="Construction - installation"/>
    <x v="0"/>
    <s v="En réalisation"/>
    <d v="2019-09-30T00:00:00"/>
    <s v="Aucune étape franchie"/>
    <s v="Aucune étape franchie"/>
    <n v="0"/>
    <s v="Aucune étape franchie"/>
    <n v="0"/>
    <s v="Aucune étape franchie"/>
    <n v="0"/>
    <s v="Aucune étape franchie"/>
    <n v="0"/>
    <s v="Aucune étape franchie"/>
    <n v="0"/>
    <m/>
    <m/>
  </r>
  <r>
    <n v="16"/>
    <s v="Saint-Hubert"/>
    <s v="16-23"/>
    <s v="3000-2140"/>
    <s v="3005-8756"/>
    <s v="CPE LES JOYEUX APPRENTIS (INST. SAINT-HUBERT)"/>
    <n v="34"/>
    <x v="0"/>
    <s v="Ajout INS"/>
    <s v="2019-2020"/>
    <n v="2019"/>
    <d v="2019-04-12T00:00:00"/>
    <x v="0"/>
    <s v="Achat et réaménagement - bâtiment"/>
    <x v="0"/>
    <s v="En réalisation"/>
    <d v="2019-09-30T00:00:00"/>
    <s v="Aucune étape franchie"/>
    <s v="Aucune étape franchie"/>
    <n v="0"/>
    <s v="Aucune étape franchie"/>
    <n v="0"/>
    <s v="Aucune étape franchie"/>
    <n v="0"/>
    <s v="Aucune étape franchie"/>
    <n v="0"/>
    <s v="Aucune étape franchie"/>
    <n v="0"/>
    <m/>
    <m/>
  </r>
  <r>
    <n v="16"/>
    <s v="Longueuil"/>
    <s v="16-22"/>
    <s v="3000-1191"/>
    <s v="3000-1191"/>
    <s v="CPE POMME SOLEIL"/>
    <n v="14"/>
    <x v="0"/>
    <s v="Augment. INS"/>
    <s v="2019-2020"/>
    <n v="2019"/>
    <d v="2019-04-02T00:00:00"/>
    <x v="0"/>
    <s v="Agrandissement -installation"/>
    <x v="0"/>
    <s v="En réalisation"/>
    <d v="2019-09-30T00:00:00"/>
    <s v="Aucune étape franchie"/>
    <s v="Aucune étape franchie"/>
    <n v="0"/>
    <s v="Aucune étape franchie"/>
    <n v="0"/>
    <s v="Aucune étape franchie"/>
    <n v="0"/>
    <s v="Aucune étape franchie"/>
    <n v="0"/>
    <s v="Aucune étape franchie"/>
    <n v="0"/>
    <m/>
    <m/>
  </r>
  <r>
    <n v="16"/>
    <s v="Beauharnois"/>
    <s v="16-12"/>
    <s v="1464-5725"/>
    <s v="1464-5725"/>
    <s v="CPE BOBINO INC."/>
    <n v="16"/>
    <x v="0"/>
    <s v="Augment. INS"/>
    <s v="2019-2020"/>
    <n v="2019"/>
    <d v="2019-04-01T00:00:00"/>
    <x v="0"/>
    <s v="Agrandissement -installation"/>
    <x v="0"/>
    <s v="En réalisation"/>
    <d v="2019-09-30T00:00:00"/>
    <s v="Aucune étape franchie"/>
    <s v="Aucune étape franchie"/>
    <n v="0"/>
    <s v="Aucune étape franchie"/>
    <n v="0"/>
    <s v="Aucune étape franchie"/>
    <n v="0"/>
    <s v="Aucune étape franchie"/>
    <n v="0"/>
    <s v="Aucune étape franchie"/>
    <n v="0"/>
    <m/>
    <m/>
  </r>
  <r>
    <n v="16"/>
    <s v="Dunham"/>
    <s v="16-13"/>
    <s v="3000-2148"/>
    <s v="3005-9293"/>
    <s v="CPE LE CHÂTEAU DES FRIMOUSSES (INST. DUNHAM)"/>
    <n v="80"/>
    <x v="0"/>
    <s v="Ajout INS"/>
    <s v="2019-2020"/>
    <n v="2019"/>
    <d v="2019-09-30T00:00:00"/>
    <x v="0"/>
    <s v="Construction - installation"/>
    <x v="0"/>
    <s v="En réalisation"/>
    <d v="2019-09-30T00:00:00"/>
    <s v="Aucune étape franchie"/>
    <s v="Aucune étape franchie"/>
    <n v="0"/>
    <s v="Aucune étape franchie"/>
    <n v="0"/>
    <s v="Aucune étape franchie"/>
    <n v="0"/>
    <s v="Aucune étape franchie"/>
    <n v="0"/>
    <s v="Aucune étape franchie"/>
    <n v="0"/>
    <m/>
    <m/>
  </r>
  <r>
    <n v="16"/>
    <s v="Châteauguay"/>
    <s v="16-07"/>
    <s v="1352-7619"/>
    <s v="3005-9227"/>
    <s v="CPE LES LUTINS (INST.CHÂTEAUGUAY)"/>
    <n v="64"/>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n v="16"/>
    <s v="Saint-Bruno-de-Montarville"/>
    <s v="16-24"/>
    <s v="1365-4785"/>
    <s v="3005-9284"/>
    <s v="CPE LES MOUSSES DU MONT (INST. ST-BRUNO-DE-MONTARVILLE)"/>
    <n v="43"/>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n v="16"/>
    <s v="Varennes"/>
    <s v="16-20"/>
    <s v="1477-2081"/>
    <s v="3005-9265"/>
    <s v="CPE MON MONDE À MOI (INST. VARENNES)"/>
    <n v="80"/>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n v="16"/>
    <s v="La Prairie"/>
    <s v="16-08"/>
    <s v="1477-2081"/>
    <s v="3005-9490"/>
    <s v="CPE MON MONDE À MOI (INST. LA PRAIRIE)"/>
    <n v="80"/>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n v="16"/>
    <s v="Rigaud"/>
    <s v="16-11"/>
    <s v="1863-1598"/>
    <s v="3005-9377"/>
    <s v="CPE LES TOURTERELLES INC. (INST. RIGAUD)"/>
    <n v="44"/>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n v="16"/>
    <s v="Saint-Mathieu-de-Beloeil"/>
    <s v="16-18"/>
    <s v="3000-1240"/>
    <s v="3005-9232"/>
    <s v="CPE LES COPAINS D'ABORD (INST. ST-MATHIEU-DE-BELOEIL)"/>
    <n v="70"/>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n v="16"/>
    <s v="LeMoyne"/>
    <s v="16-25"/>
    <s v="3000-1321"/>
    <s v="3005-9285"/>
    <s v="CPE DE BLOC EN BLOC (INST. LE MOYNE)"/>
    <n v="55"/>
    <x v="0"/>
    <s v="Ajout INS"/>
    <s v="2019-2020"/>
    <n v="2019"/>
    <d v="2019-09-30T00:00:00"/>
    <x v="0"/>
    <s v="Construction - installation (à confirmer)"/>
    <x v="0"/>
    <s v="Au développement"/>
    <d v="2019-09-30T00:00:00"/>
    <s v="Aucune étape franchie"/>
    <s v="Aucune étape franchie"/>
    <n v="0"/>
    <s v="Aucune étape franchie"/>
    <n v="0"/>
    <s v="Aucune étape franchie"/>
    <n v="0"/>
    <s v="Aucune étape franchie"/>
    <n v="0"/>
    <s v="Aucune étape franchie"/>
    <n v="0"/>
    <m/>
    <m/>
  </r>
  <r>
    <n v="16"/>
    <s v="Saint-Mathieu"/>
    <s v="16-08"/>
    <s v="3000-2287"/>
    <s v="3005-9229"/>
    <s v="CPE SAINT-PHILIPPE (INST. SAINT-MATHIEU)"/>
    <n v="62"/>
    <x v="0"/>
    <s v="Ajout INS"/>
    <s v="2019-2020"/>
    <n v="2019"/>
    <d v="2019-09-01T00:00:00"/>
    <x v="0"/>
    <s v="Construction - installation"/>
    <x v="0"/>
    <s v="En réalisation"/>
    <d v="2019-09-30T00:00:00"/>
    <s v="Aucune étape franchie"/>
    <s v="Aucune étape franchie"/>
    <n v="0"/>
    <s v="Aucune étape franchie"/>
    <n v="0"/>
    <s v="Aucune étape franchie"/>
    <n v="0"/>
    <s v="Aucune étape franchie"/>
    <n v="0"/>
    <s v="Aucune étape franchie"/>
    <n v="0"/>
    <m/>
    <m/>
  </r>
  <r>
    <n v="16"/>
    <s v="Pointe-des-Cascades"/>
    <s v="16-11"/>
    <s v="5446-4334"/>
    <s v="3005-9270"/>
    <s v="CPE LA CAMPINOISE (INST. POINTE-DES-CASCADES)"/>
    <n v="80"/>
    <x v="0"/>
    <s v="Ajout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n v="16"/>
    <s v="Saint-Constant"/>
    <s v="16-08"/>
    <s v="3000-2144"/>
    <s v="3005-8742"/>
    <s v="CPE SOLEIL SOURIANT (INST. ST-CONSTANT)"/>
    <n v="80"/>
    <x v="0"/>
    <s v="Ajout INS"/>
    <s v="2019-2020"/>
    <n v="2019"/>
    <d v="2020-01-06T00:00:00"/>
    <x v="0"/>
    <s v="Construction - installation"/>
    <x v="0"/>
    <s v="En réalisation"/>
    <d v="2019-09-30T00:00:00"/>
    <s v="Aucune étape franchie"/>
    <s v="Aucune étape franchie"/>
    <n v="0"/>
    <s v="Aucune étape franchie"/>
    <n v="0"/>
    <s v="Aucune étape franchie"/>
    <n v="0"/>
    <s v="Aucune étape franchie"/>
    <n v="0"/>
    <s v="Aucune étape franchie"/>
    <n v="0"/>
    <m/>
    <m/>
  </r>
  <r>
    <n v="16"/>
    <s v="Saint-Jean-sur-Richelieu"/>
    <s v="16-05"/>
    <s v="1860-1872"/>
    <s v="3005-9446"/>
    <s v="CPE L'ARC-EN-JOIE (INST. ST-ATHANASE)"/>
    <n v="78"/>
    <x v="0"/>
    <s v="Ajout INS"/>
    <s v="2019-2020"/>
    <n v="2017"/>
    <d v="2020-03-31T00:00:00"/>
    <x v="0"/>
    <s v="Construction - installation"/>
    <x v="0"/>
    <s v="En réalisation"/>
    <d v="2017-09-30T00:00:00"/>
    <s v="Aucune étape franchie"/>
    <s v="Aucune étape franchie"/>
    <n v="0"/>
    <s v="Aucune étape franchie"/>
    <n v="0"/>
    <s v="Aucune étape franchie"/>
    <n v="0"/>
    <s v="Aucune étape franchie"/>
    <n v="0"/>
    <s v="Aucune étape franchie"/>
    <n v="0"/>
    <m/>
    <m/>
  </r>
  <r>
    <m/>
    <m/>
    <m/>
    <m/>
    <m/>
    <s v="Sous-total:"/>
    <n v="1022"/>
    <x v="1"/>
    <m/>
    <s v="2019-2020"/>
    <s v="2019-2020"/>
    <m/>
    <x v="1"/>
    <m/>
    <x v="1"/>
    <m/>
    <m/>
    <m/>
    <m/>
    <m/>
    <m/>
    <m/>
    <m/>
    <m/>
    <m/>
    <m/>
    <m/>
    <m/>
    <m/>
    <m/>
  </r>
  <r>
    <n v="16"/>
    <s v="Saint-Jean-sur-Richelieu"/>
    <s v="16-05"/>
    <s v="3000-2161"/>
    <s v="3005-9461"/>
    <s v="CPE LES CHAMPIGNOLES INC. (INST. SAINT-JULIEN)"/>
    <n v="78"/>
    <x v="0"/>
    <s v="Ajout INS"/>
    <s v="2020-2021"/>
    <n v="2020"/>
    <d v="2020-04-01T00:00:00"/>
    <x v="0"/>
    <s v="Construction - installation"/>
    <x v="0"/>
    <s v="En réalisation"/>
    <d v="2020-09-30T00:00:00"/>
    <s v="Aucune étape franchie"/>
    <s v="Aucune étape franchie"/>
    <n v="0"/>
    <s v="Aucune étape franchie"/>
    <n v="0"/>
    <s v="Aucune étape franchie"/>
    <n v="0"/>
    <s v="Aucune étape franchie"/>
    <n v="0"/>
    <s v="Aucune étape franchie"/>
    <n v="0"/>
    <m/>
    <m/>
  </r>
  <r>
    <n v="16"/>
    <s v="Saint-Jean-sur-Richelieu"/>
    <s v="16-05"/>
    <s v="3000-2163"/>
    <s v="3005-8699"/>
    <s v="CPE LA P'TITE CABOCHE"/>
    <n v="44"/>
    <x v="0"/>
    <s v="Ajout INS"/>
    <s v="2020-2021"/>
    <n v="2020"/>
    <d v="2020-04-01T00:00:00"/>
    <x v="0"/>
    <s v="Construction - installation"/>
    <x v="0"/>
    <s v="En réalisation"/>
    <d v="2020-09-30T00:00:00"/>
    <s v="Aucune étape franchie"/>
    <s v="Aucune étape franchie"/>
    <n v="0"/>
    <s v="Aucune étape franchie"/>
    <n v="0"/>
    <s v="Aucune étape franchie"/>
    <n v="0"/>
    <s v="Aucune étape franchie"/>
    <n v="0"/>
    <s v="Aucune étape franchie"/>
    <n v="0"/>
    <m/>
    <m/>
  </r>
  <r>
    <n v="16"/>
    <s v="Saint-Joachim-de-Shefford"/>
    <s v="16-14"/>
    <s v="3000-4910"/>
    <s v="3005-9497"/>
    <s v="CPE RAYONS DE SOLEIL DE ROXTON POND (INST. ST-JOACHIM)"/>
    <n v="39"/>
    <x v="0"/>
    <s v="Ajout INS"/>
    <s v="2020-2021"/>
    <n v="2020"/>
    <d v="2020-05-15T00:00:00"/>
    <x v="0"/>
    <s v="Construction - installation"/>
    <x v="0"/>
    <s v="En réalisation"/>
    <d v="2020-05-15T00:00:00"/>
    <s v="Aucune étape franchie"/>
    <s v="Aucune étape franchie"/>
    <n v="0"/>
    <s v="Aucune étape franchie"/>
    <n v="0"/>
    <s v="Aucune étape franchie"/>
    <n v="0"/>
    <s v="Aucune étape franchie"/>
    <n v="0"/>
    <s v="Aucune étape franchie"/>
    <n v="0"/>
    <m/>
    <m/>
  </r>
  <r>
    <n v="16"/>
    <s v="Kahnawake"/>
    <s v="16-26"/>
    <s v=" 3000-4936"/>
    <s v=" 3006-0081"/>
    <s v="STEP BY STEP CHILD AND FAMILY CENTER"/>
    <n v="48"/>
    <x v="0"/>
    <s v="Ajout INS"/>
    <s v="2020-2021"/>
    <n v="2020"/>
    <d v="2020-09-30T00:00:00"/>
    <x v="8"/>
    <s v="Non déterminé"/>
    <x v="2"/>
    <s v="Au développement"/>
    <d v="2020-09-30T00:00:00"/>
    <s v="Aucune étape franchie"/>
    <s v="Aucune étape franchie"/>
    <n v="0"/>
    <s v="Aucune étape franchie"/>
    <n v="0"/>
    <s v="Aucune étape franchie"/>
    <n v="0"/>
    <s v="Aucune étape franchie"/>
    <n v="0"/>
    <s v="Aucune étape franchie"/>
    <n v="0"/>
    <m/>
    <m/>
  </r>
  <r>
    <n v="16"/>
    <s v="Saint-Louis-de-Gonzague"/>
    <s v="16-12"/>
    <s v="5446-4334"/>
    <s v="3005-9290"/>
    <s v="CPE LA CAMPINOISE (INST. SAINT-LOUIS-DE-GONZAGUE)"/>
    <n v="60"/>
    <x v="0"/>
    <s v="Ajout INS"/>
    <s v="2020-2021"/>
    <n v="2020"/>
    <d v="2020-09-30T00:00:00"/>
    <x v="0"/>
    <s v="Construction - installation"/>
    <x v="0"/>
    <s v="Au développement"/>
    <d v="2020-09-30T00:00:00"/>
    <s v="Aucune étape franchie"/>
    <s v="Aucune étape franchie"/>
    <n v="0"/>
    <s v="Aucune étape franchie"/>
    <n v="0"/>
    <s v="Aucune étape franchie"/>
    <n v="0"/>
    <s v="Aucune étape franchie"/>
    <n v="0"/>
    <s v="Aucune étape franchie"/>
    <n v="0"/>
    <m/>
    <m/>
  </r>
  <r>
    <m/>
    <m/>
    <m/>
    <m/>
    <m/>
    <s v="Sous-total:"/>
    <n v="269"/>
    <x v="1"/>
    <m/>
    <s v="2020-2021"/>
    <s v="2020-2021"/>
    <m/>
    <x v="1"/>
    <m/>
    <x v="1"/>
    <m/>
    <m/>
    <m/>
    <m/>
    <m/>
    <m/>
    <m/>
    <m/>
    <m/>
    <m/>
    <m/>
    <m/>
    <m/>
    <m/>
    <m/>
  </r>
  <r>
    <s v="Nb de projets"/>
    <n v="76"/>
    <m/>
    <m/>
    <m/>
    <s v="Total région 16_x000a_MONTÉRÉGIE"/>
    <n v="3958"/>
    <x v="1"/>
    <m/>
    <m/>
    <m/>
    <m/>
    <x v="1"/>
    <m/>
    <x v="1"/>
    <m/>
    <m/>
    <m/>
    <m/>
    <m/>
    <m/>
    <m/>
    <m/>
    <m/>
    <m/>
    <m/>
    <m/>
    <m/>
    <m/>
    <m/>
  </r>
  <r>
    <n v="17"/>
    <s v="Nicolet-Yamaska"/>
    <s v="17-03"/>
    <s v="3000-4859"/>
    <s v="3005-1342"/>
    <s v="CPE AW8SSISAK"/>
    <n v="16"/>
    <x v="0"/>
    <s v="Augment. INS"/>
    <s v="2016-2017"/>
    <n v="2015"/>
    <d v="2016-11-15T00:00:00"/>
    <x v="3"/>
    <s v="Agrandissement -installation"/>
    <x v="3"/>
    <s v="En réalisation"/>
    <d v="2016-03-31T00:00:00"/>
    <s v="Approbation des plans"/>
    <s v="Approbation plans+budget rév."/>
    <n v="10"/>
    <s v="Approbation plans+budget rév."/>
    <n v="10"/>
    <s v="Autorisation début des travaux"/>
    <n v="11"/>
    <s v="Autorisation début des travaux"/>
    <n v="11"/>
    <s v="Autorisation début des travaux"/>
    <n v="11"/>
    <m/>
    <s v="Plan non-conformes. Nouveaux plans reçus, en analyse."/>
  </r>
  <r>
    <n v="17"/>
    <s v="Drummondville"/>
    <s v="17-01"/>
    <s v="1361-6164"/>
    <s v="3005-8882"/>
    <s v="CPE LES PETITS LUTINS DE DRUMMONDVILLE INC."/>
    <n v="16"/>
    <x v="0"/>
    <s v="Ajout INS"/>
    <s v="2016-2017"/>
    <n v="2016"/>
    <d v="2017-01-15T00:00:00"/>
    <x v="0"/>
    <s v="Aménagement - location"/>
    <x v="0"/>
    <s v="En réalisation"/>
    <d v="2016-08-29T00:00:00"/>
    <s v="Approbation plans+budget pré."/>
    <s v="Approbation plans+budget pré."/>
    <n v="7"/>
    <s v="Approbation plans+budget pré."/>
    <n v="7"/>
    <s v="Approbation plans+budget pré."/>
    <n v="7"/>
    <s v="Approbation plans+budget pré."/>
    <n v="7"/>
    <s v="Approbation plans+budget pré."/>
    <n v="7"/>
    <m/>
    <m/>
  </r>
  <r>
    <m/>
    <m/>
    <m/>
    <m/>
    <m/>
    <s v="Sous-total:"/>
    <n v="32"/>
    <x v="1"/>
    <m/>
    <s v="2016-2017"/>
    <s v="2016-2017"/>
    <m/>
    <x v="1"/>
    <m/>
    <x v="1"/>
    <m/>
    <m/>
    <m/>
    <m/>
    <m/>
    <m/>
    <m/>
    <m/>
    <m/>
    <m/>
    <m/>
    <m/>
    <m/>
    <m/>
    <m/>
  </r>
  <r>
    <n v="17"/>
    <s v="Saint-Wenceslas"/>
    <s v="17-03"/>
    <s v="2958-0909"/>
    <s v="3005-6525"/>
    <s v="CPE MON AUTRE MAISON"/>
    <n v="37"/>
    <x v="0"/>
    <s v="Ajout INS"/>
    <s v="2017-2018"/>
    <n v="2016"/>
    <d v="2017-07-21T00:00:00"/>
    <x v="2"/>
    <s v="Achat et réaménagement - bâtiment"/>
    <x v="2"/>
    <s v="En réalisation"/>
    <d v="2016-10-07T00:00:00"/>
    <s v="Appels d'offres entrepreneur"/>
    <s v="Appel d’offres entrepreneur"/>
    <n v="8"/>
    <s v="Appels d'offres entrepreneur"/>
    <n v="8"/>
    <s v="Appels d'offres entrepreneur"/>
    <n v="8"/>
    <s v="Appels d'offres entrepreneur"/>
    <n v="8"/>
    <s v="Appels d'offres entrepreneur"/>
    <n v="8"/>
    <m/>
    <m/>
  </r>
  <r>
    <n v="17"/>
    <s v="Princeville"/>
    <s v="17-05"/>
    <s v="2156-9892"/>
    <s v="3005-9118"/>
    <s v="CPE LA PETITE BANDE (INST. PRINCEVILLE)"/>
    <n v="28"/>
    <x v="0"/>
    <s v="Ajout INS"/>
    <s v="2017-2018"/>
    <n v="2017"/>
    <d v="2017-08-27T00:00:00"/>
    <x v="0"/>
    <s v="Aménagement - location"/>
    <x v="0"/>
    <s v="En réalisation"/>
    <d v="2017-04-21T00:00:00"/>
    <s v="Aucune étape franchie"/>
    <s v="Aucune étape franchie"/>
    <n v="0"/>
    <s v="Aucune étape franchie"/>
    <n v="0"/>
    <s v="Aucune étape franchie"/>
    <n v="0"/>
    <s v="Aucune étape franchie"/>
    <n v="0"/>
    <s v="Aucune étape franchie"/>
    <n v="0"/>
    <m/>
    <m/>
  </r>
  <r>
    <n v="17"/>
    <s v="Victoriaville"/>
    <s v="17-04"/>
    <s v="5418-3694"/>
    <s v="3005-1359"/>
    <s v="CPE LA MARELLE DES BOIS-FRANCS"/>
    <n v="16"/>
    <x v="0"/>
    <s v="Augment. INS"/>
    <s v="2017-2018"/>
    <n v="2017"/>
    <d v="2018-03-05T00:00:00"/>
    <x v="0"/>
    <s v="Agrandissement -installation"/>
    <x v="0"/>
    <s v="En réalisation"/>
    <d v="2017-10-20T00:00:00"/>
    <s v="Aucune étape franchie"/>
    <s v="Aucune étape franchie"/>
    <n v="0"/>
    <s v="Aucune étape franchie"/>
    <n v="0"/>
    <s v="Aucune étape franchie"/>
    <n v="0"/>
    <s v="Aucune étape franchie"/>
    <n v="0"/>
    <s v="Aucune étape franchie"/>
    <n v="0"/>
    <m/>
    <m/>
  </r>
  <r>
    <n v="17"/>
    <s v="Drummondville"/>
    <s v="17-01"/>
    <s v="3000-1346"/>
    <s v="3000-1346"/>
    <s v="CPE LE PAPILLON ENCHANTÉ"/>
    <n v="18"/>
    <x v="0"/>
    <s v="Augment. INS"/>
    <s v="2017-2018"/>
    <n v="2017"/>
    <d v="2018-03-26T00:00:00"/>
    <x v="0"/>
    <s v="Agrandissement -installation"/>
    <x v="0"/>
    <s v="En réalisation"/>
    <d v="2017-09-30T00:00:00"/>
    <s v="Aucune étape franchie"/>
    <s v="Aucune étape franchie"/>
    <n v="0"/>
    <s v="Aucune étape franchie"/>
    <n v="0"/>
    <s v="Aucune étape franchie"/>
    <n v="0"/>
    <s v="Aucune étape franchie"/>
    <n v="0"/>
    <s v="Aucune étape franchie"/>
    <n v="0"/>
    <m/>
    <m/>
  </r>
  <r>
    <m/>
    <m/>
    <m/>
    <m/>
    <m/>
    <s v="Sous-total:"/>
    <n v="99"/>
    <x v="1"/>
    <m/>
    <s v="2017-2018"/>
    <s v="2017-2018"/>
    <m/>
    <x v="1"/>
    <m/>
    <x v="1"/>
    <m/>
    <m/>
    <m/>
    <m/>
    <m/>
    <m/>
    <m/>
    <m/>
    <m/>
    <m/>
    <m/>
    <m/>
    <m/>
    <m/>
    <m/>
  </r>
  <r>
    <n v="17"/>
    <s v="Nicolet"/>
    <s v="17-03"/>
    <s v="1359-6408"/>
    <s v="3005-9029"/>
    <s v="CPE GRIPETTE (INST. NICOLET)"/>
    <n v="39"/>
    <x v="0"/>
    <s v="Ajout INS"/>
    <s v="2018-2019"/>
    <n v="2018"/>
    <d v="2018-09-30T00:00:00"/>
    <x v="0"/>
    <s v="Construction - installation"/>
    <x v="0"/>
    <s v="En réalisation"/>
    <d v="2018-09-30T00:00:00"/>
    <s v="Aucune étape franchie"/>
    <s v="Aucune étape franchie"/>
    <n v="0"/>
    <s v="Aucune étape franchie"/>
    <n v="0"/>
    <s v="Aucune étape franchie"/>
    <n v="0"/>
    <s v="Aucune étape franchie"/>
    <n v="0"/>
    <s v="Aucune étape franchie"/>
    <n v="0"/>
    <m/>
    <m/>
  </r>
  <r>
    <n v="17"/>
    <s v="Drummondville"/>
    <s v="17-01"/>
    <s v="3000-2105"/>
    <s v="3005-0603"/>
    <s v="CPE LA MAISON DE BÉCASSINE"/>
    <n v="3"/>
    <x v="0"/>
    <s v="Augment. INS"/>
    <s v="2018-2019"/>
    <n v="2018"/>
    <d v="2018-12-01T00:00:00"/>
    <x v="0"/>
    <s v="Agrandissement -installation"/>
    <x v="0"/>
    <s v="En réalisation"/>
    <d v="2018-04-01T00:00:00"/>
    <s v="Aucune étape franchie"/>
    <s v="Aucune étape franchie"/>
    <n v="0"/>
    <s v="Aucune étape franchie"/>
    <n v="0"/>
    <s v="Aucune étape franchie"/>
    <n v="0"/>
    <s v="Aucune étape franchie"/>
    <n v="0"/>
    <s v="Aucune étape franchie"/>
    <n v="0"/>
    <m/>
    <m/>
  </r>
  <r>
    <n v="17"/>
    <s v="Bécancour"/>
    <s v="17-02"/>
    <s v="1862-9659"/>
    <s v="3005-8966"/>
    <s v="CPE CHEZ-MOI CHEZ-TOI-BC DE LA GARDE EN MF (BÉCANCOUR)"/>
    <n v="39"/>
    <x v="0"/>
    <s v="Ajout INS"/>
    <s v="2018-2019"/>
    <n v="2018"/>
    <d v="2019-01-14T00:00:00"/>
    <x v="0"/>
    <s v="Construction - installation"/>
    <x v="0"/>
    <s v="En réalisation"/>
    <d v="2018-04-26T00:00:00"/>
    <s v="Aucune étape franchie"/>
    <s v="Aucune étape franchie"/>
    <n v="0"/>
    <s v="Aucune étape franchie"/>
    <n v="0"/>
    <s v="Aucune étape franchie"/>
    <n v="0"/>
    <s v="Aucune étape franchie"/>
    <n v="0"/>
    <s v="Aucune étape franchie"/>
    <n v="0"/>
    <m/>
    <m/>
  </r>
  <r>
    <m/>
    <m/>
    <m/>
    <m/>
    <m/>
    <s v="Sous-total:"/>
    <n v="81"/>
    <x v="1"/>
    <m/>
    <s v="2018-2019"/>
    <s v="2018-2019"/>
    <m/>
    <x v="1"/>
    <m/>
    <x v="1"/>
    <m/>
    <m/>
    <m/>
    <m/>
    <m/>
    <m/>
    <m/>
    <m/>
    <m/>
    <m/>
    <m/>
    <m/>
    <m/>
    <m/>
    <m/>
  </r>
  <r>
    <n v="17"/>
    <s v="Saint-Cyrille-de-Wendover"/>
    <s v="17-01"/>
    <s v="3001-3767"/>
    <s v="3005-9027"/>
    <s v="CPE AU COEUR DES DÉCOUVERTES"/>
    <n v="80"/>
    <x v="0"/>
    <s v="Implant.CPE INS"/>
    <s v="2019-2020"/>
    <n v="2019"/>
    <d v="2019-09-30T00:00:00"/>
    <x v="0"/>
    <s v="Construction - installation"/>
    <x v="0"/>
    <s v="Au développement"/>
    <d v="2019-09-30T00:00:00"/>
    <s v="Aucune étape franchie"/>
    <s v="Aucune étape franchie"/>
    <n v="0"/>
    <s v="Aucune étape franchie"/>
    <n v="0"/>
    <s v="Aucune étape franchie"/>
    <n v="0"/>
    <s v="Aucune étape franchie"/>
    <n v="0"/>
    <s v="Aucune étape franchie"/>
    <n v="0"/>
    <m/>
    <m/>
  </r>
  <r>
    <n v="17"/>
    <s v="Notre-Dame-du-Bon-Conseil"/>
    <s v="17-01"/>
    <s v="3000-1346"/>
    <s v="3005-1004"/>
    <s v="CPE LE PAPILLON ENCHANTÉ"/>
    <n v="31"/>
    <x v="0"/>
    <s v="Augment. INS"/>
    <s v="2019-2020"/>
    <n v="2019"/>
    <d v="2020-02-24T00:00:00"/>
    <x v="0"/>
    <s v="Agrandissement -installation"/>
    <x v="0"/>
    <s v="En réalisation"/>
    <d v="2020-02-24T00:00:00"/>
    <s v="Aucune étape franchie"/>
    <s v="Aucune étape franchie"/>
    <n v="0"/>
    <s v="Aucune étape franchie"/>
    <n v="0"/>
    <s v="Aucune étape franchie"/>
    <n v="0"/>
    <s v="Aucune étape franchie"/>
    <n v="0"/>
    <s v="Aucune étape franchie"/>
    <n v="0"/>
    <m/>
    <m/>
  </r>
</pivotCacheRecords>
</file>

<file path=xl/pivotCache/pivotCacheRecords3.xml><?xml version="1.0" encoding="utf-8"?>
<pivotCacheRecords xmlns="http://schemas.openxmlformats.org/spreadsheetml/2006/main" xmlns:r="http://schemas.openxmlformats.org/officeDocument/2006/relationships" count="435">
  <r>
    <n v="1"/>
    <s v="Matane"/>
    <s v="1-01"/>
    <s v="3000-2313"/>
    <x v="0"/>
    <s v="CPE MATANE "/>
    <x v="0"/>
    <x v="0"/>
    <s v="Ajout INS"/>
    <s v="2017-2018"/>
    <n v="2017"/>
    <d v="2017-09-30T00:00:00"/>
    <x v="0"/>
    <s v="Construction - installation"/>
    <x v="0"/>
    <x v="0"/>
    <s v="Au développement"/>
    <d v="2017-09-30T00:00:00"/>
    <s v="Aucune étape franchie"/>
    <s v="Aucune étape franchie"/>
    <n v="0"/>
    <s v="Aucune étape franchie"/>
    <n v="0"/>
    <s v="Aucune étape franchie"/>
    <n v="0"/>
    <s v="Aucune étape franchie"/>
    <n v="0"/>
    <s v="Aucune étape franchie"/>
    <s v="Aucune étape franchie"/>
    <n v="0"/>
    <m/>
    <m/>
    <s v="En réflexion sur la réalisation du projet"/>
  </r>
  <r>
    <n v="1"/>
    <s v="Saint-Anaclet-de-Lessard"/>
    <s v="1-03"/>
    <s v="1645-9273"/>
    <x v="1"/>
    <s v="CPE LES PETITS SOLEILS MAGIQUES "/>
    <x v="1"/>
    <x v="0"/>
    <s v="Ajout INS"/>
    <s v="2017-2018"/>
    <n v="2016"/>
    <d v="2017-09-30T00:00:00"/>
    <x v="0"/>
    <s v="Construction - installation"/>
    <x v="0"/>
    <x v="0"/>
    <s v="Au développement"/>
    <d v="2016-09-30T00:00:00"/>
    <s v="Aucune étape franchie"/>
    <s v="Aucune étape franchie"/>
    <n v="0"/>
    <s v="Aucune étape franchie"/>
    <n v="0"/>
    <s v="Aucune étape franchie"/>
    <n v="0"/>
    <s v="Aucune étape franchie"/>
    <n v="0"/>
    <s v="Aucune étape franchie"/>
    <s v="Aucune étape franchie"/>
    <n v="0"/>
    <m/>
    <s v="En cours de discussion."/>
    <s v="En cours de discussion."/>
  </r>
  <r>
    <n v="1"/>
    <s v="Rimouski"/>
    <s v="1-03"/>
    <s v="1642-2438"/>
    <x v="2"/>
    <s v="CPE &quot;LES TROIS COINS&quot;"/>
    <x v="2"/>
    <x v="0"/>
    <s v="Augment. INS"/>
    <s v="2017-2018"/>
    <n v="2017"/>
    <d v="2017-09-30T00:00:00"/>
    <x v="0"/>
    <s v="Agrandissement -installation"/>
    <x v="0"/>
    <x v="0"/>
    <s v="Au développement"/>
    <d v="2017-09-30T00:00:00"/>
    <s v="Aucune étape franchie"/>
    <s v="Aucune étape franchie"/>
    <n v="0"/>
    <s v="Aucune étape franchie"/>
    <n v="0"/>
    <s v="Aucune étape franchie"/>
    <n v="0"/>
    <s v="Aucune étape franchie"/>
    <n v="0"/>
    <s v="Aucune étape franchie"/>
    <s v="Aucune étape franchie"/>
    <n v="0"/>
    <m/>
    <m/>
    <s v="En recherche de financement"/>
  </r>
  <r>
    <n v="1"/>
    <s v="Dégelis"/>
    <s v="1-07"/>
    <s v="5426-2654"/>
    <x v="3"/>
    <s v="CPE &quot;LES CALINOURS&quot; (INSTALLATION DÉGELIS)"/>
    <x v="3"/>
    <x v="0"/>
    <s v="Augment. INS"/>
    <s v="2017-2018"/>
    <n v="2017"/>
    <d v="2017-09-30T00:00:00"/>
    <x v="0"/>
    <s v="Agrandissement -installation"/>
    <x v="0"/>
    <x v="0"/>
    <s v="Au développement"/>
    <d v="2017-09-30T00:00:00"/>
    <s v="Aucune étape franchie"/>
    <s v="Aucune étape franchie"/>
    <n v="0"/>
    <s v="Aucune étape franchie"/>
    <n v="0"/>
    <s v="Aucune étape franchie"/>
    <n v="0"/>
    <s v="Aucune étape franchie"/>
    <n v="0"/>
    <s v="Aucune étape franchie"/>
    <s v="Aucune étape franchie"/>
    <n v="0"/>
    <m/>
    <m/>
    <s v="En réflexion sur la réalisation du projet"/>
  </r>
  <r>
    <m/>
    <m/>
    <m/>
    <m/>
    <x v="4"/>
    <s v="Sous-total:"/>
    <x v="4"/>
    <x v="1"/>
    <m/>
    <s v="2017-2018"/>
    <s v="2017-2018"/>
    <m/>
    <x v="1"/>
    <m/>
    <x v="1"/>
    <x v="1"/>
    <m/>
    <m/>
    <m/>
    <m/>
    <m/>
    <m/>
    <m/>
    <m/>
    <m/>
    <m/>
    <m/>
    <m/>
    <m/>
    <m/>
    <m/>
    <m/>
    <m/>
  </r>
  <r>
    <n v="1"/>
    <s v="Amqui"/>
    <s v="1-02"/>
    <s v="1644-3889"/>
    <x v="5"/>
    <s v="CPE LES P'TITS FLOTS"/>
    <x v="5"/>
    <x v="0"/>
    <s v="Ajout INS"/>
    <s v="2018-2019"/>
    <n v="2018"/>
    <d v="2018-09-30T00:00:00"/>
    <x v="0"/>
    <s v="Construction - installation"/>
    <x v="0"/>
    <x v="0"/>
    <s v="Au développement"/>
    <d v="2018-09-30T00:00:00"/>
    <s v="Aucune étape franchie"/>
    <s v="Aucune étape franchie"/>
    <n v="0"/>
    <s v="Aucune étape franchie"/>
    <n v="0"/>
    <s v="Aucune étape franchie"/>
    <n v="0"/>
    <s v="Aucune étape franchie"/>
    <n v="0"/>
    <s v="Aucune étape franchie"/>
    <s v="Aucune étape franchie"/>
    <n v="0"/>
    <m/>
    <m/>
    <s v="Projet en 2018-2019"/>
  </r>
  <r>
    <n v="1"/>
    <s v="Rimouski"/>
    <s v="1-03"/>
    <s v="2543-9043"/>
    <x v="6"/>
    <s v="FARFADETS DE LA POINTE INC "/>
    <x v="6"/>
    <x v="0"/>
    <s v="Ajout INS"/>
    <s v="2018-2019"/>
    <n v="2018"/>
    <d v="2018-09-30T00:00:00"/>
    <x v="0"/>
    <s v="Construction - installation"/>
    <x v="0"/>
    <x v="0"/>
    <s v="Au développement"/>
    <d v="2018-09-30T00:00:00"/>
    <s v="Aucune étape franchie"/>
    <s v="Aucune étape franchie"/>
    <n v="0"/>
    <s v="Aucune étape franchie"/>
    <n v="0"/>
    <s v="Aucune étape franchie"/>
    <n v="0"/>
    <s v="Aucune étape franchie"/>
    <n v="0"/>
    <s v="Aucune étape franchie"/>
    <s v="Aucune étape franchie"/>
    <n v="0"/>
    <m/>
    <m/>
    <s v="Projet en 2018-2019"/>
  </r>
  <r>
    <n v="1"/>
    <s v="Sainte-Luce-Luceville"/>
    <s v="1-04"/>
    <s v="1853-3604"/>
    <x v="7"/>
    <s v="CPE LES PINSONS INC."/>
    <x v="7"/>
    <x v="0"/>
    <s v="Augment. INS"/>
    <s v="2018-2019"/>
    <n v="2018"/>
    <d v="2018-09-30T00:00:00"/>
    <x v="0"/>
    <s v="Agrandissement -installation"/>
    <x v="0"/>
    <x v="0"/>
    <s v="Au développement"/>
    <d v="2018-09-30T00:00:00"/>
    <s v="Aucune étape franchie"/>
    <s v="Aucune étape franchie"/>
    <n v="0"/>
    <s v="Aucune étape franchie"/>
    <n v="0"/>
    <s v="Aucune étape franchie"/>
    <n v="0"/>
    <s v="Aucune étape franchie"/>
    <n v="0"/>
    <s v="Aucune étape franchie"/>
    <s v="Aucune étape franchie"/>
    <n v="0"/>
    <m/>
    <m/>
    <s v="Projet en 2018-2019"/>
  </r>
  <r>
    <m/>
    <m/>
    <m/>
    <m/>
    <x v="4"/>
    <s v="Sous-total:"/>
    <x v="8"/>
    <x v="1"/>
    <m/>
    <s v="2018-2019"/>
    <s v="2018-2019"/>
    <m/>
    <x v="1"/>
    <m/>
    <x v="1"/>
    <x v="1"/>
    <m/>
    <m/>
    <m/>
    <m/>
    <m/>
    <m/>
    <m/>
    <m/>
    <m/>
    <m/>
    <m/>
    <m/>
    <m/>
    <m/>
    <m/>
    <m/>
    <m/>
  </r>
  <r>
    <n v="1"/>
    <s v="La Pocatière"/>
    <s v="1-08"/>
    <s v="3000-2010"/>
    <x v="8"/>
    <s v="LES SERVICES DE GARDE LA FARANDOLE"/>
    <x v="9"/>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Projet en 2019-2020"/>
  </r>
  <r>
    <n v="1"/>
    <s v="Mont-Joli"/>
    <s v="1-04"/>
    <s v="1334-4049"/>
    <x v="9"/>
    <s v="LES P'TITS MONTOIS "/>
    <x v="10"/>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Projet en 2019-2020"/>
  </r>
  <r>
    <n v="1"/>
    <s v="Pohénégamook"/>
    <s v="1-07"/>
    <s v="5426-2654"/>
    <x v="10"/>
    <s v="CPE LES CALINOURS "/>
    <x v="7"/>
    <x v="0"/>
    <s v="Ajout INS"/>
    <s v="2019-2020"/>
    <n v="2019"/>
    <d v="2019-09-30T00:00:00"/>
    <x v="0"/>
    <s v="Aménagement - location"/>
    <x v="0"/>
    <x v="0"/>
    <s v="Au développement"/>
    <d v="2019-09-30T00:00:00"/>
    <s v="Aucune étape franchie"/>
    <s v="Aucune étape franchie"/>
    <n v="0"/>
    <s v="Aucune étape franchie"/>
    <n v="0"/>
    <s v="Aucune étape franchie"/>
    <n v="0"/>
    <s v="Aucune étape franchie"/>
    <n v="0"/>
    <s v="Aucune étape franchie"/>
    <s v="Aucune étape franchie"/>
    <n v="0"/>
    <m/>
    <m/>
    <s v="Projet en 2019-2020"/>
  </r>
  <r>
    <n v="1"/>
    <s v="Mont-Joli"/>
    <s v="1-04"/>
    <s v="1334-4049"/>
    <x v="11"/>
    <s v="CPE LES P'TITS MONTOIS (LA PAS-R-AILES)"/>
    <x v="3"/>
    <x v="0"/>
    <s v="Augment. INS"/>
    <s v="2019-2020"/>
    <n v="2019"/>
    <d v="2019-09-30T00:00:00"/>
    <x v="2"/>
    <s v="Aménagement - location"/>
    <x v="2"/>
    <x v="2"/>
    <s v="En réalisation"/>
    <d v="2019-09-30T00:00:00"/>
    <s v="Dépôt plans+budget pré."/>
    <s v="Dépôt plans+budget pré."/>
    <n v="6"/>
    <s v="Dépôt plans+budget pré."/>
    <n v="6"/>
    <s v="Dépôt plans+budget pré."/>
    <n v="6"/>
    <s v="Dépôt plans+budget pré."/>
    <n v="6"/>
    <s v="Dépôt plans+budget pré."/>
    <s v="Dépôt plans+budget pré."/>
    <n v="6"/>
    <s v="Retour de pl. possible"/>
    <s v="Dans l'incapacité de développer les places à la Pas-R-Ailes, le CA a demandé au Ministère l'autorisation de jumeler les 13 places de ce projet autorisé dans le cadre du plan de développement 2011 aux 37 places reçues dans le cadre du plan de développement 2013 reportant la date de réalisation au 30 septembre 2019."/>
    <s v="Dans l'incapacité de développer les places à la Pas-R-Ailes, le CA a demandé au Ministère l'autorisation de jumeler les 13 places de ce projet autorisé dans le cadre du plan de développement 2011 aux 37 places reçues dans le cadre du plan de développement 2013 reportant la date de réalisation au 30 septembre 2019."/>
  </r>
  <r>
    <n v="1"/>
    <s v="Saint-Arsène"/>
    <s v="1-06"/>
    <s v="3001-0750"/>
    <x v="12"/>
    <s v="CPE DES CANTONS DE RIVIÈRE DU LOUP"/>
    <x v="1"/>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En réflexion sur la réalisation du projet"/>
  </r>
  <r>
    <m/>
    <m/>
    <m/>
    <m/>
    <x v="4"/>
    <s v="Sous-total:"/>
    <x v="11"/>
    <x v="1"/>
    <m/>
    <s v="2019-2020"/>
    <s v="2019-2020"/>
    <m/>
    <x v="1"/>
    <m/>
    <x v="1"/>
    <x v="1"/>
    <m/>
    <m/>
    <m/>
    <m/>
    <m/>
    <m/>
    <m/>
    <m/>
    <m/>
    <m/>
    <m/>
    <m/>
    <m/>
    <m/>
    <m/>
    <m/>
    <m/>
  </r>
  <r>
    <s v="Nb de projets"/>
    <n v="12"/>
    <m/>
    <m/>
    <x v="4"/>
    <s v="Total région 1 _x000a_BAS-SAINT-LAURENT"/>
    <x v="12"/>
    <x v="1"/>
    <m/>
    <m/>
    <m/>
    <m/>
    <x v="1"/>
    <m/>
    <x v="1"/>
    <x v="1"/>
    <m/>
    <m/>
    <m/>
    <m/>
    <m/>
    <m/>
    <m/>
    <m/>
    <m/>
    <m/>
    <m/>
    <m/>
    <m/>
    <m/>
    <m/>
    <m/>
    <m/>
  </r>
  <r>
    <n v="2"/>
    <s v="Saguenay"/>
    <s v="2-07"/>
    <s v="3001-3416"/>
    <x v="13"/>
    <s v="CENTRE DE LA PETITE ENFANCE MIKUENISS"/>
    <x v="13"/>
    <x v="0"/>
    <s v="Implant.CPE INS"/>
    <s v="2016-2017"/>
    <n v="2015"/>
    <d v="2017-01-09T00:00:00"/>
    <x v="3"/>
    <s v="Aménagement - location"/>
    <x v="0"/>
    <x v="0"/>
    <s v="En réalisation"/>
    <d v="2016-01-25T00:00:00"/>
    <s v="Autorisation début des travaux"/>
    <s v="Autorisation début des travaux"/>
    <n v="11"/>
    <s v="Réalisation des travaux"/>
    <n v="12"/>
    <s v="Réalisation des travaux"/>
    <n v="12"/>
    <s v="Réalisation des travaux"/>
    <n v="12"/>
    <s v="Approbation des locaux"/>
    <s v="Approbation des locaux"/>
    <n v="14"/>
    <m/>
    <s v="Projet de 45 places : 10 places sous permis temporairement dans l'installation du CPE Les Dégourdis (3005-1687). Retard chantier et problème avec l'architecte au dossier. Ouverture reportée au mois d'août 2016."/>
    <s v="Projet de 45 places : 10 places sous permis temporairement dans l'installation du CPE Les Dégourdis (3005-1687). Retard chantier et problème avec l'architecte au dossier. Les travaux sont complétés mais du travail est en cours pour s'assurer de la conformité aux normes de constrcution. Ouverture reportée au mois de janvier 2017."/>
  </r>
  <r>
    <m/>
    <m/>
    <m/>
    <m/>
    <x v="4"/>
    <s v="Sous-total:"/>
    <x v="13"/>
    <x v="1"/>
    <m/>
    <s v="2016-2017"/>
    <s v="2016-2017"/>
    <m/>
    <x v="1"/>
    <m/>
    <x v="1"/>
    <x v="1"/>
    <m/>
    <m/>
    <m/>
    <m/>
    <m/>
    <m/>
    <m/>
    <m/>
    <m/>
    <m/>
    <m/>
    <m/>
    <m/>
    <m/>
    <m/>
    <m/>
    <m/>
  </r>
  <r>
    <n v="2"/>
    <s v="Jonquière"/>
    <s v="2-06"/>
    <s v="3000-1232"/>
    <x v="14"/>
    <s v="CPE LA SOURIS VERTE "/>
    <x v="7"/>
    <x v="0"/>
    <s v="Ajout INS"/>
    <s v="2017-2018"/>
    <n v="2017"/>
    <d v="2017-06-30T00:00:00"/>
    <x v="0"/>
    <s v="Aménagement - location"/>
    <x v="3"/>
    <x v="3"/>
    <s v="En réalisation"/>
    <d v="2017-04-01T00:00:00"/>
    <s v="Aucune étape franchie"/>
    <s v="Aucune étape franchie"/>
    <n v="0"/>
    <s v="Aucune étape franchie"/>
    <n v="0"/>
    <s v="Aucune étape franchie"/>
    <n v="0"/>
    <s v="Aucune étape franchie"/>
    <n v="0"/>
    <s v="Aucune étape franchie"/>
    <s v="Aucune étape franchie"/>
    <n v="0"/>
    <m/>
    <m/>
    <s v="Il s'agit d'un projet sans PFI. La conception des plans est en cour."/>
  </r>
  <r>
    <n v="2"/>
    <s v="Roberval"/>
    <s v="2-02"/>
    <s v="3000-2072"/>
    <x v="15"/>
    <s v="CPE LES AMIS DE LA CULBUTE "/>
    <x v="14"/>
    <x v="0"/>
    <s v="Ajout INS"/>
    <s v="2017-2018"/>
    <n v="2016"/>
    <d v="2017-08-31T00:00:00"/>
    <x v="0"/>
    <s v="Aménagement - location"/>
    <x v="0"/>
    <x v="0"/>
    <s v="En réalisation"/>
    <d v="2017-02-01T00:00:00"/>
    <s v="Aucune étape franchie"/>
    <s v="Aucune étape franchie"/>
    <n v="0"/>
    <s v="Aucune étape franchie"/>
    <n v="0"/>
    <s v="Aucune étape franchie"/>
    <n v="0"/>
    <s v="Aucune étape franchie"/>
    <n v="0"/>
    <s v="Admissibilité au PFI"/>
    <s v="Admissibilité au PFI"/>
    <n v="1"/>
    <m/>
    <m/>
    <s v="Projet clé en main. En attente des plans"/>
  </r>
  <r>
    <n v="2"/>
    <s v="Alma"/>
    <s v="2-01"/>
    <s v="2166-7746"/>
    <x v="16"/>
    <s v="CPE LA BAMBINERIE "/>
    <x v="15"/>
    <x v="0"/>
    <s v="Ajout INS"/>
    <s v="2017-2018"/>
    <n v="2017"/>
    <d v="2017-09-30T00:00:00"/>
    <x v="0"/>
    <s v="Construction - installation"/>
    <x v="0"/>
    <x v="0"/>
    <s v="Au développement"/>
    <d v="2017-09-30T00:00:00"/>
    <s v="Aucune étape franchie"/>
    <s v="Aucune étape franchie"/>
    <n v="0"/>
    <s v="Aucune étape franchie"/>
    <n v="0"/>
    <s v="Aucune étape franchie"/>
    <n v="0"/>
    <s v="Aucune étape franchie"/>
    <n v="0"/>
    <s v="Aucune étape franchie"/>
    <s v="Aucune étape franchie"/>
    <n v="0"/>
    <m/>
    <m/>
    <s v="Le CPE travaille à un changement d'opportunité pour la réalisation du projet."/>
  </r>
  <r>
    <n v="2"/>
    <s v="Dolbeau-Mistassini"/>
    <s v="2-04"/>
    <s v="3000-1327"/>
    <x v="17"/>
    <s v="CPE CROQUE LA VIE "/>
    <x v="7"/>
    <x v="0"/>
    <s v="Ajout INS"/>
    <s v="2017-2018"/>
    <n v="2016"/>
    <d v="2017-09-30T00:00:00"/>
    <x v="0"/>
    <s v="Construction - installation"/>
    <x v="0"/>
    <x v="0"/>
    <s v="Au développement"/>
    <d v="2016-09-30T00:00:00"/>
    <s v="Aucune étape franchie"/>
    <s v="Aucune étape franchie"/>
    <n v="0"/>
    <s v="Aucune étape franchie"/>
    <n v="0"/>
    <s v="Aucune étape franchie"/>
    <n v="0"/>
    <s v="Aucune étape franchie"/>
    <n v="0"/>
    <s v="Aucune étape franchie"/>
    <s v="Aucune étape franchie"/>
    <n v="0"/>
    <m/>
    <s v="Le CPE n’a pas encore confirmé la réalisation des 21 places. Il est toujours à chercher une façon de réaliser le projet. La lettre d’engagement n'est pas signée. "/>
    <s v="Le CPE n’a pas encore confirmé la réalisation des 21 places. Il est toujours à chercher une façon de réaliser le projet. La lettre d’engagement n'est pas signée. "/>
  </r>
  <r>
    <n v="2"/>
    <s v="Chicoutimi"/>
    <s v="2-07"/>
    <s v="3000-4987"/>
    <x v="18"/>
    <s v="CPE LES DÉGOURDIS"/>
    <x v="2"/>
    <x v="0"/>
    <s v="Augment. INS"/>
    <s v="2017-2018"/>
    <n v="2017"/>
    <d v="2017-09-30T00:00:00"/>
    <x v="0"/>
    <s v="Réaménagement -installation"/>
    <x v="0"/>
    <x v="0"/>
    <s v="Au développement"/>
    <d v="2017-09-30T00:00:00"/>
    <s v="Aucune étape franchie"/>
    <s v="Aucune étape franchie"/>
    <n v="0"/>
    <s v="Aucune étape franchie"/>
    <n v="0"/>
    <s v="Aucune étape franchie"/>
    <n v="0"/>
    <s v="Aucune étape franchie"/>
    <n v="0"/>
    <s v="Aucune étape franchie"/>
    <s v="Aucune étape franchie"/>
    <n v="0"/>
    <m/>
    <s v="10 places mises temporairement sous permis provenant du CPE MIKUENISS (3005-8635) jusqu'au moment de la réalisation de son projet de 45 places."/>
    <s v="10 places mises temporairement sous permis provenant du CPE MIKUENISS (3005-8635) jusqu'au moment de la réalisation de son projet de 45 places. "/>
  </r>
  <r>
    <m/>
    <m/>
    <m/>
    <m/>
    <x v="4"/>
    <s v="Sous-total:"/>
    <x v="16"/>
    <x v="1"/>
    <m/>
    <s v="2017-2018"/>
    <s v="2017-2018"/>
    <m/>
    <x v="1"/>
    <m/>
    <x v="1"/>
    <x v="1"/>
    <m/>
    <m/>
    <m/>
    <m/>
    <m/>
    <m/>
    <m/>
    <m/>
    <m/>
    <m/>
    <m/>
    <m/>
    <m/>
    <m/>
    <m/>
    <m/>
    <m/>
  </r>
  <r>
    <n v="2"/>
    <s v="Saint-Fulgence"/>
    <s v="2-07"/>
    <s v="4028-5694"/>
    <x v="19"/>
    <s v="CPE LES PETITS CAILLOUX ST-FULGENCE"/>
    <x v="17"/>
    <x v="0"/>
    <s v="Augment. INS"/>
    <s v="2018-2019"/>
    <n v="2018"/>
    <d v="2018-09-30T00:00:00"/>
    <x v="0"/>
    <s v="Réaménagement - location"/>
    <x v="3"/>
    <x v="3"/>
    <s v="Au développement"/>
    <d v="2018-09-30T00:00:00"/>
    <s v="Aucune étape franchie"/>
    <s v="Aucune étape franchie"/>
    <n v="0"/>
    <s v="Aucune étape franchie"/>
    <n v="0"/>
    <s v="Aucune étape franchie"/>
    <n v="0"/>
    <s v="Aucune étape franchie"/>
    <n v="0"/>
    <s v="Aucune étape franchie"/>
    <s v="Aucune étape franchie"/>
    <n v="0"/>
    <m/>
    <m/>
    <s v="Projet en 2018-2019"/>
  </r>
  <r>
    <m/>
    <m/>
    <m/>
    <m/>
    <x v="4"/>
    <s v="Sous-total:"/>
    <x v="17"/>
    <x v="1"/>
    <m/>
    <s v="2018-2019"/>
    <s v="2018-2019"/>
    <m/>
    <x v="1"/>
    <m/>
    <x v="1"/>
    <x v="1"/>
    <m/>
    <m/>
    <m/>
    <m/>
    <m/>
    <m/>
    <m/>
    <m/>
    <m/>
    <m/>
    <m/>
    <m/>
    <m/>
    <m/>
    <m/>
    <m/>
    <m/>
  </r>
  <r>
    <n v="2"/>
    <s v="Saint-Nazaire"/>
    <s v="2-01"/>
    <s v="4086-2005"/>
    <x v="20"/>
    <s v="CPE LES PICASSOS DE L'ÎLE "/>
    <x v="18"/>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Projet en 2019-2020"/>
  </r>
  <r>
    <n v="2"/>
    <s v="La Baie"/>
    <s v="2-05"/>
    <s v="1638-1808"/>
    <x v="21"/>
    <s v="CPE MINI-MONDE"/>
    <x v="19"/>
    <x v="0"/>
    <s v="Augment. INS"/>
    <s v="2019-2020"/>
    <n v="2019"/>
    <d v="2019-09-30T00:00:00"/>
    <x v="0"/>
    <s v="Agrandissement -installation"/>
    <x v="0"/>
    <x v="0"/>
    <s v="Au développement"/>
    <d v="2019-09-30T00:00:00"/>
    <s v="Aucune étape franchie"/>
    <s v="Aucune étape franchie"/>
    <n v="0"/>
    <s v="Aucune étape franchie"/>
    <n v="0"/>
    <s v="Aucune étape franchie"/>
    <n v="0"/>
    <s v="Aucune étape franchie"/>
    <n v="0"/>
    <s v="Aucune étape franchie"/>
    <s v="Aucune étape franchie"/>
    <n v="0"/>
    <m/>
    <m/>
    <s v="Projet en 2019-2020"/>
  </r>
  <r>
    <m/>
    <m/>
    <m/>
    <m/>
    <x v="4"/>
    <s v="Sous-total:"/>
    <x v="20"/>
    <x v="1"/>
    <m/>
    <s v="2019-2020"/>
    <s v="2019-2020"/>
    <m/>
    <x v="1"/>
    <m/>
    <x v="1"/>
    <x v="1"/>
    <m/>
    <m/>
    <m/>
    <m/>
    <m/>
    <m/>
    <m/>
    <m/>
    <m/>
    <m/>
    <m/>
    <m/>
    <m/>
    <m/>
    <m/>
    <m/>
    <m/>
  </r>
  <r>
    <n v="2"/>
    <s v="Chicoutimi"/>
    <s v="2-07"/>
    <s v="4028-5694"/>
    <x v="22"/>
    <s v="CPE LES PETITS CAILLOUX CHICOUTIMI"/>
    <x v="21"/>
    <x v="0"/>
    <s v="Augment. INS"/>
    <s v="2020-2021"/>
    <n v="2020"/>
    <d v="2020-09-30T00:00:00"/>
    <x v="0"/>
    <s v="Agrandissement -installation"/>
    <x v="0"/>
    <x v="0"/>
    <s v="Au développement"/>
    <d v="2020-09-30T00:00:00"/>
    <s v="Aucune étape franchie"/>
    <s v="Aucune étape franchie"/>
    <n v="0"/>
    <s v="Aucune étape franchie"/>
    <n v="0"/>
    <s v="Aucune étape franchie"/>
    <n v="0"/>
    <s v="Aucune étape franchie"/>
    <n v="0"/>
    <s v="Aucune étape franchie"/>
    <s v="Aucune étape franchie"/>
    <n v="0"/>
    <m/>
    <m/>
    <s v="Projet en 2020-2021"/>
  </r>
  <r>
    <m/>
    <m/>
    <m/>
    <m/>
    <x v="4"/>
    <s v="Sous-total:"/>
    <x v="21"/>
    <x v="1"/>
    <m/>
    <s v="2020-2021"/>
    <s v="2020-2021"/>
    <m/>
    <x v="1"/>
    <m/>
    <x v="1"/>
    <x v="1"/>
    <m/>
    <m/>
    <m/>
    <m/>
    <m/>
    <m/>
    <m/>
    <m/>
    <m/>
    <m/>
    <m/>
    <m/>
    <m/>
    <m/>
    <m/>
    <m/>
    <m/>
  </r>
  <r>
    <s v="Nb de projets"/>
    <n v="10"/>
    <m/>
    <m/>
    <x v="4"/>
    <s v="Total région 2_x000a_SAGUENAY- LAC-SAINT-JEAN"/>
    <x v="22"/>
    <x v="1"/>
    <m/>
    <m/>
    <m/>
    <m/>
    <x v="1"/>
    <m/>
    <x v="1"/>
    <x v="1"/>
    <m/>
    <m/>
    <m/>
    <m/>
    <m/>
    <m/>
    <m/>
    <m/>
    <m/>
    <m/>
    <m/>
    <m/>
    <m/>
    <m/>
    <m/>
    <m/>
    <m/>
  </r>
  <r>
    <n v="3"/>
    <s v="Stoneham-et-Tewkesbury"/>
    <s v="3-05"/>
    <s v="3001-3663"/>
    <x v="23"/>
    <s v="G. ÉDUCATIVE PERLIMPINPIN"/>
    <x v="23"/>
    <x v="2"/>
    <s v="Impl. garderie"/>
    <s v="2016-2017"/>
    <n v="2016"/>
    <d v="2016-11-21T00:00:00"/>
    <x v="0"/>
    <s v="Construction - installation"/>
    <x v="4"/>
    <x v="4"/>
    <s v="En réalisation"/>
    <d v="2016-09-30T00:00:00"/>
    <s v="Aucune étape franchie"/>
    <s v="Aucune étape franchie"/>
    <n v="0"/>
    <s v="Aucune étape franchie"/>
    <n v="0"/>
    <s v="Aucune étape franchie"/>
    <n v="0"/>
    <s v="Aucune étape franchie"/>
    <n v="0"/>
    <s v="Aucune étape franchie"/>
    <s v="Réalisation des travaux"/>
    <n v="0"/>
    <m/>
    <m/>
    <s v="Les travaux seront terminés vendredi le 21 octobre. Demande de visite déposée le 17 octobre."/>
  </r>
  <r>
    <m/>
    <m/>
    <m/>
    <m/>
    <x v="4"/>
    <s v="Sous-total:"/>
    <x v="23"/>
    <x v="1"/>
    <m/>
    <s v="2016-2017"/>
    <s v="2016-2017"/>
    <m/>
    <x v="1"/>
    <m/>
    <x v="1"/>
    <x v="1"/>
    <m/>
    <m/>
    <m/>
    <m/>
    <m/>
    <m/>
    <m/>
    <m/>
    <m/>
    <m/>
    <m/>
    <m/>
    <m/>
    <m/>
    <m/>
    <m/>
    <m/>
  </r>
  <r>
    <n v="3"/>
    <s v="Québec"/>
    <s v="3-07"/>
    <s v="2627-4936"/>
    <x v="24"/>
    <s v="LE CPE LES PETITS MURMURES"/>
    <x v="0"/>
    <x v="0"/>
    <s v="Ajout INS"/>
    <s v="2017-2018"/>
    <n v="2017"/>
    <d v="2017-06-22T00:00:00"/>
    <x v="2"/>
    <s v="Réaménagement - location"/>
    <x v="2"/>
    <x v="2"/>
    <s v="En réalisation"/>
    <d v="2017-04-01T00:00:00"/>
    <s v="Dépôt plans+budget pré."/>
    <s v="Dépôt plans+budget pré."/>
    <n v="6"/>
    <s v="Dépôt plans+budget pré."/>
    <n v="6"/>
    <s v="Dépôt plans+budget pré."/>
    <n v="6"/>
    <s v="Dépôt plans+budget pré."/>
    <n v="6"/>
    <s v="Dépôt plans+budget pré."/>
    <s v="Approbation plans+budget pré, "/>
    <n v="6"/>
    <m/>
    <m/>
    <s v="Appel d'offres entrepreneurs lancé"/>
  </r>
  <r>
    <n v="3"/>
    <s v="Québec"/>
    <s v="3-07"/>
    <s v="2171-5636"/>
    <x v="25"/>
    <s v="CPE DE L'ANSE AUX LIEVRES INC. (JARDIN D'ENFANTS DUROCHER)"/>
    <x v="18"/>
    <x v="0"/>
    <s v="Augment. INS"/>
    <s v="2017-2018"/>
    <n v="2016"/>
    <d v="2017-09-30T00:00:00"/>
    <x v="2"/>
    <s v="Réaménagement - location"/>
    <x v="0"/>
    <x v="0"/>
    <s v="En réalisation"/>
    <d v="2016-08-15T00:00:00"/>
    <s v="Aucune étape franchie"/>
    <s v="Admissibilité au PFI"/>
    <n v="1"/>
    <s v="Admissibilité au PFI"/>
    <n v="1"/>
    <s v="Admissibilité au PFI"/>
    <n v="1"/>
    <s v="Admissibilité au PFI"/>
    <n v="1"/>
    <s v="Admissibilité au PFI"/>
    <s v="Admissibilité au PFI"/>
    <n v="1"/>
    <m/>
    <s v="Enfants relocalisés temporairement. "/>
    <s v="Enfants relocalisés temporairement. Architecte embauché mais autres professionnels à venir. Dépassements de coûts anticipés."/>
  </r>
  <r>
    <n v="3"/>
    <s v="Sainte-Brigitte-de-Laval"/>
    <s v="3-05"/>
    <s v="2333-5540"/>
    <x v="26"/>
    <s v="CPE L'ÉCHO MAGIQUE (LE NOMBRIL VERT)"/>
    <x v="7"/>
    <x v="0"/>
    <s v="Augment. INS"/>
    <s v="2017-2018"/>
    <n v="2017"/>
    <d v="2017-09-01T00:00:00"/>
    <x v="0"/>
    <s v="Agrandissement -installation"/>
    <x v="0"/>
    <x v="0"/>
    <s v="En réalisation"/>
    <d v="2017-05-01T00:00:00"/>
    <s v="Appel d'offres choix des pro."/>
    <s v="Avis du Ministère embauche pro."/>
    <n v="3"/>
    <s v="Avis du MFA embauche pro."/>
    <n v="3"/>
    <s v="Avis du MFA embauche pro."/>
    <n v="3"/>
    <s v="Avis du MFA embauche pro."/>
    <n v="3"/>
    <s v="Avis du MFA embauche pro."/>
    <s v="Dépôt plan+budget pré."/>
    <n v="3"/>
    <m/>
    <m/>
    <s v="Première série de plans non conformes. En attente d'une nouvelle version."/>
  </r>
  <r>
    <n v="3"/>
    <s v="Château-Richer"/>
    <s v="3-03"/>
    <s v="3000-2097"/>
    <x v="27"/>
    <s v="CPE LA RITOURNELLE (INST. CHÂTEAU-RICHER)"/>
    <x v="24"/>
    <x v="0"/>
    <s v="Ajout INS"/>
    <s v="2017-2018"/>
    <n v="2017"/>
    <d v="2017-09-05T00:00:00"/>
    <x v="0"/>
    <s v="Construction - installation"/>
    <x v="0"/>
    <x v="0"/>
    <s v="En réalisation"/>
    <d v="2017-05-29T00:00:00"/>
    <s v="Aucune étape franchie"/>
    <s v="Aucune étape franchie"/>
    <n v="0"/>
    <s v="Aucune étape franchie"/>
    <n v="0"/>
    <s v="Aucune étape franchie"/>
    <n v="0"/>
    <s v="Aucune étape franchie"/>
    <n v="0"/>
    <s v="Aucune étape franchie"/>
    <s v="Aucune étape franchie"/>
    <n v="0"/>
    <m/>
    <m/>
    <s v="Admissibilité PFI en cours"/>
  </r>
  <r>
    <n v="3"/>
    <s v="Baie-Saint-Paul"/>
    <s v="3-01"/>
    <s v="1631-1318"/>
    <x v="28"/>
    <s v="CPE LA GOELETTE ENCHANTÉE INC. (INST. BAIE-SAINT-PAUL)"/>
    <x v="6"/>
    <x v="0"/>
    <s v="Ajout INS"/>
    <s v="2017-2018"/>
    <n v="2017"/>
    <d v="2017-09-30T00:00:00"/>
    <x v="0"/>
    <s v="Construction - installation"/>
    <x v="0"/>
    <x v="0"/>
    <s v="Au développement"/>
    <d v="2017-09-30T00:00:00"/>
    <s v="Aucune étape franchie"/>
    <s v="Aucune étape franchie"/>
    <n v="0"/>
    <s v="Aucune étape franchie"/>
    <n v="0"/>
    <s v="Aucune étape franchie"/>
    <n v="0"/>
    <s v="Aucune étape franchie"/>
    <n v="0"/>
    <s v="Aucune étape franchie"/>
    <s v="Aucune étape franchie"/>
    <n v="0"/>
    <m/>
    <m/>
    <s v="Projet en 2017-2018"/>
  </r>
  <r>
    <n v="3"/>
    <s v="Sainte-Catherine-de-la-Jacques-Cartier"/>
    <s v="3-05"/>
    <s v="3000-2292"/>
    <x v="29"/>
    <s v="CPE MA BELLE GRENOUILLE (INST. STE-CATHERINE)"/>
    <x v="23"/>
    <x v="0"/>
    <s v="Ajout INS"/>
    <s v="2017-2018"/>
    <n v="2017"/>
    <d v="2017-09-30T00:00:00"/>
    <x v="0"/>
    <s v="Construction - installation"/>
    <x v="0"/>
    <x v="0"/>
    <s v="Au développement"/>
    <d v="2017-09-30T00:00:00"/>
    <s v="Aucune étape franchie"/>
    <s v="Aucune étape franchie"/>
    <n v="0"/>
    <s v="Aucune étape franchie"/>
    <n v="0"/>
    <s v="Aucune étape franchie"/>
    <n v="0"/>
    <s v="Aucune étape franchie"/>
    <n v="0"/>
    <s v="Aucune étape franchie"/>
    <s v="Aucune étape franchie"/>
    <n v="0"/>
    <m/>
    <m/>
    <s v="En recherche de partenaires. "/>
  </r>
  <r>
    <n v="3"/>
    <s v="Lac-Beauport"/>
    <s v="3-05"/>
    <s v="1627-7204"/>
    <x v="30"/>
    <s v="CPE JOLI-COEUR INC."/>
    <x v="23"/>
    <x v="0"/>
    <s v="Ajout INS"/>
    <s v="2017-2018"/>
    <n v="2016"/>
    <d v="2017-10-06T00:00:00"/>
    <x v="2"/>
    <s v="Construction - installation"/>
    <x v="2"/>
    <x v="2"/>
    <s v="En réalisation"/>
    <d v="2017-02-10T00:00:00"/>
    <s v="Autorisation poursuite projet"/>
    <s v="Autorisation poursuite projet"/>
    <n v="5"/>
    <s v="Autorisation poursuite projet"/>
    <n v="5"/>
    <s v="Autorisation poursuite projet"/>
    <n v="5"/>
    <s v="Autorisation poursuite projet"/>
    <n v="5"/>
    <s v="Autorisation poursuite projet"/>
    <s v="Autorisation poursuite projet"/>
    <n v="5"/>
    <s v="Report anticipé"/>
    <m/>
    <s v="En discussion avec la ville suite aux commentaires du comité d'urbanisme nécessitant modifications au projet"/>
  </r>
  <r>
    <n v="3"/>
    <s v="Québec"/>
    <s v="3-07"/>
    <s v="1463-9058"/>
    <x v="31"/>
    <s v="CPE SOPHIE INC."/>
    <x v="25"/>
    <x v="0"/>
    <s v="Ajout INS"/>
    <s v="2017-2018"/>
    <n v="2016"/>
    <d v="2017-10-15T00:00:00"/>
    <x v="2"/>
    <s v="Réaménagement - location"/>
    <x v="2"/>
    <x v="2"/>
    <s v="En réalisation"/>
    <d v="2016-11-15T00:00:00"/>
    <s v="Dépôt étude d'opportunité"/>
    <s v="Dépôt étude d’opportunité"/>
    <n v="4"/>
    <s v="Dépôt étude d'opportunité"/>
    <n v="4"/>
    <s v="Dépôt étude d'opportunité"/>
    <n v="4"/>
    <s v="Dépôt étude d'opportunité"/>
    <n v="4"/>
    <s v="Dépôt étude d'opportunité"/>
    <s v="Dépôt étude d'opportunité"/>
    <n v="4"/>
    <s v="Retour de pl. possible"/>
    <s v="Changement d'opportunité. Projet &quot;clé en main&quot; sans PFI envisagé. Retour de places possible."/>
    <s v="Changement d'opportunité. PFI revu"/>
  </r>
  <r>
    <n v="3"/>
    <s v="Québec"/>
    <s v="3-09"/>
    <s v="3001-4630"/>
    <x v="32"/>
    <s v="CPE YONNONHWE'"/>
    <x v="6"/>
    <x v="0"/>
    <s v="Implant.CPE INS"/>
    <s v="2017-2018"/>
    <n v="2020"/>
    <d v="2018-03-01T00:00:00"/>
    <x v="4"/>
    <s v="Non déterminé"/>
    <x v="0"/>
    <x v="0"/>
    <s v="En réalisation"/>
    <d v="2020-09-30T00:00:00"/>
    <s v="Aucune étape franchie"/>
    <s v="Aucune étape franchie"/>
    <n v="0"/>
    <s v="Aucune étape franchie"/>
    <n v="0"/>
    <s v="Aucune étape franchie"/>
    <n v="0"/>
    <s v="Aucune étape franchie"/>
    <n v="0"/>
    <s v="Aucune étape franchie"/>
    <s v="Aucune étape franchie"/>
    <n v="0"/>
    <m/>
    <s v="En attente de la lettre d'engagement du CPE, prévoyant un échéancier révisé pour 2017-2018."/>
    <s v="Lettre d'engagement prévoyant un échéancier révisé pour 2017-2018 approuvée."/>
  </r>
  <r>
    <n v="3"/>
    <s v="Québec"/>
    <s v="3-13"/>
    <s v="1627-5984"/>
    <x v="33"/>
    <s v="CPE CLÉ DE SOL (INST. BEAUPORT)"/>
    <x v="23"/>
    <x v="0"/>
    <s v="Ajout INS"/>
    <s v="2017-2018"/>
    <n v="2017"/>
    <d v="2018-03-19T00:00:00"/>
    <x v="0"/>
    <s v="Aménagement - location"/>
    <x v="0"/>
    <x v="0"/>
    <s v="En réalisation"/>
    <d v="2017-04-07T00:00:00"/>
    <s v="Aucune étape franchie"/>
    <s v="Aucune étape franchie"/>
    <n v="0"/>
    <s v="Aucune étape franchie"/>
    <n v="0"/>
    <s v="Aucune étape franchie"/>
    <n v="0"/>
    <s v="Aucune étape franchie"/>
    <n v="0"/>
    <s v="Aucune étape franchie"/>
    <s v="Aucune étape franchie"/>
    <n v="0"/>
    <m/>
    <m/>
    <s v="Projet  2017-2018"/>
  </r>
  <r>
    <m/>
    <m/>
    <m/>
    <m/>
    <x v="4"/>
    <s v="Sous-total:"/>
    <x v="26"/>
    <x v="1"/>
    <m/>
    <s v="2017-2018"/>
    <s v="2017-2018"/>
    <m/>
    <x v="1"/>
    <m/>
    <x v="1"/>
    <x v="1"/>
    <m/>
    <m/>
    <m/>
    <m/>
    <m/>
    <m/>
    <m/>
    <m/>
    <m/>
    <m/>
    <m/>
    <m/>
    <m/>
    <m/>
    <m/>
    <m/>
    <m/>
  </r>
  <r>
    <n v="3"/>
    <s v="Québec"/>
    <s v="3-07"/>
    <s v="1364-6039"/>
    <x v="34"/>
    <s v="CPE POMME D'API INC."/>
    <x v="27"/>
    <x v="0"/>
    <s v="Augment. INS"/>
    <s v="2018-2019"/>
    <n v="2018"/>
    <d v="2018-07-20T00:00:00"/>
    <x v="0"/>
    <s v="Agrandissement -installation"/>
    <x v="0"/>
    <x v="0"/>
    <s v="Au développement"/>
    <d v="2018-07-20T00:00:00"/>
    <s v="Aucune étape franchie"/>
    <s v="Aucune étape franchie"/>
    <n v="0"/>
    <s v="Aucune étape franchie"/>
    <n v="0"/>
    <s v="Aucune étape franchie"/>
    <n v="0"/>
    <s v="Aucune étape franchie"/>
    <n v="0"/>
    <s v="Aucune étape franchie"/>
    <s v="Aucune étape franchie"/>
    <n v="0"/>
    <m/>
    <m/>
    <s v="Projet en 2018-2019"/>
  </r>
  <r>
    <n v="3"/>
    <s v="Québec"/>
    <s v="3-06"/>
    <s v="1463-0263"/>
    <x v="35"/>
    <s v="CPE JARDIN BLEU, QUÉBEC (INST. LIMOILOU)"/>
    <x v="1"/>
    <x v="0"/>
    <s v="Ajout INS"/>
    <s v="2018-2019"/>
    <n v="2018"/>
    <d v="2018-09-30T00:00:00"/>
    <x v="0"/>
    <s v="Aménagement - location"/>
    <x v="0"/>
    <x v="0"/>
    <s v="Au développement"/>
    <d v="2018-09-30T00:00:00"/>
    <s v="Aucune étape franchie"/>
    <s v="Aucune étape franchie"/>
    <n v="0"/>
    <s v="Aucune étape franchie"/>
    <n v="0"/>
    <s v="Aucune étape franchie"/>
    <n v="0"/>
    <s v="Aucune étape franchie"/>
    <n v="0"/>
    <s v="Aucune étape franchie"/>
    <s v="Aucune étape franchie"/>
    <n v="0"/>
    <m/>
    <m/>
    <s v="Demande de changement d'opportunité soumise pour utiliser les locaux de la maison des enfants de Limoilou"/>
  </r>
  <r>
    <n v="3"/>
    <s v="Saint-Raymond"/>
    <s v="3-04"/>
    <s v="1643-4078"/>
    <x v="36"/>
    <s v="CPE NID DES PETITS ST-RAYMOND INC. (INST. ST-RAYMOND)"/>
    <x v="5"/>
    <x v="0"/>
    <s v="Ajout INS"/>
    <s v="2018-2019"/>
    <n v="2018"/>
    <d v="2018-09-30T00:00:00"/>
    <x v="0"/>
    <s v="Construction - installation"/>
    <x v="0"/>
    <x v="0"/>
    <s v="Au développement"/>
    <d v="2018-09-30T00:00:00"/>
    <s v="Aucune étape franchie"/>
    <s v="Aucune étape franchie"/>
    <n v="0"/>
    <s v="Aucune étape franchie"/>
    <n v="0"/>
    <s v="Aucune étape franchie"/>
    <n v="0"/>
    <s v="Aucune étape franchie"/>
    <n v="0"/>
    <s v="Aucune étape franchie"/>
    <s v="Aucune étape franchie"/>
    <n v="0"/>
    <m/>
    <m/>
    <s v="Projet en 2018-2019, en recherche d'opportunité."/>
  </r>
  <r>
    <n v="3"/>
    <s v="Québec"/>
    <s v="3-06"/>
    <s v="2322-2177"/>
    <x v="37"/>
    <s v="CPE QUÉBEC-CENTRE (INST. QUÉBEC, LIMOILOU-LAIRET)"/>
    <x v="28"/>
    <x v="0"/>
    <s v="Ajout INS"/>
    <s v="2018-2019"/>
    <n v="2018"/>
    <d v="2018-09-30T00:00:00"/>
    <x v="0"/>
    <s v="Aménagement - location"/>
    <x v="0"/>
    <x v="0"/>
    <s v="Au développement"/>
    <d v="2018-09-30T00:00:00"/>
    <s v="Aucune étape franchie"/>
    <s v="Aucune étape franchie"/>
    <n v="0"/>
    <s v="Aucune étape franchie"/>
    <n v="0"/>
    <s v="Aucune étape franchie"/>
    <n v="0"/>
    <s v="Aucune étape franchie"/>
    <n v="0"/>
    <s v="Aucune étape franchie"/>
    <s v="Aucune étape franchie"/>
    <n v="0"/>
    <m/>
    <m/>
    <s v="Projet en 2018-2019"/>
  </r>
  <r>
    <n v="3"/>
    <s v="Boischatel"/>
    <s v="3-03"/>
    <s v="2843-8273"/>
    <x v="38"/>
    <s v="CPE L'ENCHANTÉ (INST. BOISCHATEL)"/>
    <x v="0"/>
    <x v="0"/>
    <s v="Ajout INS"/>
    <s v="2018-2019"/>
    <n v="2018"/>
    <d v="2018-09-30T00:00:00"/>
    <x v="0"/>
    <s v="Construction - installation"/>
    <x v="0"/>
    <x v="0"/>
    <s v="Au développement"/>
    <d v="2018-09-30T00:00:00"/>
    <s v="Aucune étape franchie"/>
    <s v="Aucune étape franchie"/>
    <n v="0"/>
    <s v="Aucune étape franchie"/>
    <n v="0"/>
    <s v="Aucune étape franchie"/>
    <n v="0"/>
    <s v="Aucune étape franchie"/>
    <n v="0"/>
    <s v="Aucune étape franchie"/>
    <s v="Aucune étape franchie"/>
    <n v="0"/>
    <m/>
    <m/>
    <s v="Projet en 2018-2019"/>
  </r>
  <r>
    <n v="3"/>
    <s v="Sainte-Brigitte-de-Laval"/>
    <s v="3-05"/>
    <s v="3001-3650"/>
    <x v="39"/>
    <s v="LA CAJOLYNERIE"/>
    <x v="24"/>
    <x v="2"/>
    <s v="Impl. garderie"/>
    <s v="2018-2019"/>
    <n v="2018"/>
    <d v="2018-09-30T00:00:00"/>
    <x v="0"/>
    <s v="Construction - installation"/>
    <x v="4"/>
    <x v="4"/>
    <s v="Au développement"/>
    <d v="2018-09-30T00:00:00"/>
    <s v="Aucune étape franchie"/>
    <s v="Aucune étape franchie"/>
    <n v="0"/>
    <s v="Aucune étape franchie"/>
    <n v="0"/>
    <s v="Aucune étape franchie"/>
    <n v="0"/>
    <s v="Aucune étape franchie"/>
    <n v="0"/>
    <s v="Aucune étape franchie"/>
    <s v="Aucune étape franchie"/>
    <n v="0"/>
    <m/>
    <m/>
    <s v="Projet en 2018-2019, Aimerait être devancé. "/>
  </r>
  <r>
    <n v="3"/>
    <s v="Québec"/>
    <s v="3-14"/>
    <s v="3001-3802"/>
    <x v="40"/>
    <s v="G. RÊVES D'ENFANT (CHARLESBOURG)"/>
    <x v="29"/>
    <x v="2"/>
    <s v="Impl. garderie"/>
    <s v="2018-2019"/>
    <n v="2018"/>
    <d v="2018-09-30T00:00:00"/>
    <x v="0"/>
    <s v="Construction - installation"/>
    <x v="4"/>
    <x v="4"/>
    <s v="Au développement"/>
    <d v="2018-09-30T00:00:00"/>
    <s v="Aucune étape franchie"/>
    <s v="Aucune étape franchie"/>
    <n v="0"/>
    <s v="Aucune étape franchie"/>
    <n v="0"/>
    <s v="Aucune étape franchie"/>
    <n v="0"/>
    <s v="Aucune étape franchie"/>
    <n v="0"/>
    <s v="Aucune étape franchie"/>
    <s v="Aucune étape franchie"/>
    <n v="0"/>
    <m/>
    <m/>
    <s v="Projet en 2018-2019"/>
  </r>
  <r>
    <m/>
    <m/>
    <m/>
    <m/>
    <x v="4"/>
    <s v="Sous-total:"/>
    <x v="30"/>
    <x v="1"/>
    <m/>
    <s v="2018-2019"/>
    <s v="2018-2019"/>
    <m/>
    <x v="1"/>
    <m/>
    <x v="1"/>
    <x v="1"/>
    <m/>
    <m/>
    <m/>
    <m/>
    <m/>
    <m/>
    <m/>
    <m/>
    <m/>
    <m/>
    <m/>
    <m/>
    <m/>
    <m/>
    <m/>
    <m/>
    <m/>
  </r>
  <r>
    <n v="3"/>
    <s v="Québec"/>
    <s v="3-07"/>
    <s v="1635-6578"/>
    <x v="41"/>
    <s v="CPE LA BUTTE À MOINEAUX (INST. HAUTE-VILLE)"/>
    <x v="6"/>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Projet en 2019-2020"/>
  </r>
  <r>
    <n v="3"/>
    <s v="Sainte-Anne-de-Beaupré"/>
    <s v="3-03"/>
    <s v="1637-5974"/>
    <x v="42"/>
    <s v="CPE LA PELUCHE (INST. SAINTE-ANNE-DE-BEAUPRÉ)"/>
    <x v="0"/>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Projet en 2019-2020"/>
  </r>
  <r>
    <n v="3"/>
    <s v="Québec"/>
    <s v="3-07"/>
    <s v="1462-5917"/>
    <x v="43"/>
    <s v="CPE LA FRIMOUSSE"/>
    <x v="7"/>
    <x v="0"/>
    <s v="Augment. INS"/>
    <s v="2019-2020"/>
    <n v="2019"/>
    <d v="2019-09-30T00:00:00"/>
    <x v="0"/>
    <s v="Réaménagement - location"/>
    <x v="0"/>
    <x v="0"/>
    <s v="Au développement"/>
    <d v="2019-09-30T00:00:00"/>
    <s v="Aucune étape franchie"/>
    <s v="Aucune étape franchie"/>
    <n v="0"/>
    <s v="Aucune étape franchie"/>
    <n v="0"/>
    <s v="Aucune étape franchie"/>
    <n v="0"/>
    <s v="Aucune étape franchie"/>
    <n v="0"/>
    <s v="Aucune étape franchie"/>
    <s v="Aucune étape franchie"/>
    <n v="0"/>
    <m/>
    <m/>
    <s v="Projet en 2019-2020"/>
  </r>
  <r>
    <n v="3"/>
    <s v="Québec"/>
    <s v="3-07"/>
    <s v="1636-5553"/>
    <x v="44"/>
    <s v="CPE PASSEPOIL INC."/>
    <x v="2"/>
    <x v="0"/>
    <s v="Augment. INS"/>
    <s v="2019-2020"/>
    <n v="2019"/>
    <d v="2019-09-30T00:00:00"/>
    <x v="0"/>
    <s v="Réaménagement - location"/>
    <x v="0"/>
    <x v="0"/>
    <s v="Au développement"/>
    <d v="2019-09-30T00:00:00"/>
    <s v="Aucune étape franchie"/>
    <s v="Aucune étape franchie"/>
    <n v="0"/>
    <s v="Aucune étape franchie"/>
    <n v="0"/>
    <s v="Aucune étape franchie"/>
    <n v="0"/>
    <s v="Aucune étape franchie"/>
    <n v="0"/>
    <s v="Aucune étape franchie"/>
    <s v="Aucune étape franchie"/>
    <n v="0"/>
    <m/>
    <m/>
    <s v="Projet en 2019-2020"/>
  </r>
  <r>
    <n v="3"/>
    <s v="Québec"/>
    <s v="3-14"/>
    <s v="3000-2013"/>
    <x v="45"/>
    <s v="LA RIBAMBELLE DES SOURICEAUX"/>
    <x v="31"/>
    <x v="0"/>
    <s v="Augment. INS"/>
    <s v="2019-2020"/>
    <n v="2019"/>
    <d v="2019-09-30T00:00:00"/>
    <x v="0"/>
    <s v="Agrandissement -installation"/>
    <x v="0"/>
    <x v="0"/>
    <s v="Au développement"/>
    <d v="2019-09-30T00:00:00"/>
    <s v="Aucune étape franchie"/>
    <s v="Aucune étape franchie"/>
    <n v="0"/>
    <s v="Aucune étape franchie"/>
    <n v="0"/>
    <s v="Aucune étape franchie"/>
    <n v="0"/>
    <s v="Aucune étape franchie"/>
    <n v="0"/>
    <s v="Aucune étape franchie"/>
    <s v="Aucune étape franchie"/>
    <n v="0"/>
    <m/>
    <m/>
    <s v="Projet en 2019-2020"/>
  </r>
  <r>
    <n v="3"/>
    <s v="Sainte-Brigitte-de-Laval"/>
    <s v="3-05"/>
    <s v="3001-3631"/>
    <x v="46"/>
    <s v="G. ART' EN CIEL INC."/>
    <x v="23"/>
    <x v="2"/>
    <s v="Impl. garderie"/>
    <s v="2019-2020"/>
    <n v="2019"/>
    <d v="2019-09-30T00:00:00"/>
    <x v="0"/>
    <s v="Construction - installation"/>
    <x v="4"/>
    <x v="4"/>
    <s v="Au développement"/>
    <d v="2019-09-30T00:00:00"/>
    <s v="Aucune étape franchie"/>
    <s v="Aucune étape franchie"/>
    <n v="0"/>
    <s v="Aucune étape franchie"/>
    <n v="0"/>
    <s v="Aucune étape franchie"/>
    <n v="0"/>
    <s v="Aucune étape franchie"/>
    <n v="0"/>
    <s v="Aucune étape franchie"/>
    <s v="Aucune étape franchie"/>
    <n v="0"/>
    <m/>
    <m/>
    <s v="Projet en 2019-2020"/>
  </r>
  <r>
    <m/>
    <m/>
    <m/>
    <m/>
    <x v="4"/>
    <s v="Sous-total:"/>
    <x v="32"/>
    <x v="1"/>
    <m/>
    <s v="2019-2020"/>
    <s v="2019-2020"/>
    <m/>
    <x v="1"/>
    <m/>
    <x v="1"/>
    <x v="1"/>
    <m/>
    <m/>
    <m/>
    <m/>
    <m/>
    <m/>
    <m/>
    <m/>
    <m/>
    <m/>
    <m/>
    <m/>
    <m/>
    <m/>
    <m/>
    <m/>
    <m/>
  </r>
  <r>
    <n v="3"/>
    <s v="Québec"/>
    <s v="3-14"/>
    <s v="3000-2191"/>
    <x v="47"/>
    <s v="CPE PATRO BOUTS D'CHOUX (INST. CHARLESBOURG)"/>
    <x v="6"/>
    <x v="0"/>
    <s v="Ajout INS"/>
    <s v="2020-2021"/>
    <n v="2020"/>
    <d v="2020-09-30T00:00:00"/>
    <x v="0"/>
    <s v="Réaménagement - location"/>
    <x v="0"/>
    <x v="0"/>
    <s v="Au développement"/>
    <d v="2020-09-30T00:00:00"/>
    <s v="Aucune étape franchie"/>
    <s v="Aucune étape franchie"/>
    <n v="0"/>
    <s v="Aucune étape franchie"/>
    <n v="0"/>
    <s v="Aucune étape franchie"/>
    <n v="0"/>
    <s v="Aucune étape franchie"/>
    <n v="0"/>
    <s v="Aucune étape franchie"/>
    <s v="Aucune étape franchie"/>
    <n v="0"/>
    <m/>
    <m/>
    <s v="Projet en 2020-2021"/>
  </r>
  <r>
    <n v="3"/>
    <s v="Québec"/>
    <s v="3-06"/>
    <s v="1636-1396"/>
    <x v="48"/>
    <s v="CPE POMME CANNELLE"/>
    <x v="33"/>
    <x v="0"/>
    <s v="Augment. INS"/>
    <s v="2020-2021"/>
    <n v="2020"/>
    <d v="2020-09-30T00:00:00"/>
    <x v="0"/>
    <s v="Agrandissement -installation"/>
    <x v="0"/>
    <x v="0"/>
    <s v="Au développement"/>
    <d v="2020-09-30T00:00:00"/>
    <s v="Aucune étape franchie"/>
    <s v="Aucune étape franchie"/>
    <n v="0"/>
    <s v="Aucune étape franchie"/>
    <n v="0"/>
    <s v="Aucune étape franchie"/>
    <n v="0"/>
    <s v="Aucune étape franchie"/>
    <n v="0"/>
    <s v="Aucune étape franchie"/>
    <s v="Aucune étape franchie"/>
    <n v="0"/>
    <m/>
    <m/>
    <s v="Projet en 2020-2021"/>
  </r>
  <r>
    <m/>
    <m/>
    <m/>
    <m/>
    <x v="4"/>
    <s v="Sous-total:"/>
    <x v="0"/>
    <x v="1"/>
    <m/>
    <s v="2020-2021"/>
    <s v="2020-2021"/>
    <m/>
    <x v="1"/>
    <m/>
    <x v="1"/>
    <x v="1"/>
    <m/>
    <m/>
    <m/>
    <m/>
    <m/>
    <m/>
    <m/>
    <m/>
    <m/>
    <m/>
    <m/>
    <m/>
    <m/>
    <m/>
    <m/>
    <m/>
    <m/>
  </r>
  <r>
    <s v="Nb de projets"/>
    <n v="26"/>
    <m/>
    <m/>
    <x v="4"/>
    <s v="Total région 3 _x000a_CAPITALE-NATIONALE"/>
    <x v="34"/>
    <x v="1"/>
    <m/>
    <m/>
    <m/>
    <m/>
    <x v="1"/>
    <m/>
    <x v="1"/>
    <x v="1"/>
    <m/>
    <m/>
    <m/>
    <m/>
    <m/>
    <m/>
    <m/>
    <m/>
    <m/>
    <m/>
    <m/>
    <m/>
    <m/>
    <m/>
    <m/>
    <m/>
    <m/>
  </r>
  <r>
    <n v="4"/>
    <s v="Saint-Paulin"/>
    <s v="4-07"/>
    <s v="3000-2008"/>
    <x v="49"/>
    <s v="LES SERVICES DE GARDE GRIBOUILLIS "/>
    <x v="2"/>
    <x v="0"/>
    <s v="Augment. INS"/>
    <s v="2017-2018"/>
    <n v="2017"/>
    <d v="2017-07-20T00:00:00"/>
    <x v="0"/>
    <s v="Aménagement - location"/>
    <x v="0"/>
    <x v="0"/>
    <s v="En réalisation"/>
    <d v="2017-09-30T00:00:00"/>
    <s v="Aucune étape franchie"/>
    <s v="Aucune étape franchie"/>
    <n v="0"/>
    <s v="Aucune étape franchie"/>
    <n v="0"/>
    <s v="Aucune étape franchie"/>
    <n v="0"/>
    <s v="Aucune étape franchie"/>
    <n v="0"/>
    <s v="Aucune étape franchie"/>
    <s v="Aucune étape franchie"/>
    <n v="0"/>
    <m/>
    <m/>
    <s v="Recherche opportunité Passif"/>
  </r>
  <r>
    <n v="4"/>
    <s v="Trois-Rivières"/>
    <s v="4-02"/>
    <s v="3000-2049"/>
    <x v="50"/>
    <s v="CPE LE MOULIN DES BAMBINS "/>
    <x v="5"/>
    <x v="0"/>
    <s v="Ajout INS"/>
    <s v="2017-2018"/>
    <n v="2017"/>
    <d v="2017-08-18T00:00:00"/>
    <x v="0"/>
    <s v="Construction - installation"/>
    <x v="0"/>
    <x v="0"/>
    <s v="En réalisation"/>
    <d v="2017-09-30T00:00:00"/>
    <s v="Aucune étape franchie"/>
    <s v="Aucune étape franchie"/>
    <n v="0"/>
    <s v="Aucune étape franchie"/>
    <n v="0"/>
    <s v="Aucune étape franchie"/>
    <n v="0"/>
    <s v="Aucune étape franchie"/>
    <n v="0"/>
    <s v="Aucune étape franchie"/>
    <s v="Aucune étape franchie"/>
    <n v="0"/>
    <m/>
    <m/>
    <s v="Recherche opportunité (en attente projet de bail)"/>
  </r>
  <r>
    <n v="4"/>
    <s v="Saint-Maurice"/>
    <s v="4-05"/>
    <s v="3097-6898"/>
    <x v="51"/>
    <s v="CPE FLOCONS DE RÊVE INC."/>
    <x v="17"/>
    <x v="0"/>
    <s v="Augment. INS"/>
    <s v="2017-2018"/>
    <n v="2016"/>
    <d v="2017-10-09T00:00:00"/>
    <x v="0"/>
    <s v="Agrandissement -installation"/>
    <x v="0"/>
    <x v="0"/>
    <s v="En réalisation"/>
    <d v="2016-08-08T00:00:00"/>
    <s v="Aucune étape franchie"/>
    <s v="Aucune étape franchie"/>
    <n v="0"/>
    <s v="Aucune étape franchie"/>
    <n v="0"/>
    <s v="Aucune étape franchie"/>
    <n v="0"/>
    <s v="Aucune étape franchie"/>
    <n v="0"/>
    <s v="Aucune étape franchie"/>
    <s v="Aucune étape franchie"/>
    <n v="0"/>
    <m/>
    <m/>
    <s v="Préliminaire signée 26 sept. Appel d'offre professionnels en cours (modification faite ds CAFE 19 oct)"/>
  </r>
  <r>
    <m/>
    <m/>
    <m/>
    <m/>
    <x v="4"/>
    <s v="Sous-total:"/>
    <x v="35"/>
    <x v="1"/>
    <m/>
    <s v="2017-2018"/>
    <s v="2017-2018"/>
    <m/>
    <x v="1"/>
    <m/>
    <x v="1"/>
    <x v="1"/>
    <m/>
    <m/>
    <m/>
    <m/>
    <m/>
    <m/>
    <m/>
    <m/>
    <m/>
    <m/>
    <m/>
    <m/>
    <m/>
    <m/>
    <m/>
    <m/>
    <m/>
  </r>
  <r>
    <n v="4"/>
    <s v="Trois-Rivières"/>
    <s v="4-01"/>
    <s v="1645-5024"/>
    <x v="52"/>
    <s v="CPE ENTRE DEUX NUAGES"/>
    <x v="19"/>
    <x v="0"/>
    <s v="Augment. INS"/>
    <s v="2018-2019"/>
    <n v="2017"/>
    <d v="2018-06-01T00:00:00"/>
    <x v="0"/>
    <s v="Agrandissement -installation"/>
    <x v="0"/>
    <x v="0"/>
    <s v="En réalisation"/>
    <d v="2017-06-01T00:00:00"/>
    <s v="Aucune étape franchie"/>
    <s v="Aucune étape franchie"/>
    <n v="0"/>
    <s v="Aucune étape franchie"/>
    <n v="0"/>
    <s v="Aucune étape franchie"/>
    <n v="0"/>
    <s v="Aucune étape franchie"/>
    <n v="0"/>
    <s v="Aucune étape franchie"/>
    <s v="Aucune étape franchie"/>
    <n v="0"/>
    <m/>
    <m/>
    <s v="Recherche opportunité Passif"/>
  </r>
  <r>
    <n v="4"/>
    <s v="Trois-Rivières"/>
    <s v="4-02"/>
    <s v="3000-2049"/>
    <x v="53"/>
    <s v="LE CPE LE MOULIN DES BAMBINS"/>
    <x v="7"/>
    <x v="0"/>
    <s v="Augment. INS"/>
    <s v="2018-2019"/>
    <n v="2017"/>
    <d v="2018-09-30T00:00:00"/>
    <x v="0"/>
    <s v="Agrandissement -installation"/>
    <x v="0"/>
    <x v="0"/>
    <s v="Au développement"/>
    <d v="2017-09-30T00:00:00"/>
    <s v="Aucune étape franchie"/>
    <s v="Aucune étape franchie"/>
    <n v="0"/>
    <s v="Aucune étape franchie"/>
    <n v="0"/>
    <s v="Aucune étape franchie"/>
    <n v="0"/>
    <s v="Aucune étape franchie"/>
    <n v="0"/>
    <s v="Aucune étape franchie"/>
    <s v="Aucune étape franchie"/>
    <n v="0"/>
    <m/>
    <m/>
    <s v="Recherche opportunité Passif"/>
  </r>
  <r>
    <n v="4"/>
    <s v="Trois-Rivières"/>
    <s v="4-01"/>
    <s v="3000-2047"/>
    <x v="54"/>
    <s v="CPE JEAN-NOËL LAPIN "/>
    <x v="0"/>
    <x v="0"/>
    <s v="Ajout INS"/>
    <s v="2018-2019"/>
    <n v="2017"/>
    <d v="2018-09-30T00:00:00"/>
    <x v="0"/>
    <s v="Achat et réaménagement - bâtiment"/>
    <x v="0"/>
    <x v="0"/>
    <s v="En réalisation"/>
    <d v="2017-09-30T00:00:00"/>
    <s v="Aucune étape franchie"/>
    <s v="Aucune étape franchie"/>
    <n v="0"/>
    <s v="Aucune étape franchie"/>
    <n v="0"/>
    <s v="Aucune étape franchie"/>
    <n v="0"/>
    <s v="Aucune étape franchie"/>
    <n v="0"/>
    <s v="Aucune étape franchie"/>
    <s v="Aucune étape franchie"/>
    <n v="0"/>
    <m/>
    <m/>
    <s v="Recherche opportunité Actif"/>
  </r>
  <r>
    <n v="4"/>
    <s v="La Tuque"/>
    <s v="4-04"/>
    <s v="1474-2852"/>
    <x v="55"/>
    <s v="CPE LA CLÉ DES CHAMPS INC. "/>
    <x v="18"/>
    <x v="0"/>
    <s v="Ajout INS"/>
    <s v="2018-2019"/>
    <n v="2018"/>
    <d v="2019-03-31T00:00:00"/>
    <x v="0"/>
    <s v="Achat et réaménagement - bâtiment"/>
    <x v="0"/>
    <x v="0"/>
    <s v="En réalisation"/>
    <d v="2019-03-31T00:00:00"/>
    <s v="Aucune étape franchie"/>
    <s v="Aucune étape franchie"/>
    <n v="0"/>
    <s v="Aucune étape franchie"/>
    <n v="0"/>
    <s v="Aucune étape franchie"/>
    <n v="0"/>
    <s v="Aucune étape franchie"/>
    <n v="0"/>
    <s v="Aucune étape franchie"/>
    <s v="Aucune étape franchie"/>
    <n v="0"/>
    <m/>
    <m/>
    <s v="Recherche opportunité Passif"/>
  </r>
  <r>
    <m/>
    <m/>
    <m/>
    <m/>
    <x v="4"/>
    <s v="Sous-total:"/>
    <x v="36"/>
    <x v="1"/>
    <m/>
    <s v="2018-2019"/>
    <s v="2018-2019"/>
    <m/>
    <x v="1"/>
    <m/>
    <x v="1"/>
    <x v="1"/>
    <m/>
    <m/>
    <m/>
    <m/>
    <m/>
    <m/>
    <m/>
    <m/>
    <m/>
    <m/>
    <m/>
    <m/>
    <m/>
    <m/>
    <m/>
    <m/>
    <m/>
  </r>
  <r>
    <n v="4"/>
    <s v="Notre-Dame-du-Mont-Carmel"/>
    <s v="4-05"/>
    <s v="3092-3056"/>
    <x v="56"/>
    <s v="CARMEL LA SAUTERELLE"/>
    <x v="37"/>
    <x v="0"/>
    <s v="Augment. INS"/>
    <s v="2019-2020"/>
    <n v="2018"/>
    <d v="2019-09-01T00:00:00"/>
    <x v="0"/>
    <s v="Agrandissement -installation"/>
    <x v="0"/>
    <x v="0"/>
    <s v="En réalisation"/>
    <d v="2018-09-30T00:00:00"/>
    <s v="Aucune étape franchie"/>
    <s v="Aucune étape franchie"/>
    <n v="0"/>
    <s v="Aucune étape franchie"/>
    <n v="0"/>
    <s v="Aucune étape franchie"/>
    <n v="0"/>
    <s v="Aucune étape franchie"/>
    <n v="0"/>
    <s v="Aucune étape franchie"/>
    <s v="Aucune étape franchie"/>
    <n v="0"/>
    <m/>
    <m/>
    <s v="Recherche opportunité Passif"/>
  </r>
  <r>
    <n v="4"/>
    <s v="Trois-Rivières"/>
    <s v="4-01"/>
    <s v="2166-7548"/>
    <x v="57"/>
    <s v="CPE L'ARBRE ENCHANTÉ "/>
    <x v="38"/>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Recherche opportunité Passif"/>
  </r>
  <r>
    <n v="4"/>
    <s v="Yamachiche"/>
    <s v="4-07"/>
    <s v="3000-2008"/>
    <x v="58"/>
    <s v="LES SERVICES DE GARDE GRIBOUILLIS _x000a_"/>
    <x v="39"/>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Recherche opportunité Passif"/>
  </r>
  <r>
    <m/>
    <m/>
    <m/>
    <m/>
    <x v="4"/>
    <s v="Sous-total:"/>
    <x v="36"/>
    <x v="1"/>
    <m/>
    <s v="2019-2020"/>
    <s v="2019-2020"/>
    <m/>
    <x v="1"/>
    <m/>
    <x v="1"/>
    <x v="1"/>
    <m/>
    <m/>
    <m/>
    <m/>
    <m/>
    <m/>
    <m/>
    <m/>
    <m/>
    <m/>
    <m/>
    <m/>
    <m/>
    <m/>
    <m/>
    <m/>
    <m/>
  </r>
  <r>
    <s v="Nb de projets"/>
    <n v="10"/>
    <m/>
    <m/>
    <x v="4"/>
    <s v="Total région 4_x000a_MAURICIE"/>
    <x v="40"/>
    <x v="1"/>
    <m/>
    <m/>
    <m/>
    <m/>
    <x v="1"/>
    <m/>
    <x v="1"/>
    <x v="1"/>
    <m/>
    <m/>
    <m/>
    <m/>
    <m/>
    <m/>
    <m/>
    <m/>
    <m/>
    <m/>
    <m/>
    <m/>
    <m/>
    <m/>
    <m/>
    <m/>
    <m/>
  </r>
  <r>
    <n v="5"/>
    <s v="Sherbrooke"/>
    <s v="5-07"/>
    <s v="3000-1320"/>
    <x v="59"/>
    <s v="CPE L'ENSOLEILLÉ (INST. RUE DES BLÉS)"/>
    <x v="41"/>
    <x v="0"/>
    <s v="Ajout INS"/>
    <s v="2016-2017"/>
    <n v="2016"/>
    <d v="2016-11-28T00:00:00"/>
    <x v="2"/>
    <s v="Construction - installation"/>
    <x v="2"/>
    <x v="2"/>
    <s v="En réalisation"/>
    <d v="2016-09-02T00:00:00"/>
    <s v="Approbation plans+budget rév."/>
    <s v="Approbation plans+budget rév."/>
    <n v="10"/>
    <s v="Autorisation début des travaux"/>
    <n v="11"/>
    <s v="Autorisation début des travaux"/>
    <n v="11"/>
    <s v="Autorisation début des travaux"/>
    <n v="11"/>
    <s v="Autorisation début des travaux"/>
    <s v="Autorisation début des travaux"/>
    <n v="11"/>
    <m/>
    <m/>
    <s v="En travaux"/>
  </r>
  <r>
    <n v="5"/>
    <s v="Coaticook"/>
    <s v="5-04"/>
    <s v="2174-0998"/>
    <x v="60"/>
    <s v="CPE L'ENFANTILLAGE INC. (PLEIN SOLEIL)"/>
    <x v="1"/>
    <x v="0"/>
    <s v="Augment. INS"/>
    <s v="2016-2017"/>
    <n v="2016"/>
    <d v="2017-01-07T00:00:00"/>
    <x v="2"/>
    <s v="Agrandissement -installation"/>
    <x v="2"/>
    <x v="2"/>
    <s v="En réalisation"/>
    <d v="2016-09-01T00:00:00"/>
    <s v="Dépôt plans+budget révisés"/>
    <s v="Dépôt plans+budget révisés"/>
    <n v="9"/>
    <s v="Dépôt plans+budget révisés"/>
    <n v="9"/>
    <s v="Dépôt plans+budget révisés"/>
    <n v="9"/>
    <s v="Autorisation début des travaux"/>
    <n v="11"/>
    <s v="Autorisation début des travaux"/>
    <s v="Autorisation début des travaux"/>
    <n v="11"/>
    <m/>
    <m/>
    <s v="En travaux"/>
  </r>
  <r>
    <n v="5"/>
    <s v="Ascot Corner"/>
    <s v="5-06"/>
    <s v="2172-7102"/>
    <x v="61"/>
    <s v="CPE FAFOUIN INC."/>
    <x v="27"/>
    <x v="0"/>
    <s v="Augment. INS"/>
    <s v="2016-2017"/>
    <n v="2016"/>
    <d v="2017-03-30T00:00:00"/>
    <x v="2"/>
    <s v="Agrandissement -installation"/>
    <x v="2"/>
    <x v="2"/>
    <s v="En réalisation"/>
    <d v="2016-08-26T00:00:00"/>
    <s v="Dépôt plans+budget révisés"/>
    <s v="Dépôt plans+budget révisés"/>
    <n v="9"/>
    <s v="Dépôt plans+budget révisés"/>
    <n v="9"/>
    <s v="Dépôt plans+budget révisés"/>
    <n v="9"/>
    <s v="Dépôt plans+budget révisés"/>
    <n v="9"/>
    <s v="Dépôt plans+budget révisés"/>
    <s v="Dépôt plans+budget révisés"/>
    <n v="9"/>
    <m/>
    <m/>
    <s v="En appel d'offre entrepreneur (projet fait avec 2 places 2172-7102)"/>
  </r>
  <r>
    <n v="5"/>
    <s v="East Angus"/>
    <s v="5-06"/>
    <s v="2172-7102"/>
    <x v="62"/>
    <s v="CPE FAFOUIN INC."/>
    <x v="3"/>
    <x v="0"/>
    <s v="Augment. INS"/>
    <s v="2016-2017"/>
    <n v="2016"/>
    <d v="2017-03-07T00:00:00"/>
    <x v="2"/>
    <s v="Agrandissement -installation"/>
    <x v="2"/>
    <x v="2"/>
    <s v="En réalisation"/>
    <d v="2016-08-26T00:00:00"/>
    <s v="Dépôt plans+budget révisés"/>
    <s v="Dépôt plans+budget révisés"/>
    <n v="9"/>
    <s v="Dépôt plans+budget révisés"/>
    <n v="9"/>
    <s v="Dépôt plans+budget révisés"/>
    <n v="9"/>
    <s v="Dépôt plans+budget révisés"/>
    <n v="9"/>
    <s v="Dépôt plans+budget révisés"/>
    <s v="Dépôt plans+budget révisés"/>
    <n v="9"/>
    <m/>
    <m/>
    <s v="En appel d'offre entrepreneur (projet fait avec 2 places 2172-7102)"/>
  </r>
  <r>
    <n v="5"/>
    <s v="Coaticook"/>
    <s v="5-04"/>
    <s v="1462-9307"/>
    <x v="63"/>
    <s v="CPE ENTRE AMIS INC."/>
    <x v="27"/>
    <x v="0"/>
    <s v="Augment. INS"/>
    <s v="2016-2017"/>
    <n v="2016"/>
    <d v="2017-03-31T00:00:00"/>
    <x v="2"/>
    <s v="Agrandissement -installation"/>
    <x v="3"/>
    <x v="3"/>
    <s v="En réalisation"/>
    <d v="2016-07-29T00:00:00"/>
    <s v="Dépôt plans+budget révisés"/>
    <s v="Dépôt plans+budget révisés"/>
    <n v="9"/>
    <s v="Dépôt plans+budget révisés"/>
    <n v="9"/>
    <s v="Dépôt plans+budget révisés"/>
    <n v="9"/>
    <s v="Dépôt plans+budget révisés"/>
    <n v="9"/>
    <s v="Dépôt plans+budget révisés"/>
    <s v="Dépôt plans+budget révisés"/>
    <n v="9"/>
    <m/>
    <m/>
    <s v="Changement au projet. Retour de 1 place sur 6. En attente plan et budget révisé"/>
  </r>
  <r>
    <m/>
    <m/>
    <m/>
    <m/>
    <x v="4"/>
    <s v="Sous-total:"/>
    <x v="42"/>
    <x v="1"/>
    <m/>
    <s v="2016-2017"/>
    <s v="2016-2017"/>
    <m/>
    <x v="1"/>
    <m/>
    <x v="1"/>
    <x v="1"/>
    <m/>
    <m/>
    <m/>
    <m/>
    <m/>
    <m/>
    <m/>
    <m/>
    <m/>
    <m/>
    <m/>
    <m/>
    <m/>
    <m/>
    <m/>
    <m/>
    <m/>
  </r>
  <r>
    <n v="5"/>
    <s v="Richmond"/>
    <s v="5-02"/>
    <s v="1644-7567"/>
    <x v="64"/>
    <s v="CPE POP SOLEIL "/>
    <x v="5"/>
    <x v="0"/>
    <s v="Ajout INS"/>
    <s v="2017-2018"/>
    <n v="2017"/>
    <d v="2017-04-02T00:00:00"/>
    <x v="0"/>
    <s v="Construction - installation"/>
    <x v="0"/>
    <x v="0"/>
    <s v="En réalisation"/>
    <d v="2017-09-30T00:00:00"/>
    <s v="Aucune étape franchie"/>
    <s v="Aucune étape franchie"/>
    <n v="0"/>
    <s v="Aucune étape franchie"/>
    <n v="0"/>
    <s v="Aucune étape franchie"/>
    <n v="0"/>
    <s v="Aucune étape franchie"/>
    <n v="0"/>
    <s v="Aucune étape franchie"/>
    <s v="Aucune étape franchie"/>
    <n v="0"/>
    <m/>
    <m/>
    <s v="Recherche opportunité Actif"/>
  </r>
  <r>
    <n v="5"/>
    <s v="Sherbrooke"/>
    <s v="5-09"/>
    <s v="1361-2635"/>
    <x v="65"/>
    <s v="CPE LE P'TIT GADU INC."/>
    <x v="43"/>
    <x v="0"/>
    <s v="Ajout INS"/>
    <s v="2017-2018"/>
    <n v="2016"/>
    <d v="2017-04-15T00:00:00"/>
    <x v="2"/>
    <s v="Construction - installation"/>
    <x v="2"/>
    <x v="2"/>
    <s v="En réalisation"/>
    <d v="2016-10-15T00:00:00"/>
    <s v="Dépôt plans+budget révisés"/>
    <s v="Dépôt plans+budget révisés"/>
    <n v="9"/>
    <s v="Dépôt plans+budget révisés"/>
    <n v="9"/>
    <s v="Dépôt plans+budget révisés"/>
    <n v="9"/>
    <s v="Dépôt plans+budget révisés"/>
    <n v="9"/>
    <s v="Autorisation début des travaux"/>
    <s v="Autorisation début des travaux"/>
    <n v="11"/>
    <m/>
    <m/>
    <s v="En travaux"/>
  </r>
  <r>
    <n v="5"/>
    <s v="Sherbrooke"/>
    <s v="5-09"/>
    <s v="3001-3816"/>
    <x v="66"/>
    <s v="LE NID DES ENFANTS"/>
    <x v="44"/>
    <x v="2"/>
    <s v="Impl. garderie"/>
    <s v="2017-2018"/>
    <n v="2017"/>
    <d v="2017-04-24T00:00:00"/>
    <x v="0"/>
    <s v="Construction - installation"/>
    <x v="4"/>
    <x v="4"/>
    <s v="En réalisation"/>
    <d v="2017-04-03T00:00:00"/>
    <s v="Aucune étape franchie"/>
    <s v="Aucune étape franchie"/>
    <n v="0"/>
    <s v="Aucune étape franchie"/>
    <n v="0"/>
    <s v="Aucune étape franchie"/>
    <n v="0"/>
    <s v="Aucune étape franchie"/>
    <n v="0"/>
    <s v="Aucune étape franchie"/>
    <s v="Aucune étape franchie"/>
    <n v="0"/>
    <s v="Devancement possible"/>
    <m/>
    <s v="Recherche opportunité Actif"/>
  </r>
  <r>
    <n v="5"/>
    <s v="Stoke"/>
    <s v="5-02"/>
    <s v="2154-5892"/>
    <x v="67"/>
    <s v="CPE &quot;CHEZ TANTE JULIETTE&quot; INC."/>
    <x v="2"/>
    <x v="0"/>
    <s v="Augment. INS"/>
    <s v="2017-2018"/>
    <n v="2016"/>
    <d v="2017-07-05T00:00:00"/>
    <x v="0"/>
    <s v="Réaménagement -installation"/>
    <x v="0"/>
    <x v="0"/>
    <s v="En réalisation"/>
    <d v="2017-03-01T00:00:00"/>
    <s v="Aucune étape franchie"/>
    <s v="Aucune étape franchie"/>
    <n v="0"/>
    <s v="Aucune étape franchie"/>
    <n v="0"/>
    <s v="Aucune étape franchie"/>
    <n v="0"/>
    <s v="Aucune étape franchie"/>
    <n v="0"/>
    <s v="Aucune étape franchie"/>
    <s v="Aucune étape franchie"/>
    <n v="0"/>
    <m/>
    <m/>
    <s v="Prévisions financières en analyse. Entente préliminaire pas encore signée."/>
  </r>
  <r>
    <n v="5"/>
    <s v="Lac-Mégantic"/>
    <s v="5-01"/>
    <s v="3000-2299"/>
    <x v="68"/>
    <s v="CPE SOUS LES ÉTOILES "/>
    <x v="44"/>
    <x v="0"/>
    <s v="Ajout INS"/>
    <s v="2017-2018"/>
    <n v="2017"/>
    <d v="2017-08-28T00:00:00"/>
    <x v="0"/>
    <s v="Construction - installation"/>
    <x v="0"/>
    <x v="0"/>
    <s v="En réalisation"/>
    <d v="2017-09-30T00:00:00"/>
    <s v="Aucune étape franchie"/>
    <s v="Aucune étape franchie"/>
    <n v="0"/>
    <s v="Aucune étape franchie"/>
    <n v="0"/>
    <s v="Aucune étape franchie"/>
    <n v="0"/>
    <s v="Aucune étape franchie"/>
    <n v="0"/>
    <s v="Aucune étape franchie"/>
    <s v="Aucune étape franchie"/>
    <n v="0"/>
    <m/>
    <m/>
    <s v="Recherche opportunité Actif"/>
  </r>
  <r>
    <n v="5"/>
    <s v="Sherbrooke"/>
    <s v="5-09"/>
    <s v="1643-6107"/>
    <x v="69"/>
    <s v="CPE TOUT-PETIT, TOUTE-PETITE"/>
    <x v="0"/>
    <x v="0"/>
    <s v="Ajout INS"/>
    <s v="2017-2018"/>
    <n v="2017"/>
    <d v="2017-09-01T00:00:00"/>
    <x v="2"/>
    <s v="Construction - installation"/>
    <x v="2"/>
    <x v="2"/>
    <s v="En réalisation"/>
    <d v="2017-04-03T00:00:00"/>
    <s v="Dépôt plans+budget pré."/>
    <s v="Dépôt plans+budget pré."/>
    <n v="6"/>
    <s v="Dépôt plans+budget pré."/>
    <n v="6"/>
    <s v="Dépôt plans+budget pré."/>
    <n v="6"/>
    <s v="Dépôt plans+budget pré."/>
    <n v="6"/>
    <s v="Dépôt plans+budget pré."/>
    <s v="Dépôt plans+budget pré."/>
    <n v="6"/>
    <m/>
    <s v="À risque - Université de Sherbrooke.- Enjeu avec terrain.  Forage supplémentaire pour étude de sols en cours."/>
    <s v="Opportunité non autorisée -Achat de terrain non autorisé- Université de Sherbrooke -  Forage supplémentaire pour étude de sols en cours. Budget d'implantation en cours."/>
  </r>
  <r>
    <n v="5"/>
    <s v="Sherbrooke"/>
    <s v="5-07"/>
    <s v="5526-2778"/>
    <x v="70"/>
    <s v="CPE IMAGÉMO DE L'IUGS"/>
    <x v="0"/>
    <x v="0"/>
    <s v="Ajout INS"/>
    <s v="2017-2018"/>
    <n v="2017"/>
    <d v="2017-09-15T00:00:00"/>
    <x v="2"/>
    <s v="Construction - installation"/>
    <x v="2"/>
    <x v="2"/>
    <s v="En réalisation"/>
    <d v="2017-04-07T00:00:00"/>
    <s v="Dépôt étude d'opportunité"/>
    <s v="Dépôt étude d’opportunité"/>
    <n v="4"/>
    <s v="Dépôt étude d'opportunité"/>
    <n v="4"/>
    <s v="Dépôt étude d'opportunité"/>
    <n v="4"/>
    <s v="Dépôt étude d'opportunité"/>
    <n v="4"/>
    <s v="Dépôt étude d'opportunité"/>
    <s v="Approbation plans+budget pré."/>
    <n v="4"/>
    <m/>
    <m/>
    <s v="En attente des plans d'éxécution."/>
  </r>
  <r>
    <n v="5"/>
    <s v="Saint-Ludger"/>
    <s v="5-01"/>
    <s v="3000-4954"/>
    <x v="71"/>
    <s v="CPE BOUTONS D'OR"/>
    <x v="7"/>
    <x v="0"/>
    <s v="Ajout INS"/>
    <s v="2017-2018"/>
    <n v="2017"/>
    <d v="2017-09-30T00:00:00"/>
    <x v="0"/>
    <s v="Construction - installation"/>
    <x v="0"/>
    <x v="0"/>
    <s v="Au développement"/>
    <d v="2017-09-30T00:00:00"/>
    <s v="Aucune étape franchie"/>
    <s v="Aucune étape franchie"/>
    <n v="0"/>
    <s v="Aucune étape franchie"/>
    <n v="0"/>
    <s v="Aucune étape franchie"/>
    <n v="0"/>
    <s v="Aucune étape franchie"/>
    <n v="0"/>
    <s v="Aucune étape franchie"/>
    <s v="Aucune étape franchie"/>
    <n v="0"/>
    <m/>
    <m/>
    <s v="Recherche opportunité"/>
  </r>
  <r>
    <n v="5"/>
    <s v="Eastman"/>
    <s v="5-05"/>
    <s v="1636-0604"/>
    <x v="72"/>
    <s v="CPE LA PLEINE LUNE"/>
    <x v="18"/>
    <x v="0"/>
    <s v="Augment. INS"/>
    <s v="2017-2018"/>
    <n v="2017"/>
    <d v="2017-09-30T00:00:00"/>
    <x v="0"/>
    <s v="Agrandissement -installation"/>
    <x v="0"/>
    <x v="0"/>
    <s v="Au développement"/>
    <d v="2017-09-30T00:00:00"/>
    <s v="Aucune étape franchie"/>
    <s v="Aucune étape franchie"/>
    <n v="0"/>
    <s v="Aucune étape franchie"/>
    <n v="0"/>
    <s v="Aucune étape franchie"/>
    <n v="0"/>
    <s v="Aucune étape franchie"/>
    <n v="0"/>
    <s v="Aucune étape franchie"/>
    <s v="Aucune étape franchie"/>
    <n v="0"/>
    <m/>
    <m/>
    <s v="Recherche opportunité Actif"/>
  </r>
  <r>
    <n v="5"/>
    <s v="Coaticook"/>
    <s v="5-04"/>
    <s v="2174-0998"/>
    <x v="73"/>
    <s v="CPE L'ENFANTILLAGE INC. (MARGUERITES ET LUTINS)"/>
    <x v="17"/>
    <x v="0"/>
    <s v="Augment. INS"/>
    <s v="2017-2018"/>
    <n v="2016"/>
    <d v="2017-09-01T00:00:00"/>
    <x v="2"/>
    <s v="Agrandissement -installation"/>
    <x v="2"/>
    <x v="2"/>
    <s v="En réalisation"/>
    <d v="2017-01-09T00:00:00"/>
    <s v="Admissibilité au PFI"/>
    <s v="Admissibilité au PFI"/>
    <n v="1"/>
    <s v="Admissibilité au PFI"/>
    <n v="1"/>
    <s v="Admissibilité au PFI"/>
    <n v="1"/>
    <s v="Admissibilité au PFI"/>
    <n v="1"/>
    <s v="Admissibilité au PFI"/>
    <s v="Admissibilité au PFI"/>
    <n v="1"/>
    <m/>
    <m/>
    <s v="Préliminaire signée. Appel d'offre professionnels à refaire."/>
  </r>
  <r>
    <n v="5"/>
    <s v="Valcourt"/>
    <s v="5-02"/>
    <s v="2538-9057"/>
    <x v="74"/>
    <s v="CPE CRAYONS DE COULEUR INC."/>
    <x v="45"/>
    <x v="0"/>
    <s v="Augment. INS"/>
    <s v="2017-2018"/>
    <n v="2017"/>
    <d v="2017-09-30T00:00:00"/>
    <x v="0"/>
    <s v="Agrandissement -installation"/>
    <x v="0"/>
    <x v="0"/>
    <s v="Au développement"/>
    <d v="2017-09-30T00:00:00"/>
    <s v="Aucune étape franchie"/>
    <s v="Aucune étape franchie"/>
    <n v="0"/>
    <s v="Aucune étape franchie"/>
    <n v="0"/>
    <s v="Aucune étape franchie"/>
    <n v="0"/>
    <s v="Aucune étape franchie"/>
    <n v="0"/>
    <s v="Aucune étape franchie"/>
    <s v="Aucune étape franchie"/>
    <n v="0"/>
    <m/>
    <m/>
    <s v="Recherche opportunité Actif"/>
  </r>
  <r>
    <n v="5"/>
    <s v="Compton"/>
    <s v="5-04"/>
    <s v="3000-1084"/>
    <x v="75"/>
    <s v="CPE LES TROIS POMMES DE COMPTON INC."/>
    <x v="46"/>
    <x v="0"/>
    <s v="Augment. INS"/>
    <s v="2017-2018"/>
    <n v="2017"/>
    <d v="2017-12-17T00:00:00"/>
    <x v="0"/>
    <s v="Réaménagement -installation"/>
    <x v="0"/>
    <x v="0"/>
    <s v="En réalisation"/>
    <d v="2017-05-17T00:00:00"/>
    <s v="Aucune étape franchie"/>
    <s v="Aucune étape franchie"/>
    <n v="0"/>
    <s v="Aucune étape franchie"/>
    <n v="0"/>
    <s v="Aucune étape franchie"/>
    <n v="0"/>
    <s v="Aucune étape franchie"/>
    <n v="0"/>
    <s v="Aucune étape franchie"/>
    <s v="Aucune étape franchie"/>
    <n v="0"/>
    <m/>
    <m/>
    <s v="Recherche opportunité Actif"/>
  </r>
  <r>
    <m/>
    <m/>
    <m/>
    <m/>
    <x v="4"/>
    <s v="Sous-total:"/>
    <x v="47"/>
    <x v="1"/>
    <m/>
    <s v="2017-2018"/>
    <s v="2017-2018"/>
    <m/>
    <x v="1"/>
    <m/>
    <x v="1"/>
    <x v="1"/>
    <m/>
    <m/>
    <m/>
    <m/>
    <m/>
    <m/>
    <m/>
    <m/>
    <m/>
    <m/>
    <m/>
    <m/>
    <m/>
    <m/>
    <m/>
    <m/>
    <m/>
  </r>
  <r>
    <n v="5"/>
    <s v="Sherbrooke"/>
    <s v="5-07"/>
    <s v="1363-4092"/>
    <x v="76"/>
    <s v="CPE LA JARDINIÈRE INC."/>
    <x v="48"/>
    <x v="0"/>
    <s v="Ajout INS"/>
    <s v="2018-2019"/>
    <n v="2018"/>
    <d v="2018-09-30T00:00:00"/>
    <x v="0"/>
    <s v="Construction - installation"/>
    <x v="0"/>
    <x v="0"/>
    <s v="Au développement"/>
    <d v="2018-09-30T00:00:00"/>
    <s v="Aucune étape franchie"/>
    <s v="Aucune étape franchie"/>
    <n v="0"/>
    <s v="Aucune étape franchie"/>
    <n v="0"/>
    <s v="Aucune étape franchie"/>
    <n v="0"/>
    <s v="Aucune étape franchie"/>
    <n v="0"/>
    <s v="Aucune étape franchie"/>
    <s v="Aucune étape franchie"/>
    <n v="0"/>
    <m/>
    <m/>
    <s v="Recherche opportunité Passif"/>
  </r>
  <r>
    <n v="5"/>
    <s v="Sherbrooke"/>
    <s v="5-09"/>
    <s v="3000-2116"/>
    <x v="77"/>
    <s v="CPE LES AMIS DU GLOBE"/>
    <x v="6"/>
    <x v="0"/>
    <s v="Ajout INS"/>
    <s v="2018-2019"/>
    <n v="2016"/>
    <d v="2018-09-30T00:00:00"/>
    <x v="0"/>
    <s v="Construction - installation"/>
    <x v="0"/>
    <x v="0"/>
    <s v="En réalisation"/>
    <d v="2017-03-31T00:00:00"/>
    <s v="Aucune étape franchie"/>
    <s v="Aucune étape franchie"/>
    <n v="0"/>
    <s v="Aucune étape franchie"/>
    <n v="0"/>
    <s v="Aucune étape franchie"/>
    <n v="0"/>
    <s v="Aucune étape franchie"/>
    <n v="0"/>
    <s v="Aucune étape franchie"/>
    <s v="Aucune étape franchie"/>
    <n v="0"/>
    <m/>
    <m/>
    <s v="Recherche opportunité Actif"/>
  </r>
  <r>
    <n v="5"/>
    <s v="Asbestos"/>
    <s v="5-03"/>
    <s v="3000-6789"/>
    <x v="78"/>
    <s v="CPE LA SOURCIÈRE "/>
    <x v="49"/>
    <x v="0"/>
    <s v="Ajout INS"/>
    <s v="2018-2019"/>
    <n v="2018"/>
    <d v="2018-09-30T00:00:00"/>
    <x v="0"/>
    <s v="Construction - installation"/>
    <x v="0"/>
    <x v="0"/>
    <s v="Au développement"/>
    <d v="2018-09-30T00:00:00"/>
    <s v="Aucune étape franchie"/>
    <s v="Aucune étape franchie"/>
    <n v="0"/>
    <s v="Aucune étape franchie"/>
    <n v="0"/>
    <s v="Aucune étape franchie"/>
    <n v="0"/>
    <s v="Aucune étape franchie"/>
    <n v="0"/>
    <s v="Aucune étape franchie"/>
    <s v="Aucune étape franchie"/>
    <n v="0"/>
    <m/>
    <m/>
    <s v="Recherche opportunité Passif"/>
  </r>
  <r>
    <m/>
    <m/>
    <m/>
    <m/>
    <x v="4"/>
    <s v="Sous-total:"/>
    <x v="50"/>
    <x v="1"/>
    <m/>
    <s v="2018-2019"/>
    <s v="2018-2019"/>
    <m/>
    <x v="1"/>
    <m/>
    <x v="1"/>
    <x v="1"/>
    <m/>
    <m/>
    <m/>
    <m/>
    <m/>
    <m/>
    <m/>
    <m/>
    <m/>
    <m/>
    <m/>
    <m/>
    <m/>
    <m/>
    <m/>
    <m/>
    <m/>
  </r>
  <r>
    <n v="5"/>
    <s v="Sherbrooke"/>
    <s v="5-08"/>
    <s v="3000-2256"/>
    <x v="79"/>
    <s v="COOP. DU CPE JARDIN D.A.M.I.S DE ROCK-F."/>
    <x v="51"/>
    <x v="0"/>
    <s v="Ajout INS"/>
    <s v="2019-2020"/>
    <n v="2019"/>
    <d v="2019-09-01T00:00:00"/>
    <x v="0"/>
    <s v="Construction - installation"/>
    <x v="0"/>
    <x v="0"/>
    <s v="En réalisation"/>
    <d v="2019-09-30T00:00:00"/>
    <s v="Aucune étape franchie"/>
    <s v="Aucune étape franchie"/>
    <n v="0"/>
    <s v="Aucune étape franchie"/>
    <n v="0"/>
    <s v="Aucune étape franchie"/>
    <n v="0"/>
    <s v="Aucune étape franchie"/>
    <n v="0"/>
    <s v="Aucune étape franchie"/>
    <s v="Aucune étape franchie"/>
    <n v="0"/>
    <m/>
    <m/>
    <s v="Recherche opportunité Passif"/>
  </r>
  <r>
    <n v="5"/>
    <s v="Sherbrooke"/>
    <s v="5-07"/>
    <s v="3000-1092"/>
    <x v="80"/>
    <s v="COOP CPE LE BILBOQUET "/>
    <x v="44"/>
    <x v="0"/>
    <s v="Ajout INS"/>
    <s v="2019-2020"/>
    <n v="2019"/>
    <d v="2019-09-30T00:00:00"/>
    <x v="0"/>
    <s v="Aménagement - location"/>
    <x v="0"/>
    <x v="0"/>
    <s v="Au développement"/>
    <d v="2019-09-30T00:00:00"/>
    <s v="Aucune étape franchie"/>
    <s v="Aucune étape franchie"/>
    <n v="0"/>
    <s v="Aucune étape franchie"/>
    <n v="0"/>
    <s v="Aucune étape franchie"/>
    <n v="0"/>
    <s v="Aucune étape franchie"/>
    <n v="0"/>
    <s v="Aucune étape franchie"/>
    <s v="Aucune étape franchie"/>
    <n v="0"/>
    <s v="Devancement possible"/>
    <m/>
    <s v="Recherche opportunité Actif"/>
  </r>
  <r>
    <m/>
    <m/>
    <m/>
    <m/>
    <x v="4"/>
    <s v="Sous-total:"/>
    <x v="52"/>
    <x v="1"/>
    <m/>
    <s v="2019-2020"/>
    <s v="2019-2020"/>
    <m/>
    <x v="1"/>
    <m/>
    <x v="1"/>
    <x v="1"/>
    <m/>
    <m/>
    <m/>
    <m/>
    <m/>
    <m/>
    <m/>
    <m/>
    <m/>
    <m/>
    <m/>
    <m/>
    <m/>
    <m/>
    <m/>
    <m/>
    <m/>
  </r>
  <r>
    <s v="Nb de projets"/>
    <n v="22"/>
    <m/>
    <m/>
    <x v="4"/>
    <s v="Total région 5 _x000a_ESTRIE"/>
    <x v="53"/>
    <x v="1"/>
    <m/>
    <m/>
    <m/>
    <m/>
    <x v="1"/>
    <m/>
    <x v="1"/>
    <x v="1"/>
    <m/>
    <m/>
    <m/>
    <m/>
    <m/>
    <m/>
    <m/>
    <m/>
    <m/>
    <m/>
    <m/>
    <m/>
    <m/>
    <m/>
    <m/>
    <m/>
    <m/>
  </r>
  <r>
    <n v="6"/>
    <s v="Montréal"/>
    <s v="6-04"/>
    <s v="3000-5147"/>
    <x v="81"/>
    <s v="CPE DE LA DAME"/>
    <x v="54"/>
    <x v="0"/>
    <s v="Augment. INS"/>
    <s v="2016-2017"/>
    <m/>
    <d v="2016-12-31T00:00:00"/>
    <x v="5"/>
    <s v="Non déterminé"/>
    <x v="0"/>
    <x v="3"/>
    <s v="En réalisation"/>
    <m/>
    <m/>
    <s v="Aucune étape franchie"/>
    <n v="0"/>
    <s v="Aucune étape franchie"/>
    <n v="0"/>
    <s v="Dépôt documents pour permis"/>
    <n v="13"/>
    <s v="Dépôt documents pour permis"/>
    <n v="13"/>
    <s v="Dépôt documents pour permis"/>
    <s v="Dépôt documents pour permis"/>
    <n v="13"/>
    <m/>
    <s v="2016-10-07 :Prévu pour novembre 2016"/>
    <s v="Appel de projet ciblé - Prévu pour novembre 2016"/>
  </r>
  <r>
    <n v="6"/>
    <s v="Montréal"/>
    <s v="6-14"/>
    <s v="1645-3128"/>
    <x v="82"/>
    <s v="CPE LA MÈRE L’OIE"/>
    <x v="17"/>
    <x v="0"/>
    <s v="Augment. INS"/>
    <s v="2016-2017"/>
    <m/>
    <d v="2016-12-31T00:00:00"/>
    <x v="5"/>
    <s v="Non déterminé"/>
    <x v="0"/>
    <x v="3"/>
    <s v="En réalisation"/>
    <m/>
    <m/>
    <s v="Aucune étape franchie"/>
    <n v="0"/>
    <s v="Aucune étape franchie"/>
    <n v="0"/>
    <s v="Aucune étape franchie"/>
    <n v="0"/>
    <s v="Aucune étape franchie"/>
    <n v="0"/>
    <s v="Aucune étape franchie"/>
    <s v="Aucune étape franchie"/>
    <n v="0"/>
    <m/>
    <m/>
    <s v="Appel de projet ciblé - Des travaux mineurs doivent être exécutés. Les plans sont présentement en analyse"/>
  </r>
  <r>
    <n v="6"/>
    <s v="Montréal"/>
    <s v="6-07"/>
    <s v="4092-8871"/>
    <x v="83"/>
    <s v="CPE LES PETITES CELLULES"/>
    <x v="55"/>
    <x v="0"/>
    <s v="Augment. INS"/>
    <s v="2016-2017"/>
    <m/>
    <d v="2016-12-31T00:00:00"/>
    <x v="5"/>
    <s v="Non déterminé"/>
    <x v="0"/>
    <x v="3"/>
    <s v="En réalisation"/>
    <m/>
    <m/>
    <s v="Aucune étape franchie"/>
    <n v="0"/>
    <s v="Aucune étape franchie"/>
    <n v="0"/>
    <s v="Dépôt documents pour permis"/>
    <n v="13"/>
    <s v="Dépôt documents pour permis"/>
    <n v="13"/>
    <s v="Dépôt documents pour permis"/>
    <s v="Dépôt documents pour permis"/>
    <n v="13"/>
    <m/>
    <m/>
    <s v="Appel de projet ciblé - Suite au changement d'emplacement du CPE prévu au mois de novembre, les 2 places seront réalisées"/>
  </r>
  <r>
    <n v="6"/>
    <s v="Notre-Dame-de-Grâces - Montréal-Ouest"/>
    <s v="6-05"/>
    <s v="1366-5112"/>
    <x v="84"/>
    <s v="CPE COMMUNAUTAIRE NOTRE-DAME-DE-GRÂCE"/>
    <x v="56"/>
    <x v="0"/>
    <s v="Augment. INS"/>
    <s v="2016-2017"/>
    <n v="2016"/>
    <d v="2016-12-30T00:00:00"/>
    <x v="0"/>
    <s v="Construction installation - Changement de localisation"/>
    <x v="0"/>
    <x v="0"/>
    <s v="En réalisation"/>
    <d v="2016-09-30T00:00:00"/>
    <s v="Aucune étape franchie"/>
    <s v="Aucune étape franchie"/>
    <n v="0"/>
    <s v="Autorisation début des travaux"/>
    <n v="11"/>
    <s v="Autorisation début des travaux"/>
    <n v="11"/>
    <s v="Autorisation début des travaux"/>
    <n v="11"/>
    <s v="Autorisation début des travaux"/>
    <s v="Autorisation début des travaux"/>
    <n v="11"/>
    <m/>
    <s v="Reloc (100% PFI) avec augmentation de capacité (50% PFI) -en négociation d'un prêt- les 41 pl. à risque. Le CPE fait présentement l'analyse des 23 soumissions reçues d'entrepreneurs. "/>
    <s v="Reloc (100% PFI) avec augmentation de capacité (50% PFI) Les travaux sont en cours."/>
  </r>
  <r>
    <n v="6"/>
    <s v="Lasalle"/>
    <s v="6-03"/>
    <s v="5466-2416"/>
    <x v="85"/>
    <s v="CPE FAMILIGARDE DE LASALLE"/>
    <x v="57"/>
    <x v="0"/>
    <s v="Augment. INS"/>
    <s v="2016-2017"/>
    <n v="2016"/>
    <d v="2017-01-31T00:00:00"/>
    <x v="0"/>
    <s v="Réaménagement -installation"/>
    <x v="3"/>
    <x v="3"/>
    <s v="En réalisation"/>
    <d v="2016-04-30T00:00:00"/>
    <s v="Approbation plans+budget pré."/>
    <s v="Approbation plans+budget pré."/>
    <n v="7"/>
    <s v="Approbation plans+budget pré."/>
    <n v="7"/>
    <s v="Approbation plans+budget pré."/>
    <n v="7"/>
    <s v="Approbation plans+budget pré."/>
    <n v="7"/>
    <s v="Approbation plans+budget pré."/>
    <s v="Approbation plans+budget pré."/>
    <n v="7"/>
    <m/>
    <s v="oupssssss"/>
    <s v="À ce jour, il était prévu que le CPE financerait à 100% son projet, mais les coûts du projet sont plus élevés que prévu. Le CA est en réflexion. "/>
  </r>
  <r>
    <n v="6"/>
    <s v="Montréal"/>
    <s v="6-16"/>
    <s v="1502-8400"/>
    <x v="86"/>
    <s v="CPE POPULAIRE SAINT-MICHEL"/>
    <x v="0"/>
    <x v="0"/>
    <s v="Ajout INS"/>
    <s v="2016-2017"/>
    <n v="2016"/>
    <d v="2017-01-09T00:00:00"/>
    <x v="2"/>
    <s v="Aménagement - location"/>
    <x v="0"/>
    <x v="0"/>
    <s v="En réalisation"/>
    <d v="2016-09-30T00:00:00"/>
    <s v="Admissibilité au PFI"/>
    <s v="Admissibilité au PFI"/>
    <n v="1"/>
    <s v="Admissibilité au PFI"/>
    <n v="1"/>
    <s v="Admissibilité au PFI"/>
    <n v="1"/>
    <s v="Admissibilité au PFI"/>
    <n v="1"/>
    <s v="Admissibilité au PFI"/>
    <s v="Admissibilité au PFI"/>
    <n v="1"/>
    <m/>
    <s v="Admissibilité au financement confirmée. CPE a procédé à la sélection d'un architecte."/>
    <s v="Admissibilité au financement confirmée. Les plans ont été approuvés. Le CPE a réussi à obtenir du financement externe. Nous devons autoriser l'emprunt."/>
  </r>
  <r>
    <n v="6"/>
    <s v="Montréal-Nord"/>
    <s v="6-12"/>
    <s v="3000-2069"/>
    <x v="87"/>
    <s v="CPE DE MONTRÉAL "/>
    <x v="0"/>
    <x v="0"/>
    <s v="Ajout INS"/>
    <s v="2016-2017"/>
    <n v="2016"/>
    <d v="2017-02-01T00:00:00"/>
    <x v="2"/>
    <s v="Construction - installation"/>
    <x v="2"/>
    <x v="2"/>
    <s v="En réalisation"/>
    <d v="2016-04-30T00:00:00"/>
    <s v="Appels d'offres entrepreneur"/>
    <s v="Appel d’offres entrepreneur"/>
    <n v="8"/>
    <s v="Appels d'offres entrepreneur"/>
    <n v="8"/>
    <s v="Appels d'offres entrepreneur"/>
    <n v="8"/>
    <s v="Appels d'offres entrepreneur"/>
    <n v="8"/>
    <s v="Appels d'offres entrepreneur"/>
    <s v="Appels d'offres entrepreneur"/>
    <n v="8"/>
    <m/>
    <s v="Le contrat avec l'entrepreneur a été signé le 2015-10-23. La construction doit débuter en mars 2016. "/>
    <s v="Les travaux sont en cours."/>
  </r>
  <r>
    <n v="6"/>
    <s v="Verdun"/>
    <s v="6-04"/>
    <s v="3000-5634"/>
    <x v="88"/>
    <s v="CENTRE PAUSE PARENTS-ENFANTS"/>
    <x v="17"/>
    <x v="0"/>
    <s v="Augment. INS"/>
    <s v="2016-2017"/>
    <n v="2016"/>
    <d v="2017-03-31T00:00:00"/>
    <x v="0"/>
    <s v="Agrandissement -installation"/>
    <x v="0"/>
    <x v="0"/>
    <s v="En réalisation"/>
    <d v="2016-09-30T00:00:00"/>
    <s v="Aucune étape franchie"/>
    <s v="Aucune étape franchie"/>
    <n v="0"/>
    <s v="Aucune étape franchie"/>
    <n v="0"/>
    <s v="Aucune étape franchie"/>
    <n v="0"/>
    <s v="Aucune étape franchie"/>
    <n v="0"/>
    <s v="Aucune étape franchie"/>
    <s v="Aucune étape franchie"/>
    <n v="0"/>
    <m/>
    <s v="Le CA a décidé de maintenir son projet de développement et des démarches sont en cours afin d'explorer les possibilités d'obtention d'un prêt. "/>
    <s v="Le CA a décidé de maintenir son projet de développement et des démarches sont en cours afin d'explorer les possibilités d'obtention d'un prêt. "/>
  </r>
  <r>
    <n v="6"/>
    <s v="Anjou"/>
    <s v="6-19"/>
    <s v="3000-2158"/>
    <x v="89"/>
    <s v="CPE BILLE DE VERRE"/>
    <x v="58"/>
    <x v="0"/>
    <s v="Augment. INS"/>
    <s v="2016-2017"/>
    <n v="2016"/>
    <d v="2017-03-17T00:00:00"/>
    <x v="0"/>
    <s v="Agrandissement jumelé à la construction d'une installation dans le cadre d'un changement de localisation (50 places autorisées)"/>
    <x v="0"/>
    <x v="0"/>
    <s v="En réalisation"/>
    <d v="2017-03-17T00:00:00"/>
    <s v="Aucune étape franchie"/>
    <s v="Aucune étape franchie"/>
    <n v="0"/>
    <s v="Aucune étape franchie"/>
    <n v="0"/>
    <s v="Aucune étape franchie"/>
    <n v="0"/>
    <s v="Aucune étape franchie"/>
    <n v="0"/>
    <s v="Aucune étape franchie"/>
    <s v="Aucune étape franchie"/>
    <n v="0"/>
    <m/>
    <s v="Reloc 100% PFI et augmentation de capacité 50% PFI  - Ville d'Anjou a l'intention de céder en emphythéose une partie d'un terrain situé dans un parc. Le développement à court terme est à risque dû aux exigences de participation au financement (50%) et à la santé financière précaire du CPE. Dans le cadre des règles administratives du PFI, le CPE a demandé une dérogation à l'effet que soit considérée dans le calcul de sa mise de fonds, la valeur marchande du terrain cédé par l'arrondissement d'Anjou au lieu de l'évaluation municipale. Cette demande de dérogation a été refusée. Le CPE demande une révision de la décision.  "/>
    <s v="Reloc 100% PFI et augmentation de capacité 50% PFI  - Le CPE recherche toujours du financement pour le développement des 27 places"/>
  </r>
  <r>
    <m/>
    <m/>
    <m/>
    <m/>
    <x v="4"/>
    <s v="Sous-total:"/>
    <x v="59"/>
    <x v="1"/>
    <m/>
    <s v="2016-2017"/>
    <s v="2016-2017"/>
    <m/>
    <x v="1"/>
    <m/>
    <x v="1"/>
    <x v="1"/>
    <m/>
    <m/>
    <m/>
    <m/>
    <m/>
    <m/>
    <m/>
    <m/>
    <m/>
    <m/>
    <m/>
    <m/>
    <m/>
    <m/>
    <m/>
    <m/>
    <m/>
  </r>
  <r>
    <n v="6"/>
    <s v="Montréal"/>
    <s v="6-05"/>
    <s v="3001-1520"/>
    <x v="90"/>
    <s v="CPE CENTRE DE RÉADAPTATION MAB-MACKAY"/>
    <x v="0"/>
    <x v="0"/>
    <s v="Implant.CPE INS"/>
    <s v="2017-2018"/>
    <d v="2016-04-01T00:00:00"/>
    <d v="2017-04-01T00:00:00"/>
    <x v="2"/>
    <s v="Aménagement - location"/>
    <x v="0"/>
    <x v="0"/>
    <s v="En réalisation"/>
    <m/>
    <s v="Aucune étape franchie"/>
    <s v="Aucune étape franchie"/>
    <n v="0"/>
    <s v="Aucune étape franchie"/>
    <n v="0"/>
    <s v="Aucune étape franchie"/>
    <n v="0"/>
    <s v="Aucune étape franchie"/>
    <n v="0"/>
    <s v="Aucune étape franchie"/>
    <s v="Aucune étape franchie"/>
    <n v="0"/>
    <m/>
    <s v="La direction du CR Mab Mackay a fait savoir au Ministère qu'il peut désormais intégrer le projet du CPE à même son site (pavillon E). Le Ministère a fait parvenir une communication au CPE pour l'aviser qu'il  doit déposer un nouvel échéancier de réalisation ainsi qu'un nouveau budget au plus tard le 31 mars 2016."/>
    <s v="Nous n'avons plus de nouvelles du projet. Possibilité de reprendre les places"/>
  </r>
  <r>
    <n v="6"/>
    <s v="Snowdon"/>
    <s v="6-06"/>
    <s v="2315-3430"/>
    <x v="91"/>
    <s v="CPE JARDIN DE FRUITS INC."/>
    <x v="60"/>
    <x v="0"/>
    <s v="Augment. INS"/>
    <s v="2017-2018"/>
    <n v="2017"/>
    <d v="2017-04-01T00:00:00"/>
    <x v="0"/>
    <s v="Agrandissement -installation"/>
    <x v="0"/>
    <x v="0"/>
    <s v="En réalisation"/>
    <d v="2017-04-01T00:00:00"/>
    <s v="Aucune étape franchie"/>
    <s v="Aucune étape franchie"/>
    <n v="0"/>
    <s v="Aucune étape franchie"/>
    <n v="0"/>
    <s v="Aucune étape franchie"/>
    <n v="0"/>
    <s v="Aucune étape franchie"/>
    <n v="0"/>
    <s v="Aucune étape franchie"/>
    <s v="Aucune étape franchie"/>
    <n v="0"/>
    <s v="Retour de pl. possible"/>
    <s v="Fin de bail prévu en décembre 2015 car l'immeuble est à vendre (aucun changement depuis, pas de nouveau bail signé). Devait acheter la bâtisse mais puisqu'ils ne sont pas considérés comme évincé, le 50 % PFI s'appliquerait. Donc le projet d'augmentation est en attente car on ne sait pas si le nouveau propriétaire voudra du CPE comme locataire."/>
    <s v="Bail échu depuis décembre 2015 car l'immeuble est à vendre (pas de nouveau bail signé). Devait acheter la bâtisse mais doit trouver le financement (50 % ) Donc le projet d'augmentation est en attente."/>
  </r>
  <r>
    <n v="6"/>
    <s v="Bordeaux-Cartierville"/>
    <s v="6-09"/>
    <s v="3001-3996"/>
    <x v="92"/>
    <s v="G. LA PETITE ACADÉMIE"/>
    <x v="23"/>
    <x v="2"/>
    <s v="Impl. garderie"/>
    <s v="2017-2018"/>
    <n v="2017"/>
    <d v="2017-04-01T00:00:00"/>
    <x v="0"/>
    <s v="Aménagement - location"/>
    <x v="4"/>
    <x v="4"/>
    <s v="En réalisation"/>
    <d v="2017-04-01T00:00:00"/>
    <s v="Aucune étape franchie"/>
    <s v="Aucune étape franchie"/>
    <n v="0"/>
    <s v="Aucune étape franchie"/>
    <n v="0"/>
    <s v="Aucune étape franchie"/>
    <n v="0"/>
    <s v="Aucune étape franchie"/>
    <n v="0"/>
    <s v="Aucune étape franchie"/>
    <s v="Aucune étape franchie"/>
    <n v="0"/>
    <m/>
    <m/>
    <s v="Les plans ont été approuvés. Les travaux sont en cours"/>
  </r>
  <r>
    <n v="6"/>
    <s v="Lachine"/>
    <s v="6-03"/>
    <s v="3000-5770"/>
    <x v="93"/>
    <s v="G CHEZ CRICRI ENR."/>
    <x v="61"/>
    <x v="2"/>
    <s v="Augment. gard."/>
    <s v="2017-2018"/>
    <n v="2017"/>
    <d v="2017-04-01T00:00:00"/>
    <x v="0"/>
    <s v="Aménagement - location"/>
    <x v="4"/>
    <x v="4"/>
    <s v="Au développement"/>
    <d v="2017-04-01T00:00:00"/>
    <s v="Aucune étape franchie"/>
    <s v="Aucune étape franchie"/>
    <n v="0"/>
    <s v="Aucune étape franchie"/>
    <n v="0"/>
    <s v="Aucune étape franchie"/>
    <n v="0"/>
    <s v="Aucune étape franchie"/>
    <n v="0"/>
    <s v="Aucune étape franchie"/>
    <s v="Aucune étape franchie"/>
    <n v="0"/>
    <s v="Devancement possible"/>
    <m/>
    <s v="Les plans ont été approuvés. Les travaux sont en cours"/>
  </r>
  <r>
    <n v="6"/>
    <s v="Villeray"/>
    <s v="6-13"/>
    <s v="3000-5056"/>
    <x v="94"/>
    <s v="G. DES PETITES ÉTOILES NOUR ET RYM INC."/>
    <x v="62"/>
    <x v="2"/>
    <s v="Augment. gard."/>
    <s v="2017-2018"/>
    <n v="2017"/>
    <d v="2017-04-03T00:00:00"/>
    <x v="0"/>
    <s v="Sans réaménagement"/>
    <x v="4"/>
    <x v="4"/>
    <s v="En réalisation"/>
    <d v="2017-04-03T00:00:00"/>
    <s v="Aucune étape franchie"/>
    <s v="Aucune étape franchie"/>
    <n v="0"/>
    <s v="Aucune étape franchie"/>
    <n v="0"/>
    <s v="Aucune étape franchie"/>
    <n v="0"/>
    <s v="Aucune étape franchie"/>
    <n v="0"/>
    <s v="Aucune étape franchie"/>
    <s v="Aucune étape franchie"/>
    <n v="0"/>
    <m/>
    <m/>
    <s v="Dossier en enquête"/>
  </r>
  <r>
    <n v="6"/>
    <s v="Saint-Léonard"/>
    <s v="6-15"/>
    <s v="3001-3940"/>
    <x v="95"/>
    <s v="G. PETITS PROS"/>
    <x v="14"/>
    <x v="2"/>
    <s v="Impl. garderie"/>
    <s v="2017-2018"/>
    <n v="2017"/>
    <d v="2017-04-03T00:00:00"/>
    <x v="0"/>
    <s v="Aménagement - location"/>
    <x v="4"/>
    <x v="4"/>
    <s v="En réalisation"/>
    <d v="2017-09-30T00:00:00"/>
    <s v="Aucune étape franchie"/>
    <s v="Aucune étape franchie"/>
    <n v="0"/>
    <s v="Aucune étape franchie"/>
    <n v="0"/>
    <s v="Aucune étape franchie"/>
    <n v="0"/>
    <s v="Aucune étape franchie"/>
    <n v="0"/>
    <s v="Aucune étape franchie"/>
    <s v="Aucune étape franchie"/>
    <n v="0"/>
    <m/>
    <m/>
    <s v="En attente des plans"/>
  </r>
  <r>
    <n v="6"/>
    <s v="Saint-Léonard"/>
    <s v="6-15"/>
    <s v="3000-4691"/>
    <x v="96"/>
    <s v="CPE LES CRAYONS MAGIQUES"/>
    <x v="6"/>
    <x v="0"/>
    <s v="Ajout INS"/>
    <s v="2017-2018"/>
    <n v="2016"/>
    <d v="2017-05-15T00:00:00"/>
    <x v="2"/>
    <s v="Aménagement - location"/>
    <x v="2"/>
    <x v="2"/>
    <s v="En réalisation"/>
    <d v="2016-10-16T00:00:00"/>
    <s v="Avis du MFA embauche pro."/>
    <s v="Avis du Ministère embauche pro."/>
    <n v="3"/>
    <s v="Avis du MFA embauche pro."/>
    <n v="3"/>
    <s v="Avis du MFA embauche pro."/>
    <n v="3"/>
    <s v="Avis du MFA embauche pro."/>
    <n v="3"/>
    <s v="Avis du MFA embauche pro."/>
    <s v="Avis du MFA embauche pro."/>
    <n v="3"/>
    <m/>
    <s v="En attente du projet de bail. Autorisation de l'embauche des professionnels. Projet de bail reçu. En analyse."/>
    <s v="Projet de bail  finalisé. Quelques modifications aux plans à effectuer pour approbation et l'appel d'offres pour l'entrepreneur pourra être lancé. "/>
  </r>
  <r>
    <n v="6"/>
    <s v="Saint-Léonard"/>
    <s v="6-15"/>
    <s v="3000-4691"/>
    <x v="96"/>
    <s v="CPE LES CRAYONS MAGIQUES"/>
    <x v="33"/>
    <x v="0"/>
    <s v="Augment. INS"/>
    <s v="2017-2018"/>
    <n v="2016"/>
    <d v="2017-05-15T00:00:00"/>
    <x v="0"/>
    <s v="Aménagement - location"/>
    <x v="0"/>
    <x v="0"/>
    <s v="En réalisation"/>
    <d v="2016-08-25T00:00:00"/>
    <s v="Avis du MFA embauche pro."/>
    <s v="Avis du Ministère embauche pro."/>
    <n v="3"/>
    <s v="Avis du MFA embauche pro."/>
    <n v="3"/>
    <s v="Avis du MFA embauche pro."/>
    <n v="3"/>
    <s v="Avis du MFA embauche pro."/>
    <n v="3"/>
    <s v="Avis du MFA embauche pro."/>
    <s v="Avis du MFA embauche pro."/>
    <n v="3"/>
    <m/>
    <s v="En attente du projet de bail. Autorisation de l'embauche des professionnels. Projet de bail reçu. En analyse."/>
    <s v="Projet de bail  finalisé. Quelques modifications aux plans à effectuer pour approbation et l'appel d'offres pour l'entrepreneur pourra être lancé. "/>
  </r>
  <r>
    <n v="6"/>
    <s v="Villeray"/>
    <s v="6-13"/>
    <s v="3001-3818"/>
    <x v="97"/>
    <s v="LE ROYAUME DES PETITES-MAINS"/>
    <x v="41"/>
    <x v="0"/>
    <s v="Implant.CPE INS"/>
    <s v="2017-2018"/>
    <n v="2017"/>
    <d v="2017-06-02T00:00:00"/>
    <x v="0"/>
    <s v="Aménagement - location"/>
    <x v="0"/>
    <x v="0"/>
    <s v="En réalisation"/>
    <d v="2017-09-30T00:00:00"/>
    <s v="Aucune étape franchie"/>
    <s v="Aucune étape franchie"/>
    <n v="0"/>
    <s v="Aucune étape franchie"/>
    <n v="0"/>
    <s v="Aucune étape franchie"/>
    <n v="0"/>
    <s v="Aucune étape franchie"/>
    <n v="0"/>
    <s v="Aucune étape franchie"/>
    <s v="Aucune étape franchie"/>
    <n v="0"/>
    <m/>
    <s v="Le promoteur a fait parvenir les documents nécessaires à la détermination de son admissibilité au financement. Documents en analyse à la DRM."/>
    <s v="Le futur CPE a embauché chargé de projet et architecte en respect des dispositions du programme PFI. Le CPE a sollicité du financement auprès de la Caisse d'économie solidaire et a réussi à obtenir un avis favorable pour un prêt de 200 000$. L'obstacle majeur du CPE réside dans les coûts"/>
  </r>
  <r>
    <n v="6"/>
    <s v="Lachine"/>
    <s v="6-03"/>
    <s v="3001-3972"/>
    <x v="98"/>
    <s v="JARDIN DES HIRONDELLES"/>
    <x v="63"/>
    <x v="2"/>
    <s v="Impl. garderie"/>
    <s v="2017-2018"/>
    <n v="2017"/>
    <d v="2017-06-30T00:00:00"/>
    <x v="0"/>
    <s v="Non déterminé"/>
    <x v="4"/>
    <x v="4"/>
    <s v="En réalisation"/>
    <d v="2017-09-30T00:00:00"/>
    <s v="Aucune étape franchie"/>
    <s v="Aucune étape franchie"/>
    <n v="0"/>
    <s v="Aucune étape franchie"/>
    <n v="0"/>
    <s v="Aucune étape franchie"/>
    <n v="0"/>
    <s v="Aucune étape franchie"/>
    <n v="0"/>
    <s v="Aucune étape franchie"/>
    <s v="Aucune étape franchie"/>
    <n v="0"/>
    <m/>
    <m/>
    <s v="En attente des plans"/>
  </r>
  <r>
    <n v="6"/>
    <s v="Ahuntsic"/>
    <s v="6-11"/>
    <s v="1467-0749"/>
    <x v="99"/>
    <s v="G. ÉDUCATIVE LA VOLIÈRE INC."/>
    <x v="2"/>
    <x v="2"/>
    <s v="Augment. gard."/>
    <s v="2017-2018"/>
    <n v="2017"/>
    <d v="2017-07-31T00:00:00"/>
    <x v="0"/>
    <s v="Agrandissement -installation"/>
    <x v="4"/>
    <x v="4"/>
    <s v="En réalisation"/>
    <d v="2017-04-30T00:00:00"/>
    <s v="Aucune étape franchie"/>
    <s v="Aucune étape franchie"/>
    <n v="0"/>
    <s v="Aucune étape franchie"/>
    <n v="0"/>
    <s v="Aucune étape franchie"/>
    <n v="0"/>
    <s v="Aucune étape franchie"/>
    <n v="0"/>
    <s v="Aucune étape franchie"/>
    <s v="Aucune étape franchie"/>
    <n v="0"/>
    <m/>
    <s v="Étapes terminées de l'échéancier: vérification auprès de la municipalité, sélection et embauche des professionnels, autorisation des travaux. Étape en cours de l'échéancier: obtention des autorisation municipales."/>
    <s v="Les plans sont en analyse"/>
  </r>
  <r>
    <n v="6"/>
    <s v="Montréal"/>
    <s v="6-07"/>
    <s v="1506-4959"/>
    <x v="100"/>
    <s v="CPE STE-JUSTINE "/>
    <x v="0"/>
    <x v="0"/>
    <s v="Ajout INS"/>
    <s v="2017-2018"/>
    <n v="2016"/>
    <d v="2017-09-05T00:00:00"/>
    <x v="2"/>
    <s v="Construction - installation"/>
    <x v="2"/>
    <x v="2"/>
    <s v="En réalisation"/>
    <d v="2016-09-06T00:00:00"/>
    <s v="Appel d'offres choix des pro."/>
    <s v="Appels d’offres choix des pro."/>
    <n v="2"/>
    <s v="Appel d'offres choix des pro."/>
    <n v="2"/>
    <s v="Appel d'offres choix des pro."/>
    <n v="2"/>
    <s v="Appel d'offres choix des pro."/>
    <n v="2"/>
    <s v="Appel d'offres choix des pro."/>
    <s v="Appel d'offres choix des pro."/>
    <n v="2"/>
    <m/>
    <s v="En attente de modifications aux plans pour approbation du Ministère. Par la suite le CPE pourra aller en appel d'offres public pour le choix de l'entrepreneur."/>
    <s v="En attente de modifications aux plans pour approbation du Ministère. Par la suite le CPE pourra aller en appel d'offres public pour le choix de l'entrepreneur."/>
  </r>
  <r>
    <n v="6"/>
    <s v="Montréal"/>
    <s v="6-17"/>
    <s v="1364-2186"/>
    <x v="101"/>
    <s v="CPE LA RUCHE "/>
    <x v="0"/>
    <x v="0"/>
    <s v="Ajout INS"/>
    <s v="2017-2018"/>
    <n v="2016"/>
    <d v="2017-09-30T00:00:00"/>
    <x v="2"/>
    <s v="Construction - installation"/>
    <x v="2"/>
    <x v="2"/>
    <s v="En réalisation"/>
    <d v="2017-01-30T00:00:00"/>
    <s v="Appel d'offres choix des pro."/>
    <s v="Appels d’offres choix des pro."/>
    <n v="2"/>
    <s v="Appel d'offres choix des pro."/>
    <n v="2"/>
    <s v="Appel d'offres choix des pro."/>
    <n v="2"/>
    <s v="Appel d'offres choix des pro."/>
    <n v="2"/>
    <s v="Appel d'offres choix des pro."/>
    <s v="Appel d'offres choix des pro."/>
    <n v="2"/>
    <m/>
    <s v="Terrain vendu par la CSDM. Suite à l'intervention du ministère de l'Éducation. Le prix de vente du terrain a été augmenté substantiellement. PFI 100%.  L'offre de vente a été prolongé jusqu'au 31 mars 2016."/>
    <s v="Terrain vendu par la CSDM à bas prix mais le MELS a refusé. La CSDM a proposé une nouvelle offre au CPE puis le CPE a fait une contre-offre qui a été accepté par la CSDM et transmis au ministère de l'Éducation pour approbation. En attente de la décision du MELS"/>
  </r>
  <r>
    <n v="6"/>
    <s v="Villeray"/>
    <s v="6-13"/>
    <s v="1361-0928"/>
    <x v="102"/>
    <s v="CPE CHEZ-NOUS CHEZ-VOUS"/>
    <x v="41"/>
    <x v="0"/>
    <s v="Ajout INS"/>
    <s v="2017-2018"/>
    <n v="2017"/>
    <d v="2017-09-30T00:00:00"/>
    <x v="0"/>
    <s v="Réaménagement -installation"/>
    <x v="0"/>
    <x v="0"/>
    <s v="Au développement"/>
    <d v="2017-09-30T00:00:00"/>
    <s v="Aucune étape franchie"/>
    <s v="Aucune étape franchie"/>
    <n v="0"/>
    <s v="Aucune étape franchie"/>
    <n v="0"/>
    <s v="Aucune étape franchie"/>
    <n v="0"/>
    <s v="Aucune étape franchie"/>
    <n v="0"/>
    <s v="Aucune étape franchie"/>
    <s v="Aucune étape franchie"/>
    <n v="0"/>
    <m/>
    <m/>
    <s v="CPE est déjà propriétaire des locaux. Il s'agit du troisième étage de la batisse occupé par l'une de ses installations. En attente des plans"/>
  </r>
  <r>
    <n v="6"/>
    <s v="Saint-Michel"/>
    <s v="6-16"/>
    <s v="1634-7007"/>
    <x v="103"/>
    <s v="CPE AU GALOP INC."/>
    <x v="6"/>
    <x v="0"/>
    <s v="Ajout INS"/>
    <s v="2017-2018"/>
    <n v="2017"/>
    <d v="2017-09-30T00:00:00"/>
    <x v="0"/>
    <s v="Achat et réaménagement - bâtiment"/>
    <x v="0"/>
    <x v="0"/>
    <s v="Au développement"/>
    <d v="2017-09-30T00:00:00"/>
    <s v="Aucune étape franchie"/>
    <s v="Aucune étape franchie"/>
    <n v="0"/>
    <s v="Aucune étape franchie"/>
    <n v="0"/>
    <s v="Aucune étape franchie"/>
    <n v="0"/>
    <s v="Aucune étape franchie"/>
    <n v="0"/>
    <s v="Aucune étape franchie"/>
    <s v="Aucune étape franchie"/>
    <n v="0"/>
    <m/>
    <m/>
    <s v="En recherche de financement"/>
  </r>
  <r>
    <n v="6"/>
    <s v="Montréal-Nord"/>
    <s v="6-12"/>
    <s v="3000-2246"/>
    <x v="104"/>
    <s v="CPE MON UNIVERS FLEURY"/>
    <x v="64"/>
    <x v="0"/>
    <s v="Ajout INS"/>
    <s v="2017-2018"/>
    <n v="2017"/>
    <d v="2017-09-30T00:00:00"/>
    <x v="0"/>
    <s v="Non déterminé"/>
    <x v="0"/>
    <x v="0"/>
    <s v="Au développement"/>
    <d v="2017-09-30T00:00:00"/>
    <s v="Aucune étape franchie"/>
    <s v="Aucune étape franchie"/>
    <n v="0"/>
    <s v="Aucune étape franchie"/>
    <n v="0"/>
    <s v="Aucune étape franchie"/>
    <n v="0"/>
    <s v="Aucune étape franchie"/>
    <n v="0"/>
    <s v="Aucune étape franchie"/>
    <s v="Aucune étape franchie"/>
    <n v="0"/>
    <s v="Retour de pl. possible"/>
    <m/>
    <s v="En recherche de financement"/>
  </r>
  <r>
    <n v="6"/>
    <s v="Lachine"/>
    <s v="6-03"/>
    <s v="3000-2198"/>
    <x v="105"/>
    <s v="CPE À PETITS PAS "/>
    <x v="0"/>
    <x v="0"/>
    <s v="Ajout INS"/>
    <s v="2017-2018"/>
    <n v="2016"/>
    <d v="2017-09-30T00:00:00"/>
    <x v="2"/>
    <s v="Non déterminé"/>
    <x v="0"/>
    <x v="0"/>
    <s v="En réalisation"/>
    <d v="2016-09-30T00:00:00"/>
    <s v="Aucune étape franchie"/>
    <s v="Aucune étape franchie"/>
    <n v="0"/>
    <s v="Aucune étape franchie"/>
    <n v="0"/>
    <s v="Aucune étape franchie"/>
    <n v="0"/>
    <s v="Aucune étape franchie"/>
    <n v="0"/>
    <s v="Aucune étape franchie"/>
    <s v="Aucune étape franchie"/>
    <n v="0"/>
    <m/>
    <s v="Le CPE doit démontrer son intention quant à la poursuite ou non de son projet et ce, d'ici le 31 mars 2016, tel que demandé dans la lettre émise en janvier ayant comme objet : la révision des modalités de création des places."/>
    <s v="Le CPE étudie une nouvelle opportunité "/>
  </r>
  <r>
    <n v="6"/>
    <s v="Hochelaga-Maisonneuve"/>
    <s v="6-17"/>
    <s v="3001-3709"/>
    <x v="106"/>
    <s v="G. ENTRE-BAMBINS"/>
    <x v="37"/>
    <x v="2"/>
    <s v="Impl. garderie"/>
    <s v="2017-2018"/>
    <n v="2017"/>
    <d v="2017-09-30T00:00:00"/>
    <x v="0"/>
    <s v="Réaménagement -installation"/>
    <x v="4"/>
    <x v="4"/>
    <s v="Au développement"/>
    <d v="2017-09-30T00:00:00"/>
    <s v="Aucune étape franchie"/>
    <s v="Aucune étape franchie"/>
    <n v="0"/>
    <s v="Aucune étape franchie"/>
    <n v="0"/>
    <s v="Aucune étape franchie"/>
    <n v="0"/>
    <s v="Aucune étape franchie"/>
    <n v="0"/>
    <s v="Aucune étape franchie"/>
    <s v="Aucune étape franchie"/>
    <n v="0"/>
    <m/>
    <m/>
    <s v="Les plans ont été analysés au mois de mars 2016 mais n'ont pu être approuvés. La garderie doit nous retourner des plans corrigés. En attente des plans corrigés."/>
  </r>
  <r>
    <n v="6"/>
    <s v="Saint-Laurent"/>
    <s v="6-10"/>
    <s v="2973-6220"/>
    <x v="107"/>
    <s v="LES MINI-WATTS"/>
    <x v="21"/>
    <x v="0"/>
    <s v="Augment. INS"/>
    <s v="2017-2018"/>
    <n v="2017"/>
    <d v="2017-09-30T00:00:00"/>
    <x v="0"/>
    <s v="Aménagement - location"/>
    <x v="0"/>
    <x v="0"/>
    <s v="Au développement"/>
    <d v="2017-09-30T00:00:00"/>
    <s v="Aucune étape franchie"/>
    <s v="Aucune étape franchie"/>
    <n v="0"/>
    <s v="Aucune étape franchie"/>
    <n v="0"/>
    <s v="Aucune étape franchie"/>
    <n v="0"/>
    <s v="Aucune étape franchie"/>
    <n v="0"/>
    <s v="Aucune étape franchie"/>
    <s v="Aucune étape franchie"/>
    <n v="0"/>
    <m/>
    <m/>
    <s v="possibilité de récupération"/>
  </r>
  <r>
    <m/>
    <m/>
    <m/>
    <m/>
    <x v="4"/>
    <s v="Sous-total:"/>
    <x v="65"/>
    <x v="1"/>
    <m/>
    <s v="2017-2018"/>
    <s v="2017-2018"/>
    <m/>
    <x v="1"/>
    <m/>
    <x v="1"/>
    <x v="1"/>
    <m/>
    <m/>
    <m/>
    <m/>
    <m/>
    <m/>
    <m/>
    <m/>
    <m/>
    <m/>
    <m/>
    <m/>
    <m/>
    <m/>
    <m/>
    <m/>
    <m/>
  </r>
  <r>
    <n v="6"/>
    <s v="Saint-Louis-du-Parc"/>
    <s v="6-14"/>
    <s v="1261-9813"/>
    <x v="108"/>
    <s v="CPE VILLENEUVE (INST. MILE-END)"/>
    <x v="66"/>
    <x v="0"/>
    <s v="Ajout INS"/>
    <s v="2018-2019"/>
    <n v="2018"/>
    <d v="2018-04-01T00:00:00"/>
    <x v="0"/>
    <s v="Aménagement - location"/>
    <x v="0"/>
    <x v="0"/>
    <s v="En réalisation"/>
    <d v="2018-04-01T00:00:00"/>
    <s v="Aucune étape franchie"/>
    <s v="Aucune étape franchie"/>
    <n v="0"/>
    <s v="Aucune étape franchie"/>
    <n v="0"/>
    <s v="Aucune étape franchie"/>
    <n v="0"/>
    <s v="Aucune étape franchie"/>
    <n v="0"/>
    <s v="Aucune étape franchie"/>
    <s v="Aucune étape franchie"/>
    <n v="0"/>
    <m/>
    <s v="Partenaire avec une coopérative d'habitation -comme locataire - serait financé."/>
    <s v="Partenaire avec une coopérative d'habitation -comme locataire - Nous sommes en attente du projet de bail"/>
  </r>
  <r>
    <n v="6"/>
    <s v="Saint-Léonard"/>
    <s v="6-15"/>
    <s v="3001-3883"/>
    <x v="109"/>
    <s v="ACADÉMIE ABC"/>
    <x v="0"/>
    <x v="2"/>
    <s v="Impl. garderie"/>
    <s v="2018-2019"/>
    <n v="2018"/>
    <d v="2018-04-01T00:00:00"/>
    <x v="0"/>
    <s v="Aménagement - location"/>
    <x v="4"/>
    <x v="4"/>
    <s v="En réalisation"/>
    <d v="2018-09-30T00:00:00"/>
    <s v="Aucune étape franchie"/>
    <s v="Aucune étape franchie"/>
    <n v="0"/>
    <s v="Aucune étape franchie"/>
    <n v="0"/>
    <s v="Aucune étape franchie"/>
    <n v="0"/>
    <s v="Aucune étape franchie"/>
    <n v="0"/>
    <s v="Aucune étape franchie"/>
    <s v="Aucune étape franchie"/>
    <n v="0"/>
    <m/>
    <m/>
    <m/>
  </r>
  <r>
    <n v="6"/>
    <s v="Saint-Léonard"/>
    <s v="6-15"/>
    <s v="3000-4691"/>
    <x v="110"/>
    <s v="CPE LES CRAYONS MAGIQUES"/>
    <x v="6"/>
    <x v="0"/>
    <s v="Ajout INS"/>
    <s v="2018-2019"/>
    <n v="2016"/>
    <d v="2018-08-27T00:00:00"/>
    <x v="2"/>
    <s v="Aménagement - location"/>
    <x v="2"/>
    <x v="2"/>
    <s v="En réalisation"/>
    <d v="2017-01-31T00:00:00"/>
    <s v="Approbation plans+budget pré."/>
    <s v="Approbation plans+budget pré."/>
    <n v="7"/>
    <s v="Approbation plans+budget pré."/>
    <n v="7"/>
    <s v="Approbation plans+budget pré."/>
    <n v="7"/>
    <s v="Approbation plans+budget pré."/>
    <n v="7"/>
    <s v="Approbation plans+budget pré."/>
    <s v="Approbation plans+budget pré."/>
    <n v="7"/>
    <m/>
    <s v="CPE est à la recherche d'une nouvelle oportunité."/>
    <s v="CPE est à la recherche d'une nouvelle oportunité."/>
  </r>
  <r>
    <n v="6"/>
    <s v="Saint-Léonard"/>
    <s v="6-15"/>
    <s v="3000-4691"/>
    <x v="110"/>
    <s v="CPE LES CRAYONS MAGIQUES"/>
    <x v="55"/>
    <x v="0"/>
    <s v="Augment. INS"/>
    <s v="2018-2019"/>
    <n v="2016"/>
    <d v="2018-08-27T00:00:00"/>
    <x v="0"/>
    <s v="Aménagement - location"/>
    <x v="0"/>
    <x v="0"/>
    <s v="En réalisation"/>
    <d v="2017-01-31T00:00:00"/>
    <s v="Approbation plans+budget pré."/>
    <s v="Approbation plans+budget pré."/>
    <n v="7"/>
    <s v="Approbation plans+budget pré."/>
    <n v="7"/>
    <s v="Approbation plans+budget pré."/>
    <n v="7"/>
    <s v="Approbation plans+budget pré."/>
    <n v="7"/>
    <s v="Approbation plans+budget pré."/>
    <s v="Approbation plans+budget pré."/>
    <n v="7"/>
    <m/>
    <s v="CPE est à la recherche d'une nouvelle oportunité."/>
    <s v="CPE est à la recherche d'une nouvelle oportunité."/>
  </r>
  <r>
    <n v="6"/>
    <s v="Pointe-Saint-Charles"/>
    <s v="6-04"/>
    <s v="1364-3218"/>
    <x v="111"/>
    <s v="CPE LES ENFANTS DE L'AVENIR"/>
    <x v="0"/>
    <x v="0"/>
    <s v="Ajout INS"/>
    <s v="2018-2019"/>
    <n v="2018"/>
    <d v="2018-09-30T00:00:00"/>
    <x v="0"/>
    <s v="Achat et réaménagement - bâtiment"/>
    <x v="0"/>
    <x v="0"/>
    <s v="Au développement"/>
    <d v="2018-09-30T00:00:00"/>
    <s v="Aucune étape franchie"/>
    <s v="Aucune étape franchie"/>
    <n v="0"/>
    <s v="Aucune étape franchie"/>
    <n v="0"/>
    <s v="Aucune étape franchie"/>
    <n v="0"/>
    <s v="Aucune étape franchie"/>
    <n v="0"/>
    <s v="Aucune étape franchie"/>
    <s v="Aucune étape franchie"/>
    <n v="0"/>
    <m/>
    <m/>
    <m/>
  </r>
  <r>
    <n v="6"/>
    <s v="Lac Saint-Louis"/>
    <s v="6-01"/>
    <s v="1469-0309"/>
    <x v="112"/>
    <s v="CPE WHITESIDE TAYLOR "/>
    <x v="0"/>
    <x v="0"/>
    <s v="Ajout INS"/>
    <s v="2018-2019"/>
    <n v="2018"/>
    <d v="2018-09-30T00:00:00"/>
    <x v="0"/>
    <s v="Construction - installation"/>
    <x v="0"/>
    <x v="0"/>
    <s v="Au développement"/>
    <d v="2018-09-30T00:00:00"/>
    <s v="Aucune étape franchie"/>
    <s v="Aucune étape franchie"/>
    <n v="0"/>
    <s v="Aucune étape franchie"/>
    <n v="0"/>
    <s v="Aucune étape franchie"/>
    <n v="0"/>
    <s v="Aucune étape franchie"/>
    <n v="0"/>
    <s v="Aucune étape franchie"/>
    <s v="Aucune étape franchie"/>
    <n v="0"/>
    <m/>
    <m/>
    <m/>
  </r>
  <r>
    <n v="6"/>
    <s v="Saint-Laurent"/>
    <s v="6-10"/>
    <s v="1623-7679"/>
    <x v="113"/>
    <s v="CPE LE JARDIN DES RÊVES INC."/>
    <x v="24"/>
    <x v="0"/>
    <s v="Ajout INS"/>
    <s v="2018-2019"/>
    <n v="2018"/>
    <d v="2018-09-30T00:00:00"/>
    <x v="0"/>
    <s v="Construction - installation"/>
    <x v="0"/>
    <x v="0"/>
    <s v="Au développement"/>
    <d v="2018-09-30T00:00:00"/>
    <s v="Aucune étape franchie"/>
    <s v="Aucune étape franchie"/>
    <n v="0"/>
    <s v="Aucune étape franchie"/>
    <n v="0"/>
    <s v="Aucune étape franchie"/>
    <n v="0"/>
    <s v="Aucune étape franchie"/>
    <n v="0"/>
    <s v="Aucune étape franchie"/>
    <s v="Aucune étape franchie"/>
    <n v="0"/>
    <m/>
    <m/>
    <m/>
  </r>
  <r>
    <n v="6"/>
    <s v="Lasalle"/>
    <s v="6-03"/>
    <s v="1627-7212"/>
    <x v="114"/>
    <s v="C. ÉDUCATIF DE LA PETITE ENFANCE ANDRÉ-LAURENDEAU"/>
    <x v="15"/>
    <x v="0"/>
    <s v="Ajout INS"/>
    <s v="2018-2019"/>
    <n v="2018"/>
    <d v="2018-09-30T00:00:00"/>
    <x v="0"/>
    <s v="Construction - installation"/>
    <x v="0"/>
    <x v="0"/>
    <s v="Au développement"/>
    <d v="2018-09-30T00:00:00"/>
    <s v="Aucune étape franchie"/>
    <s v="Aucune étape franchie"/>
    <n v="0"/>
    <s v="Aucune étape franchie"/>
    <n v="0"/>
    <s v="Aucune étape franchie"/>
    <n v="0"/>
    <s v="Aucune étape franchie"/>
    <n v="0"/>
    <s v="Aucune étape franchie"/>
    <s v="Aucune étape franchie"/>
    <n v="0"/>
    <m/>
    <m/>
    <m/>
  </r>
  <r>
    <n v="6"/>
    <s v="Pointe-aux-Trembles"/>
    <s v="6-20"/>
    <s v="3000-2197"/>
    <x v="115"/>
    <s v="CPE LES PETITS LUTINS DE ROUSSIN"/>
    <x v="14"/>
    <x v="0"/>
    <s v="Ajout INS"/>
    <s v="2018-2019"/>
    <n v="2018"/>
    <d v="2018-09-30T00:00:00"/>
    <x v="0"/>
    <s v="Réaménagement - location"/>
    <x v="0"/>
    <x v="0"/>
    <s v="Au développement"/>
    <d v="2018-09-30T00:00:00"/>
    <s v="Aucune étape franchie"/>
    <s v="Aucune étape franchie"/>
    <n v="0"/>
    <s v="Aucune étape franchie"/>
    <n v="0"/>
    <s v="Aucune étape franchie"/>
    <n v="0"/>
    <s v="Aucune étape franchie"/>
    <n v="0"/>
    <s v="Aucune étape franchie"/>
    <s v="Aucune étape franchie"/>
    <n v="0"/>
    <m/>
    <m/>
    <m/>
  </r>
  <r>
    <n v="6"/>
    <s v="Montréal-Nord"/>
    <s v="6-12"/>
    <s v="3000-7721"/>
    <x v="116"/>
    <s v="G. ÉDUCATIVE L'ALPHA À L'OMÉGA"/>
    <x v="67"/>
    <x v="2"/>
    <s v="Augment. gard."/>
    <s v="2018-2019"/>
    <n v="2018"/>
    <d v="2018-09-30T00:00:00"/>
    <x v="0"/>
    <s v="Agrandissement -installation"/>
    <x v="4"/>
    <x v="4"/>
    <s v="Au développement"/>
    <d v="2018-09-30T00:00:00"/>
    <s v="Aucune étape franchie"/>
    <s v="Aucune étape franchie"/>
    <n v="0"/>
    <s v="Aucune étape franchie"/>
    <n v="0"/>
    <s v="Aucune étape franchie"/>
    <n v="0"/>
    <s v="Aucune étape franchie"/>
    <n v="0"/>
    <s v="Aucune étape franchie"/>
    <s v="Aucune étape franchie"/>
    <n v="0"/>
    <m/>
    <m/>
    <m/>
  </r>
  <r>
    <n v="6"/>
    <s v="Saint-Léonard"/>
    <s v="6-15"/>
    <s v="3001-3699"/>
    <x v="117"/>
    <s v="LA GARDE-CENTRALE DE ST-LÉONARD"/>
    <x v="51"/>
    <x v="2"/>
    <s v="Impl. garderie"/>
    <s v="2018-2019"/>
    <n v="2018"/>
    <d v="2018-09-30T00:00:00"/>
    <x v="0"/>
    <s v="Aménagement - location"/>
    <x v="4"/>
    <x v="4"/>
    <s v="Au développement"/>
    <d v="2018-09-30T00:00:00"/>
    <s v="Aucune étape franchie"/>
    <s v="Aucune étape franchie"/>
    <n v="0"/>
    <s v="Aucune étape franchie"/>
    <n v="0"/>
    <s v="Aucune étape franchie"/>
    <n v="0"/>
    <s v="Aucune étape franchie"/>
    <n v="0"/>
    <s v="Aucune étape franchie"/>
    <s v="Aucune étape franchie"/>
    <n v="0"/>
    <m/>
    <m/>
    <m/>
  </r>
  <r>
    <n v="6"/>
    <s v="Saint-Léonard"/>
    <s v="6-15"/>
    <s v="2315-3299"/>
    <x v="118"/>
    <s v="CPE L'ESCARGOT INC."/>
    <x v="62"/>
    <x v="0"/>
    <s v="Augment. INS"/>
    <s v="2018-2019"/>
    <n v="2017"/>
    <d v="2019-03-20T00:00:00"/>
    <x v="2"/>
    <s v="Agrandissement -installation"/>
    <x v="0"/>
    <x v="0"/>
    <s v="En réalisation"/>
    <d v="2017-07-17T00:00:00"/>
    <s v="Aucune étape franchie"/>
    <s v="Aucune étape franchie"/>
    <n v="0"/>
    <s v="Aucune étape franchie"/>
    <n v="0"/>
    <s v="Aucune étape franchie"/>
    <n v="0"/>
    <s v="Aucune étape franchie"/>
    <n v="0"/>
    <s v="Aucune étape franchie"/>
    <s v="Aucune étape franchie"/>
    <n v="0"/>
    <m/>
    <s v="Nous sommes toujours dans l'attente des montages financiers, demandés pour le 31 mars 2016."/>
    <s v="Le CPE dont l'emphythéose (de 25 ans avec la ville) est venu a échéance, doit régler la suite avant de réaliser son projet d'augmentation. Actuellement, la ville et le CPE en sont venu à un accord mais le dossier est toujours en traitement par le contentieux de la ville. En attente du règlement de cette situation."/>
  </r>
  <r>
    <m/>
    <m/>
    <m/>
    <m/>
    <x v="4"/>
    <s v="Sous-total:"/>
    <x v="68"/>
    <x v="1"/>
    <m/>
    <s v="2018-2019"/>
    <s v="2018-2019"/>
    <m/>
    <x v="1"/>
    <m/>
    <x v="1"/>
    <x v="1"/>
    <m/>
    <m/>
    <m/>
    <m/>
    <m/>
    <m/>
    <m/>
    <m/>
    <m/>
    <m/>
    <m/>
    <m/>
    <m/>
    <m/>
    <m/>
    <m/>
    <m/>
  </r>
  <r>
    <n v="6"/>
    <s v="Montréal-Nord"/>
    <s v="6-12"/>
    <s v="1469-0390"/>
    <x v="119"/>
    <s v="CPE MINI-FÉE INC. "/>
    <x v="24"/>
    <x v="0"/>
    <s v="Ajout INS"/>
    <s v="2019-2020"/>
    <n v="2019"/>
    <d v="2019-09-30T00:00:00"/>
    <x v="0"/>
    <s v="Aménagement - location"/>
    <x v="0"/>
    <x v="0"/>
    <s v="Au développement"/>
    <d v="2019-09-30T00:00:00"/>
    <s v="Aucune étape franchie"/>
    <s v="Aucune étape franchie"/>
    <n v="0"/>
    <s v="Aucune étape franchie"/>
    <n v="0"/>
    <s v="Aucune étape franchie"/>
    <n v="0"/>
    <s v="Aucune étape franchie"/>
    <n v="0"/>
    <s v="Aucune étape franchie"/>
    <s v="Aucune étape franchie"/>
    <n v="0"/>
    <s v="Retour de pl. possible"/>
    <s v="Travaux importants sur les installations existantes, le projet de 78 pl. compromis."/>
    <s v="Travaux importants sur les installations existantes, le projet de 78 pl. compromis."/>
  </r>
  <r>
    <n v="6"/>
    <s v="Mercier-Ouest"/>
    <s v="6-17"/>
    <s v="1473-7969"/>
    <x v="120"/>
    <s v="CPE LE JARDIN CHARMANT"/>
    <x v="0"/>
    <x v="0"/>
    <s v="Ajout INS"/>
    <s v="2019-2020"/>
    <n v="2019"/>
    <d v="2019-09-30T00:00:00"/>
    <x v="0"/>
    <s v="Aménagement - location"/>
    <x v="0"/>
    <x v="0"/>
    <s v="Au développement"/>
    <d v="2019-09-30T00:00:00"/>
    <s v="Aucune étape franchie"/>
    <s v="Aucune étape franchie"/>
    <n v="0"/>
    <s v="Aucune étape franchie"/>
    <n v="0"/>
    <s v="Aucune étape franchie"/>
    <n v="0"/>
    <s v="Aucune étape franchie"/>
    <n v="0"/>
    <s v="Aucune étape franchie"/>
    <s v="Aucune étape franchie"/>
    <n v="0"/>
    <m/>
    <s v="Lettre d'engagement non-signée par le CPE en date du 7 mars 2016. Le CPE est à la recherche de partenariats et en réflexion sur ses moyens financiers de réaliser ce projet. Rencontre prévue à l'automne 2016 avec le CPE pour faire le point."/>
    <s v="CPE est à la recherche de partenariats et en réflexion sur ses moyens financiers de réaliser ce projet. Rencontre prévue à l'automne 2016 avec le CPE pour faire le point."/>
  </r>
  <r>
    <n v="6"/>
    <s v="Dollard-des-Ormeaux"/>
    <s v="6-01"/>
    <s v="1508-3454"/>
    <x v="121"/>
    <s v="CPE ENFANCE LES BOIS VERTS INC. "/>
    <x v="0"/>
    <x v="0"/>
    <s v="Ajout INS"/>
    <s v="2019-2020"/>
    <n v="2019"/>
    <d v="2019-09-30T00:00:00"/>
    <x v="0"/>
    <s v="Aménagement - location"/>
    <x v="0"/>
    <x v="0"/>
    <s v="Au développement"/>
    <d v="2019-09-30T00:00:00"/>
    <s v="Aucune étape franchie"/>
    <s v="Aucune étape franchie"/>
    <n v="0"/>
    <s v="Aucune étape franchie"/>
    <n v="0"/>
    <s v="Aucune étape franchie"/>
    <n v="0"/>
    <s v="Aucune étape franchie"/>
    <n v="0"/>
    <s v="Aucune étape franchie"/>
    <s v="Aucune étape franchie"/>
    <n v="0"/>
    <m/>
    <m/>
    <m/>
  </r>
  <r>
    <n v="6"/>
    <s v="Pointe-aux-Trembles"/>
    <s v="6-20"/>
    <s v="1628-0604"/>
    <x v="122"/>
    <s v="CPE PALOU LA COCCINELLE "/>
    <x v="0"/>
    <x v="0"/>
    <s v="Ajout INS"/>
    <s v="2019-2020"/>
    <n v="2019"/>
    <d v="2019-09-30T00:00:00"/>
    <x v="0"/>
    <s v="Non déterminé"/>
    <x v="0"/>
    <x v="0"/>
    <s v="Au développement"/>
    <d v="2019-09-30T00:00:00"/>
    <s v="Aucune étape franchie"/>
    <s v="Aucune étape franchie"/>
    <n v="0"/>
    <s v="Aucune étape franchie"/>
    <n v="0"/>
    <s v="Aucune étape franchie"/>
    <n v="0"/>
    <s v="Aucune étape franchie"/>
    <n v="0"/>
    <s v="Aucune étape franchie"/>
    <s v="Aucune étape franchie"/>
    <n v="0"/>
    <m/>
    <m/>
    <m/>
  </r>
  <r>
    <n v="6"/>
    <s v="Hochelaga-Maisonneuve"/>
    <s v="6-17"/>
    <s v="1642-8765"/>
    <x v="123"/>
    <s v="CPE GROS BEC"/>
    <x v="0"/>
    <x v="0"/>
    <s v="Ajout INS"/>
    <s v="2019-2020"/>
    <n v="2019"/>
    <d v="2019-09-30T00:00:00"/>
    <x v="0"/>
    <s v="Non déterminé"/>
    <x v="0"/>
    <x v="0"/>
    <s v="Au développement"/>
    <d v="2019-09-30T00:00:00"/>
    <s v="Aucune étape franchie"/>
    <s v="Aucune étape franchie"/>
    <n v="0"/>
    <s v="Aucune étape franchie"/>
    <n v="0"/>
    <s v="Aucune étape franchie"/>
    <n v="0"/>
    <s v="Aucune étape franchie"/>
    <n v="0"/>
    <s v="Aucune étape franchie"/>
    <s v="Aucune étape franchie"/>
    <n v="0"/>
    <m/>
    <s v="Lettre d'engagement non-signée par le CPE en date du 7 mars 2016. Le CPE est en recherche de partenariats et en réflexion sur ses moyens financiers de réaliser ce projet. Rencontre prévue à l'automne 2016 avec le CPE pour faire le point."/>
    <s v="CPE est en recherche de partenariats et en réflexion sur ses moyens financiers de réaliser ce projet. Rencontre prévue à l'automne 2016 avec le CPE pour faire le point."/>
  </r>
  <r>
    <n v="6"/>
    <s v="Saint-Michel"/>
    <s v="6-16"/>
    <s v="1645-6279"/>
    <x v="124"/>
    <s v="CPE SOLEIL JOYEUX "/>
    <x v="24"/>
    <x v="0"/>
    <s v="Ajout INS"/>
    <s v="2019-2020"/>
    <n v="2019"/>
    <d v="2019-09-30T00:00:00"/>
    <x v="0"/>
    <s v="Achat et réaménagement - bâtiment"/>
    <x v="0"/>
    <x v="0"/>
    <s v="Au développement"/>
    <d v="2019-09-30T00:00:00"/>
    <s v="Aucune étape franchie"/>
    <s v="Aucune étape franchie"/>
    <n v="0"/>
    <s v="Aucune étape franchie"/>
    <n v="0"/>
    <s v="Aucune étape franchie"/>
    <n v="0"/>
    <s v="Aucune étape franchie"/>
    <n v="0"/>
    <s v="Aucune étape franchie"/>
    <s v="Aucune étape franchie"/>
    <n v="0"/>
    <m/>
    <m/>
    <m/>
  </r>
  <r>
    <n v="6"/>
    <s v="Saint-Paul"/>
    <s v="6-04"/>
    <s v="2166-7670"/>
    <x v="125"/>
    <s v="CPE LE JOYEUX CARROUSSEL"/>
    <x v="24"/>
    <x v="0"/>
    <s v="Ajout INS"/>
    <s v="2019-2020"/>
    <n v="2019"/>
    <d v="2019-09-30T00:00:00"/>
    <x v="0"/>
    <s v="Non déterminé"/>
    <x v="0"/>
    <x v="0"/>
    <s v="Au développement"/>
    <d v="2019-09-30T00:00:00"/>
    <s v="Aucune étape franchie"/>
    <s v="Aucune étape franchie"/>
    <n v="0"/>
    <s v="Aucune étape franchie"/>
    <n v="0"/>
    <s v="Aucune étape franchie"/>
    <n v="0"/>
    <s v="Aucune étape franchie"/>
    <n v="0"/>
    <s v="Aucune étape franchie"/>
    <s v="Aucune étape franchie"/>
    <n v="0"/>
    <m/>
    <m/>
    <m/>
  </r>
  <r>
    <n v="6"/>
    <s v="Pierrefonds"/>
    <s v="6-02"/>
    <s v="3000-2172"/>
    <x v="126"/>
    <s v="CPE LUMINOU "/>
    <x v="10"/>
    <x v="0"/>
    <s v="Ajout INS"/>
    <s v="2019-2020"/>
    <n v="2019"/>
    <d v="2019-09-30T00:00:00"/>
    <x v="0"/>
    <s v="Réaménagement -installation"/>
    <x v="0"/>
    <x v="0"/>
    <s v="Au développement"/>
    <d v="2019-09-30T00:00:00"/>
    <s v="Aucune étape franchie"/>
    <s v="Aucune étape franchie"/>
    <n v="0"/>
    <s v="Aucune étape franchie"/>
    <n v="0"/>
    <s v="Aucune étape franchie"/>
    <n v="0"/>
    <s v="Aucune étape franchie"/>
    <n v="0"/>
    <s v="Aucune étape franchie"/>
    <s v="Aucune étape franchie"/>
    <n v="0"/>
    <s v="Devancement possible"/>
    <s v="Il s'agit du troisième étage de l'immeuble abritant déjà les locaux de la première installation."/>
    <s v="Il s'agit du troisième étage de l'immeuble abritant déjà les locaux de la première installation."/>
  </r>
  <r>
    <n v="6"/>
    <s v="Mercier-Est"/>
    <s v="6-20"/>
    <s v="3001-1307"/>
    <x v="127"/>
    <s v="G. ÉDUCATIVE LES JASMINS DE LA BELLE RIVE INC."/>
    <x v="69"/>
    <x v="2"/>
    <s v="Augment. gard."/>
    <s v="2019-2020"/>
    <n v="2019"/>
    <d v="2019-09-30T00:00:00"/>
    <x v="0"/>
    <s v="Aménagement - location"/>
    <x v="4"/>
    <x v="4"/>
    <s v="Au développement"/>
    <d v="2019-09-30T00:00:00"/>
    <s v="Aucune étape franchie"/>
    <s v="Aucune étape franchie"/>
    <n v="0"/>
    <s v="Aucune étape franchie"/>
    <n v="0"/>
    <s v="Aucune étape franchie"/>
    <n v="0"/>
    <s v="Aucune étape franchie"/>
    <n v="0"/>
    <s v="Aucune étape franchie"/>
    <s v="Aucune étape franchie"/>
    <n v="0"/>
    <m/>
    <m/>
    <m/>
  </r>
  <r>
    <m/>
    <m/>
    <m/>
    <m/>
    <x v="4"/>
    <s v="Sous-total:"/>
    <x v="70"/>
    <x v="1"/>
    <m/>
    <s v="2019-2020"/>
    <s v="2019-2020"/>
    <m/>
    <x v="1"/>
    <m/>
    <x v="1"/>
    <x v="1"/>
    <m/>
    <m/>
    <m/>
    <m/>
    <m/>
    <m/>
    <m/>
    <m/>
    <m/>
    <m/>
    <m/>
    <m/>
    <m/>
    <m/>
    <m/>
    <m/>
    <m/>
  </r>
  <r>
    <n v="6"/>
    <s v="Lasalle"/>
    <s v="6-03"/>
    <s v="5466-2416"/>
    <x v="128"/>
    <s v="CPE FAMILIGARDE DE LASALLE"/>
    <x v="24"/>
    <x v="0"/>
    <s v="Ajout INS"/>
    <s v="2020-2021"/>
    <n v="2020"/>
    <d v="2020-09-30T00:00:00"/>
    <x v="0"/>
    <s v="Construction - installation"/>
    <x v="0"/>
    <x v="0"/>
    <s v="Au développement"/>
    <d v="2020-09-30T00:00:00"/>
    <s v="Aucune étape franchie"/>
    <s v="Aucune étape franchie"/>
    <n v="0"/>
    <s v="Aucune étape franchie"/>
    <n v="0"/>
    <s v="Aucune étape franchie"/>
    <n v="0"/>
    <s v="Aucune étape franchie"/>
    <n v="0"/>
    <s v="Aucune étape franchie"/>
    <s v="Aucune étape franchie"/>
    <n v="0"/>
    <m/>
    <m/>
    <m/>
  </r>
  <r>
    <n v="6"/>
    <s v="Plateau-Mont-Royal"/>
    <s v="6-14"/>
    <s v="3001-3840"/>
    <x v="129"/>
    <s v="HALTE-GARDERIE LA PIROUETTE"/>
    <x v="63"/>
    <x v="0"/>
    <s v="Implant.CPE INS"/>
    <s v="2020-2021"/>
    <n v="2020"/>
    <d v="2020-09-30T00:00:00"/>
    <x v="0"/>
    <s v="Non déterminé"/>
    <x v="0"/>
    <x v="0"/>
    <s v="Au développement"/>
    <d v="2020-09-30T00:00:00"/>
    <s v="Aucune étape franchie"/>
    <s v="Aucune étape franchie"/>
    <n v="0"/>
    <s v="Aucune étape franchie"/>
    <n v="0"/>
    <s v="Aucune étape franchie"/>
    <n v="0"/>
    <s v="Aucune étape franchie"/>
    <n v="0"/>
    <s v="Aucune étape franchie"/>
    <s v="Aucune étape franchie"/>
    <n v="0"/>
    <m/>
    <m/>
    <m/>
  </r>
  <r>
    <m/>
    <m/>
    <m/>
    <m/>
    <x v="4"/>
    <s v="Sous-total:"/>
    <x v="52"/>
    <x v="1"/>
    <m/>
    <s v="2020-2021"/>
    <s v="2020-2021"/>
    <m/>
    <x v="1"/>
    <m/>
    <x v="1"/>
    <x v="1"/>
    <m/>
    <m/>
    <m/>
    <m/>
    <m/>
    <m/>
    <m/>
    <m/>
    <m/>
    <m/>
    <m/>
    <m/>
    <m/>
    <m/>
    <m/>
    <m/>
    <m/>
  </r>
  <r>
    <s v="Nb de projets"/>
    <n v="51"/>
    <m/>
    <m/>
    <x v="4"/>
    <s v="Total région 6_x000a_MONTRÉAL"/>
    <x v="71"/>
    <x v="1"/>
    <m/>
    <m/>
    <m/>
    <m/>
    <x v="1"/>
    <m/>
    <x v="1"/>
    <x v="1"/>
    <m/>
    <m/>
    <m/>
    <m/>
    <m/>
    <m/>
    <m/>
    <m/>
    <m/>
    <m/>
    <m/>
    <m/>
    <m/>
    <m/>
    <m/>
    <m/>
    <m/>
  </r>
  <r>
    <n v="7"/>
    <s v="Gatineau"/>
    <s v="7-08"/>
    <s v="1463-8084"/>
    <x v="130"/>
    <s v="L'OISEAU BLEU"/>
    <x v="57"/>
    <x v="0"/>
    <s v="Augment. INS"/>
    <s v="2016-2017"/>
    <n v="2016"/>
    <d v="2017-03-31T00:00:00"/>
    <x v="2"/>
    <s v="Agrandissement -installation"/>
    <x v="2"/>
    <x v="2"/>
    <s v="En réalisation"/>
    <d v="2016-08-30T00:00:00"/>
    <s v="Dépôt plans+budget révisés"/>
    <s v="Dépôt plans+budget révisés"/>
    <n v="9"/>
    <s v="Dépôt plans+budget révisés"/>
    <n v="9"/>
    <s v="Dépôt plans+budget révisés"/>
    <n v="9"/>
    <s v="Dépôt plans+budget révisés"/>
    <n v="9"/>
    <s v="Dépôt plans+budget révisés"/>
    <s v="Autorisation début des travaux"/>
    <n v="9"/>
    <m/>
    <m/>
    <s v="L'entente révisée PFI est en signature au Ministère. Le CPE recevra une allocation spécifique venant couvrir une partie des frais liées à la relocalisation partielle temporaire du service de garde. "/>
  </r>
  <r>
    <n v="7"/>
    <s v="Gatineau"/>
    <s v="7-08"/>
    <s v="1463-8084"/>
    <x v="130"/>
    <s v="L'OISEAU BLEU"/>
    <x v="57"/>
    <x v="0"/>
    <s v="Augment. INS"/>
    <s v="2016-2017"/>
    <n v="2016"/>
    <d v="2017-03-31T00:00:00"/>
    <x v="0"/>
    <s v="Agrandissement -installation"/>
    <x v="2"/>
    <x v="2"/>
    <s v="En réalisation"/>
    <d v="2016-08-30T00:00:00"/>
    <s v="Dépôt plans+budget révisés"/>
    <s v="Dépôt plans+budget révisés"/>
    <n v="9"/>
    <s v="Dépôt plans+budget révisés"/>
    <n v="9"/>
    <s v="Dépôt plans+budget révisés"/>
    <n v="9"/>
    <s v="Dépôt plans+budget révisés"/>
    <n v="9"/>
    <s v="Dépôt plans+budget révisés"/>
    <s v="Autorisation début des travaux"/>
    <n v="9"/>
    <m/>
    <m/>
    <s v="L'entente révisée PFI est en signature au Ministère. Le CPE recevra une allocation spécifique venant couvrir une partie des frais liées à la relocalisation partielle temporaire du service de garde. "/>
  </r>
  <r>
    <n v="7"/>
    <s v="Gatineau"/>
    <s v="7-08"/>
    <s v="3000-2103"/>
    <x v="131"/>
    <s v="CPE LA GRANDE ENVOLÉE (2)"/>
    <x v="37"/>
    <x v="0"/>
    <s v="Augment. INS"/>
    <s v="2016-2017"/>
    <n v="2016"/>
    <d v="2017-03-31T00:00:00"/>
    <x v="0"/>
    <s v="Réaménagement -installation"/>
    <x v="0"/>
    <x v="0"/>
    <s v="En réalisation"/>
    <d v="2016-09-30T00:00:00"/>
    <s v="Aucune étape franchie"/>
    <s v="Aucune étape franchie"/>
    <n v="0"/>
    <s v="Aucune étape franchie"/>
    <n v="0"/>
    <s v="Aucune étape franchie"/>
    <n v="0"/>
    <s v="Aucune étape franchie"/>
    <n v="0"/>
    <s v="Aucune étape franchie"/>
    <s v="Aucune étape franchie"/>
    <n v="0"/>
    <s v="Devancement possible"/>
    <m/>
    <s v="L'entente PFI sera ouverte seulement pour les enveloppes &quot;mobiliers et équipements&quot; et &quot;jeux extérieurs&quot;. Le CPE est locataire. Il était en renégociation du bail qui était trop élevé. Lorsque le CPE sera stabilisé au niveau de son emplacement, le développement des places pourra avoir lieu."/>
  </r>
  <r>
    <n v="7"/>
    <s v="Gatineau"/>
    <s v="7-07"/>
    <s v="5510-8666"/>
    <x v="132"/>
    <s v="CPE COUP DE POUCE INC."/>
    <x v="67"/>
    <x v="0"/>
    <s v="Augment. INS"/>
    <s v="2016-2017"/>
    <n v="2016"/>
    <d v="2017-03-31T00:00:00"/>
    <x v="2"/>
    <s v="Agrandissement -installation"/>
    <x v="2"/>
    <x v="2"/>
    <s v="En réalisation"/>
    <d v="2016-08-31T00:00:00"/>
    <s v="Approbation plans+budget pré."/>
    <s v="Approbation plans+budget pré."/>
    <n v="7"/>
    <s v="Approbation plans+budget pré."/>
    <n v="7"/>
    <s v="Approbation plans+budget pré."/>
    <n v="7"/>
    <s v="Approbation plans+budget pré."/>
    <n v="7"/>
    <s v="Appels d'offres entrepreneur"/>
    <s v="Autorisation début des travaux"/>
    <n v="8"/>
    <m/>
    <m/>
    <s v="L'entente révisée PFI a été signé par le Ministère. Le CPE recevra l'autorisation de débeter les travaux dans la semaine du 17 octobre 2016."/>
  </r>
  <r>
    <m/>
    <m/>
    <m/>
    <m/>
    <x v="4"/>
    <s v="Sous-total:"/>
    <x v="72"/>
    <x v="1"/>
    <m/>
    <s v="2016-2017"/>
    <s v="2016-2017"/>
    <m/>
    <x v="1"/>
    <m/>
    <x v="1"/>
    <x v="1"/>
    <m/>
    <m/>
    <m/>
    <m/>
    <m/>
    <m/>
    <m/>
    <m/>
    <m/>
    <m/>
    <m/>
    <m/>
    <m/>
    <m/>
    <m/>
    <m/>
    <m/>
  </r>
  <r>
    <n v="7"/>
    <s v="Gatineau"/>
    <s v="7-06"/>
    <s v="3000-5664"/>
    <x v="133"/>
    <s v="CENTRE D'ÉVEIL DEVENIR GRAND"/>
    <x v="1"/>
    <x v="2"/>
    <s v="Augment. gard."/>
    <s v="2017-2018"/>
    <n v="2017"/>
    <d v="2017-04-30T00:00:00"/>
    <x v="0"/>
    <s v="Agrandissement -installation"/>
    <x v="4"/>
    <x v="4"/>
    <s v="En réalisation"/>
    <d v="2017-04-30T00:00:00"/>
    <s v="Aucune étape franchie"/>
    <s v="Aucune étape franchie"/>
    <n v="0"/>
    <s v="Aucune étape franchie"/>
    <n v="0"/>
    <s v="Aucune étape franchie"/>
    <n v="0"/>
    <s v="Aucune étape franchie"/>
    <n v="0"/>
    <s v="Aucune étape franchie"/>
    <s v="Aucune étape franchie"/>
    <n v="0"/>
    <m/>
    <m/>
    <m/>
  </r>
  <r>
    <n v="7"/>
    <s v="Gatineau"/>
    <s v="7-09"/>
    <s v="3000-6580"/>
    <x v="134"/>
    <s v="CENTRE ÉDUCATIF AU ROYAUME DES ENFANTS"/>
    <x v="1"/>
    <x v="2"/>
    <s v="Augment. gard."/>
    <s v="2017-2018"/>
    <n v="2017"/>
    <d v="2017-04-30T00:00:00"/>
    <x v="0"/>
    <s v="Agrandissement -installation"/>
    <x v="4"/>
    <x v="4"/>
    <s v="En réalisation"/>
    <d v="2017-04-30T00:00:00"/>
    <s v="Aucune étape franchie"/>
    <s v="Aucune étape franchie"/>
    <n v="0"/>
    <s v="Aucune étape franchie"/>
    <n v="0"/>
    <s v="Aucune étape franchie"/>
    <n v="0"/>
    <s v="Aucune étape franchie"/>
    <n v="0"/>
    <s v="Aucune étape franchie"/>
    <s v="Aucune étape franchie"/>
    <n v="0"/>
    <m/>
    <m/>
    <m/>
  </r>
  <r>
    <n v="7"/>
    <s v="Gatineau"/>
    <s v="7-05"/>
    <s v="2157-3472"/>
    <x v="135"/>
    <s v="CPE AUX NIDS DES PETITS"/>
    <x v="17"/>
    <x v="0"/>
    <s v="Augment. INS"/>
    <s v="2017-2018"/>
    <n v="2017"/>
    <d v="2017-04-30T00:00:00"/>
    <x v="0"/>
    <s v="Réaménagement -installation"/>
    <x v="0"/>
    <x v="0"/>
    <s v="En réalisation"/>
    <d v="2017-04-30T00:00:00"/>
    <s v="Aucune étape franchie"/>
    <s v="Aucune étape franchie"/>
    <n v="0"/>
    <s v="Aucune étape franchie"/>
    <n v="0"/>
    <s v="Aucune étape franchie"/>
    <n v="0"/>
    <s v="Aucune étape franchie"/>
    <n v="0"/>
    <s v="Aucune étape franchie"/>
    <s v="Aucune étape franchie"/>
    <n v="0"/>
    <m/>
    <m/>
    <s v="Les coûts du développement sont entièrement assumés par le CPE. Ils sont présentement à effectuer le réaménagement des locaux."/>
  </r>
  <r>
    <n v="7"/>
    <s v="Gatineau"/>
    <s v="7-05"/>
    <s v="5225-4273"/>
    <x v="136"/>
    <s v="CPE LE BALUCHON INC."/>
    <x v="33"/>
    <x v="0"/>
    <s v="Augment. INS"/>
    <s v="2017-2018"/>
    <n v="2017"/>
    <d v="2017-09-30T00:00:00"/>
    <x v="0"/>
    <s v="Agrandissement -installation"/>
    <x v="0"/>
    <x v="0"/>
    <s v="En réalisation"/>
    <d v="2017-04-30T00:00:00"/>
    <s v="Aucune étape franchie"/>
    <s v="Aucune étape franchie"/>
    <n v="0"/>
    <s v="Aucune étape franchie"/>
    <n v="0"/>
    <s v="Aucune étape franchie"/>
    <n v="0"/>
    <s v="Aucune étape franchie"/>
    <n v="0"/>
    <s v="Aucune étape franchie"/>
    <s v="Aucune étape franchie"/>
    <n v="0"/>
    <m/>
    <m/>
    <s v="Les modalités liés à l'emprunt à la banque ont été modifiées (50 % obligatoire assumé par le CPE). De ce fait, une nouvelle demande d'avis a été acheminée à la DFISG, le 19 octobre 2016."/>
  </r>
  <r>
    <n v="7"/>
    <s v="Ripon"/>
    <s v="7-01"/>
    <s v="2163-0751"/>
    <x v="137"/>
    <s v="CPE AUX MILLE COULEURS (INST. RIPON)"/>
    <x v="15"/>
    <x v="0"/>
    <s v="Ajout INS"/>
    <s v="2017-2018"/>
    <n v="2016"/>
    <d v="2017-09-30T00:00:00"/>
    <x v="0"/>
    <s v="Aménagement - location"/>
    <x v="0"/>
    <x v="0"/>
    <s v="En réalisation"/>
    <d v="2016-09-30T00:00:00"/>
    <s v="Dépôt plans+budget pré."/>
    <s v="Dépôt plans+budget pré."/>
    <n v="6"/>
    <s v="Dépôt plans+budget pré."/>
    <n v="6"/>
    <s v="Dépôt plans+budget pré."/>
    <n v="6"/>
    <s v="Dépôt plans+budget pré."/>
    <n v="6"/>
    <s v="Dépôt plans+budget pré."/>
    <s v="Dépôt plans+budget pré."/>
    <n v="6"/>
    <s v="Devancement possible"/>
    <m/>
    <s v="C'est un promoteur privé qui assume la construction d'un bâtiment qui sera loué, par la suite, au CPE. Le CPE pourra recevoir les enveloppes &quot;mobiliers et équipements&quot; et &quot;jeux extérieurs&quot; liées au PFI."/>
  </r>
  <r>
    <n v="7"/>
    <s v="Gatineau"/>
    <s v="7-08"/>
    <s v="2965-5826"/>
    <x v="138"/>
    <s v="CPE TROIS PETITS POINTS..."/>
    <x v="73"/>
    <x v="0"/>
    <s v="Ajout INS"/>
    <s v="2017-2018"/>
    <n v="2016"/>
    <d v="2017-09-30T00:00:00"/>
    <x v="2"/>
    <s v="Construction - installation"/>
    <x v="2"/>
    <x v="2"/>
    <s v="En réalisation"/>
    <d v="2016-09-30T00:00:00"/>
    <s v="Approbation plans+budget pré."/>
    <s v="Approbation plans+budget pré."/>
    <n v="7"/>
    <s v="Approbation plans+budget pré."/>
    <n v="7"/>
    <s v="Approbation plans+budget pré."/>
    <n v="7"/>
    <s v="Approbation plans+budget pré."/>
    <n v="7"/>
    <s v="Approbation plans+budget pré."/>
    <s v="Autorisation pour le choix de l'entrepreneur"/>
    <n v="7"/>
    <m/>
    <s v="Toujours un dépassement de coûts de 37 000 $ concernant l'aménagement extérieur. Doit équilibrer le budget avant d'aller en appel d'offres (mars). (Chevauchement). Pourrait y avoir une enveloppe exceptionnelle. En attente du plan d'implantation."/>
    <s v="Dépassement de coûts d'environ 40 000 $ concernant l'aménagement extérieur causé par des exigences municipales. En attente de la plus basse soumission."/>
  </r>
  <r>
    <n v="7"/>
    <s v="Gatineau"/>
    <s v="7-08"/>
    <s v="2965-5826"/>
    <x v="138"/>
    <s v="CPE TROIS PETITS POINTS"/>
    <x v="19"/>
    <x v="0"/>
    <s v="Augment. INS"/>
    <s v="2017-2018"/>
    <n v="2016"/>
    <d v="2017-09-30T00:00:00"/>
    <x v="0"/>
    <s v="Construction - installation"/>
    <x v="0"/>
    <x v="0"/>
    <s v="En réalisation"/>
    <d v="2016-09-30T00:00:00"/>
    <s v="Approbation plans+budget pré."/>
    <s v="Approbation plans+budget pré."/>
    <n v="7"/>
    <s v="Approbation plans+budget pré."/>
    <n v="7"/>
    <s v="Approbation plans+budget pré."/>
    <n v="7"/>
    <s v="Approbation plans+budget pré."/>
    <n v="7"/>
    <s v="Approbation plans+budget pré."/>
    <s v="Autorisation pour le choix de l'entrepreneur"/>
    <n v="7"/>
    <m/>
    <s v="Toujours un dépassement de coûts de 37 000 $ concernant l'aménagement extérieur. Doit équilibrer le budget avant d'aller en appel d'offres (mars). (Chevauchement). Pourrait y avoir une enveloppe exceptionnelle. En attente du plan d'implantation."/>
    <s v="Dépassement de coûts d'environ 40 000 $ concernant l'aménagement extérieur causé par des exigences municipales. En attente de la plus basse soumission."/>
  </r>
  <r>
    <m/>
    <m/>
    <m/>
    <m/>
    <x v="4"/>
    <s v="Sous-total:"/>
    <x v="74"/>
    <x v="1"/>
    <m/>
    <s v="2017-2018"/>
    <s v="2017-2018"/>
    <m/>
    <x v="1"/>
    <m/>
    <x v="1"/>
    <x v="1"/>
    <m/>
    <m/>
    <m/>
    <m/>
    <m/>
    <m/>
    <m/>
    <m/>
    <m/>
    <m/>
    <m/>
    <m/>
    <m/>
    <m/>
    <m/>
    <m/>
    <m/>
  </r>
  <r>
    <n v="7"/>
    <s v="Gatineau"/>
    <s v="7-09"/>
    <s v="1364-6161"/>
    <x v="139"/>
    <s v="CPE AUX PETITS LURONS"/>
    <x v="2"/>
    <x v="0"/>
    <s v="Augment. INS"/>
    <s v="2018-2019"/>
    <n v="2018"/>
    <d v="2018-04-30T00:00:00"/>
    <x v="0"/>
    <s v="Agrandissement -installation"/>
    <x v="0"/>
    <x v="0"/>
    <s v="En réalisation"/>
    <d v="2018-04-30T00:00:00"/>
    <s v="Aucune étape franchie"/>
    <s v="Aucune étape franchie"/>
    <n v="0"/>
    <s v="Aucune étape franchie"/>
    <n v="0"/>
    <s v="Aucune étape franchie"/>
    <n v="0"/>
    <s v="Aucune étape franchie"/>
    <n v="0"/>
    <s v="Aucune étape franchie"/>
    <s v="Aucune étape franchie"/>
    <n v="0"/>
    <m/>
    <m/>
    <s v="Aimerait devancé son projet. Réaménagement léger d'un local. Aurait accès au SPII."/>
  </r>
  <r>
    <n v="7"/>
    <s v="Chelsea"/>
    <s v="7-02"/>
    <s v="3001-3771"/>
    <x v="140"/>
    <s v="CENTRE ÉDUCATIF LA PASSERELLE INC."/>
    <x v="5"/>
    <x v="2"/>
    <s v="Impl. garderie"/>
    <s v="2018-2019"/>
    <n v="2018"/>
    <d v="2018-04-30T00:00:00"/>
    <x v="0"/>
    <s v="Construction - installation"/>
    <x v="4"/>
    <x v="4"/>
    <s v="En réalisation"/>
    <d v="2018-04-30T00:00:00"/>
    <s v="Aucune étape franchie"/>
    <s v="Aucune étape franchie"/>
    <n v="0"/>
    <s v="Aucune étape franchie"/>
    <n v="0"/>
    <s v="Aucune étape franchie"/>
    <n v="0"/>
    <s v="Aucune étape franchie"/>
    <n v="0"/>
    <s v="Aucune étape franchie"/>
    <s v="Aucune étape franchie"/>
    <n v="0"/>
    <m/>
    <m/>
    <m/>
  </r>
  <r>
    <n v="7"/>
    <s v="Maniwaki"/>
    <s v="7-03"/>
    <s v="3000-1059"/>
    <x v="141"/>
    <s v="RÉSEAU PETIT PAS"/>
    <x v="1"/>
    <x v="0"/>
    <s v="Augment. INS"/>
    <s v="2018-2019"/>
    <n v="2018"/>
    <d v="2018-09-30T00:00:00"/>
    <x v="0"/>
    <s v="Agrandissement -installation"/>
    <x v="0"/>
    <x v="0"/>
    <s v="En réalisation"/>
    <d v="2018-09-30T00:00:00"/>
    <s v="Aucune étape franchie"/>
    <s v="Aucune étape franchie"/>
    <n v="0"/>
    <s v="Aucune étape franchie"/>
    <n v="0"/>
    <s v="Aucune étape franchie"/>
    <n v="0"/>
    <s v="Aucune étape franchie"/>
    <n v="0"/>
    <s v="Aucune étape franchie"/>
    <s v="Aucune étape franchie"/>
    <n v="0"/>
    <m/>
    <m/>
    <m/>
  </r>
  <r>
    <n v="7"/>
    <s v="Cantley"/>
    <s v="7-02"/>
    <s v="3000-1155"/>
    <x v="142"/>
    <s v="CPE ZAMIZOU INC. (INST. CANTLEY)"/>
    <x v="0"/>
    <x v="0"/>
    <s v="Ajout INS"/>
    <s v="2018-2019"/>
    <n v="2018"/>
    <d v="2018-10-31T00:00:00"/>
    <x v="0"/>
    <s v="Construction - installation"/>
    <x v="0"/>
    <x v="0"/>
    <s v="En réalisation"/>
    <d v="2018-10-31T00:00:00"/>
    <s v="Aucune étape franchie"/>
    <s v="Aucune étape franchie"/>
    <n v="0"/>
    <s v="Aucune étape franchie"/>
    <n v="0"/>
    <s v="Aucune étape franchie"/>
    <n v="0"/>
    <s v="Aucune étape franchie"/>
    <n v="0"/>
    <s v="Aucune étape franchie"/>
    <s v="Aucune étape franchie"/>
    <n v="0"/>
    <m/>
    <s v="Veut fusionner avec le CPE Trois petits points (3005-9045) (avril 2016?) - Possibilité de remise des places considérant cette fusion."/>
    <s v="Veut fusionner avec le CPE Trois petits points. - Possibilité de remise des places considérant cette fusion."/>
  </r>
  <r>
    <m/>
    <m/>
    <m/>
    <m/>
    <x v="4"/>
    <s v="Sous-total:"/>
    <x v="75"/>
    <x v="1"/>
    <m/>
    <s v="2018-2019"/>
    <s v="2018-2019"/>
    <m/>
    <x v="1"/>
    <m/>
    <x v="1"/>
    <x v="1"/>
    <m/>
    <m/>
    <m/>
    <m/>
    <m/>
    <m/>
    <m/>
    <m/>
    <m/>
    <m/>
    <m/>
    <m/>
    <m/>
    <m/>
    <m/>
    <m/>
    <m/>
  </r>
  <r>
    <n v="7"/>
    <s v="Cantley"/>
    <s v="7-02"/>
    <s v="2965-5826"/>
    <x v="143"/>
    <s v="CPE  TROIS PETITS POINTS ... (INST. CANTLEY)"/>
    <x v="0"/>
    <x v="0"/>
    <s v="Ajout INS"/>
    <s v="2019-2020"/>
    <n v="2019"/>
    <d v="2019-09-30T00:00:00"/>
    <x v="0"/>
    <s v="Construction - installation"/>
    <x v="0"/>
    <x v="0"/>
    <s v="En réalisation"/>
    <d v="2019-09-30T00:00:00"/>
    <s v="Aucune étape franchie"/>
    <s v="Aucune étape franchie"/>
    <n v="0"/>
    <s v="Aucune étape franchie"/>
    <n v="0"/>
    <s v="Aucune étape franchie"/>
    <n v="0"/>
    <s v="Aucune étape franchie"/>
    <n v="0"/>
    <s v="Aucune étape franchie"/>
    <s v="Aucune étape franchie"/>
    <n v="0"/>
    <m/>
    <m/>
    <m/>
  </r>
  <r>
    <n v="7"/>
    <s v="Gatineau"/>
    <s v="7-07"/>
    <s v="3001-3731"/>
    <x v="144"/>
    <s v="LES PETITS SOLEILS DE NOTRE-DAME"/>
    <x v="24"/>
    <x v="0"/>
    <s v="Implant.CPE INS"/>
    <s v="2019-2020"/>
    <n v="2019"/>
    <d v="2019-09-30T00:00:00"/>
    <x v="0"/>
    <s v="Aménagement - location"/>
    <x v="0"/>
    <x v="0"/>
    <s v="En réalisation"/>
    <d v="2019-09-30T00:00:00"/>
    <s v="Aucune étape franchie"/>
    <s v="Aucune étape franchie"/>
    <n v="0"/>
    <s v="Aucune étape franchie"/>
    <n v="0"/>
    <s v="Aucune étape franchie"/>
    <n v="0"/>
    <s v="Aucune étape franchie"/>
    <n v="0"/>
    <s v="Aucune étape franchie"/>
    <s v="Aucune étape franchie"/>
    <n v="0"/>
    <m/>
    <s v="Groupe promoteurs. Nouvelle corporation de CPE."/>
    <s v="Groupe promoteurs. Nouvelle corporation de CPE."/>
  </r>
  <r>
    <m/>
    <m/>
    <m/>
    <m/>
    <x v="4"/>
    <s v="Sous-total:"/>
    <x v="76"/>
    <x v="1"/>
    <m/>
    <s v="2019-2020"/>
    <s v="2019-2020"/>
    <m/>
    <x v="1"/>
    <m/>
    <x v="1"/>
    <x v="1"/>
    <m/>
    <m/>
    <m/>
    <m/>
    <m/>
    <m/>
    <m/>
    <m/>
    <m/>
    <m/>
    <m/>
    <m/>
    <m/>
    <m/>
    <m/>
    <m/>
    <m/>
  </r>
  <r>
    <s v="Nb de projets"/>
    <n v="17"/>
    <m/>
    <m/>
    <x v="4"/>
    <s v="Total région 7_x000a_ OUTAOUAIS"/>
    <x v="77"/>
    <x v="1"/>
    <m/>
    <m/>
    <m/>
    <m/>
    <x v="1"/>
    <m/>
    <x v="1"/>
    <x v="1"/>
    <m/>
    <m/>
    <m/>
    <m/>
    <m/>
    <m/>
    <m/>
    <m/>
    <m/>
    <m/>
    <m/>
    <m/>
    <m/>
    <m/>
    <m/>
    <m/>
    <m/>
  </r>
  <r>
    <n v="8"/>
    <s v="Rouyn-Noranda"/>
    <s v="8-02"/>
    <s v="1642-3683"/>
    <x v="145"/>
    <s v="CPE FLEUR ET MIEL"/>
    <x v="44"/>
    <x v="0"/>
    <s v="Ajout INS"/>
    <s v="2017-2018"/>
    <n v="2016"/>
    <d v="2017-09-30T00:00:00"/>
    <x v="2"/>
    <s v="Construction - installation"/>
    <x v="2"/>
    <x v="2"/>
    <s v="En réalisation"/>
    <d v="2016-10-30T00:00:00"/>
    <s v="Dépôt plans+budget pré."/>
    <s v="Dépôt plans+budget pré."/>
    <n v="6"/>
    <s v="Dépôt plans+budget pré."/>
    <n v="6"/>
    <s v="Dépôt plans+budget pré."/>
    <n v="6"/>
    <s v="Dépôt plans+budget pré."/>
    <n v="6"/>
    <s v="Dépôt plans+budget pré."/>
    <s v="Dépôt plans+budget pré."/>
    <n v="6"/>
    <m/>
    <m/>
    <m/>
  </r>
  <r>
    <m/>
    <m/>
    <m/>
    <m/>
    <x v="4"/>
    <s v="Sous-total:"/>
    <x v="44"/>
    <x v="1"/>
    <m/>
    <s v="2017-2018"/>
    <s v="2016-2017"/>
    <m/>
    <x v="1"/>
    <m/>
    <x v="1"/>
    <x v="1"/>
    <m/>
    <m/>
    <m/>
    <m/>
    <m/>
    <m/>
    <m/>
    <m/>
    <m/>
    <m/>
    <m/>
    <m/>
    <m/>
    <m/>
    <m/>
    <m/>
    <m/>
  </r>
  <r>
    <n v="8"/>
    <s v="Val-d'Or"/>
    <s v="8-05"/>
    <s v="3000-2244"/>
    <x v="146"/>
    <s v="CPE ABINODJIC-MIGUAM (INST. VAL D'OR)"/>
    <x v="25"/>
    <x v="0"/>
    <s v="Ajout INS"/>
    <s v="2018-2019"/>
    <n v="2017"/>
    <d v="2018-09-30T00:00:00"/>
    <x v="0"/>
    <s v="Construction - installation"/>
    <x v="0"/>
    <x v="0"/>
    <s v="En réalisation"/>
    <d v="2017-12-31T00:00:00"/>
    <s v="Aucune étape franchie"/>
    <s v="Aucune étape franchie"/>
    <n v="0"/>
    <s v="Aucune étape franchie"/>
    <n v="0"/>
    <s v="Aucune étape franchie"/>
    <n v="0"/>
    <s v="Aucune étape franchie"/>
    <n v="0"/>
    <s v="Aucune étape franchie"/>
    <s v="Aucune étape franchie"/>
    <n v="0"/>
    <s v="Report anticipé"/>
    <s v="Report possible du projet pour le 30 septembre 2018."/>
    <m/>
  </r>
  <r>
    <n v="8"/>
    <s v="Abitibi"/>
    <s v="8-04"/>
    <s v="3000-2288"/>
    <x v="147"/>
    <s v="CPE MOKAAM"/>
    <x v="78"/>
    <x v="0"/>
    <s v="Augment. INS"/>
    <s v="2018-2019"/>
    <n v="2018"/>
    <d v="2018-09-30T00:00:00"/>
    <x v="3"/>
    <s v="Agrandissement -installation"/>
    <x v="0"/>
    <x v="0"/>
    <s v="En réalisation"/>
    <d v="2018-09-30T00:00:00"/>
    <s v="Aucune étape franchie"/>
    <s v="Aucune étape franchie"/>
    <n v="0"/>
    <s v="Aucune étape franchie"/>
    <n v="0"/>
    <s v="Aucune étape franchie"/>
    <n v="0"/>
    <s v="Aucune étape franchie"/>
    <n v="0"/>
    <s v="Aucune étape franchie"/>
    <s v="Aucune étape franchie"/>
    <n v="0"/>
    <m/>
    <s v="Possibilité de retourner les places. Manque d'argent, problématique à l'intérieur du service de garde. Lettre de suivi à la réponse pour 31 mars 2016. Assujetti aux nouvelles modalités."/>
    <s v="Possibilité de retourner les places. Manque d'argent, problématique à l'intérieur du service de garde. Lettre de suivi à la réponse pour 31 mars 2016. Assujetti aux nouvelles modalités."/>
  </r>
  <r>
    <m/>
    <m/>
    <m/>
    <m/>
    <x v="4"/>
    <s v="Sous-total:"/>
    <x v="49"/>
    <x v="1"/>
    <m/>
    <s v="2018-2019"/>
    <s v="2018-2019"/>
    <m/>
    <x v="1"/>
    <m/>
    <x v="1"/>
    <x v="1"/>
    <m/>
    <m/>
    <m/>
    <m/>
    <m/>
    <m/>
    <m/>
    <m/>
    <m/>
    <m/>
    <m/>
    <m/>
    <m/>
    <m/>
    <m/>
    <m/>
    <m/>
  </r>
  <r>
    <n v="8"/>
    <s v="Sullivan"/>
    <s v="8-05"/>
    <s v="3000-2096"/>
    <x v="148"/>
    <s v="CPE BAMBIN ET CÂLIN (INST. VAL-D'OR)"/>
    <x v="6"/>
    <x v="0"/>
    <s v="Ajout INS"/>
    <s v="2019-2020"/>
    <n v="2018"/>
    <d v="2019-04-30T00:00:00"/>
    <x v="0"/>
    <s v="Construction - installation"/>
    <x v="0"/>
    <x v="0"/>
    <s v="En réalisation"/>
    <d v="2018-04-30T00:00:00"/>
    <s v="Aucune étape franchie"/>
    <s v="Aucune étape franchie"/>
    <n v="0"/>
    <s v="Aucune étape franchie"/>
    <n v="0"/>
    <s v="Aucune étape franchie"/>
    <n v="0"/>
    <s v="Aucune étape franchie"/>
    <n v="0"/>
    <s v="Aucune étape franchie"/>
    <s v="Aucune étape franchie"/>
    <n v="0"/>
    <m/>
    <m/>
    <m/>
  </r>
  <r>
    <n v="8"/>
    <s v="Vallée-de-l'Or"/>
    <s v="8-05"/>
    <s v="3000-2220"/>
    <x v="149"/>
    <s v="CPE TAKINAGAN"/>
    <x v="79"/>
    <x v="0"/>
    <s v="Augment. INS"/>
    <s v="2019-2020"/>
    <n v="2019"/>
    <d v="2019-08-31T00:00:00"/>
    <x v="3"/>
    <s v="Construction - installation"/>
    <x v="0"/>
    <x v="0"/>
    <s v="En réalisation"/>
    <d v="2019-08-31T00:00:00"/>
    <s v="Aucune étape franchie"/>
    <s v="Aucune étape franchie"/>
    <n v="0"/>
    <s v="Dépôt étude d'opportunité"/>
    <n v="4"/>
    <s v="Dépôt étude d'opportunité"/>
    <n v="4"/>
    <s v="Dépôt étude d'opportunité"/>
    <n v="4"/>
    <s v="Dépôt étude d'opportunité"/>
    <s v="Dépôt étude d'opportunité"/>
    <n v="4"/>
    <m/>
    <s v="Assujetti aux nouvelles règles du PFI. Lettre de suivi à la réponse pour 31 mars 2016. Assujetti aux nouvelles modalités."/>
    <s v="Assujetti aux nouvelles règles du PFI. Lettre de suivi à la réponse pour 31 mars 2016. Assujetti aux nouvelles modalités. CPE qui a reçu la lettre finale (31 août 2016)"/>
  </r>
  <r>
    <n v="8"/>
    <s v="Ville-Marie"/>
    <s v="8-01"/>
    <s v="3000-2294"/>
    <x v="150"/>
    <s v="CPE AMOSESAG"/>
    <x v="7"/>
    <x v="0"/>
    <s v="Augment. INS"/>
    <s v="2019-2020"/>
    <n v="2018"/>
    <d v="2019-09-30T00:00:00"/>
    <x v="3"/>
    <s v="Agrandissement -installation"/>
    <x v="2"/>
    <x v="2"/>
    <s v="En réalisation"/>
    <d v="2018-09-30T00:00:00"/>
    <s v="Aucune étape franchie"/>
    <s v="Aucune étape franchie"/>
    <n v="0"/>
    <s v="Aucune étape franchie"/>
    <n v="0"/>
    <s v="Aucune étape franchie"/>
    <n v="0"/>
    <s v="Aucune étape franchie"/>
    <n v="0"/>
    <s v="Aucune étape franchie"/>
    <s v="Aucune étape franchie"/>
    <n v="0"/>
    <m/>
    <m/>
    <m/>
  </r>
  <r>
    <m/>
    <m/>
    <m/>
    <m/>
    <x v="4"/>
    <s v="Sous-total:"/>
    <x v="80"/>
    <x v="1"/>
    <m/>
    <s v="2019-2020"/>
    <s v="2019-2020"/>
    <m/>
    <x v="1"/>
    <m/>
    <x v="1"/>
    <x v="1"/>
    <m/>
    <m/>
    <m/>
    <m/>
    <m/>
    <m/>
    <m/>
    <m/>
    <m/>
    <m/>
    <m/>
    <m/>
    <m/>
    <m/>
    <m/>
    <m/>
    <m/>
  </r>
  <r>
    <n v="8"/>
    <s v="Val-d'Or"/>
    <s v="8-05"/>
    <s v="3000-2096"/>
    <x v="151"/>
    <s v="CPE BAMBIN ET CÂLIN (INST. VAL-D'OR)"/>
    <x v="15"/>
    <x v="0"/>
    <s v="Ajout INS"/>
    <s v="2020-2021"/>
    <n v="2019"/>
    <d v="2020-04-30T00:00:00"/>
    <x v="0"/>
    <s v="Construction - installation"/>
    <x v="0"/>
    <x v="0"/>
    <s v="En réalisation"/>
    <d v="2019-04-30T00:00:00"/>
    <s v="Aucune étape franchie"/>
    <s v="Aucune étape franchie"/>
    <n v="0"/>
    <s v="Aucune étape franchie"/>
    <n v="0"/>
    <s v="Aucune étape franchie"/>
    <n v="0"/>
    <s v="Aucune étape franchie"/>
    <n v="0"/>
    <s v="Aucune étape franchie"/>
    <s v="Aucune étape franchie"/>
    <n v="0"/>
    <m/>
    <m/>
    <m/>
  </r>
  <r>
    <m/>
    <m/>
    <m/>
    <m/>
    <x v="4"/>
    <s v="Sous-total:"/>
    <x v="15"/>
    <x v="1"/>
    <m/>
    <s v="2020-2021"/>
    <m/>
    <m/>
    <x v="1"/>
    <m/>
    <x v="1"/>
    <x v="1"/>
    <m/>
    <m/>
    <m/>
    <m/>
    <m/>
    <m/>
    <m/>
    <m/>
    <m/>
    <m/>
    <m/>
    <m/>
    <m/>
    <m/>
    <m/>
    <m/>
    <m/>
  </r>
  <r>
    <s v="Nb de projets"/>
    <n v="7"/>
    <m/>
    <m/>
    <x v="4"/>
    <s v="Total région 8_x000a_ABITIBI-TÉMISCAMINGUE"/>
    <x v="81"/>
    <x v="1"/>
    <m/>
    <m/>
    <m/>
    <m/>
    <x v="1"/>
    <m/>
    <x v="1"/>
    <x v="1"/>
    <m/>
    <m/>
    <m/>
    <m/>
    <m/>
    <m/>
    <m/>
    <m/>
    <m/>
    <m/>
    <m/>
    <m/>
    <m/>
    <m/>
    <m/>
    <m/>
    <m/>
  </r>
  <r>
    <n v="9"/>
    <s v="La Romaine"/>
    <s v="9-01"/>
    <s v="3000-8380"/>
    <x v="152"/>
    <s v="CPE NUSSUM"/>
    <x v="14"/>
    <x v="0"/>
    <s v="Implant.CPE INS"/>
    <s v="2016-2017"/>
    <n v="2015"/>
    <d v="2017-01-31T00:00:00"/>
    <x v="6"/>
    <s v="Construction - installation"/>
    <x v="2"/>
    <x v="2"/>
    <s v="En réalisation"/>
    <d v="2016-03-28T00:00:00"/>
    <s v="Autorisation début des travaux"/>
    <s v="Autorisation début des travaux"/>
    <n v="11"/>
    <s v="Réalisation des travaux"/>
    <n v="12"/>
    <s v="Réalisation des travaux"/>
    <n v="12"/>
    <s v="Réalisation des travaux"/>
    <n v="12"/>
    <s v="Réalisation des travaux"/>
    <s v="Réalisation des travaux"/>
    <n v="12"/>
    <m/>
    <m/>
    <s v="Les travaux sont complétés. En attente des derniers éléments requis pour faire la visite des locaux."/>
  </r>
  <r>
    <n v="9"/>
    <s v="Kawawachikamach"/>
    <s v="9-02"/>
    <s v="3000-2043"/>
    <x v="153"/>
    <s v="CPE SACHIDUN"/>
    <x v="54"/>
    <x v="0"/>
    <s v="Augment. INS"/>
    <s v="2016-2017"/>
    <n v="2016"/>
    <d v="2017-03-27T00:00:00"/>
    <x v="6"/>
    <s v="Réaménagement -installation"/>
    <x v="0"/>
    <x v="0"/>
    <s v="En réalisation"/>
    <d v="2016-07-01T00:00:00"/>
    <s v="Aucune étape franchie"/>
    <s v="Aucune étape franchie"/>
    <n v="0"/>
    <s v="Aucune étape franchie"/>
    <n v="0"/>
    <s v="Admissibilité au PFI"/>
    <n v="1"/>
    <s v="Autorisation début des travaux"/>
    <n v="11"/>
    <s v="Admissibilité au PFI"/>
    <s v="Admissibilité au PFI"/>
    <n v="1"/>
    <m/>
    <s v="Installation trop petite. Discussion en cours. Scénario possible: Retour d'une place. Projet de petite envergure, il est possible que la mise de fonds suffise avant d'utiliser du PFI."/>
    <s v="Le CPE a été victime d'un dégat d'eau. Une évaluation de l'état de la Bâtisse suggère des coûts importants de remise en état VS les coûts d'une construction neuve. Si construction neuve, l'ajout de places pourrait revenir à 4 plutôt qu'à 3, voire peut-être davantage puisqu'il est question d'un possible appel de projets autochtones. "/>
  </r>
  <r>
    <m/>
    <m/>
    <m/>
    <m/>
    <x v="4"/>
    <s v="Sous-total:"/>
    <x v="82"/>
    <x v="1"/>
    <m/>
    <s v="2016-2017"/>
    <s v="2016-2017"/>
    <m/>
    <x v="1"/>
    <m/>
    <x v="1"/>
    <x v="1"/>
    <m/>
    <m/>
    <m/>
    <m/>
    <m/>
    <m/>
    <m/>
    <m/>
    <m/>
    <m/>
    <m/>
    <m/>
    <m/>
    <m/>
    <m/>
    <m/>
    <m/>
  </r>
  <r>
    <n v="9"/>
    <s v="Port-Cartier"/>
    <s v="9-06"/>
    <s v="3000-2016"/>
    <x v="154"/>
    <s v="CPE TOUCHATOUILLE INC. (INST. PORT-CARTIER)"/>
    <x v="0"/>
    <x v="0"/>
    <s v="Ajout INS"/>
    <s v="2017-2018"/>
    <n v="2016"/>
    <d v="2017-07-07T00:00:00"/>
    <x v="0"/>
    <s v="Construction - installation"/>
    <x v="0"/>
    <x v="0"/>
    <s v="En réalisation"/>
    <d v="2017-02-24T00:00:00"/>
    <s v="Dépôt plans+budget pré."/>
    <s v="Dépôt plans+budget pré."/>
    <n v="6"/>
    <s v="Dépôt plans+budget pré."/>
    <n v="6"/>
    <s v="Dépôt plans+budget pré."/>
    <n v="6"/>
    <s v="Dépôt plans+budget pré."/>
    <n v="6"/>
    <s v="Dépôt plans+budget pré."/>
    <s v="Dépôt plans+budget pré,"/>
    <n v="6"/>
    <m/>
    <s v="Plans déposés 22 décembre 2015. 700 000 $ écart au niveau budgétaire. Écart résorbé, plans en analyse."/>
    <s v="Budget maintenant attaché. Documents pour appel d'offres entrés le 17 octobre à la suite des plans dans la semaine précédente."/>
  </r>
  <r>
    <n v="9"/>
    <s v="Mingan"/>
    <s v="9-04"/>
    <s v="3000-8424"/>
    <x v="155"/>
    <s v="CPE MIKUPISHAKAN"/>
    <x v="41"/>
    <x v="0"/>
    <s v="Implant.CPE INS"/>
    <s v="2017-2018"/>
    <n v="2016"/>
    <d v="2017-07-31T00:00:00"/>
    <x v="6"/>
    <s v="Construction - installation"/>
    <x v="2"/>
    <x v="2"/>
    <s v="En réalisation"/>
    <d v="2016-12-01T00:00:00"/>
    <s v="Approbation plans+budget pré."/>
    <s v="Approbation plans+budget pré."/>
    <n v="7"/>
    <s v="Approbation plans+budget pré."/>
    <n v="7"/>
    <s v="Approbation plans+budget pré."/>
    <n v="7"/>
    <s v="Autorisation début des travaux"/>
    <n v="11"/>
    <s v="Autorisation début des travaux"/>
    <s v="Autorisation début des travaux"/>
    <n v="11"/>
    <m/>
    <s v="Le CPE est à analyser les possibilités de coupures en raison de dépassements au budget. "/>
    <s v="Travaux en cours."/>
  </r>
  <r>
    <n v="9"/>
    <s v="Tadoussac"/>
    <s v="9-03"/>
    <s v="1856-6356"/>
    <x v="156"/>
    <s v="CPE-BC LA GIROFLÉE INC. (INST. TADOUSSAC)"/>
    <x v="3"/>
    <x v="0"/>
    <s v="Ajout INS"/>
    <s v="2017-2018"/>
    <n v="2017"/>
    <d v="2017-09-30T00:00:00"/>
    <x v="0"/>
    <s v="Aménagement - location"/>
    <x v="0"/>
    <x v="0"/>
    <s v="Au développement"/>
    <d v="2017-09-30T00:00:00"/>
    <s v="Aucune étape franchie"/>
    <s v="Aucune étape franchie"/>
    <n v="0"/>
    <s v="Aucune étape franchie"/>
    <n v="0"/>
    <s v="Aucune étape franchie"/>
    <n v="0"/>
    <s v="Aucune étape franchie"/>
    <n v="0"/>
    <s v="Aucune étape franchie"/>
    <s v="Aucune étape franchie"/>
    <n v="0"/>
    <m/>
    <s v="Refus d'une autorisation d'emprunt."/>
    <s v="Toujours en réflexion sur la faisabilité du projet."/>
  </r>
  <r>
    <n v="9"/>
    <s v="Fermont"/>
    <s v="9-02"/>
    <s v="3001-3763"/>
    <x v="157"/>
    <s v="400 TONNES ET TROTTINETTES"/>
    <x v="24"/>
    <x v="0"/>
    <s v="Implant.CPE INS"/>
    <s v="2017-2018"/>
    <n v="2017"/>
    <d v="2017-09-30T00:00:00"/>
    <x v="0"/>
    <s v="Aménagement - location"/>
    <x v="0"/>
    <x v="0"/>
    <s v="Au développement"/>
    <d v="2017-09-30T00:00:00"/>
    <s v="Aucune étape franchie"/>
    <s v="Aucune étape franchie"/>
    <n v="0"/>
    <s v="Aucune étape franchie"/>
    <n v="0"/>
    <s v="Aucune étape franchie"/>
    <n v="0"/>
    <s v="Aucune étape franchie"/>
    <n v="0"/>
    <s v="Aucune étape franchie"/>
    <s v="Aucune étape franchie"/>
    <n v="0"/>
    <s v="Retour de pl. possible"/>
    <s v="Discussion avec la présidente, la pertinence du projet remise en cause, le CA devra se positionner dans les prochains mois. Places Plan Nord. En réflexion."/>
    <s v="Discussion avec la présidente, la pertinence du projet remise en cause, le CA devra se positionner dans les prochains mois. Places Plan Nord. En réflexion."/>
  </r>
  <r>
    <n v="9"/>
    <s v="Sacré-Coeur"/>
    <s v="9-03"/>
    <s v="3000-2303"/>
    <x v="158"/>
    <s v="CPE GRAIN DE SOLEIL"/>
    <x v="3"/>
    <x v="0"/>
    <s v="Augment. INS"/>
    <s v="2017-2018"/>
    <n v="2016"/>
    <d v="2017-12-25T00:00:00"/>
    <x v="0"/>
    <s v="Agrandissement -installation"/>
    <x v="0"/>
    <x v="0"/>
    <s v="En réalisation"/>
    <d v="2016-08-22T00:00:00"/>
    <s v="Aucune étape franchie"/>
    <s v="Aucune étape franchie"/>
    <n v="0"/>
    <s v="Aucune étape franchie"/>
    <n v="0"/>
    <s v="Aucune étape franchie"/>
    <n v="0"/>
    <s v="Aucune étape franchie"/>
    <n v="0"/>
    <s v="Aucune étape franchie"/>
    <s v="Aucune étape franchie"/>
    <n v="0"/>
    <m/>
    <m/>
    <s v="Le CPE a été autorisé à contracter un prêt pour boucler son budget et permettre d'ouvrir le PFI."/>
  </r>
  <r>
    <m/>
    <m/>
    <m/>
    <m/>
    <x v="4"/>
    <s v="Sous-total:"/>
    <x v="83"/>
    <x v="1"/>
    <m/>
    <s v="2017-2018"/>
    <s v="2017-2018"/>
    <m/>
    <x v="1"/>
    <m/>
    <x v="1"/>
    <x v="1"/>
    <m/>
    <m/>
    <m/>
    <m/>
    <m/>
    <m/>
    <m/>
    <m/>
    <m/>
    <m/>
    <m/>
    <m/>
    <m/>
    <m/>
    <m/>
    <m/>
    <m/>
  </r>
  <r>
    <n v="9"/>
    <s v="Baie-Comeau"/>
    <s v="9-05"/>
    <s v="3000-2272"/>
    <x v="159"/>
    <s v="CPE MAGIMUSE (INST. BAIE COMEAU)"/>
    <x v="3"/>
    <x v="0"/>
    <s v="Ajout INS"/>
    <s v="2018-2019"/>
    <n v="2016"/>
    <d v="2018-10-22T00:00:00"/>
    <x v="0"/>
    <s v="Aménagement - location"/>
    <x v="0"/>
    <x v="0"/>
    <s v="En réalisation"/>
    <d v="2016-04-18T00:00:00"/>
    <s v="Dépôt plans+budget pré."/>
    <s v="Dépôt plans+budget pré."/>
    <n v="6"/>
    <s v="Dépôt plans+budget pré."/>
    <n v="6"/>
    <s v="Dépôt plans+budget pré."/>
    <n v="6"/>
    <s v="Dépôt plans+budget pré."/>
    <n v="6"/>
    <s v="Dépôt plans+budget pré."/>
    <s v="Dépôt plans+budget pré."/>
    <n v="6"/>
    <m/>
    <s v="Capacité financière du CPE suffisante pour assumer le 50% et PFI signé."/>
    <s v="En raison des nouvelles règles budgétaires, le CPE souhaite reporter la réalisation du projet. "/>
  </r>
  <r>
    <n v="9"/>
    <s v="Minganie"/>
    <s v="9-04"/>
    <s v="3000-2083"/>
    <x v="160"/>
    <s v="CPE UAPUKUN"/>
    <x v="14"/>
    <x v="0"/>
    <s v="Augment. INS"/>
    <s v="2018-2019"/>
    <n v="2016"/>
    <d v="2018-11-30T00:00:00"/>
    <x v="3"/>
    <s v="Agrandissement -installation"/>
    <x v="0"/>
    <x v="0"/>
    <s v="En réalisation"/>
    <d v="2016-05-10T00:00:00"/>
    <s v="Aucune étape franchie"/>
    <s v="Aucune étape franchie"/>
    <n v="0"/>
    <s v="Aucune étape franchie"/>
    <n v="0"/>
    <s v="Aucune étape franchie"/>
    <n v="0"/>
    <s v="Aucune étape franchie"/>
    <n v="0"/>
    <s v="Aucune étape franchie"/>
    <s v="Aucune étape franchie"/>
    <n v="0"/>
    <m/>
    <s v="Aucun montage financier reçu. En processus de récupération"/>
    <s v="Aucun montage financier reçu. En processus de récupération"/>
  </r>
  <r>
    <n v="9"/>
    <s v="Baie-Comeau"/>
    <s v="9-05"/>
    <s v="2736-3233"/>
    <x v="161"/>
    <s v="LES P'TITS BÉCOTS"/>
    <x v="6"/>
    <x v="0"/>
    <s v="Ajout INS"/>
    <s v="2018-2019"/>
    <n v="2018"/>
    <d v="2019-01-15T00:00:00"/>
    <x v="2"/>
    <s v="Construction - installation"/>
    <x v="0"/>
    <x v="0"/>
    <s v="En réalisation"/>
    <d v="2018-04-20T00:00:00"/>
    <s v="Aucune étape franchie"/>
    <s v="Aucune étape franchie"/>
    <n v="0"/>
    <s v="Aucune étape franchie"/>
    <n v="0"/>
    <s v="Aucune étape franchie"/>
    <n v="0"/>
    <s v="Aucune étape franchie"/>
    <n v="0"/>
    <s v="Aucune étape franchie"/>
    <s v="Aucune étape franchie"/>
    <n v="0"/>
    <m/>
    <s v="Pas de montage financier. Lettre de suivi à la réponse pour 31 mars 2016."/>
    <s v="Le CPE a confirmé par courriel son intention de retourner les places. Une résolution en ce sens suivra."/>
  </r>
  <r>
    <m/>
    <m/>
    <m/>
    <m/>
    <x v="4"/>
    <s v="Sous-total:"/>
    <x v="84"/>
    <x v="1"/>
    <m/>
    <s v="2018-2019"/>
    <s v="2018-2019"/>
    <m/>
    <x v="1"/>
    <m/>
    <x v="1"/>
    <x v="1"/>
    <m/>
    <m/>
    <m/>
    <m/>
    <m/>
    <m/>
    <m/>
    <m/>
    <m/>
    <m/>
    <m/>
    <m/>
    <m/>
    <m/>
    <m/>
    <m/>
    <m/>
  </r>
  <r>
    <n v="9"/>
    <s v="Baie-Comeau"/>
    <s v="9-05"/>
    <s v="3000-2272"/>
    <x v="162"/>
    <s v="CPE MAGIMUSE (INST. BAIE-COMEAU)"/>
    <x v="25"/>
    <x v="0"/>
    <s v="Ajout INS"/>
    <s v="2019-2020"/>
    <n v="2019"/>
    <d v="2019-09-30T00:00:00"/>
    <x v="0"/>
    <s v="Aménagement - location"/>
    <x v="0"/>
    <x v="0"/>
    <s v="Au développement"/>
    <d v="2019-09-30T00:00:00"/>
    <s v="Aucune étape franchie"/>
    <s v="Aucune étape franchie"/>
    <n v="0"/>
    <s v="Aucune étape franchie"/>
    <n v="0"/>
    <s v="Aucune étape franchie"/>
    <n v="0"/>
    <s v="Aucune étape franchie"/>
    <n v="0"/>
    <s v="Aucune étape franchie"/>
    <s v="Aucune étape franchie"/>
    <n v="0"/>
    <m/>
    <m/>
    <s v="Projet en 2019-2020"/>
  </r>
  <r>
    <n v="9"/>
    <s v="Havre-Saint-Pierre"/>
    <s v="9-04"/>
    <s v="3092-3981"/>
    <x v="163"/>
    <s v="CPE PICASSOU INC. (INST. HAVRE SAINT-PIERRE)"/>
    <x v="0"/>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Projet en 2019-2020"/>
  </r>
  <r>
    <m/>
    <m/>
    <m/>
    <m/>
    <x v="4"/>
    <s v="Sous-total:"/>
    <x v="85"/>
    <x v="1"/>
    <m/>
    <s v="2019-2020"/>
    <s v="2019-2020"/>
    <m/>
    <x v="1"/>
    <m/>
    <x v="1"/>
    <x v="1"/>
    <m/>
    <m/>
    <m/>
    <m/>
    <m/>
    <m/>
    <m/>
    <m/>
    <m/>
    <m/>
    <m/>
    <m/>
    <m/>
    <m/>
    <m/>
    <m/>
    <m/>
  </r>
  <r>
    <s v="Nb de projets"/>
    <n v="12"/>
    <m/>
    <m/>
    <x v="4"/>
    <s v="Total région 9_x000a_CÔTE-NORD"/>
    <x v="86"/>
    <x v="1"/>
    <m/>
    <m/>
    <m/>
    <m/>
    <x v="1"/>
    <m/>
    <x v="1"/>
    <x v="1"/>
    <m/>
    <m/>
    <m/>
    <m/>
    <m/>
    <m/>
    <m/>
    <m/>
    <m/>
    <m/>
    <m/>
    <m/>
    <m/>
    <m/>
    <m/>
    <m/>
    <m/>
  </r>
  <r>
    <n v="10"/>
    <s v="Chibougamau"/>
    <s v="10-01"/>
    <s v="1859-8367"/>
    <x v="164"/>
    <s v="CPE PLANÈTE SOLEIL"/>
    <x v="66"/>
    <x v="0"/>
    <s v="Ajout INS"/>
    <s v="2019-2020"/>
    <n v="2017"/>
    <d v="2019-09-30T00:00:00"/>
    <x v="2"/>
    <s v="Construction - installation"/>
    <x v="2"/>
    <x v="2"/>
    <s v="En réalisation"/>
    <d v="2017-05-31T00:00:00"/>
    <s v="Appel d'offres choix des pro."/>
    <s v="Appels d’offres choix des pro."/>
    <n v="2"/>
    <s v="Appel d'offres choix des pro."/>
    <n v="2"/>
    <s v="Appel d'offres choix des pro."/>
    <n v="2"/>
    <s v="Appel d'offres choix des pro."/>
    <n v="2"/>
    <s v="Appel d'offres choix des pro."/>
    <s v="Appel d'offres choix des pro."/>
    <n v="2"/>
    <m/>
    <s v="Don de terrain par la municipalité. Analyser le besoin à Chibougamau, doit réfléchir. En attente d'une orientation du cabinet."/>
    <s v="Don de terrain par la municipalité. Analyser le besoin à Chibougamau avant de développer les places. "/>
  </r>
  <r>
    <n v="10"/>
    <s v="Lebel-sur-Quévillon"/>
    <s v="10-02"/>
    <s v="1843-6485"/>
    <x v="165"/>
    <s v="CPE SUCRE D'ORGE"/>
    <x v="27"/>
    <x v="0"/>
    <s v="Augment. INS"/>
    <s v="2019-2020"/>
    <n v="2019"/>
    <d v="2020-03-31T00:00:00"/>
    <x v="0"/>
    <s v="Agrandissement -installation"/>
    <x v="0"/>
    <x v="0"/>
    <s v="En réalisation"/>
    <d v="2019-09-30T00:00:00"/>
    <s v="Aucune étape franchie"/>
    <s v="Aucune étape franchie"/>
    <n v="0"/>
    <s v="Aucune étape franchie"/>
    <n v="0"/>
    <s v="Aucune étape franchie"/>
    <n v="0"/>
    <s v="Aucune étape franchie"/>
    <n v="0"/>
    <s v="Aucune étape franchie"/>
    <s v="Aucune étape franchie"/>
    <n v="0"/>
    <m/>
    <m/>
    <m/>
  </r>
  <r>
    <m/>
    <m/>
    <m/>
    <m/>
    <x v="4"/>
    <s v="Sous-total:"/>
    <x v="38"/>
    <x v="1"/>
    <m/>
    <s v="2019-2020"/>
    <s v="2019-2020"/>
    <m/>
    <x v="1"/>
    <m/>
    <x v="1"/>
    <x v="1"/>
    <m/>
    <m/>
    <m/>
    <m/>
    <m/>
    <m/>
    <m/>
    <m/>
    <m/>
    <m/>
    <m/>
    <m/>
    <m/>
    <m/>
    <m/>
    <m/>
    <m/>
  </r>
  <r>
    <n v="10"/>
    <s v="Kuujjuaq"/>
    <s v="10-05"/>
    <s v="1853-0931"/>
    <x v="166"/>
    <s v="CPE IQITAUVIK CHILD CARE CENTRE - ARK"/>
    <x v="6"/>
    <x v="0"/>
    <s v="Ajout INS"/>
    <s v="2020-2021"/>
    <n v="2020"/>
    <d v="2020-09-30T00:00:00"/>
    <x v="4"/>
    <s v="Non déterminé"/>
    <x v="0"/>
    <x v="0"/>
    <s v="Au développement"/>
    <d v="2020-09-30T00:00:00"/>
    <s v="Aucune étape franchie"/>
    <s v="Aucune étape franchie"/>
    <n v="0"/>
    <s v="Aucune étape franchie"/>
    <n v="0"/>
    <s v="Aucune étape franchie"/>
    <n v="0"/>
    <s v="Aucune étape franchie"/>
    <n v="0"/>
    <s v="Aucune étape franchie"/>
    <s v="Aucune étape franchie"/>
    <n v="0"/>
    <m/>
    <m/>
    <m/>
  </r>
  <r>
    <m/>
    <m/>
    <m/>
    <m/>
    <x v="4"/>
    <s v="Sous-total:"/>
    <x v="6"/>
    <x v="1"/>
    <m/>
    <s v="2020-2021"/>
    <s v="2020-2021"/>
    <m/>
    <x v="1"/>
    <m/>
    <x v="1"/>
    <x v="1"/>
    <m/>
    <m/>
    <m/>
    <m/>
    <m/>
    <m/>
    <m/>
    <m/>
    <m/>
    <m/>
    <m/>
    <m/>
    <m/>
    <m/>
    <m/>
    <m/>
    <m/>
  </r>
  <r>
    <s v="Nb de projets"/>
    <n v="3"/>
    <m/>
    <m/>
    <x v="4"/>
    <s v="Total région 10_x000a_NORD-DU-QUÉBEC"/>
    <x v="80"/>
    <x v="1"/>
    <m/>
    <m/>
    <m/>
    <m/>
    <x v="1"/>
    <m/>
    <x v="1"/>
    <x v="1"/>
    <m/>
    <m/>
    <m/>
    <m/>
    <m/>
    <m/>
    <m/>
    <m/>
    <m/>
    <m/>
    <m/>
    <m/>
    <m/>
    <m/>
    <m/>
    <m/>
    <m/>
  </r>
  <r>
    <n v="11"/>
    <s v="Port-Daniel-Gascons"/>
    <s v="11-05"/>
    <s v="3000-7964"/>
    <x v="167"/>
    <s v="CPE P'TITS COQUILLAGES"/>
    <x v="1"/>
    <x v="0"/>
    <s v="Implant.CPE INS"/>
    <s v="2016-2017"/>
    <n v="2016"/>
    <d v="2016-11-14T00:00:00"/>
    <x v="7"/>
    <s v="Aménagement - location"/>
    <x v="2"/>
    <x v="2"/>
    <s v="En réalisation"/>
    <d v="2016-05-02T00:00:00"/>
    <s v="Appels d'offres entrepreneur"/>
    <s v="Appel d’offres entrepreneur"/>
    <n v="8"/>
    <s v="Autorisation début des travaux"/>
    <n v="11"/>
    <s v="Autorisation début des travaux"/>
    <n v="11"/>
    <s v="Réalisation des travaux"/>
    <n v="12"/>
    <s v="Réalisation des travaux"/>
    <s v="Réalisation des travaux"/>
    <n v="12"/>
    <m/>
    <s v="Appel d'offres - décembre 2015. À l'ouverture des soumissions, la plus basse présente un manque à combler de 80 000$ par rapport au budget disponible. Le CPE est à la recherche de financement additionnel ou d'éléments à mettre en prix séparés.  "/>
    <s v="Visite en vue de l'approbation des locaux effectuée. En attente de complément d'information du CPE. "/>
  </r>
  <r>
    <n v="11"/>
    <s v="Gaspé"/>
    <s v="11-03"/>
    <s v="3000-7868"/>
    <x v="168"/>
    <s v="CPE DES BUTINEURS"/>
    <x v="87"/>
    <x v="0"/>
    <s v="Ajout INS"/>
    <s v="2016-2017"/>
    <n v="2016"/>
    <d v="2017-01-03T00:00:00"/>
    <x v="2"/>
    <s v="Aménagement - location"/>
    <x v="2"/>
    <x v="2"/>
    <s v="En réalisation"/>
    <d v="2016-08-29T00:00:00"/>
    <s v="Appels d'offres entrepreneur"/>
    <s v="Appel d’offres entrepreneur"/>
    <n v="8"/>
    <s v="Autorisation début des travaux"/>
    <n v="11"/>
    <s v="Autorisation début des travaux"/>
    <n v="11"/>
    <s v="Autorisation début des travaux"/>
    <n v="11"/>
    <s v="Autorisation début des travaux"/>
    <s v="Autorisation début des travaux"/>
    <n v="11"/>
    <m/>
    <s v="Bail sur le terrain en signature avec CSSS, à venir bientôt. Appel d'offres de l'entrepreneur. Ouverture des soumissions le 23 février. Un écart d'environ 113000$ entre le budget et la soumission la plus basse. Recherche de solution en cours."/>
    <s v="Travaux en cours."/>
  </r>
  <r>
    <m/>
    <m/>
    <m/>
    <m/>
    <x v="4"/>
    <s v="Sous-total:"/>
    <x v="42"/>
    <x v="1"/>
    <m/>
    <s v="2016-2017"/>
    <s v="2016-2017"/>
    <m/>
    <x v="1"/>
    <m/>
    <x v="1"/>
    <x v="1"/>
    <m/>
    <m/>
    <m/>
    <m/>
    <m/>
    <m/>
    <m/>
    <m/>
    <m/>
    <m/>
    <m/>
    <m/>
    <m/>
    <m/>
    <m/>
    <m/>
    <m/>
  </r>
  <r>
    <n v="11"/>
    <s v="Gaspé"/>
    <s v="11-03"/>
    <s v="3000-5020"/>
    <x v="169"/>
    <s v="CPE LE VOYAGE DE MON ENFANCE (LA NACELLE DES MERVEILLES)"/>
    <x v="18"/>
    <x v="0"/>
    <s v="Augment. INS"/>
    <s v="2017-2018"/>
    <n v="2017"/>
    <d v="2017-09-30T00:00:00"/>
    <x v="0"/>
    <s v="Agrandissement -installation"/>
    <x v="0"/>
    <x v="0"/>
    <s v="Au développement"/>
    <d v="2017-09-30T00:00:00"/>
    <s v="Aucune étape franchie"/>
    <s v="Aucune étape franchie"/>
    <n v="0"/>
    <s v="Aucune étape franchie"/>
    <n v="0"/>
    <s v="Aucune étape franchie"/>
    <n v="0"/>
    <s v="Aucune étape franchie"/>
    <n v="0"/>
    <s v="Aucune étape franchie"/>
    <s v="Aucune étape franchie"/>
    <n v="0"/>
    <m/>
    <m/>
    <s v="Projet en 2017-2018, en réflexion."/>
  </r>
  <r>
    <m/>
    <m/>
    <m/>
    <m/>
    <x v="4"/>
    <s v="Sous-total:"/>
    <x v="18"/>
    <x v="1"/>
    <m/>
    <s v="2017-2018"/>
    <s v="2017-2018"/>
    <m/>
    <x v="1"/>
    <m/>
    <x v="1"/>
    <x v="1"/>
    <m/>
    <m/>
    <m/>
    <m/>
    <m/>
    <m/>
    <m/>
    <m/>
    <m/>
    <m/>
    <m/>
    <m/>
    <m/>
    <m/>
    <m/>
    <m/>
    <m/>
  </r>
  <r>
    <n v="11"/>
    <s v="Pointe-à-la-Croix"/>
    <s v="11-01"/>
    <s v="1645-0934"/>
    <x v="170"/>
    <s v="AUX JOYEUX MARMOTS (INST. POINTE-À-LA-CROIX)"/>
    <x v="9"/>
    <x v="0"/>
    <s v="Ajout INS"/>
    <s v="2018-2019"/>
    <n v="2018"/>
    <d v="2018-09-30T00:00:00"/>
    <x v="0"/>
    <s v="Construction - installation"/>
    <x v="0"/>
    <x v="0"/>
    <s v="Au développement"/>
    <d v="2018-09-30T00:00:00"/>
    <s v="Aucune étape franchie"/>
    <s v="Aucune étape franchie"/>
    <n v="0"/>
    <s v="Aucune étape franchie"/>
    <n v="0"/>
    <s v="Aucune étape franchie"/>
    <n v="0"/>
    <s v="Aucune étape franchie"/>
    <n v="0"/>
    <s v="Aucune étape franchie"/>
    <s v="Aucune étape franchie"/>
    <n v="0"/>
    <m/>
    <m/>
    <s v="Projet en 2018-2019"/>
  </r>
  <r>
    <n v="11"/>
    <s v="Grande-Rivière"/>
    <s v="11-05"/>
    <s v="3000-2009"/>
    <x v="171"/>
    <s v="CPE &quot;LA BELLE JOURNÉE&quot; INC."/>
    <x v="7"/>
    <x v="0"/>
    <s v="Augment. INS"/>
    <s v="2018-2019"/>
    <n v="2018"/>
    <d v="2018-09-30T00:00:00"/>
    <x v="0"/>
    <s v="Agrandissement -installation"/>
    <x v="0"/>
    <x v="0"/>
    <s v="Au développement"/>
    <d v="2018-09-30T00:00:00"/>
    <s v="Aucune étape franchie"/>
    <s v="Aucune étape franchie"/>
    <n v="0"/>
    <s v="Aucune étape franchie"/>
    <n v="0"/>
    <s v="Aucune étape franchie"/>
    <n v="0"/>
    <s v="Aucune étape franchie"/>
    <n v="0"/>
    <s v="Aucune étape franchie"/>
    <s v="Aucune étape franchie"/>
    <n v="0"/>
    <m/>
    <m/>
    <s v="Projet en 2018-2019"/>
  </r>
  <r>
    <m/>
    <m/>
    <m/>
    <m/>
    <x v="4"/>
    <s v="Sous-total:"/>
    <x v="25"/>
    <x v="1"/>
    <m/>
    <s v="2018-2019"/>
    <s v="2018-2019"/>
    <m/>
    <x v="1"/>
    <m/>
    <x v="1"/>
    <x v="1"/>
    <m/>
    <m/>
    <m/>
    <m/>
    <m/>
    <m/>
    <m/>
    <m/>
    <m/>
    <m/>
    <m/>
    <m/>
    <m/>
    <m/>
    <m/>
    <m/>
    <m/>
  </r>
  <r>
    <n v="11"/>
    <s v="Bonaventure"/>
    <s v="11-02"/>
    <s v="3000-2000"/>
    <x v="172"/>
    <s v="CPE DE LA BAIE (INST. BONAVENTURE)"/>
    <x v="41"/>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Projet en 2019-2020"/>
  </r>
  <r>
    <m/>
    <m/>
    <m/>
    <m/>
    <x v="4"/>
    <s v="Sous-total:"/>
    <x v="41"/>
    <x v="1"/>
    <m/>
    <s v="2019-2020"/>
    <s v="2019-2020"/>
    <m/>
    <x v="1"/>
    <m/>
    <x v="1"/>
    <x v="1"/>
    <m/>
    <m/>
    <m/>
    <m/>
    <m/>
    <m/>
    <m/>
    <m/>
    <m/>
    <m/>
    <m/>
    <m/>
    <m/>
    <m/>
    <m/>
    <m/>
    <m/>
  </r>
  <r>
    <n v="11"/>
    <s v="Cap-aux-Meules"/>
    <s v="11-06"/>
    <s v="1635-8608"/>
    <x v="173"/>
    <s v="CPE LA RAMEE  (INST. ÎLES-DE-LA-MADELEINE)"/>
    <x v="18"/>
    <x v="0"/>
    <s v="Ajout INS"/>
    <s v="2020-2021"/>
    <n v="2020"/>
    <d v="2020-09-30T00:00:00"/>
    <x v="0"/>
    <s v="Construction - installation"/>
    <x v="0"/>
    <x v="0"/>
    <s v="Au développement"/>
    <d v="2020-09-30T00:00:00"/>
    <s v="Aucune étape franchie"/>
    <s v="Aucune étape franchie"/>
    <n v="0"/>
    <s v="Aucune étape franchie"/>
    <n v="0"/>
    <s v="Aucune étape franchie"/>
    <n v="0"/>
    <s v="Aucune étape franchie"/>
    <n v="0"/>
    <s v="Aucune étape franchie"/>
    <s v="Aucune étape franchie"/>
    <n v="0"/>
    <m/>
    <m/>
    <s v="Projet en 2020-2021"/>
  </r>
  <r>
    <m/>
    <m/>
    <m/>
    <m/>
    <x v="4"/>
    <s v="Sous-total:"/>
    <x v="18"/>
    <x v="1"/>
    <m/>
    <s v="2020-2021"/>
    <s v="2020-2021"/>
    <m/>
    <x v="1"/>
    <m/>
    <x v="1"/>
    <x v="1"/>
    <m/>
    <m/>
    <m/>
    <m/>
    <m/>
    <m/>
    <m/>
    <m/>
    <m/>
    <m/>
    <m/>
    <m/>
    <m/>
    <m/>
    <m/>
    <m/>
    <m/>
  </r>
  <r>
    <s v="Nb de projets"/>
    <n v="7"/>
    <m/>
    <m/>
    <x v="4"/>
    <s v="Total région 11 _x000a_GASPÉSIE - ÎLES-DE-LA-MADELEINE"/>
    <x v="88"/>
    <x v="1"/>
    <m/>
    <m/>
    <m/>
    <m/>
    <x v="1"/>
    <m/>
    <x v="1"/>
    <x v="1"/>
    <m/>
    <m/>
    <m/>
    <m/>
    <m/>
    <m/>
    <m/>
    <m/>
    <m/>
    <m/>
    <m/>
    <m/>
    <m/>
    <m/>
    <m/>
    <m/>
    <m/>
  </r>
  <r>
    <n v="12"/>
    <s v="Saint-Gilles"/>
    <s v="12-07"/>
    <s v="1845-8315"/>
    <x v="174"/>
    <s v="CPE JOLIBOIS"/>
    <x v="89"/>
    <x v="0"/>
    <s v="Augment. INS"/>
    <s v="2016-2017"/>
    <n v="2016"/>
    <d v="2017-01-04T00:00:00"/>
    <x v="0"/>
    <s v="Agrandissement -installation"/>
    <x v="0"/>
    <x v="0"/>
    <s v="En réalisation"/>
    <d v="2016-11-16T00:00:00"/>
    <s v="Dépôt plans+budget pour appel d'offres"/>
    <s v="Avis du Ministère embauche pro."/>
    <n v="3"/>
    <s v="Avis du MFA embauche pro."/>
    <n v="3"/>
    <s v="Autorisation début des travaux"/>
    <n v="11"/>
    <s v="Autorisation début des travaux"/>
    <n v="11"/>
    <s v="Autorisation début des travaux"/>
    <s v="Autorisation début des travaux"/>
    <n v="11"/>
    <m/>
    <s v="Contrats architecte/ingénieur signés. Plans et budget préliminaires déposés le 8 janvier. Plans refusés le 3 février. Version des plans pour appel d'offres déposée le 18 février, en analyse. "/>
    <s v="Travaux en cours."/>
  </r>
  <r>
    <m/>
    <m/>
    <m/>
    <m/>
    <x v="4"/>
    <s v="Sous-total:"/>
    <x v="89"/>
    <x v="1"/>
    <m/>
    <s v="2016-2017"/>
    <s v="2016-2017"/>
    <m/>
    <x v="1"/>
    <m/>
    <x v="1"/>
    <x v="1"/>
    <m/>
    <m/>
    <m/>
    <m/>
    <m/>
    <m/>
    <m/>
    <m/>
    <m/>
    <m/>
    <m/>
    <m/>
    <m/>
    <m/>
    <m/>
    <m/>
    <m/>
  </r>
  <r>
    <n v="12"/>
    <s v="Saint-Henri"/>
    <s v="12-03"/>
    <s v="2429-9091"/>
    <x v="175"/>
    <s v="CPE L'AMHIRONDELLE (INST. SAINT-HENRI)"/>
    <x v="73"/>
    <x v="0"/>
    <s v="Ajout INS"/>
    <s v="2017-2018"/>
    <n v="2017"/>
    <d v="2017-04-03T00:00:00"/>
    <x v="0"/>
    <s v="Aménagement - location"/>
    <x v="0"/>
    <x v="0"/>
    <s v="En réalisation"/>
    <d v="2017-09-30T00:00:00"/>
    <s v="Admissibilité au PFI"/>
    <s v="Admissibilité au PFI"/>
    <n v="1"/>
    <s v="Admissibilité au PFI"/>
    <n v="1"/>
    <s v="Admissibilité au PFI"/>
    <n v="1"/>
    <s v="Admissibilité au PFI"/>
    <n v="1"/>
    <s v="Admissibilité au PFI"/>
    <s v="Admissibilité au PFI"/>
    <n v="1"/>
    <m/>
    <s v="PFI signé 29 octobre 2015- Projet clé en main. "/>
    <s v="PFI signé 29 octobre 2015- Projet clé en main. Appel d'offres entrepreneur en cours."/>
  </r>
  <r>
    <n v="12"/>
    <s v="Pintendre"/>
    <s v="12-04"/>
    <s v="3001-3672"/>
    <x v="176"/>
    <s v="G. L'ODYSSÉE DU PAPILLON LÉVIS"/>
    <x v="35"/>
    <x v="2"/>
    <s v="Impl. garderie"/>
    <s v="2017-2018"/>
    <n v="2018"/>
    <d v="2017-07-03T00:00:00"/>
    <x v="0"/>
    <s v="Construction - installation"/>
    <x v="4"/>
    <x v="4"/>
    <s v="En réalisation"/>
    <d v="2018-04-02T00:00:00"/>
    <s v="Aucune étape franchie"/>
    <s v="Aucune étape franchie"/>
    <n v="0"/>
    <s v="Aucune étape franchie"/>
    <n v="0"/>
    <s v="Aucune étape franchie"/>
    <n v="0"/>
    <s v="Aucune étape franchie"/>
    <n v="0"/>
    <s v="Aucune étape franchie"/>
    <s v="Aucune étape franchie"/>
    <n v="0"/>
    <m/>
    <m/>
    <s v="Plans déposés et en analyse. Projet devancé en raison du retrait des places subventionnées à Jardin ensoleillé."/>
  </r>
  <r>
    <n v="12"/>
    <s v="Saint-Agapit"/>
    <s v="12-07"/>
    <s v="1845-8315"/>
    <x v="177"/>
    <s v="CPE JOLIBOIS (INST. ST-AGAPIT)"/>
    <x v="25"/>
    <x v="0"/>
    <s v="Ajout INS"/>
    <s v="2017-2018"/>
    <n v="2017"/>
    <d v="2017-09-30T00:00:00"/>
    <x v="0"/>
    <s v="Aménagement - location"/>
    <x v="0"/>
    <x v="0"/>
    <s v="Au développement"/>
    <d v="2017-09-30T00:00:00"/>
    <s v="Aucune étape franchie"/>
    <s v="Aucune étape franchie"/>
    <n v="0"/>
    <s v="Aucune étape franchie"/>
    <n v="0"/>
    <s v="Aucune étape franchie"/>
    <n v="0"/>
    <s v="Aucune étape franchie"/>
    <n v="0"/>
    <s v="Aucune étape franchie"/>
    <s v="Aucune étape franchie"/>
    <n v="0"/>
    <m/>
    <m/>
    <s v="Projet en 2017-2018, Concentré sur autre projet en cours."/>
  </r>
  <r>
    <n v="12"/>
    <s v="Montmagny"/>
    <s v="12-09"/>
    <s v="2964-8169"/>
    <x v="178"/>
    <s v="CPE ENFANT-BONHEUR (INST. MONTMAGNY)"/>
    <x v="63"/>
    <x v="0"/>
    <s v="Ajout INS"/>
    <s v="2017-2018"/>
    <n v="2017"/>
    <d v="2017-09-30T00:00:00"/>
    <x v="0"/>
    <s v="Construction - installation"/>
    <x v="0"/>
    <x v="0"/>
    <s v="Au développement"/>
    <d v="2017-09-30T00:00:00"/>
    <s v="Aucune étape franchie"/>
    <s v="Aucune étape franchie"/>
    <n v="0"/>
    <s v="Aucune étape franchie"/>
    <n v="0"/>
    <s v="Aucune étape franchie"/>
    <n v="0"/>
    <s v="Aucune étape franchie"/>
    <n v="0"/>
    <s v="Aucune étape franchie"/>
    <s v="Aucune étape franchie"/>
    <n v="0"/>
    <m/>
    <m/>
    <s v="Projet avec promoteur privé qui avait ciblé un terrain avec Bâtisse mais où un problème d'amiante a été trouvé."/>
  </r>
  <r>
    <n v="12"/>
    <s v="Tourville"/>
    <s v="12-08"/>
    <s v="4028-7112"/>
    <x v="179"/>
    <s v="CPE LES COQUINS (INST. TOURVILLE)"/>
    <x v="14"/>
    <x v="0"/>
    <s v="Ajout INS"/>
    <s v="2017-2018"/>
    <n v="2017"/>
    <d v="2017-09-30T00:00:00"/>
    <x v="0"/>
    <s v="Aménagement - location"/>
    <x v="0"/>
    <x v="0"/>
    <s v="Au développement"/>
    <d v="2017-09-30T00:00:00"/>
    <s v="Aucune étape franchie"/>
    <s v="Aucune étape franchie"/>
    <n v="0"/>
    <s v="Aucune étape franchie"/>
    <n v="0"/>
    <s v="Aucune étape franchie"/>
    <n v="0"/>
    <s v="Aucune étape franchie"/>
    <n v="0"/>
    <s v="Aucune étape franchie"/>
    <s v="Aucune étape franchie"/>
    <n v="0"/>
    <m/>
    <m/>
    <s v="Projet en 2017-2018"/>
  </r>
  <r>
    <n v="12"/>
    <s v="Saint-Pamphile"/>
    <s v="12-08"/>
    <s v="4028-7112"/>
    <x v="180"/>
    <s v="CPE LES COQUINS (AU PETIT MONDE MAGIQUE)"/>
    <x v="17"/>
    <x v="0"/>
    <s v="Augment. INS"/>
    <s v="2017-2018"/>
    <n v="2016"/>
    <d v="2017-09-30T00:00:00"/>
    <x v="0"/>
    <s v="Réaménagement - location"/>
    <x v="0"/>
    <x v="0"/>
    <s v="Au développement"/>
    <d v="2016-09-30T00:00:00"/>
    <s v="Aucune étape franchie"/>
    <s v="Aucune étape franchie"/>
    <n v="0"/>
    <s v="Aucune étape franchie"/>
    <n v="0"/>
    <s v="Aucune étape franchie"/>
    <n v="0"/>
    <s v="Aucune étape franchie"/>
    <n v="0"/>
    <s v="Aucune étape franchie"/>
    <s v="Aucune étape franchie"/>
    <n v="0"/>
    <m/>
    <s v="Le CPE voulait augmenter de 8 pl. la capacité de l'installation à l'Islet (3005-8148) car la salle multi est libre mais géographiquement c'est trop loin. Donc, recherche de financement pour un développement à St-Pamphile."/>
    <s v="Le CPE voulait augmenter de 8 pl. la capacité de l'installation à l'Islet (3005-8148) car la salle multi est libre mais géographiquement c'est trop loin. Donc, recherche de financement pour un développement à St-Pamphile."/>
  </r>
  <r>
    <n v="12"/>
    <s v="Saint-Étienne-de-Lauzon"/>
    <s v="12-05"/>
    <s v="3000-1268"/>
    <x v="181"/>
    <s v="CPE DE LA CHENILLE AU PAPILLON INC."/>
    <x v="27"/>
    <x v="0"/>
    <s v="Augment. INS"/>
    <s v="2017-2018"/>
    <n v="2017"/>
    <d v="2017-09-30T00:00:00"/>
    <x v="0"/>
    <s v="Agrandissement -installation"/>
    <x v="0"/>
    <x v="0"/>
    <s v="Au développement"/>
    <d v="2017-09-30T00:00:00"/>
    <s v="Aucune étape franchie"/>
    <s v="Aucune étape franchie"/>
    <n v="0"/>
    <s v="Aucune étape franchie"/>
    <n v="0"/>
    <s v="Aucune étape franchie"/>
    <n v="0"/>
    <s v="Aucune étape franchie"/>
    <n v="0"/>
    <s v="Aucune étape franchie"/>
    <s v="Aucune étape franchie"/>
    <n v="0"/>
    <m/>
    <m/>
    <s v="Projet en 2017-2018"/>
  </r>
  <r>
    <m/>
    <m/>
    <m/>
    <m/>
    <x v="4"/>
    <s v="Sous-total:"/>
    <x v="90"/>
    <x v="1"/>
    <m/>
    <s v="2017-2018"/>
    <s v="2017-2018"/>
    <m/>
    <x v="1"/>
    <m/>
    <x v="1"/>
    <x v="1"/>
    <m/>
    <m/>
    <m/>
    <m/>
    <m/>
    <m/>
    <m/>
    <m/>
    <m/>
    <m/>
    <m/>
    <m/>
    <m/>
    <m/>
    <m/>
    <m/>
    <m/>
  </r>
  <r>
    <n v="12"/>
    <s v="Scott"/>
    <s v="12-10"/>
    <s v="3000-2281"/>
    <x v="182"/>
    <s v="CPE DES PETITS POMMIERS (INST. SCOTT)"/>
    <x v="39"/>
    <x v="0"/>
    <s v="Ajout INS"/>
    <s v="2018-2019"/>
    <n v="2018"/>
    <d v="2018-09-30T00:00:00"/>
    <x v="0"/>
    <s v="Construction - installation"/>
    <x v="0"/>
    <x v="0"/>
    <s v="Au développement"/>
    <d v="2018-09-30T00:00:00"/>
    <s v="Aucune étape franchie"/>
    <s v="Aucune étape franchie"/>
    <n v="0"/>
    <s v="Aucune étape franchie"/>
    <n v="0"/>
    <s v="Aucune étape franchie"/>
    <n v="0"/>
    <s v="Aucune étape franchie"/>
    <n v="0"/>
    <s v="Aucune étape franchie"/>
    <s v="Aucune étape franchie"/>
    <n v="0"/>
    <m/>
    <m/>
    <s v="Lettre d'engagement en voie d'être autorisée. Ouverture du PFI suivra."/>
  </r>
  <r>
    <n v="12"/>
    <s v="Saint-Étienne-de-Lauzon"/>
    <s v="12-05"/>
    <s v="1628-4721"/>
    <x v="183"/>
    <s v="CPE LA SALOPETTE INC."/>
    <x v="67"/>
    <x v="0"/>
    <s v="Augment. INS"/>
    <s v="2018-2019"/>
    <n v="2018"/>
    <d v="2018-09-30T00:00:00"/>
    <x v="0"/>
    <s v="Agrandissement -installation"/>
    <x v="0"/>
    <x v="0"/>
    <s v="Au développement"/>
    <d v="2018-09-30T00:00:00"/>
    <s v="Aucune étape franchie"/>
    <s v="Aucune étape franchie"/>
    <n v="0"/>
    <s v="Aucune étape franchie"/>
    <n v="0"/>
    <s v="Aucune étape franchie"/>
    <n v="0"/>
    <s v="Aucune étape franchie"/>
    <n v="0"/>
    <s v="Aucune étape franchie"/>
    <s v="Aucune étape franchie"/>
    <n v="0"/>
    <m/>
    <m/>
    <s v="Souhaite débuter son projet en janvier. Lettre d'engagement soumise pour approbation. "/>
  </r>
  <r>
    <m/>
    <m/>
    <m/>
    <m/>
    <x v="4"/>
    <s v="Sous-total:"/>
    <x v="91"/>
    <x v="1"/>
    <m/>
    <s v="2018-2019"/>
    <s v="2018-2019"/>
    <m/>
    <x v="1"/>
    <m/>
    <x v="1"/>
    <x v="1"/>
    <m/>
    <m/>
    <m/>
    <m/>
    <m/>
    <m/>
    <m/>
    <m/>
    <m/>
    <m/>
    <m/>
    <m/>
    <m/>
    <m/>
    <m/>
    <m/>
    <m/>
  </r>
  <r>
    <n v="12"/>
    <s v="Lévis"/>
    <s v="12-04"/>
    <s v="1469-5134"/>
    <x v="184"/>
    <s v="CPE LE PETIT TRAIN INC. (INST. LÉVIS)"/>
    <x v="0"/>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Projet en 2019-2020"/>
  </r>
  <r>
    <n v="12"/>
    <s v="Lévis"/>
    <s v="12-04"/>
    <s v="3000-4953"/>
    <x v="185"/>
    <s v="CPE MONTESSORI DE SAINT-JEAN-CHRYSOSTOME (INST. LÉVIS)"/>
    <x v="24"/>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Projet en 2019-2020"/>
  </r>
  <r>
    <n v="12"/>
    <s v="Saint-Georges"/>
    <s v="12-01"/>
    <s v="3000-4954"/>
    <x v="186"/>
    <s v="CPE BOUTONS D'OR (INST. ST-GEORGES)"/>
    <x v="6"/>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Projet en 2019-2020"/>
  </r>
  <r>
    <m/>
    <m/>
    <m/>
    <m/>
    <x v="4"/>
    <s v="Sous-total:"/>
    <x v="92"/>
    <x v="1"/>
    <m/>
    <s v="2019-2020"/>
    <s v="2019-2020"/>
    <m/>
    <x v="1"/>
    <m/>
    <x v="1"/>
    <x v="1"/>
    <m/>
    <m/>
    <m/>
    <m/>
    <m/>
    <m/>
    <m/>
    <m/>
    <m/>
    <m/>
    <m/>
    <m/>
    <m/>
    <m/>
    <m/>
    <m/>
    <m/>
  </r>
  <r>
    <n v="12"/>
    <s v="Saint-Georges"/>
    <s v="12-01"/>
    <s v="3000-7458"/>
    <x v="187"/>
    <s v="AU RUISSEAU DE MON ENFANCE INC."/>
    <x v="7"/>
    <x v="2"/>
    <s v="Augment. gard."/>
    <s v="2020-2021"/>
    <n v="2020"/>
    <d v="2020-09-30T00:00:00"/>
    <x v="0"/>
    <s v="Changement de localisation"/>
    <x v="4"/>
    <x v="4"/>
    <s v="Au développement"/>
    <d v="2020-09-30T00:00:00"/>
    <s v="Aucune étape franchie"/>
    <s v="Aucune étape franchie"/>
    <n v="0"/>
    <s v="Aucune étape franchie"/>
    <n v="0"/>
    <s v="Aucune étape franchie"/>
    <n v="0"/>
    <s v="Aucune étape franchie"/>
    <n v="0"/>
    <s v="Aucune étape franchie"/>
    <s v="Aucune étape franchie"/>
    <n v="0"/>
    <m/>
    <m/>
    <s v="Projet en 2020-2021"/>
  </r>
  <r>
    <m/>
    <m/>
    <m/>
    <m/>
    <x v="4"/>
    <s v="Sous-total:"/>
    <x v="7"/>
    <x v="1"/>
    <m/>
    <s v="2020-2021"/>
    <s v="2020-2021"/>
    <m/>
    <x v="1"/>
    <m/>
    <x v="1"/>
    <x v="1"/>
    <m/>
    <m/>
    <m/>
    <m/>
    <m/>
    <m/>
    <m/>
    <m/>
    <m/>
    <m/>
    <m/>
    <m/>
    <m/>
    <m/>
    <m/>
    <m/>
    <m/>
  </r>
  <r>
    <s v="Nb de projets"/>
    <n v="14"/>
    <m/>
    <m/>
    <x v="4"/>
    <s v="Total région 12_x000a_CHAUDIÈRE-APPALACHES"/>
    <x v="93"/>
    <x v="1"/>
    <m/>
    <m/>
    <m/>
    <m/>
    <x v="1"/>
    <m/>
    <x v="1"/>
    <x v="1"/>
    <m/>
    <m/>
    <m/>
    <m/>
    <m/>
    <m/>
    <m/>
    <m/>
    <m/>
    <m/>
    <m/>
    <m/>
    <m/>
    <m/>
    <m/>
    <m/>
    <m/>
  </r>
  <r>
    <n v="13"/>
    <s v="Laval"/>
    <s v="13-03"/>
    <s v="1630-5799"/>
    <x v="188"/>
    <s v="CPE LE MARMOT QUI RIT"/>
    <x v="0"/>
    <x v="0"/>
    <s v="Ajout INS"/>
    <s v="2016-2017"/>
    <n v="2016"/>
    <d v="2016-11-30T00:00:00"/>
    <x v="2"/>
    <s v="Achat et réaménagement - bâtiment"/>
    <x v="2"/>
    <x v="2"/>
    <s v="En réalisation"/>
    <d v="2016-08-31T00:00:00"/>
    <s v="Autorisation début des travaux"/>
    <s v="Autorisation début des travaux"/>
    <n v="11"/>
    <s v="Autorisation début des travaux"/>
    <n v="11"/>
    <s v="Autorisation début des travaux"/>
    <n v="11"/>
    <s v="Autorisation début des travaux"/>
    <n v="11"/>
    <s v="Autorisation début des travaux"/>
    <s v="Approbation des locaux pour l'émission du permis"/>
    <n v="11"/>
    <m/>
    <m/>
    <m/>
  </r>
  <r>
    <m/>
    <m/>
    <m/>
    <m/>
    <x v="4"/>
    <s v="Sous-total:"/>
    <x v="0"/>
    <x v="1"/>
    <m/>
    <s v="2016-2017"/>
    <s v="2016-2017"/>
    <m/>
    <x v="1"/>
    <m/>
    <x v="1"/>
    <x v="1"/>
    <m/>
    <m/>
    <m/>
    <m/>
    <m/>
    <m/>
    <m/>
    <m/>
    <m/>
    <m/>
    <m/>
    <m/>
    <m/>
    <m/>
    <m/>
    <m/>
    <m/>
  </r>
  <r>
    <n v="13"/>
    <s v="Laval"/>
    <s v="13-04"/>
    <s v="5511-8285"/>
    <x v="189"/>
    <s v="CPE ROSAMIE"/>
    <x v="33"/>
    <x v="0"/>
    <s v="Augment. INS"/>
    <s v="2017-2018"/>
    <n v="2017"/>
    <d v="2017-09-30T00:00:00"/>
    <x v="0"/>
    <s v="Agrandissement -installation"/>
    <x v="0"/>
    <x v="0"/>
    <s v="En réalisation"/>
    <d v="2017-04-30T00:00:00"/>
    <s v="Aucune étape franchie"/>
    <s v="Aucune étape franchie"/>
    <n v="0"/>
    <s v="Aucune étape franchie"/>
    <n v="0"/>
    <s v="Aucune étape franchie"/>
    <n v="0"/>
    <s v="Aucune étape franchie"/>
    <n v="0"/>
    <s v="Aucune étape franchie"/>
    <s v="Aucune étape franchie"/>
    <n v="0"/>
    <m/>
    <m/>
    <m/>
  </r>
  <r>
    <n v="13"/>
    <s v="Laval"/>
    <s v="13-06"/>
    <s v="3000-2068"/>
    <x v="190"/>
    <s v="CPE LA BONNE IDÉE"/>
    <x v="17"/>
    <x v="0"/>
    <s v="Augment. INS"/>
    <s v="2017-2018"/>
    <n v="2016"/>
    <d v="2017-09-30T00:00:00"/>
    <x v="0"/>
    <s v="Réaménagement -installation"/>
    <x v="0"/>
    <x v="0"/>
    <s v="En réalisation"/>
    <d v="2016-12-31T00:00:00"/>
    <s v="Aucune étape franchie"/>
    <s v="Aucune étape franchie"/>
    <n v="0"/>
    <s v="Aucune étape franchie"/>
    <n v="0"/>
    <s v="Aucune étape franchie"/>
    <n v="0"/>
    <s v="Aucune étape franchie"/>
    <n v="0"/>
    <s v="Aucune étape franchie"/>
    <s v="Aucune étape franchie"/>
    <n v="0"/>
    <m/>
    <m/>
    <m/>
  </r>
  <r>
    <n v="13"/>
    <s v="Laval"/>
    <s v="13-02"/>
    <s v="3000-1319"/>
    <x v="191"/>
    <s v="CHAPEAUX RONDS ET BOTTILLONS, CPE"/>
    <x v="0"/>
    <x v="0"/>
    <s v="Ajout INS"/>
    <s v="2017-2018"/>
    <n v="2017"/>
    <d v="2017-12-30T00:00:00"/>
    <x v="2"/>
    <s v="Non déterminé"/>
    <x v="0"/>
    <x v="0"/>
    <s v="En réalisation"/>
    <d v="2017-09-30T00:00:00"/>
    <s v="Aucune étape franchie"/>
    <s v="Aucune étape franchie"/>
    <n v="0"/>
    <s v="Aucune étape franchie"/>
    <n v="0"/>
    <s v="Aucune étape franchie"/>
    <n v="0"/>
    <s v="Aucune étape franchie"/>
    <n v="0"/>
    <s v="Aucune étape franchie"/>
    <s v="Aucune étape franchie"/>
    <n v="0"/>
    <s v="Retour de pl. possible"/>
    <s v="Envoi d'une lettre pour l'obtention d'un plan d'action. Assujetti aux nouvelles modalités."/>
    <s v="Envoi d'une lettre pour l'obtention d'un plan d'action. Assujetti aux nouvelles modalités. Lettre reçue pour reprendre les places au 31 août 2016."/>
  </r>
  <r>
    <n v="13"/>
    <s v="Laval"/>
    <s v="13-01"/>
    <s v="3001-3832"/>
    <x v="192"/>
    <s v="G. ÉDUCATIVE LA BAGATELLE"/>
    <x v="6"/>
    <x v="2"/>
    <s v="Impl. garderie"/>
    <s v="2017-2018"/>
    <n v="2017"/>
    <d v="2017-12-31T00:00:00"/>
    <x v="0"/>
    <s v="Construction - installation"/>
    <x v="4"/>
    <x v="4"/>
    <s v="En réalisation"/>
    <d v="2017-07-31T00:00:00"/>
    <s v="Aucune étape franchie"/>
    <s v="Aucune étape franchie"/>
    <n v="0"/>
    <s v="Aucune étape franchie"/>
    <n v="0"/>
    <s v="Aucune étape franchie"/>
    <n v="0"/>
    <s v="Aucune étape franchie"/>
    <n v="0"/>
    <s v="Aucune étape franchie"/>
    <s v="Aucune étape franchie"/>
    <n v="0"/>
    <m/>
    <m/>
    <m/>
  </r>
  <r>
    <n v="13"/>
    <s v="Laval"/>
    <s v="13-01"/>
    <s v="2156-3739"/>
    <x v="193"/>
    <s v="CPE CHEZ NOUS C'EST CHEZ VOUS"/>
    <x v="0"/>
    <x v="0"/>
    <s v="Ajout INS"/>
    <s v="2017-2018"/>
    <n v="2016"/>
    <d v="2017-12-31T00:00:00"/>
    <x v="2"/>
    <s v="Non déterminé"/>
    <x v="2"/>
    <x v="2"/>
    <s v="En réalisation"/>
    <d v="2016-09-30T00:00:00"/>
    <s v="Avis du MFA embauche pro."/>
    <s v="Avis du Ministère embauche pro."/>
    <n v="3"/>
    <s v="Avis du MFA embauche pro."/>
    <n v="3"/>
    <s v="Avis du MFA embauche pro."/>
    <n v="3"/>
    <s v="Avis du MFA embauche pro."/>
    <n v="3"/>
    <s v="Avis du MFA embauche pro."/>
    <s v="Avis du MFA embauche pro."/>
    <n v="3"/>
    <m/>
    <s v="Approbation de l'emplacement. En attente du changement de zonage par la Ville de Laval (en mars 2016)."/>
    <s v="Approbation de l'emplacement. En attente du changement de zonage par la Ville de Laval (en mars 2016)."/>
  </r>
  <r>
    <n v="13"/>
    <s v="Laval"/>
    <s v="13-06"/>
    <s v="5405-4762"/>
    <x v="194"/>
    <s v="CPE BOISÉ VIMONT (INST. AUTEUIL)"/>
    <x v="24"/>
    <x v="0"/>
    <s v="Ajout INS"/>
    <s v="2017-2018"/>
    <n v="2017"/>
    <d v="2018-03-31T00:00:00"/>
    <x v="0"/>
    <s v="Construction - installation"/>
    <x v="0"/>
    <x v="0"/>
    <s v="En réalisation"/>
    <d v="2018-03-31T00:00:00"/>
    <s v="Aucune étape franchie"/>
    <s v="Aucune étape franchie"/>
    <n v="0"/>
    <s v="Aucune étape franchie"/>
    <n v="0"/>
    <s v="Aucune étape franchie"/>
    <n v="0"/>
    <s v="Aucune étape franchie"/>
    <n v="0"/>
    <s v="Aucune étape franchie"/>
    <s v="Aucune étape franchie"/>
    <n v="0"/>
    <m/>
    <m/>
    <s v="Date de réalisation repportée en 2020-2021."/>
  </r>
  <r>
    <n v="13"/>
    <s v="Laval"/>
    <s v="13-04"/>
    <s v="3000-1156"/>
    <x v="195"/>
    <s v="CPE LES P'TITS SOLEILS DE STE-DOROTHÉE"/>
    <x v="38"/>
    <x v="0"/>
    <s v="Ajout INS"/>
    <s v="2017-2018"/>
    <n v="2017"/>
    <d v="2018-03-31T00:00:00"/>
    <x v="2"/>
    <s v="Construction - installation"/>
    <x v="2"/>
    <x v="2"/>
    <s v="En réalisation"/>
    <d v="2017-08-31T00:00:00"/>
    <s v="Avis du MFA embauche pro."/>
    <s v="Avis du Ministère embauche pro."/>
    <n v="3"/>
    <s v="Avis du MFA embauche pro."/>
    <n v="3"/>
    <s v="Avis du MFA embauche pro."/>
    <n v="3"/>
    <s v="Avis du MFA embauche pro."/>
    <n v="3"/>
    <s v="Avis du MFA embauche pro."/>
    <s v="Avis du MFA embauche pro."/>
    <n v="3"/>
    <m/>
    <m/>
    <s v="En attente de la SQI pour procéder à l'achat du terrain."/>
  </r>
  <r>
    <m/>
    <m/>
    <m/>
    <m/>
    <x v="4"/>
    <s v="Sous-total:"/>
    <x v="94"/>
    <x v="1"/>
    <m/>
    <s v="2017-2018"/>
    <s v="2017-2018"/>
    <m/>
    <x v="1"/>
    <m/>
    <x v="1"/>
    <x v="1"/>
    <m/>
    <m/>
    <m/>
    <m/>
    <m/>
    <m/>
    <m/>
    <m/>
    <m/>
    <m/>
    <m/>
    <m/>
    <m/>
    <m/>
    <m/>
    <m/>
    <m/>
  </r>
  <r>
    <n v="13"/>
    <s v="Laval"/>
    <s v="13-01"/>
    <s v="1480-4025"/>
    <x v="196"/>
    <s v="CPE CAROLINE (INST. DUVERNAY)"/>
    <x v="24"/>
    <x v="0"/>
    <s v="Ajout INS"/>
    <s v="2018-2019"/>
    <n v="2018"/>
    <d v="2018-08-30T00:00:00"/>
    <x v="0"/>
    <s v="Achat et réaménagement - bâtiment"/>
    <x v="0"/>
    <x v="0"/>
    <s v="En réalisation"/>
    <d v="2018-08-30T00:00:00"/>
    <s v="Aucune étape franchie"/>
    <s v="Aucune étape franchie"/>
    <n v="0"/>
    <s v="Aucune étape franchie"/>
    <n v="0"/>
    <s v="Aucune étape franchie"/>
    <n v="0"/>
    <s v="Aucune étape franchie"/>
    <n v="0"/>
    <s v="Aucune étape franchie"/>
    <s v="Aucune étape franchie"/>
    <n v="0"/>
    <m/>
    <m/>
    <m/>
  </r>
  <r>
    <n v="13"/>
    <s v="Laval"/>
    <s v="13-01"/>
    <s v="2156-3739"/>
    <x v="197"/>
    <s v="CPE CHEZ NOUS C'EST CHEZ VOUS (INST. LAVAL)"/>
    <x v="0"/>
    <x v="0"/>
    <s v="Ajout INS"/>
    <s v="2018-2019"/>
    <n v="2018"/>
    <d v="2018-11-30T00:00:00"/>
    <x v="0"/>
    <s v="Non déterminé"/>
    <x v="0"/>
    <x v="0"/>
    <s v="En réalisation"/>
    <d v="2018-11-30T00:00:00"/>
    <s v="Aucune étape franchie"/>
    <s v="Aucune étape franchie"/>
    <n v="0"/>
    <s v="Aucune étape franchie"/>
    <n v="0"/>
    <s v="Aucune étape franchie"/>
    <n v="0"/>
    <s v="Aucune étape franchie"/>
    <n v="0"/>
    <s v="Aucune étape franchie"/>
    <s v="Aucune étape franchie"/>
    <n v="0"/>
    <m/>
    <m/>
    <m/>
  </r>
  <r>
    <n v="13"/>
    <s v="Laval"/>
    <s v="13-02"/>
    <s v="1479-3368"/>
    <x v="198"/>
    <s v="CPE LE HÊTRE INC. (INST. LAVAL-DES-RAPIDES)"/>
    <x v="95"/>
    <x v="0"/>
    <s v="Ajout INS"/>
    <s v="2018-2019"/>
    <n v="2018"/>
    <d v="2018-12-31T00:00:00"/>
    <x v="0"/>
    <s v="Aménagement - location"/>
    <x v="0"/>
    <x v="0"/>
    <s v="En réalisation"/>
    <d v="2018-12-31T00:00:00"/>
    <s v="Aucune étape franchie"/>
    <s v="Aucune étape franchie"/>
    <n v="0"/>
    <s v="Aucune étape franchie"/>
    <n v="0"/>
    <s v="Aucune étape franchie"/>
    <n v="0"/>
    <s v="Aucune étape franchie"/>
    <n v="0"/>
    <s v="Aucune étape franchie"/>
    <s v="Aucune étape franchie"/>
    <n v="0"/>
    <m/>
    <m/>
    <m/>
  </r>
  <r>
    <m/>
    <m/>
    <m/>
    <m/>
    <x v="4"/>
    <s v="Sous-total:"/>
    <x v="96"/>
    <x v="1"/>
    <m/>
    <s v="2018-2019"/>
    <s v="2018-2019"/>
    <m/>
    <x v="1"/>
    <m/>
    <x v="1"/>
    <x v="1"/>
    <m/>
    <m/>
    <m/>
    <m/>
    <m/>
    <m/>
    <m/>
    <m/>
    <m/>
    <m/>
    <m/>
    <m/>
    <m/>
    <m/>
    <m/>
    <m/>
    <m/>
  </r>
  <r>
    <n v="13"/>
    <s v="Laval"/>
    <s v="13-02"/>
    <s v="5511-8285"/>
    <x v="199"/>
    <s v="CPE ROSAMIE (INST. PLACE ST-MARTIN)"/>
    <x v="0"/>
    <x v="0"/>
    <s v="Ajout INS"/>
    <s v="2019-2020"/>
    <n v="2019"/>
    <d v="2019-04-30T00:00:00"/>
    <x v="0"/>
    <s v="Construction - installation"/>
    <x v="0"/>
    <x v="0"/>
    <s v="En réalisation"/>
    <d v="2019-04-30T00:00:00"/>
    <s v="Aucune étape franchie"/>
    <s v="Aucune étape franchie"/>
    <n v="0"/>
    <s v="Aucune étape franchie"/>
    <n v="0"/>
    <s v="Aucune étape franchie"/>
    <n v="0"/>
    <s v="Aucune étape franchie"/>
    <n v="0"/>
    <s v="Aucune étape franchie"/>
    <s v="Aucune étape franchie"/>
    <n v="0"/>
    <m/>
    <m/>
    <m/>
  </r>
  <r>
    <n v="13"/>
    <s v="Laval"/>
    <s v="13-01"/>
    <s v="3000-2106"/>
    <x v="200"/>
    <s v="CPE FORCE VIVE (INST. DUVERNAY)"/>
    <x v="38"/>
    <x v="0"/>
    <s v="Ajout INS"/>
    <s v="2019-2020"/>
    <n v="2019"/>
    <d v="2019-12-31T00:00:00"/>
    <x v="0"/>
    <s v="Construction - installation"/>
    <x v="0"/>
    <x v="0"/>
    <s v="En réalisation"/>
    <d v="2019-12-31T00:00:00"/>
    <s v="Aucune étape franchie"/>
    <s v="Aucune étape franchie"/>
    <n v="0"/>
    <s v="Aucune étape franchie"/>
    <n v="0"/>
    <s v="Aucune étape franchie"/>
    <n v="0"/>
    <s v="Aucune étape franchie"/>
    <n v="0"/>
    <s v="Aucune étape franchie"/>
    <s v="Aucune étape franchie"/>
    <n v="0"/>
    <m/>
    <m/>
    <m/>
  </r>
  <r>
    <m/>
    <m/>
    <m/>
    <m/>
    <x v="4"/>
    <s v="Sous-total:"/>
    <x v="97"/>
    <x v="1"/>
    <m/>
    <s v="2019-2020"/>
    <s v="2019-2020"/>
    <m/>
    <x v="1"/>
    <m/>
    <x v="1"/>
    <x v="1"/>
    <m/>
    <m/>
    <m/>
    <m/>
    <m/>
    <m/>
    <m/>
    <m/>
    <m/>
    <m/>
    <m/>
    <m/>
    <m/>
    <m/>
    <m/>
    <m/>
    <m/>
  </r>
  <r>
    <n v="13"/>
    <s v="Laval"/>
    <s v="13-01"/>
    <s v="1845-7846"/>
    <x v="201"/>
    <s v="CPE LA MARMAILLE"/>
    <x v="98"/>
    <x v="0"/>
    <s v="Augment. INS"/>
    <s v="2020-2021"/>
    <n v="2020"/>
    <d v="2020-08-30T00:00:00"/>
    <x v="0"/>
    <s v="Agrandissement -installation"/>
    <x v="0"/>
    <x v="0"/>
    <s v="En réalisation"/>
    <d v="2020-08-30T00:00:00"/>
    <s v="Aucune étape franchie"/>
    <s v="Aucune étape franchie"/>
    <n v="0"/>
    <s v="Aucune étape franchie"/>
    <n v="0"/>
    <s v="Aucune étape franchie"/>
    <n v="0"/>
    <s v="Aucune étape franchie"/>
    <n v="0"/>
    <s v="Aucune étape franchie"/>
    <s v="Aucune étape franchie"/>
    <n v="0"/>
    <m/>
    <m/>
    <m/>
  </r>
  <r>
    <n v="13"/>
    <s v="Laval"/>
    <s v="13-02"/>
    <s v="2320-5628"/>
    <x v="202"/>
    <s v="CPE DU MANOIR INC."/>
    <x v="21"/>
    <x v="0"/>
    <s v="Augment. INS"/>
    <s v="2020-2021"/>
    <n v="2020"/>
    <d v="2020-09-30T00:00:00"/>
    <x v="0"/>
    <s v="Agrandissement -installation"/>
    <x v="0"/>
    <x v="0"/>
    <s v="En réalisation"/>
    <d v="2020-09-30T00:00:00"/>
    <s v="Aucune étape franchie"/>
    <s v="Aucune étape franchie"/>
    <n v="0"/>
    <s v="Aucune étape franchie"/>
    <n v="0"/>
    <s v="Aucune étape franchie"/>
    <n v="0"/>
    <s v="Aucune étape franchie"/>
    <n v="0"/>
    <s v="Aucune étape franchie"/>
    <s v="Aucune étape franchie"/>
    <n v="0"/>
    <m/>
    <m/>
    <m/>
  </r>
  <r>
    <m/>
    <m/>
    <m/>
    <m/>
    <x v="4"/>
    <s v="Sous-total:"/>
    <x v="14"/>
    <x v="1"/>
    <m/>
    <s v="2020-2021"/>
    <s v="2020-2021"/>
    <m/>
    <x v="1"/>
    <m/>
    <x v="1"/>
    <x v="1"/>
    <m/>
    <m/>
    <m/>
    <m/>
    <m/>
    <m/>
    <m/>
    <m/>
    <m/>
    <m/>
    <m/>
    <m/>
    <m/>
    <m/>
    <m/>
    <m/>
    <m/>
  </r>
  <r>
    <s v="Nb de projets"/>
    <n v="15"/>
    <m/>
    <m/>
    <x v="4"/>
    <s v="Total région 13_x000a_LAVAL"/>
    <x v="99"/>
    <x v="1"/>
    <m/>
    <m/>
    <m/>
    <m/>
    <x v="1"/>
    <m/>
    <x v="1"/>
    <x v="1"/>
    <m/>
    <m/>
    <m/>
    <m/>
    <m/>
    <m/>
    <m/>
    <m/>
    <m/>
    <m/>
    <m/>
    <m/>
    <m/>
    <m/>
    <m/>
    <m/>
    <m/>
  </r>
  <r>
    <n v="14"/>
    <s v="Charlemagne"/>
    <s v="14-02"/>
    <s v="3001-4212"/>
    <x v="203"/>
    <s v="G. LE LOUP, LA LUNE ET LA TOMATE"/>
    <x v="0"/>
    <x v="2"/>
    <s v="Impl. garderie"/>
    <s v="2016-2017"/>
    <n v="2016"/>
    <d v="2017-02-18T00:00:00"/>
    <x v="0"/>
    <s v="Construction - installation"/>
    <x v="4"/>
    <x v="4"/>
    <s v="En réalisation"/>
    <d v="2017-02-28T00:00:00"/>
    <s v="Aucune étape franchie"/>
    <s v="Aucune étape franchie"/>
    <n v="0"/>
    <s v="Aucune étape franchie"/>
    <n v="0"/>
    <s v="Aucune étape franchie"/>
    <n v="0"/>
    <s v="Aucune étape franchie"/>
    <n v="0"/>
    <s v="Aucune étape franchie"/>
    <s v="Aucune étape franchie"/>
    <n v="0"/>
    <m/>
    <m/>
    <s v="Plans approuvés. Est en appel d'offre."/>
  </r>
  <r>
    <n v="14"/>
    <s v="Terrebonne"/>
    <s v="14-07"/>
    <s v="3000-4912"/>
    <x v="204"/>
    <s v="CPE LES JOLIS MINOIS"/>
    <x v="23"/>
    <x v="0"/>
    <s v="Ajout INS"/>
    <s v="2016-2017"/>
    <n v="2016"/>
    <d v="2017-03-31T00:00:00"/>
    <x v="0"/>
    <s v="Achat et réaménagement - bâtiment"/>
    <x v="0"/>
    <x v="0"/>
    <s v="En réalisation"/>
    <d v="2016-04-04T00:00:00"/>
    <s v="Avis du MFA embauche pro."/>
    <s v="Avis du Ministère embauche pro."/>
    <n v="3"/>
    <s v="Avis du MFA embauche pro."/>
    <n v="3"/>
    <s v="Avis du MFA embauche pro."/>
    <n v="3"/>
    <s v="Avis du MFA embauche pro."/>
    <n v="3"/>
    <s v="Avis du MFA embauche pro."/>
    <s v="Appel d'offre pour le choix de l'entrepreneur"/>
    <n v="3"/>
    <m/>
    <m/>
    <s v="Deuxième appel d'offre car il y avait un important dépassement de coûts. Le Ministère vient de recevoir la plus basse soumission pour analyse (18 octobre 2016)."/>
  </r>
  <r>
    <n v="14"/>
    <s v="Saint-Lin-Laurentides"/>
    <s v="14-06"/>
    <s v="3000-2074"/>
    <x v="205"/>
    <s v="CPE  MULTI-GARDE"/>
    <x v="0"/>
    <x v="0"/>
    <s v="Ajout INS"/>
    <s v="2016-2017"/>
    <n v="2016"/>
    <d v="2017-03-31T00:00:00"/>
    <x v="2"/>
    <s v="Construction - installation"/>
    <x v="2"/>
    <x v="2"/>
    <s v="En réalisation"/>
    <d v="2016-08-31T00:00:00"/>
    <s v="Approbation plans+budget pré."/>
    <s v="Appel d’offres entrepreneur"/>
    <n v="8"/>
    <s v="Appels d'offres entrepreneur"/>
    <n v="8"/>
    <s v="Autorisation début des travaux"/>
    <n v="11"/>
    <s v="Autorisation début des travaux"/>
    <n v="11"/>
    <s v="Autorisation début des travaux"/>
    <s v="Autorisation début des travaux"/>
    <n v="11"/>
    <m/>
    <m/>
    <m/>
  </r>
  <r>
    <m/>
    <m/>
    <m/>
    <m/>
    <x v="4"/>
    <s v="Sous-total:"/>
    <x v="100"/>
    <x v="1"/>
    <m/>
    <s v="2016-2017"/>
    <s v="2016-2017"/>
    <m/>
    <x v="1"/>
    <m/>
    <x v="1"/>
    <x v="1"/>
    <m/>
    <m/>
    <m/>
    <m/>
    <m/>
    <m/>
    <m/>
    <m/>
    <m/>
    <m/>
    <m/>
    <m/>
    <m/>
    <m/>
    <m/>
    <m/>
    <m/>
  </r>
  <r>
    <n v="14"/>
    <s v="Rawdon"/>
    <s v="14-05"/>
    <s v="3000-1113"/>
    <x v="206"/>
    <s v="GARDERIE ÉDUC-ATOUT"/>
    <x v="57"/>
    <x v="2"/>
    <s v="Augment. gard."/>
    <s v="2017-2018"/>
    <n v="2017"/>
    <d v="2017-04-30T00:00:00"/>
    <x v="0"/>
    <s v="Agrandissement -installation"/>
    <x v="4"/>
    <x v="4"/>
    <s v="En réalisation"/>
    <d v="2017-04-30T00:00:00"/>
    <s v="Aucune étape franchie"/>
    <s v="Aucune étape franchie"/>
    <n v="0"/>
    <s v="Aucune étape franchie"/>
    <n v="0"/>
    <s v="Aucune étape franchie"/>
    <n v="0"/>
    <s v="Aucune étape franchie"/>
    <n v="0"/>
    <s v="Aucune étape franchie"/>
    <s v="Aucune étape franchie"/>
    <n v="0"/>
    <m/>
    <m/>
    <m/>
  </r>
  <r>
    <n v="14"/>
    <s v="Terrebonne"/>
    <s v="14-07"/>
    <s v="3000-2181"/>
    <x v="207"/>
    <s v="CPE LES BOURGEONS-SOLEIL (INST. LAPLAINE)"/>
    <x v="6"/>
    <x v="0"/>
    <s v="Ajout INS"/>
    <s v="2017-2018"/>
    <n v="2017"/>
    <d v="2017-04-30T00:00:00"/>
    <x v="0"/>
    <s v="Construction - installation"/>
    <x v="0"/>
    <x v="0"/>
    <s v="En réalisation"/>
    <d v="2017-08-31T00:00:00"/>
    <s v="Aucune étape franchie"/>
    <s v="Aucune étape franchie"/>
    <n v="0"/>
    <s v="Aucune étape franchie"/>
    <n v="0"/>
    <s v="Aucune étape franchie"/>
    <n v="0"/>
    <s v="Aucune étape franchie"/>
    <n v="0"/>
    <s v="Aucune étape franchie"/>
    <s v="Aucune étape franchie"/>
    <n v="0"/>
    <m/>
    <m/>
    <m/>
  </r>
  <r>
    <n v="14"/>
    <s v="L'Assomption"/>
    <s v="14-03"/>
    <s v="1643-8632"/>
    <x v="208"/>
    <s v="CPE LA CABOTINE"/>
    <x v="6"/>
    <x v="0"/>
    <s v="Ajout INS"/>
    <s v="2017-2018"/>
    <n v="2016"/>
    <d v="2017-06-30T00:00:00"/>
    <x v="7"/>
    <s v="Construction - installation"/>
    <x v="2"/>
    <x v="2"/>
    <s v="En réalisation"/>
    <d v="2016-12-30T00:00:00"/>
    <s v="Appel d'offres choix des pro."/>
    <s v="Dépôt plans+budget pré."/>
    <n v="6"/>
    <s v="Dépôt plans+budget pré."/>
    <n v="6"/>
    <s v="Dépôt plans+budget pré."/>
    <n v="6"/>
    <s v="Dépôt plans+budget pré."/>
    <n v="6"/>
    <s v="Dépôt plans+budget pré."/>
    <s v="Dépôt plans+budget pré."/>
    <n v="6"/>
    <m/>
    <m/>
    <s v="En attente des plans et budgets finaux pour par la suite procéder à l'appel d'offres des entrepreneurs."/>
  </r>
  <r>
    <n v="14"/>
    <s v="Terrebonne"/>
    <s v="14-08"/>
    <s v="3000-1160"/>
    <x v="209"/>
    <s v="CPE LA PIROULINE"/>
    <x v="0"/>
    <x v="0"/>
    <s v="Ajout INS"/>
    <s v="2017-2018"/>
    <n v="2016"/>
    <d v="2017-08-30T00:00:00"/>
    <x v="2"/>
    <s v="Construction - installation"/>
    <x v="2"/>
    <x v="2"/>
    <s v="En réalisation"/>
    <d v="2016-09-30T00:00:00"/>
    <s v="Autorisation poursuite projet"/>
    <s v="Appel d’offres entrepreneur"/>
    <n v="8"/>
    <s v="Appels d'offres entrepreneur"/>
    <n v="8"/>
    <s v="Autorisation début des travaux"/>
    <n v="11"/>
    <s v="Autorisation début des travaux"/>
    <n v="11"/>
    <s v="Autorisation début des travaux"/>
    <s v="Autorisation début des travaux"/>
    <n v="11"/>
    <m/>
    <m/>
    <m/>
  </r>
  <r>
    <n v="14"/>
    <s v="Terrebonne"/>
    <s v="14-07"/>
    <s v="5512-0992"/>
    <x v="210"/>
    <s v="LES SERVICES DE GARDE DES MOULINS (INST. TERREBONNE)"/>
    <x v="0"/>
    <x v="0"/>
    <s v="Ajout INS"/>
    <s v="2017-2018"/>
    <n v="2017"/>
    <d v="2017-08-31T00:00:00"/>
    <x v="0"/>
    <s v="Construction - installation"/>
    <x v="0"/>
    <x v="0"/>
    <s v="En réalisation"/>
    <d v="2017-08-31T00:00:00"/>
    <s v="Aucune étape franchie"/>
    <s v="Aucune étape franchie"/>
    <n v="0"/>
    <s v="Aucune étape franchie"/>
    <n v="0"/>
    <s v="Aucune étape franchie"/>
    <n v="0"/>
    <s v="Aucune étape franchie"/>
    <n v="0"/>
    <s v="Aucune étape franchie"/>
    <s v="Aucune étape franchie"/>
    <n v="0"/>
    <m/>
    <m/>
    <m/>
  </r>
  <r>
    <n v="14"/>
    <s v="Repentigny"/>
    <s v="14-02"/>
    <s v="5555-7821"/>
    <x v="211"/>
    <s v="CPE LES PETITS DOIGTS (INST. REPENTIGNY)"/>
    <x v="24"/>
    <x v="0"/>
    <s v="Ajout INS"/>
    <s v="2017-2018"/>
    <n v="2017"/>
    <d v="2017-08-31T00:00:00"/>
    <x v="0"/>
    <s v="Construction - installation"/>
    <x v="0"/>
    <x v="0"/>
    <s v="En réalisation"/>
    <d v="2017-08-31T00:00:00"/>
    <s v="Aucune étape franchie"/>
    <s v="Aucune étape franchie"/>
    <n v="0"/>
    <s v="Aucune étape franchie"/>
    <n v="0"/>
    <s v="Aucune étape franchie"/>
    <n v="0"/>
    <s v="Aucune étape franchie"/>
    <n v="0"/>
    <s v="Aucune étape franchie"/>
    <s v="Aucune étape franchie"/>
    <n v="0"/>
    <m/>
    <m/>
    <s v="Changement d'opportunité à venir."/>
  </r>
  <r>
    <n v="14"/>
    <s v="L'Assomption"/>
    <s v="14-03"/>
    <s v="5431-6559"/>
    <x v="212"/>
    <s v="CPE BALIBALLON"/>
    <x v="6"/>
    <x v="0"/>
    <s v="Ajout INS"/>
    <s v="2017-2018"/>
    <n v="2017"/>
    <d v="2017-09-30T00:00:00"/>
    <x v="2"/>
    <s v="Construction - installation"/>
    <x v="2"/>
    <x v="2"/>
    <s v="En réalisation"/>
    <d v="2017-09-30T00:00:00"/>
    <s v="Admissibilité au PFI"/>
    <s v="Avis du Ministère embauche pro."/>
    <n v="3"/>
    <s v="Avis du MFA embauche pro."/>
    <n v="3"/>
    <s v="Avis du MFA embauche pro."/>
    <n v="3"/>
    <s v="Avis du MFA embauche pro."/>
    <n v="3"/>
    <s v="Avis du MFA embauche pro."/>
    <s v="Avis du MFA embauche pro."/>
    <n v="3"/>
    <m/>
    <m/>
    <s v="Autorisation octroyée pour l'acquisition du terrain."/>
  </r>
  <r>
    <n v="14"/>
    <s v="Terrebonne"/>
    <s v="14-07"/>
    <s v="2168-7892"/>
    <x v="213"/>
    <s v="CPE LA CIGOGNE"/>
    <x v="0"/>
    <x v="0"/>
    <s v="Ajout INS"/>
    <s v="2017-2018"/>
    <n v="2017"/>
    <d v="2017-09-30T00:00:00"/>
    <x v="2"/>
    <s v="Construction - installation"/>
    <x v="2"/>
    <x v="2"/>
    <s v="En réalisation"/>
    <d v="2017-09-30T00:00:00"/>
    <s v="Admissibilité au PFI"/>
    <s v="Admissibilité au PFI"/>
    <n v="1"/>
    <s v="Admissibilité au PFI"/>
    <n v="1"/>
    <s v="Admissibilité au PFI"/>
    <n v="1"/>
    <s v="Admissibilité au PFI"/>
    <n v="1"/>
    <s v="Admissibilité au PFI"/>
    <s v="Admissibilité au PFI"/>
    <n v="1"/>
    <m/>
    <m/>
    <s v="Opportunité refusée par la Ville de Terrebonne (achat d'une garderie déjà existante)."/>
  </r>
  <r>
    <n v="14"/>
    <s v="Lanoraie"/>
    <s v="14-01"/>
    <s v="3001-4192"/>
    <x v="214"/>
    <s v="LES PETITS NAVIGATEURS"/>
    <x v="101"/>
    <x v="2"/>
    <s v="Impl. garderie"/>
    <s v="2017-2018"/>
    <n v="2017"/>
    <d v="2017-09-30T00:00:00"/>
    <x v="0"/>
    <s v="Construction - installation"/>
    <x v="4"/>
    <x v="4"/>
    <s v="En réalisation"/>
    <d v="2017-05-31T00:00:00"/>
    <s v="Aucune étape franchie"/>
    <s v="Aucune étape franchie"/>
    <n v="0"/>
    <s v="Aucune étape franchie"/>
    <n v="0"/>
    <s v="Aucune étape franchie"/>
    <n v="0"/>
    <s v="Aucune étape franchie"/>
    <n v="0"/>
    <s v="Aucune étape franchie"/>
    <s v="Aucune étape franchie"/>
    <n v="0"/>
    <m/>
    <m/>
    <m/>
  </r>
  <r>
    <n v="14"/>
    <s v="Repentigny"/>
    <s v="14-02"/>
    <s v="1510-3625"/>
    <x v="215"/>
    <s v="CPE TOUCHE-À-TOUT (INST. 240 RUE JACQUES-PLANTE)"/>
    <x v="6"/>
    <x v="0"/>
    <s v="Ajout INS"/>
    <s v="2017-2018"/>
    <n v="2017"/>
    <d v="2018-03-31T00:00:00"/>
    <x v="2"/>
    <s v="Construction - installation"/>
    <x v="2"/>
    <x v="2"/>
    <s v="En réalisation"/>
    <d v="2017-09-30T00:00:00"/>
    <s v="Autorisation poursuite projet"/>
    <s v="Autorisation poursuite projet"/>
    <n v="5"/>
    <s v="Autorisation poursuite projet"/>
    <n v="5"/>
    <s v="Autorisation poursuite projet"/>
    <n v="5"/>
    <s v="Autorisation poursuite projet"/>
    <n v="5"/>
    <s v="Autorisation poursuite projet"/>
    <s v="Autorisation poursuite projet"/>
    <n v="5"/>
    <m/>
    <m/>
    <s v="Études de sol."/>
  </r>
  <r>
    <m/>
    <m/>
    <m/>
    <m/>
    <x v="4"/>
    <s v="Sous-total:"/>
    <x v="102"/>
    <x v="1"/>
    <m/>
    <s v="2017-2018"/>
    <s v="2017-2018"/>
    <m/>
    <x v="1"/>
    <m/>
    <x v="1"/>
    <x v="1"/>
    <m/>
    <m/>
    <m/>
    <m/>
    <m/>
    <m/>
    <m/>
    <m/>
    <m/>
    <m/>
    <m/>
    <m/>
    <m/>
    <m/>
    <m/>
    <m/>
    <m/>
  </r>
  <r>
    <n v="14"/>
    <s v="Mascouche"/>
    <s v="14-09"/>
    <s v="3000-2183"/>
    <x v="216"/>
    <s v="CPE CLAIR-SOLEIL DE MASCOUCHE INC."/>
    <x v="13"/>
    <x v="0"/>
    <s v="Augment. INS"/>
    <s v="2018-2019"/>
    <n v="2018"/>
    <d v="2018-06-30T00:00:00"/>
    <x v="0"/>
    <s v="Agrandissement -installation"/>
    <x v="0"/>
    <x v="0"/>
    <s v="En réalisation"/>
    <d v="2018-06-30T00:00:00"/>
    <s v="Aucune étape franchie"/>
    <s v="Aucune étape franchie"/>
    <n v="0"/>
    <s v="Aucune étape franchie"/>
    <n v="0"/>
    <s v="Aucune étape franchie"/>
    <n v="0"/>
    <s v="Aucune étape franchie"/>
    <n v="0"/>
    <s v="Aucune étape franchie"/>
    <s v="Aucune étape franchie"/>
    <n v="0"/>
    <m/>
    <m/>
    <m/>
  </r>
  <r>
    <n v="14"/>
    <s v="Terrebonne"/>
    <s v="14-08"/>
    <s v="3000-2181"/>
    <x v="217"/>
    <s v="CPE LES BOURGEONS-SOLEIL (INST. LACHENAIE)"/>
    <x v="6"/>
    <x v="0"/>
    <s v="Ajout INS"/>
    <s v="2018-2019"/>
    <n v="2018"/>
    <d v="2018-08-31T00:00:00"/>
    <x v="0"/>
    <s v="Construction - installation"/>
    <x v="0"/>
    <x v="0"/>
    <s v="En réalisation"/>
    <d v="2018-08-31T00:00:00"/>
    <s v="Aucune étape franchie"/>
    <s v="Aucune étape franchie"/>
    <n v="0"/>
    <s v="Aucune étape franchie"/>
    <n v="0"/>
    <s v="Aucune étape franchie"/>
    <n v="0"/>
    <s v="Aucune étape franchie"/>
    <n v="0"/>
    <s v="Aucune étape franchie"/>
    <s v="Aucune étape franchie"/>
    <n v="0"/>
    <m/>
    <m/>
    <m/>
  </r>
  <r>
    <n v="14"/>
    <s v="Repentigny"/>
    <s v="14-02"/>
    <s v="3000-4913"/>
    <x v="218"/>
    <s v="CPE LE CHAT PERCHÉ (INST. REPENTIGNY)"/>
    <x v="0"/>
    <x v="0"/>
    <s v="Ajout INS"/>
    <s v="2018-2019"/>
    <n v="2018"/>
    <d v="2018-08-31T00:00:00"/>
    <x v="0"/>
    <s v="Construction - installation"/>
    <x v="0"/>
    <x v="0"/>
    <s v="En réalisation"/>
    <d v="2018-08-31T00:00:00"/>
    <s v="Aucune étape franchie"/>
    <s v="Aucune étape franchie"/>
    <n v="0"/>
    <s v="Aucune étape franchie"/>
    <n v="0"/>
    <s v="Aucune étape franchie"/>
    <n v="0"/>
    <s v="Aucune étape franchie"/>
    <n v="0"/>
    <s v="Aucune étape franchie"/>
    <s v="Aucune étape franchie"/>
    <n v="0"/>
    <m/>
    <m/>
    <m/>
  </r>
  <r>
    <n v="14"/>
    <s v="Terrebonne"/>
    <s v="14-08"/>
    <s v="5512-0992"/>
    <x v="219"/>
    <s v="LES SERVICES DE GARDE DES MOULINS (INST. LACHENAIE)"/>
    <x v="0"/>
    <x v="0"/>
    <s v="Ajout INS"/>
    <s v="2018-2019"/>
    <n v="2018"/>
    <d v="2018-08-31T00:00:00"/>
    <x v="0"/>
    <s v="Construction - installation"/>
    <x v="0"/>
    <x v="0"/>
    <s v="En réalisation"/>
    <d v="2018-08-31T00:00:00"/>
    <s v="Aucune étape franchie"/>
    <s v="Aucune étape franchie"/>
    <n v="0"/>
    <s v="Aucune étape franchie"/>
    <n v="0"/>
    <s v="Aucune étape franchie"/>
    <n v="0"/>
    <s v="Aucune étape franchie"/>
    <n v="0"/>
    <s v="Aucune étape franchie"/>
    <s v="Aucune étape franchie"/>
    <n v="0"/>
    <m/>
    <m/>
    <m/>
  </r>
  <r>
    <n v="14"/>
    <s v="Saint-Lin-Laurentides"/>
    <s v="14-06"/>
    <s v="3001-1995"/>
    <x v="220"/>
    <s v="CPE LES ÉTOILES FILANTES"/>
    <x v="48"/>
    <x v="0"/>
    <s v="Ajout INS"/>
    <s v="2018-2019"/>
    <n v="2016"/>
    <d v="2018-09-30T00:00:00"/>
    <x v="2"/>
    <s v="Construction - installation"/>
    <x v="2"/>
    <x v="2"/>
    <s v="En réalisation"/>
    <d v="2016-09-30T00:00:00"/>
    <s v="Approbation plans+budget rév."/>
    <s v="Approbation plans+budget rév."/>
    <n v="10"/>
    <s v="Approbation plans+budget rév."/>
    <n v="10"/>
    <s v="Approbation plans+budget rév."/>
    <n v="10"/>
    <s v="Approbation plans+budget rév."/>
    <n v="10"/>
    <s v="Approbation plans+budget rév."/>
    <s v="Approbation plans+budget rév."/>
    <n v="10"/>
    <m/>
    <m/>
    <m/>
  </r>
  <r>
    <n v="14"/>
    <s v="Terrebonne"/>
    <s v="14-08"/>
    <s v="3000-1160"/>
    <x v="221"/>
    <s v="CPE LA PIROULINE INC. (INST. TERREBONNE)"/>
    <x v="0"/>
    <x v="0"/>
    <s v="Ajout INS"/>
    <s v="2018-2019"/>
    <n v="2017"/>
    <d v="2018-09-30T00:00:00"/>
    <x v="0"/>
    <s v="Construction - installation"/>
    <x v="0"/>
    <x v="0"/>
    <s v="En réalisation"/>
    <d v="2017-08-31T00:00:00"/>
    <s v="Aucune étape franchie"/>
    <s v="Aucune étape franchie"/>
    <n v="0"/>
    <s v="Aucune étape franchie"/>
    <n v="0"/>
    <s v="Aucune étape franchie"/>
    <n v="0"/>
    <s v="Aucune étape franchie"/>
    <n v="0"/>
    <s v="Aucune étape franchie"/>
    <s v="Aucune étape franchie"/>
    <n v="0"/>
    <m/>
    <m/>
    <m/>
  </r>
  <r>
    <n v="14"/>
    <s v="Notre-Dame-des-Prairies"/>
    <s v="14-04"/>
    <s v="2152-5290"/>
    <x v="222"/>
    <s v="CPE  DES AMIS DES PRAIRIES (INST. RUE ENTREPRISES)"/>
    <x v="38"/>
    <x v="0"/>
    <s v="Ajout INS"/>
    <s v="2018-2019"/>
    <n v="2016"/>
    <d v="2018-09-30T00:00:00"/>
    <x v="2"/>
    <s v="Construction - installation"/>
    <x v="0"/>
    <x v="0"/>
    <s v="En réalisation"/>
    <d v="2016-12-31T00:00:00"/>
    <s v="Autorisation poursuite projet"/>
    <s v="Autorisation poursuite projet"/>
    <n v="5"/>
    <s v="Autorisation poursuite projet"/>
    <n v="5"/>
    <s v="Autorisation poursuite projet"/>
    <n v="5"/>
    <s v="Autorisation poursuite projet"/>
    <n v="5"/>
    <s v="Autorisation poursuite projet"/>
    <s v="Autorisation poursuite projet"/>
    <n v="5"/>
    <m/>
    <s v="En location. PFI pour l'équipement et la cour extérieure. Élaboration plan et budget. "/>
    <s v="Nouvelle étude d'opportunité à produire."/>
  </r>
  <r>
    <n v="14"/>
    <s v="Terrebonne"/>
    <s v="14-08"/>
    <s v="3000-4912"/>
    <x v="223"/>
    <s v="CPE LES JOLIS MINOIS (INST. TERREBONNE CENTRE)"/>
    <x v="38"/>
    <x v="0"/>
    <s v="Ajout INS"/>
    <s v="2018-2019"/>
    <n v="2018"/>
    <d v="2018-09-30T00:00:00"/>
    <x v="0"/>
    <s v="Construction - installation"/>
    <x v="0"/>
    <x v="0"/>
    <s v="En réalisation"/>
    <d v="2018-09-30T00:00:00"/>
    <s v="Aucune étape franchie"/>
    <s v="Aucune étape franchie"/>
    <n v="0"/>
    <s v="Aucune étape franchie"/>
    <n v="0"/>
    <s v="Aucune étape franchie"/>
    <n v="0"/>
    <s v="Aucune étape franchie"/>
    <n v="0"/>
    <s v="Aucune étape franchie"/>
    <s v="Aucune étape franchie"/>
    <n v="0"/>
    <m/>
    <m/>
    <m/>
  </r>
  <r>
    <n v="14"/>
    <s v="Terrebonne"/>
    <s v="14-08"/>
    <s v="5417-4354"/>
    <x v="224"/>
    <s v="G. EDUCATIVE L'ÉCUREUIL"/>
    <x v="103"/>
    <x v="2"/>
    <s v="Augment. gard."/>
    <s v="2018-2019"/>
    <n v="2018"/>
    <d v="2018-09-30T00:00:00"/>
    <x v="0"/>
    <s v="Agrandissement -installation"/>
    <x v="4"/>
    <x v="4"/>
    <s v="En réalisation"/>
    <d v="2018-09-30T00:00:00"/>
    <s v="Aucune étape franchie"/>
    <s v="Aucune étape franchie"/>
    <n v="0"/>
    <s v="Aucune étape franchie"/>
    <n v="0"/>
    <s v="Aucune étape franchie"/>
    <n v="0"/>
    <s v="Aucune étape franchie"/>
    <n v="0"/>
    <s v="Aucune étape franchie"/>
    <s v="Aucune étape franchie"/>
    <n v="0"/>
    <m/>
    <m/>
    <m/>
  </r>
  <r>
    <n v="14"/>
    <s v="Rawdon"/>
    <s v="14-05"/>
    <s v="2315-7134"/>
    <x v="225"/>
    <s v="CPE TIRELOU"/>
    <x v="17"/>
    <x v="0"/>
    <s v="Augment. INS"/>
    <s v="2018-2019"/>
    <n v="2018"/>
    <d v="2018-10-31T00:00:00"/>
    <x v="0"/>
    <s v="Réaménagement -installation"/>
    <x v="0"/>
    <x v="0"/>
    <s v="En réalisation"/>
    <d v="2018-10-31T00:00:00"/>
    <s v="Aucune étape franchie"/>
    <s v="Aucune étape franchie"/>
    <n v="0"/>
    <s v="Aucune étape franchie"/>
    <n v="0"/>
    <s v="Aucune étape franchie"/>
    <n v="0"/>
    <s v="Aucune étape franchie"/>
    <n v="0"/>
    <s v="Aucune étape franchie"/>
    <s v="Aucune étape franchie"/>
    <n v="0"/>
    <m/>
    <m/>
    <m/>
  </r>
  <r>
    <m/>
    <m/>
    <m/>
    <m/>
    <x v="4"/>
    <s v="Sous-total:"/>
    <x v="104"/>
    <x v="1"/>
    <m/>
    <s v="2018-2019"/>
    <s v="2018-2019"/>
    <m/>
    <x v="1"/>
    <m/>
    <x v="1"/>
    <x v="1"/>
    <m/>
    <m/>
    <m/>
    <m/>
    <m/>
    <m/>
    <m/>
    <m/>
    <m/>
    <m/>
    <m/>
    <m/>
    <m/>
    <m/>
    <m/>
    <m/>
    <m/>
  </r>
  <r>
    <n v="14"/>
    <s v="Joliette"/>
    <s v="14-04"/>
    <s v="3000-2081"/>
    <x v="226"/>
    <s v="CPE LES MOUSSAILLONS (INST. ST-PIERRE)"/>
    <x v="24"/>
    <x v="0"/>
    <s v="Ajout INS"/>
    <s v="2019-2020"/>
    <n v="2019"/>
    <d v="2019-04-30T00:00:00"/>
    <x v="0"/>
    <s v="Construction - installation"/>
    <x v="0"/>
    <x v="0"/>
    <s v="En réalisation"/>
    <d v="2019-09-30T00:00:00"/>
    <s v="Aucune étape franchie"/>
    <s v="Aucune étape franchie"/>
    <n v="0"/>
    <s v="Aucune étape franchie"/>
    <n v="0"/>
    <s v="Aucune étape franchie"/>
    <n v="0"/>
    <s v="Aucune étape franchie"/>
    <n v="0"/>
    <s v="Aucune étape franchie"/>
    <s v="Aucune étape franchie"/>
    <n v="0"/>
    <m/>
    <m/>
    <m/>
  </r>
  <r>
    <n v="14"/>
    <s v="Terrebonne"/>
    <s v="14-07"/>
    <s v="3000-2079"/>
    <x v="227"/>
    <s v="CPE CONTACT JARDIN-SOLEIL INC. (INST. TERREBONNE)"/>
    <x v="25"/>
    <x v="0"/>
    <s v="Ajout INS"/>
    <s v="2019-2020"/>
    <n v="2019"/>
    <d v="2019-05-31T00:00:00"/>
    <x v="0"/>
    <s v="Aménagement - location"/>
    <x v="0"/>
    <x v="0"/>
    <s v="En réalisation"/>
    <d v="2019-05-31T00:00:00"/>
    <s v="Aucune étape franchie"/>
    <s v="Aucune étape franchie"/>
    <n v="0"/>
    <s v="Aucune étape franchie"/>
    <n v="0"/>
    <s v="Aucune étape franchie"/>
    <n v="0"/>
    <s v="Aucune étape franchie"/>
    <n v="0"/>
    <s v="Aucune étape franchie"/>
    <s v="Aucune étape franchie"/>
    <n v="0"/>
    <m/>
    <m/>
    <m/>
  </r>
  <r>
    <n v="14"/>
    <s v="Saint-Gabriel"/>
    <s v="14-01"/>
    <s v="1635-3344"/>
    <x v="228"/>
    <s v="CPE LE SIFFLEUX"/>
    <x v="95"/>
    <x v="0"/>
    <s v="Augment. INS"/>
    <s v="2019-2020"/>
    <n v="2019"/>
    <d v="2019-06-30T00:00:00"/>
    <x v="0"/>
    <s v="Agrandissement -installation"/>
    <x v="0"/>
    <x v="0"/>
    <s v="En réalisation"/>
    <d v="2019-06-30T00:00:00"/>
    <s v="Aucune étape franchie"/>
    <s v="Aucune étape franchie"/>
    <n v="0"/>
    <s v="Aucune étape franchie"/>
    <n v="0"/>
    <s v="Aucune étape franchie"/>
    <n v="0"/>
    <s v="Aucune étape franchie"/>
    <n v="0"/>
    <s v="Aucune étape franchie"/>
    <s v="Aucune étape franchie"/>
    <n v="0"/>
    <m/>
    <m/>
    <m/>
  </r>
  <r>
    <n v="14"/>
    <s v="Mascouche"/>
    <s v="14-09"/>
    <s v="1464-4694"/>
    <x v="229"/>
    <s v="CPE CHATON (INST. MASCOUCHE SECTEUR ST-HENRI)"/>
    <x v="0"/>
    <x v="0"/>
    <s v="Ajout INS"/>
    <s v="2019-2020"/>
    <n v="2019"/>
    <d v="2019-09-30T00:00:00"/>
    <x v="0"/>
    <s v="Construction - installation"/>
    <x v="0"/>
    <x v="0"/>
    <s v="En réalisation"/>
    <d v="2019-09-30T00:00:00"/>
    <s v="Aucune étape franchie"/>
    <s v="Aucune étape franchie"/>
    <n v="0"/>
    <s v="Aucune étape franchie"/>
    <n v="0"/>
    <s v="Aucune étape franchie"/>
    <n v="0"/>
    <s v="Aucune étape franchie"/>
    <n v="0"/>
    <s v="Aucune étape franchie"/>
    <s v="Aucune étape franchie"/>
    <n v="0"/>
    <m/>
    <m/>
    <m/>
  </r>
  <r>
    <n v="14"/>
    <s v="Berthierville"/>
    <s v="14-01"/>
    <s v="1628-3004"/>
    <x v="230"/>
    <s v="CPE BOUTON DE ROSE (INST. BERTHIERVILLE)"/>
    <x v="0"/>
    <x v="0"/>
    <s v="Ajout INS"/>
    <s v="2019-2020"/>
    <n v="2019"/>
    <d v="2019-09-30T00:00:00"/>
    <x v="0"/>
    <s v="Construction - installation"/>
    <x v="0"/>
    <x v="0"/>
    <s v="En réalisation"/>
    <d v="2019-09-30T00:00:00"/>
    <s v="Aucune étape franchie"/>
    <s v="Aucune étape franchie"/>
    <n v="0"/>
    <s v="Aucune étape franchie"/>
    <n v="0"/>
    <s v="Aucune étape franchie"/>
    <n v="0"/>
    <s v="Aucune étape franchie"/>
    <n v="0"/>
    <s v="Aucune étape franchie"/>
    <s v="Aucune étape franchie"/>
    <n v="0"/>
    <m/>
    <m/>
    <m/>
  </r>
  <r>
    <n v="14"/>
    <s v="Terrebonne"/>
    <s v="14-07"/>
    <s v="3000-2078"/>
    <x v="231"/>
    <s v="CPE LA ROSE DES VENTS (INST. TERREBONNE OUEST)"/>
    <x v="0"/>
    <x v="0"/>
    <s v="Ajout INS"/>
    <s v="2019-2020"/>
    <n v="2019"/>
    <d v="2019-09-30T00:00:00"/>
    <x v="0"/>
    <s v="Construction - installation"/>
    <x v="0"/>
    <x v="0"/>
    <s v="En réalisation"/>
    <d v="2019-09-30T00:00:00"/>
    <s v="Aucune étape franchie"/>
    <s v="Aucune étape franchie"/>
    <n v="0"/>
    <s v="Aucune étape franchie"/>
    <n v="0"/>
    <s v="Aucune étape franchie"/>
    <n v="0"/>
    <s v="Aucune étape franchie"/>
    <n v="0"/>
    <s v="Aucune étape franchie"/>
    <s v="Aucune étape franchie"/>
    <n v="0"/>
    <m/>
    <m/>
    <m/>
  </r>
  <r>
    <n v="14"/>
    <s v="Saint-Calixte"/>
    <s v="14-06"/>
    <s v="3000-1316"/>
    <x v="232"/>
    <s v="CPE LA MONTAGNE ENCHANTÉE"/>
    <x v="9"/>
    <x v="0"/>
    <s v="Augment. INS"/>
    <s v="2019-2020"/>
    <n v="2018"/>
    <d v="2019-12-31T00:00:00"/>
    <x v="0"/>
    <s v="Agrandissement -installation"/>
    <x v="0"/>
    <x v="0"/>
    <s v="En réalisation"/>
    <d v="2018-12-31T00:00:00"/>
    <s v="Aucune étape franchie"/>
    <s v="Aucune étape franchie"/>
    <n v="0"/>
    <s v="Aucune étape franchie"/>
    <n v="0"/>
    <s v="Aucune étape franchie"/>
    <n v="0"/>
    <s v="Aucune étape franchie"/>
    <n v="0"/>
    <s v="Aucune étape franchie"/>
    <s v="Aucune étape franchie"/>
    <n v="0"/>
    <m/>
    <m/>
    <m/>
  </r>
  <r>
    <m/>
    <m/>
    <m/>
    <m/>
    <x v="4"/>
    <s v="Sous-total:"/>
    <x v="105"/>
    <x v="1"/>
    <m/>
    <s v="2019-2020"/>
    <s v="2019-2020"/>
    <m/>
    <x v="1"/>
    <m/>
    <x v="1"/>
    <x v="1"/>
    <m/>
    <m/>
    <m/>
    <m/>
    <m/>
    <m/>
    <m/>
    <m/>
    <m/>
    <m/>
    <m/>
    <m/>
    <m/>
    <m/>
    <m/>
    <m/>
    <m/>
  </r>
  <r>
    <n v="14"/>
    <s v="Mascouche"/>
    <s v="14-09"/>
    <s v="3000-2183"/>
    <x v="233"/>
    <s v="CPE CLAIR-SOLEIL DE MASCOUCHE INC. (INST. MASCOUCHE)"/>
    <x v="6"/>
    <x v="0"/>
    <s v="Ajout INS"/>
    <s v="2020-2021"/>
    <n v="2020"/>
    <d v="2020-06-30T00:00:00"/>
    <x v="0"/>
    <s v="Construction - installation"/>
    <x v="0"/>
    <x v="0"/>
    <s v="En réalisation"/>
    <d v="2020-06-30T00:00:00"/>
    <s v="Aucune étape franchie"/>
    <s v="Aucune étape franchie"/>
    <n v="0"/>
    <s v="Aucune étape franchie"/>
    <n v="0"/>
    <s v="Aucune étape franchie"/>
    <n v="0"/>
    <s v="Aucune étape franchie"/>
    <n v="0"/>
    <s v="Aucune étape franchie"/>
    <s v="Aucune étape franchie"/>
    <n v="0"/>
    <m/>
    <m/>
    <m/>
  </r>
  <r>
    <n v="14"/>
    <s v="Saint-Lin-Laurentides"/>
    <s v="14-06"/>
    <s v="3000-1316"/>
    <x v="234"/>
    <s v="CPE &quot;AU ROYAUME DES BOUTS DE CHOUX&quot;"/>
    <x v="106"/>
    <x v="0"/>
    <s v="Augment. INS"/>
    <s v="2020-2021"/>
    <n v="2020"/>
    <d v="2020-09-30T00:00:00"/>
    <x v="0"/>
    <s v="Réaménagement -installation"/>
    <x v="0"/>
    <x v="0"/>
    <s v="En réalisation"/>
    <d v="2020-09-30T00:00:00"/>
    <s v="Aucune étape franchie"/>
    <s v="Aucune étape franchie"/>
    <n v="0"/>
    <s v="Aucune étape franchie"/>
    <n v="0"/>
    <s v="Aucune étape franchie"/>
    <n v="0"/>
    <s v="Aucune étape franchie"/>
    <n v="0"/>
    <s v="Aucune étape franchie"/>
    <s v="Aucune étape franchie"/>
    <n v="0"/>
    <m/>
    <m/>
    <m/>
  </r>
  <r>
    <n v="14"/>
    <s v="Manawan"/>
    <s v="14-05"/>
    <s v="3000-4756"/>
    <x v="235"/>
    <s v="CPE KOKOM TCITCATCI"/>
    <x v="6"/>
    <x v="0"/>
    <s v="Ajout INS"/>
    <s v="2020-2021"/>
    <n v="2020"/>
    <d v="2020-09-30T00:00:00"/>
    <x v="4"/>
    <s v="Non déterminé"/>
    <x v="0"/>
    <x v="0"/>
    <s v="Au développement"/>
    <d v="2020-09-30T00:00:00"/>
    <s v="Aucune étape franchie"/>
    <s v="Aucune étape franchie"/>
    <n v="0"/>
    <s v="Aucune étape franchie"/>
    <n v="0"/>
    <s v="Aucune étape franchie"/>
    <n v="0"/>
    <s v="Aucune étape franchie"/>
    <n v="0"/>
    <s v="Aucune étape franchie"/>
    <s v="Aucune étape franchie"/>
    <n v="0"/>
    <m/>
    <m/>
    <m/>
  </r>
  <r>
    <m/>
    <m/>
    <m/>
    <m/>
    <x v="4"/>
    <s v="Sous-total:"/>
    <x v="107"/>
    <x v="1"/>
    <m/>
    <s v="2020-2021"/>
    <s v="2020-2021"/>
    <m/>
    <x v="1"/>
    <m/>
    <x v="1"/>
    <x v="1"/>
    <m/>
    <m/>
    <m/>
    <m/>
    <m/>
    <m/>
    <m/>
    <m/>
    <m/>
    <m/>
    <m/>
    <m/>
    <m/>
    <m/>
    <m/>
    <m/>
    <m/>
  </r>
  <r>
    <s v="Nb de projets"/>
    <n v="33"/>
    <m/>
    <m/>
    <x v="4"/>
    <s v="Total région 14_x000a_LANAUDIÈRE"/>
    <x v="108"/>
    <x v="1"/>
    <m/>
    <m/>
    <m/>
    <m/>
    <x v="1"/>
    <m/>
    <x v="1"/>
    <x v="1"/>
    <m/>
    <m/>
    <m/>
    <m/>
    <m/>
    <m/>
    <m/>
    <m/>
    <m/>
    <m/>
    <m/>
    <m/>
    <m/>
    <m/>
    <m/>
    <m/>
    <m/>
  </r>
  <r>
    <n v="15"/>
    <s v="Sainte-Sophie"/>
    <s v="15-05"/>
    <s v="2151-5838"/>
    <x v="236"/>
    <s v="CPE LA JOYEUSE ÉQUIPÉE-INSTA. SAINTE-SOPHIE"/>
    <x v="38"/>
    <x v="0"/>
    <s v="Ajout INS"/>
    <s v="2016-2017"/>
    <n v="2016"/>
    <d v="2017-03-31T00:00:00"/>
    <x v="2"/>
    <s v="Construction - installation"/>
    <x v="2"/>
    <x v="2"/>
    <s v="En réalisation"/>
    <d v="2016-09-30T00:00:00"/>
    <s v="Dépôt plans+budget révisés"/>
    <s v="Dépôt plans+budget révisés"/>
    <n v="9"/>
    <s v="Dépôt plans+budget révisés"/>
    <n v="9"/>
    <s v="Dépôt plans+budget révisés"/>
    <n v="9"/>
    <s v="Dépôt plans+budget révisés"/>
    <n v="9"/>
    <s v="Dépôt plans+budget révisés"/>
    <s v="Autorisation à débuter les travaux"/>
    <n v="9"/>
    <m/>
    <m/>
    <m/>
  </r>
  <r>
    <n v="15"/>
    <s v="Kanesatake"/>
    <s v="15-01"/>
    <s v="3000-5555"/>
    <x v="237"/>
    <s v="CPE TSI RONTSWA'TA:KHWA"/>
    <x v="63"/>
    <x v="0"/>
    <s v="Implant.CPE INS"/>
    <s v="2016-2017"/>
    <n v="2016"/>
    <d v="2017-03-31T00:00:00"/>
    <x v="6"/>
    <s v="Construction - installation"/>
    <x v="2"/>
    <x v="2"/>
    <s v="En réalisation"/>
    <d v="2016-09-30T00:00:00"/>
    <s v="Appel d’offres pour le choix de l’entrepreneur "/>
    <s v="Appel d’offres entrepreneur"/>
    <n v="8"/>
    <s v="Appels d'offres entrepreneur"/>
    <n v="8"/>
    <s v="Appels d'offres entrepreneur"/>
    <n v="8"/>
    <s v="Appels d'offres entrepreneur"/>
    <n v="8"/>
    <s v="Autorisation début des travaux"/>
    <s v="Autorisation début des travaux"/>
    <n v="11"/>
    <m/>
    <m/>
    <m/>
  </r>
  <r>
    <m/>
    <m/>
    <m/>
    <m/>
    <x v="4"/>
    <s v="Sous-total:"/>
    <x v="109"/>
    <x v="1"/>
    <m/>
    <s v="2016-2017"/>
    <s v="2016-2017"/>
    <m/>
    <x v="1"/>
    <m/>
    <x v="1"/>
    <x v="1"/>
    <m/>
    <m/>
    <m/>
    <m/>
    <m/>
    <m/>
    <m/>
    <m/>
    <m/>
    <m/>
    <m/>
    <m/>
    <m/>
    <m/>
    <m/>
    <m/>
    <m/>
  </r>
  <r>
    <n v="15"/>
    <s v="Mirabel"/>
    <s v="15-06"/>
    <s v="4026-9516"/>
    <x v="238"/>
    <s v="CPE &quot;LES PETITS BALUCHONS&quot; (INST. MIRABEL)"/>
    <x v="0"/>
    <x v="0"/>
    <s v="Ajout INS"/>
    <s v="2017-2018"/>
    <n v="2017"/>
    <d v="2017-08-31T00:00:00"/>
    <x v="0"/>
    <s v="Construction - installation"/>
    <x v="0"/>
    <x v="0"/>
    <s v="En réalisation"/>
    <d v="2017-08-31T00:00:00"/>
    <s v="Aucune étape franchie"/>
    <s v="Aucune étape franchie"/>
    <n v="0"/>
    <s v="Aucune étape franchie"/>
    <n v="0"/>
    <s v="Aucune étape franchie"/>
    <n v="0"/>
    <s v="Aucune étape franchie"/>
    <n v="0"/>
    <s v="Aucune étape franchie"/>
    <s v="Aucune étape franchie"/>
    <n v="0"/>
    <m/>
    <m/>
    <m/>
  </r>
  <r>
    <n v="15"/>
    <s v="Bois-des-Filion"/>
    <s v="15-03"/>
    <s v="5528-5563"/>
    <x v="239"/>
    <s v="CPE LES AMIS D'ABORD (INST. BOIS-DES-FILION)"/>
    <x v="39"/>
    <x v="0"/>
    <s v="Ajout INS"/>
    <s v="2017-2018"/>
    <n v="2016"/>
    <d v="2017-09-30T00:00:00"/>
    <x v="2"/>
    <s v="Non déterminé"/>
    <x v="2"/>
    <x v="2"/>
    <s v="En réalisation"/>
    <d v="2016-10-31T00:00:00"/>
    <s v="Avis du MFA embauche pro."/>
    <s v="Avis du Ministère embauche pro."/>
    <n v="3"/>
    <s v="Avis du MFA embauche pro."/>
    <n v="3"/>
    <s v="Avis du MFA embauche pro."/>
    <n v="3"/>
    <s v="Avis du MFA embauche pro."/>
    <n v="3"/>
    <s v="Avis du MFA embauche pro."/>
    <s v="Élaboration des plans et budgets"/>
    <n v="3"/>
    <s v="Devancement possible"/>
    <m/>
    <m/>
  </r>
  <r>
    <m/>
    <m/>
    <m/>
    <m/>
    <x v="4"/>
    <s v="Sous-total:"/>
    <x v="110"/>
    <x v="1"/>
    <m/>
    <s v="2017-2018"/>
    <s v="2017-2018"/>
    <m/>
    <x v="1"/>
    <m/>
    <x v="1"/>
    <x v="1"/>
    <m/>
    <m/>
    <m/>
    <m/>
    <m/>
    <m/>
    <m/>
    <m/>
    <m/>
    <m/>
    <m/>
    <m/>
    <m/>
    <m/>
    <m/>
    <m/>
    <m/>
  </r>
  <r>
    <n v="15"/>
    <s v="Saint-Joseph-du-Lac"/>
    <s v="15-01"/>
    <s v="3000-5012"/>
    <x v="240"/>
    <s v="CPE LES EXPLORATEURS (INST. ST-JOSEPH-DU-LAC)"/>
    <x v="111"/>
    <x v="0"/>
    <s v="Ajout INS"/>
    <s v="2018-2019"/>
    <n v="2018"/>
    <d v="2018-04-30T00:00:00"/>
    <x v="0"/>
    <s v="Construction - installation"/>
    <x v="0"/>
    <x v="0"/>
    <s v="En réalisation"/>
    <d v="2018-04-30T00:00:00"/>
    <s v="Aucune étape franchie"/>
    <s v="Aucune étape franchie"/>
    <n v="0"/>
    <s v="Aucune étape franchie"/>
    <n v="0"/>
    <s v="Aucune étape franchie"/>
    <n v="0"/>
    <s v="Aucune étape franchie"/>
    <n v="0"/>
    <s v="Aucune étape franchie"/>
    <s v="Aucune étape franchie"/>
    <n v="0"/>
    <m/>
    <m/>
    <m/>
  </r>
  <r>
    <n v="15"/>
    <s v="Saint-Colomban"/>
    <s v="15-05"/>
    <s v="3000-2193"/>
    <x v="241"/>
    <s v="CPE LES LUTINS ENCHANTEURS"/>
    <x v="33"/>
    <x v="0"/>
    <s v="Augment. INS"/>
    <s v="2018-2019"/>
    <n v="2018"/>
    <d v="2018-05-31T00:00:00"/>
    <x v="0"/>
    <s v="Agrandissement -installation"/>
    <x v="0"/>
    <x v="0"/>
    <s v="En réalisation"/>
    <d v="2018-05-31T00:00:00"/>
    <s v="Aucune étape franchie"/>
    <s v="Aucune étape franchie"/>
    <n v="0"/>
    <s v="Aucune étape franchie"/>
    <n v="0"/>
    <s v="Aucune étape franchie"/>
    <n v="0"/>
    <s v="Aucune étape franchie"/>
    <n v="0"/>
    <s v="Aucune étape franchie"/>
    <s v="Aucune étape franchie"/>
    <n v="0"/>
    <m/>
    <m/>
    <m/>
  </r>
  <r>
    <n v="15"/>
    <s v="Mirabel"/>
    <s v="15-06"/>
    <s v="3000-2078"/>
    <x v="242"/>
    <s v="LA ROSE DES VENTS (INST. MIRABEL)"/>
    <x v="0"/>
    <x v="0"/>
    <s v="Ajout INS"/>
    <s v="2018-2019"/>
    <n v="2017"/>
    <d v="2018-09-30T00:00:00"/>
    <x v="0"/>
    <s v="Construction - installation"/>
    <x v="0"/>
    <x v="0"/>
    <s v="En réalisation"/>
    <d v="2017-06-30T00:00:00"/>
    <s v="Aucune étape franchie"/>
    <s v="Aucune étape franchie"/>
    <n v="0"/>
    <s v="Aucune étape franchie"/>
    <n v="0"/>
    <s v="Aucune étape franchie"/>
    <n v="0"/>
    <s v="Aucune étape franchie"/>
    <n v="0"/>
    <s v="Aucune étape franchie"/>
    <s v="Aucune étape franchie"/>
    <n v="0"/>
    <m/>
    <m/>
    <m/>
  </r>
  <r>
    <n v="15"/>
    <s v="Mirabel"/>
    <s v="15-06"/>
    <s v="5479-4979"/>
    <x v="243"/>
    <s v="CPE LE PETIT ÉQUIPAGE (INST. MIRABEL)"/>
    <x v="0"/>
    <x v="0"/>
    <s v="Ajout INS"/>
    <s v="2018-2019"/>
    <n v="2018"/>
    <d v="2018-09-30T00:00:00"/>
    <x v="0"/>
    <s v="Construction - installation"/>
    <x v="0"/>
    <x v="0"/>
    <s v="En réalisation"/>
    <d v="2018-09-30T00:00:00"/>
    <s v="Aucune étape franchie"/>
    <s v="Aucune étape franchie"/>
    <n v="0"/>
    <s v="Aucune étape franchie"/>
    <n v="0"/>
    <s v="Aucune étape franchie"/>
    <n v="0"/>
    <s v="Aucune étape franchie"/>
    <n v="0"/>
    <s v="Aucune étape franchie"/>
    <s v="Aucune étape franchie"/>
    <n v="0"/>
    <m/>
    <m/>
    <m/>
  </r>
  <r>
    <n v="15"/>
    <s v="Sainte-Thérèse"/>
    <s v="15-02"/>
    <s v="2843-0536"/>
    <x v="244"/>
    <s v="CPE FANFAN SOLEIL INST.  DUQUET"/>
    <x v="0"/>
    <x v="0"/>
    <s v="Ajout INS"/>
    <s v="2018-2019"/>
    <n v="2017"/>
    <d v="2018-09-30T00:00:00"/>
    <x v="2"/>
    <s v="Construction - installation"/>
    <x v="2"/>
    <x v="2"/>
    <s v="En réalisation"/>
    <d v="2017-09-30T00:00:00"/>
    <s v="Avis du MFA embauche pro."/>
    <s v="Avis du Ministère embauche pro."/>
    <n v="3"/>
    <s v="Avis du MFA embauche pro."/>
    <n v="3"/>
    <s v="Avis du MFA embauche pro."/>
    <n v="3"/>
    <s v="Avis du MFA embauche pro."/>
    <n v="3"/>
    <s v="Avis du MFA embauche pro."/>
    <s v="Avis du MFA embauche pro."/>
    <n v="3"/>
    <m/>
    <m/>
    <m/>
  </r>
  <r>
    <n v="15"/>
    <s v="Saint-Jérôme"/>
    <s v="15-04"/>
    <s v="1336-4252"/>
    <x v="245"/>
    <s v="CPE TOURNESOL INC."/>
    <x v="0"/>
    <x v="0"/>
    <s v="Ajout INS"/>
    <s v="2018-2019"/>
    <n v="2017"/>
    <d v="2018-09-30T00:00:00"/>
    <x v="2"/>
    <s v="Construction - installation"/>
    <x v="0"/>
    <x v="0"/>
    <s v="En réalisation"/>
    <d v="2017-09-30T00:00:00"/>
    <s v="Aucune étape franchie"/>
    <s v="Aucune étape franchie"/>
    <n v="0"/>
    <s v="Aucune étape franchie"/>
    <n v="0"/>
    <s v="Aucune étape franchie"/>
    <n v="0"/>
    <s v="Aucune étape franchie"/>
    <n v="0"/>
    <s v="Aucune étape franchie"/>
    <s v="Aucune étape franchie"/>
    <n v="0"/>
    <m/>
    <s v="Soumis aux nouvelles règles du PFI. Avec le CEGEP de St-Jérôme. Lettre de suivi à la réponse pour 31 mars 2016. Assujetti aux nouvelles modalités."/>
    <s v="Soumis aux nouvelles règles du PFI. Avec le CEGEP de St-Jérôme. Lettre de suivi à la réponse pour 31 mars 2016. Assujetti aux nouvelles modalités."/>
  </r>
  <r>
    <n v="15"/>
    <s v="Saint-Jérôme"/>
    <s v="15-04"/>
    <s v="2973-1635"/>
    <x v="246"/>
    <s v="CPE LA PETITE ACADÉMIE"/>
    <x v="57"/>
    <x v="0"/>
    <s v="Augment. INS"/>
    <s v="2018-2019"/>
    <n v="2018"/>
    <d v="2018-12-31T00:00:00"/>
    <x v="0"/>
    <s v="Agrandissement -installation"/>
    <x v="0"/>
    <x v="0"/>
    <s v="En réalisation"/>
    <d v="2018-12-31T00:00:00"/>
    <s v="Aucune étape franchie"/>
    <s v="Aucune étape franchie"/>
    <n v="0"/>
    <s v="Aucune étape franchie"/>
    <n v="0"/>
    <s v="Aucune étape franchie"/>
    <n v="0"/>
    <s v="Aucune étape franchie"/>
    <n v="0"/>
    <s v="Aucune étape franchie"/>
    <s v="Aucune étape franchie"/>
    <n v="0"/>
    <m/>
    <s v="Possibilité d'une cessation de bail avec L'Académie Lafontaine. Agrandissement."/>
    <s v="Possibilité d'une cessation de bail avec L'Académie Lafontaine. Agrandissement."/>
  </r>
  <r>
    <n v="15"/>
    <s v="Mirabel"/>
    <s v="15-06"/>
    <s v="3000-2193"/>
    <x v="247"/>
    <s v="CPE LES LUTINS ENCHANTEURS (INST. MIRABEL-EN-HAUT)"/>
    <x v="0"/>
    <x v="0"/>
    <s v="Ajout INS"/>
    <s v="2018-2019"/>
    <n v="2018"/>
    <d v="2019-03-31T00:00:00"/>
    <x v="0"/>
    <s v="Construction - installation"/>
    <x v="0"/>
    <x v="0"/>
    <s v="En réalisation"/>
    <d v="2019-03-31T00:00:00"/>
    <s v="Aucune étape franchie"/>
    <s v="Aucune étape franchie"/>
    <n v="0"/>
    <s v="Aucune étape franchie"/>
    <n v="0"/>
    <s v="Aucune étape franchie"/>
    <n v="0"/>
    <s v="Aucune étape franchie"/>
    <n v="0"/>
    <s v="Aucune étape franchie"/>
    <s v="Aucune étape franchie"/>
    <n v="0"/>
    <m/>
    <m/>
    <m/>
  </r>
  <r>
    <m/>
    <m/>
    <m/>
    <m/>
    <x v="4"/>
    <s v="Sous-total:"/>
    <x v="112"/>
    <x v="1"/>
    <m/>
    <s v="2018-2019"/>
    <s v="2018-2019"/>
    <m/>
    <x v="1"/>
    <m/>
    <x v="1"/>
    <x v="1"/>
    <m/>
    <m/>
    <m/>
    <m/>
    <m/>
    <m/>
    <m/>
    <m/>
    <m/>
    <m/>
    <m/>
    <m/>
    <m/>
    <m/>
    <m/>
    <m/>
    <m/>
  </r>
  <r>
    <n v="15"/>
    <s v="Sainte-Adèle"/>
    <s v="15-08"/>
    <s v="1640-9278"/>
    <x v="248"/>
    <s v="CPE LA BARBOUILLE INC. (INST. SAINTE-ADÈLE)"/>
    <x v="38"/>
    <x v="0"/>
    <s v="Ajout INS"/>
    <s v="2019-2020"/>
    <n v="2019"/>
    <d v="2019-04-30T00:00:00"/>
    <x v="0"/>
    <s v="Construction - installation"/>
    <x v="0"/>
    <x v="0"/>
    <s v="En réalisation"/>
    <d v="2019-09-30T00:00:00"/>
    <s v="Aucune étape franchie"/>
    <s v="Aucune étape franchie"/>
    <n v="0"/>
    <s v="Aucune étape franchie"/>
    <n v="0"/>
    <s v="Aucune étape franchie"/>
    <n v="0"/>
    <s v="Aucune étape franchie"/>
    <n v="0"/>
    <s v="Aucune étape franchie"/>
    <s v="Aucune étape franchie"/>
    <n v="0"/>
    <m/>
    <m/>
    <m/>
  </r>
  <r>
    <n v="15"/>
    <s v="Saint-Jérôme"/>
    <s v="15-04"/>
    <s v="2973-1635"/>
    <x v="249"/>
    <s v="CPE LA PETITE ACADÉMIE (INST. SAINT-JÉRÔME)"/>
    <x v="0"/>
    <x v="0"/>
    <s v="Ajout INS"/>
    <s v="2019-2020"/>
    <n v="2019"/>
    <d v="2019-09-30T00:00:00"/>
    <x v="0"/>
    <s v="Construction - installation"/>
    <x v="0"/>
    <x v="0"/>
    <s v="En réalisation"/>
    <d v="2019-09-30T00:00:00"/>
    <s v="Aucune étape franchie"/>
    <s v="Aucune étape franchie"/>
    <n v="0"/>
    <s v="Aucune étape franchie"/>
    <n v="0"/>
    <s v="Aucune étape franchie"/>
    <n v="0"/>
    <s v="Aucune étape franchie"/>
    <n v="0"/>
    <s v="Aucune étape franchie"/>
    <s v="Aucune étape franchie"/>
    <n v="0"/>
    <m/>
    <m/>
    <m/>
  </r>
  <r>
    <n v="15"/>
    <s v="Saint-André-d'Argenteuil"/>
    <s v="15-07"/>
    <s v="1638-5452"/>
    <x v="250"/>
    <s v="C.P.E. LA PUCE A L'OREILLE"/>
    <x v="63"/>
    <x v="0"/>
    <s v="Augment. INS"/>
    <s v="2019-2020"/>
    <n v="2019"/>
    <d v="2019-09-30T00:00:00"/>
    <x v="0"/>
    <s v="Agrandissement -installation"/>
    <x v="0"/>
    <x v="0"/>
    <s v="En réalisation"/>
    <d v="2019-09-30T00:00:00"/>
    <s v="Aucune étape franchie"/>
    <s v="Aucune étape franchie"/>
    <n v="0"/>
    <s v="Aucune étape franchie"/>
    <n v="0"/>
    <s v="Aucune étape franchie"/>
    <n v="0"/>
    <s v="Aucune étape franchie"/>
    <n v="0"/>
    <s v="Aucune étape franchie"/>
    <s v="Aucune étape franchie"/>
    <n v="0"/>
    <m/>
    <m/>
    <m/>
  </r>
  <r>
    <n v="15"/>
    <s v="Mont-Laurier"/>
    <s v="15-10"/>
    <s v="2731-9227"/>
    <x v="251"/>
    <s v="CPE LA FOURMILIÈRE"/>
    <x v="33"/>
    <x v="0"/>
    <s v="Augment. INS"/>
    <s v="2019-2020"/>
    <n v="2019"/>
    <d v="2019-09-30T00:00:00"/>
    <x v="0"/>
    <s v="Agrandissement -installation"/>
    <x v="0"/>
    <x v="0"/>
    <s v="En réalisation"/>
    <d v="2019-09-30T00:00:00"/>
    <s v="Aucune étape franchie"/>
    <s v="Aucune étape franchie"/>
    <n v="0"/>
    <s v="Aucune étape franchie"/>
    <n v="0"/>
    <s v="Aucune étape franchie"/>
    <n v="0"/>
    <s v="Aucune étape franchie"/>
    <n v="0"/>
    <s v="Aucune étape franchie"/>
    <s v="Aucune étape franchie"/>
    <n v="0"/>
    <m/>
    <m/>
    <m/>
  </r>
  <r>
    <n v="15"/>
    <s v="Sainte-Sophie"/>
    <s v="15-05"/>
    <s v="2959-3399"/>
    <x v="252"/>
    <s v="CPE LES BONHEURS DE SOPHIE (INST. SAINTE-SOPHIE)"/>
    <x v="6"/>
    <x v="0"/>
    <s v="Ajout INS"/>
    <s v="2019-2020"/>
    <n v="2019"/>
    <d v="2020-03-31T00:00:00"/>
    <x v="0"/>
    <s v="Construction - installation"/>
    <x v="0"/>
    <x v="0"/>
    <s v="En réalisation"/>
    <d v="2020-03-31T00:00:00"/>
    <s v="Aucune étape franchie"/>
    <s v="Aucune étape franchie"/>
    <n v="0"/>
    <s v="Aucune étape franchie"/>
    <n v="0"/>
    <s v="Aucune étape franchie"/>
    <n v="0"/>
    <s v="Aucune étape franchie"/>
    <n v="0"/>
    <s v="Aucune étape franchie"/>
    <s v="Aucune étape franchie"/>
    <n v="0"/>
    <m/>
    <m/>
    <m/>
  </r>
  <r>
    <m/>
    <m/>
    <m/>
    <m/>
    <x v="4"/>
    <s v="Sous-total:"/>
    <x v="113"/>
    <x v="1"/>
    <m/>
    <s v="2019-2020"/>
    <s v="2019-2020"/>
    <m/>
    <x v="1"/>
    <m/>
    <x v="1"/>
    <x v="1"/>
    <m/>
    <m/>
    <m/>
    <m/>
    <m/>
    <m/>
    <m/>
    <m/>
    <m/>
    <m/>
    <m/>
    <m/>
    <m/>
    <m/>
    <m/>
    <m/>
    <m/>
  </r>
  <r>
    <n v="15"/>
    <s v="Saint-Eustache"/>
    <s v="15-01"/>
    <s v="3000-2073"/>
    <x v="253"/>
    <s v="CPE LA DÉCOUVERTE DE L'ENFANCE (INST. RIVIÈRE NORD)"/>
    <x v="0"/>
    <x v="0"/>
    <s v="Ajout INS"/>
    <s v="2020-2021"/>
    <n v="2017"/>
    <d v="2021-03-31T00:00:00"/>
    <x v="0"/>
    <s v="Construction - installation"/>
    <x v="0"/>
    <x v="0"/>
    <s v="En réalisation"/>
    <d v="2017-07-31T00:00:00"/>
    <s v="Aucune étape franchie"/>
    <s v="Aucune étape franchie"/>
    <n v="0"/>
    <s v="Aucune étape franchie"/>
    <n v="0"/>
    <s v="Aucune étape franchie"/>
    <n v="0"/>
    <s v="Aucune étape franchie"/>
    <n v="0"/>
    <s v="Aucune étape franchie"/>
    <s v="Aucune étape franchie"/>
    <n v="0"/>
    <m/>
    <m/>
    <m/>
  </r>
  <r>
    <n v="15"/>
    <s v="Saint-Eustache"/>
    <s v="15-01"/>
    <s v="1629-3607"/>
    <x v="254"/>
    <s v="CPE DES DEUX-MONTAGNES (INST. DE LA SEIGNEURIE)"/>
    <x v="0"/>
    <x v="0"/>
    <s v="Ajout INS"/>
    <s v="2020-2021"/>
    <n v="2017"/>
    <d v="2021-03-31T00:00:00"/>
    <x v="0"/>
    <s v="Construction - installation"/>
    <x v="0"/>
    <x v="0"/>
    <s v="En réalisation"/>
    <d v="2017-04-30T00:00:00"/>
    <s v="Aucune étape franchie"/>
    <s v="Aucune étape franchie"/>
    <n v="0"/>
    <s v="Aucune étape franchie"/>
    <n v="0"/>
    <s v="Aucune étape franchie"/>
    <n v="0"/>
    <s v="Aucune étape franchie"/>
    <n v="0"/>
    <s v="Aucune étape franchie"/>
    <s v="Aucune étape franchie"/>
    <n v="0"/>
    <m/>
    <m/>
    <m/>
  </r>
  <r>
    <m/>
    <m/>
    <m/>
    <m/>
    <x v="4"/>
    <s v="Sous-total:"/>
    <x v="114"/>
    <x v="1"/>
    <m/>
    <s v="2020-2021"/>
    <s v="2019-2020"/>
    <m/>
    <x v="1"/>
    <m/>
    <x v="1"/>
    <x v="1"/>
    <m/>
    <m/>
    <m/>
    <m/>
    <m/>
    <m/>
    <m/>
    <m/>
    <m/>
    <m/>
    <m/>
    <m/>
    <m/>
    <m/>
    <m/>
    <m/>
    <m/>
  </r>
  <r>
    <s v="Nb de projets"/>
    <n v="19"/>
    <m/>
    <m/>
    <x v="4"/>
    <s v="Total région 15_x000a_LAURENTIDES"/>
    <x v="115"/>
    <x v="1"/>
    <m/>
    <m/>
    <m/>
    <m/>
    <x v="1"/>
    <m/>
    <x v="1"/>
    <x v="1"/>
    <m/>
    <m/>
    <m/>
    <m/>
    <m/>
    <m/>
    <m/>
    <m/>
    <m/>
    <m/>
    <m/>
    <m/>
    <m/>
    <m/>
    <m/>
    <m/>
    <m/>
  </r>
  <r>
    <n v="16"/>
    <s v="Saint-Hyacinthe"/>
    <s v="16-02"/>
    <s v="1368-1556"/>
    <x v="255"/>
    <s v="CPE LES COQUELICOTS INC. (INST. DES SEIGNEURS)"/>
    <x v="6"/>
    <x v="0"/>
    <s v="Ajout INS"/>
    <s v="2016-2017"/>
    <n v="2016"/>
    <d v="2016-11-14T00:00:00"/>
    <x v="2"/>
    <s v="Construction - installation"/>
    <x v="2"/>
    <x v="2"/>
    <s v="En réalisation"/>
    <d v="2016-09-02T00:00:00"/>
    <s v="Appels d'offres entrepreneur"/>
    <s v="Autorisation début des travaux"/>
    <n v="11"/>
    <s v="Autorisation début des travaux"/>
    <n v="11"/>
    <s v="Autorisation début des travaux"/>
    <n v="11"/>
    <s v="Autorisation début des travaux"/>
    <n v="11"/>
    <s v="Autorisation début des travaux"/>
    <s v="Autorisation début des travaux"/>
    <n v="11"/>
    <m/>
    <m/>
    <s v="En Travaux"/>
  </r>
  <r>
    <n v="16"/>
    <s v="Saint-Hyacinthe"/>
    <s v="16-02"/>
    <s v="1368-1556"/>
    <x v="255"/>
    <s v="CPE LES COQUELICOTS INC. (INST. DES SEIGNEURS)"/>
    <x v="55"/>
    <x v="0"/>
    <s v="Augment. INS"/>
    <s v="2016-2017"/>
    <n v="2016"/>
    <d v="2016-11-14T00:00:00"/>
    <x v="0"/>
    <s v="Construction - installation"/>
    <x v="0"/>
    <x v="0"/>
    <s v="En réalisation"/>
    <d v="2016-09-02T00:00:00"/>
    <s v="Appels d'offres entrepreneur"/>
    <s v="Autorisation début des travaux"/>
    <n v="11"/>
    <s v="Autorisation début des travaux"/>
    <n v="11"/>
    <s v="Autorisation début des travaux"/>
    <n v="11"/>
    <s v="Autorisation début des travaux"/>
    <n v="11"/>
    <s v="Autorisation début des travaux"/>
    <s v="Autorisation début des travaux"/>
    <n v="11"/>
    <m/>
    <m/>
    <s v="En Travaux"/>
  </r>
  <r>
    <n v="16"/>
    <s v="Saint-Constant"/>
    <s v="16-08"/>
    <s v="2156-5916"/>
    <x v="256"/>
    <s v="CPE LA MÈRE SCHTROUMPH"/>
    <x v="0"/>
    <x v="0"/>
    <s v="Ajout INS"/>
    <s v="2016-2017"/>
    <n v="2016"/>
    <d v="2016-12-18T00:00:00"/>
    <x v="2"/>
    <s v="Construction - installation"/>
    <x v="2"/>
    <x v="2"/>
    <s v="En réalisation"/>
    <d v="2016-08-12T00:00:00"/>
    <s v="Dépôt plans+budget révisés"/>
    <s v="Dépôt plans+budget révisés"/>
    <n v="9"/>
    <s v="Dépôt plans+budget révisés"/>
    <n v="9"/>
    <s v="Autorisation début des travaux"/>
    <n v="11"/>
    <s v="Autorisation début des travaux"/>
    <n v="11"/>
    <s v="Autorisation début des travaux"/>
    <s v="Autorisation début des travaux"/>
    <n v="11"/>
    <m/>
    <s v="Autorisation de l'appel d'offres donnée.  Au 14 mars, révision des budgets après l’appel d’offres et tout près de l’autorisation des travaux. L'étape de réalisation sera alors modifiée lorsque l’autorisation des travaux sera fait."/>
    <s v="En travaux"/>
  </r>
  <r>
    <n v="16"/>
    <s v="Saint-Amable"/>
    <s v="16-19"/>
    <s v="3000-2222"/>
    <x v="257"/>
    <s v="CPE LA PASSERELLE (INST. SAINT-AMABLE)"/>
    <x v="0"/>
    <x v="0"/>
    <s v="Ajout INS"/>
    <s v="2016-2017"/>
    <n v="2016"/>
    <d v="2016-12-30T00:00:00"/>
    <x v="2"/>
    <s v="Construction - installation"/>
    <x v="2"/>
    <x v="2"/>
    <s v="En réalisation"/>
    <d v="2016-07-01T00:00:00"/>
    <s v="Autorisation début des travaux"/>
    <s v="Autorisation début des travaux"/>
    <n v="11"/>
    <s v="Autorisation début des travaux"/>
    <n v="11"/>
    <s v="Autorisation début des travaux"/>
    <n v="11"/>
    <s v="Autorisation début des travaux"/>
    <n v="11"/>
    <s v="Autorisation début des travaux"/>
    <s v="Autorisation début des travaux"/>
    <n v="11"/>
    <m/>
    <m/>
    <s v="En travaux"/>
  </r>
  <r>
    <n v="16"/>
    <s v="Saint-Philippe"/>
    <s v="16-08"/>
    <s v="3000-2287"/>
    <x v="258"/>
    <s v="CPE SAINT-PHILIPPE"/>
    <x v="116"/>
    <x v="0"/>
    <s v="Augment. INS"/>
    <s v="2016-2017"/>
    <n v="2016"/>
    <d v="2017-01-04T00:00:00"/>
    <x v="2"/>
    <s v="Agrandissement -installation"/>
    <x v="2"/>
    <x v="2"/>
    <s v="En réalisation"/>
    <d v="2016-08-01T00:00:00"/>
    <s v="Dépôt plans+budget pré."/>
    <s v="Dépôt plans+budget pré."/>
    <n v="6"/>
    <s v="Dépôt plans+budget pré."/>
    <n v="6"/>
    <s v="Dépôt plans+budget pré."/>
    <n v="6"/>
    <s v="Approbation plans+budget rév."/>
    <n v="10"/>
    <s v="Autorisation début des travaux"/>
    <s v="Autorisation début des travaux"/>
    <n v="11"/>
    <m/>
    <m/>
    <s v="En travaux"/>
  </r>
  <r>
    <n v="16"/>
    <s v="Cowansville"/>
    <s v="16-13"/>
    <s v="2843-6616"/>
    <x v="259"/>
    <s v="CPE LES TISSERANDS"/>
    <x v="3"/>
    <x v="0"/>
    <s v="Augment. INS"/>
    <s v="2016-2017"/>
    <n v="2016"/>
    <d v="2017-03-31T00:00:00"/>
    <x v="0"/>
    <s v="Agrandissement -installation"/>
    <x v="0"/>
    <x v="0"/>
    <s v="En réalisation"/>
    <d v="2017-01-10T00:00:00"/>
    <s v="Dépôt documents pour permis"/>
    <s v="Approbation plans+budget pré."/>
    <n v="7"/>
    <s v="Appels d'offres entrepreneur"/>
    <n v="8"/>
    <s v="Dépôt plans+budget révisés"/>
    <n v="9"/>
    <s v="Dépôt plans+budget révisés"/>
    <n v="9"/>
    <s v="Dépôt plans+budget révisés"/>
    <s v="Dépôt plans+budget révisés"/>
    <n v="9"/>
    <m/>
    <m/>
    <s v="Appel d'offre entrepreneur (dépassement important)"/>
  </r>
  <r>
    <n v="16"/>
    <s v="Candiac"/>
    <s v="16-08"/>
    <s v="1507-9494"/>
    <x v="260"/>
    <s v="CPE KATERI INC."/>
    <x v="54"/>
    <x v="0"/>
    <s v="Augment. INS"/>
    <s v="2016-2017"/>
    <n v="2016"/>
    <d v="2017-03-31T00:00:00"/>
    <x v="2"/>
    <s v="Réaménagement -installation"/>
    <x v="3"/>
    <x v="3"/>
    <s v="En réalisation"/>
    <d v="2016-05-15T00:00:00"/>
    <s v="Approbation plans+budget pré."/>
    <s v="Approbation plans+budget pré."/>
    <n v="7"/>
    <s v="Approbation plans+budget pré."/>
    <n v="7"/>
    <s v="Approbation plans+budget pré."/>
    <n v="7"/>
    <s v="Approbation plans+budget pré."/>
    <n v="7"/>
    <s v="Approbation plans+budget pré."/>
    <s v="Approbation plans+budget pré."/>
    <n v="7"/>
    <m/>
    <m/>
    <s v="Approbation plans et budget. Appel d'offre entrepreneur sur invitation à venir."/>
  </r>
  <r>
    <n v="16"/>
    <s v="Saint-Alexandre"/>
    <s v="16-05"/>
    <s v="5544-5951"/>
    <x v="261"/>
    <s v="CPE JOIE DE VIVRE (INST. SAINT- ALEXANDRE)"/>
    <x v="73"/>
    <x v="0"/>
    <s v="Ajout INS"/>
    <s v="2016-2017"/>
    <n v="2016"/>
    <d v="2017-03-14T00:00:00"/>
    <x v="2"/>
    <s v="Construction - installation"/>
    <x v="2"/>
    <x v="2"/>
    <s v="En réalisation"/>
    <d v="2016-09-19T00:00:00"/>
    <s v="Approbation plans+budget rév."/>
    <s v="Approbation plans+budget rév."/>
    <n v="10"/>
    <s v="Approbation plans+budget rév."/>
    <n v="10"/>
    <s v="Approbation plans+budget rév."/>
    <n v="10"/>
    <s v="Approbation plans+budget rév."/>
    <n v="10"/>
    <s v="Autorisation début des travaux"/>
    <s v="Autorisation début des travaux"/>
    <n v="11"/>
    <m/>
    <m/>
    <s v="En travaux"/>
  </r>
  <r>
    <m/>
    <m/>
    <m/>
    <m/>
    <x v="4"/>
    <s v="Sous-total:"/>
    <x v="117"/>
    <x v="1"/>
    <m/>
    <s v="2016-2017"/>
    <s v="2016-2017"/>
    <m/>
    <x v="1"/>
    <m/>
    <x v="1"/>
    <x v="1"/>
    <m/>
    <m/>
    <m/>
    <m/>
    <m/>
    <m/>
    <m/>
    <m/>
    <m/>
    <m/>
    <m/>
    <m/>
    <m/>
    <m/>
    <m/>
    <m/>
    <m/>
  </r>
  <r>
    <n v="16"/>
    <s v="Châteauguay"/>
    <s v="16-07"/>
    <s v="1352-7619"/>
    <x v="262"/>
    <s v="CPE LES LUTINS, COOP DE CHÂTEAUGUAY"/>
    <x v="17"/>
    <x v="0"/>
    <s v="Augment. INS"/>
    <s v="2017-2018"/>
    <n v="2017"/>
    <d v="2017-04-01T00:00:00"/>
    <x v="0"/>
    <s v="Agrandissement -installation"/>
    <x v="0"/>
    <x v="0"/>
    <s v="Au développement"/>
    <d v="2017-04-01T00:00:00"/>
    <s v="Aucune étape franchie"/>
    <s v="Aucune étape franchie"/>
    <n v="0"/>
    <s v="Aucune étape franchie"/>
    <n v="0"/>
    <s v="Aucune étape franchie"/>
    <n v="0"/>
    <s v="Aucune étape franchie"/>
    <n v="0"/>
    <s v="Aucune étape franchie"/>
    <s v="Aucune étape franchie"/>
    <n v="0"/>
    <m/>
    <m/>
    <s v="Recherche opportunité Passif"/>
  </r>
  <r>
    <n v="16"/>
    <s v="Saint-Amable"/>
    <s v="16-19"/>
    <s v="3000-4740"/>
    <x v="263"/>
    <s v="CPE MIEL ET MELON"/>
    <x v="2"/>
    <x v="0"/>
    <s v="Augment. INS"/>
    <s v="2017-2018"/>
    <n v="2017"/>
    <d v="2017-04-01T00:00:00"/>
    <x v="0"/>
    <s v="Agrandissement -installation"/>
    <x v="0"/>
    <x v="3"/>
    <s v="En réalisation"/>
    <d v="2017-04-01T00:00:00"/>
    <s v="Approbation plans+budget rév."/>
    <s v="Approbation plans+budget rév."/>
    <n v="10"/>
    <s v="Approbation plans+budget rév."/>
    <n v="10"/>
    <s v="Approbation plans+budget rév."/>
    <n v="10"/>
    <s v="Approbation plans+budget rév."/>
    <n v="10"/>
    <s v="Approbation plans+budget rév."/>
    <s v="Approbation plans+budget rév."/>
    <n v="10"/>
    <m/>
    <m/>
    <s v="En travaux (aucun PFI donc aucune autoristaion début de travaux)"/>
  </r>
  <r>
    <n v="16"/>
    <s v="Lac-Brome"/>
    <s v="16-13"/>
    <s v="3001-4027"/>
    <x v="264"/>
    <s v="LES PETITS TRÉSORS DU LAC"/>
    <x v="51"/>
    <x v="2"/>
    <s v="Impl. garderie"/>
    <s v="2017-2018"/>
    <n v="2017"/>
    <d v="2017-04-03T00:00:00"/>
    <x v="0"/>
    <s v="Construction - installation"/>
    <x v="4"/>
    <x v="4"/>
    <s v="En réalisation"/>
    <d v="2017-09-30T00:00:00"/>
    <s v="Aucune étape franchie"/>
    <s v="Aucune étape franchie"/>
    <n v="0"/>
    <s v="Aucune étape franchie"/>
    <n v="0"/>
    <s v="Aucune étape franchie"/>
    <n v="0"/>
    <s v="Aucune étape franchie"/>
    <n v="0"/>
    <s v="Aucune étape franchie"/>
    <s v="Aucune étape franchie"/>
    <n v="0"/>
    <m/>
    <m/>
    <s v="Plan refusé en sept."/>
  </r>
  <r>
    <n v="16"/>
    <s v="L'Île-Perrot"/>
    <s v="16-10"/>
    <s v="3001-3917"/>
    <x v="265"/>
    <s v="G. LE COIN DES MARMOTS INC."/>
    <x v="0"/>
    <x v="2"/>
    <s v="Impl. garderie"/>
    <s v="2017-2018"/>
    <n v="2017"/>
    <d v="2017-04-01T00:00:00"/>
    <x v="0"/>
    <s v="Construction - installation"/>
    <x v="4"/>
    <x v="4"/>
    <s v="En réalisation"/>
    <d v="2017-04-01T00:00:00"/>
    <s v="Aucune étape franchie"/>
    <s v="Aucune étape franchie"/>
    <n v="0"/>
    <s v="Aucune étape franchie"/>
    <n v="0"/>
    <s v="Aucune étape franchie"/>
    <n v="0"/>
    <s v="Aucune étape franchie"/>
    <n v="0"/>
    <s v="Aucune étape franchie"/>
    <s v="Approbation plans+budget rév."/>
    <n v="0"/>
    <m/>
    <m/>
    <s v="Plan approuvé en sept."/>
  </r>
  <r>
    <n v="16"/>
    <s v="Pincourt"/>
    <s v="16-10"/>
    <s v="3001-4081"/>
    <x v="266"/>
    <s v="9280-4921 QUÉBEC INC. (LES MINIS COURTOIS)"/>
    <x v="24"/>
    <x v="2"/>
    <s v="Impl. garderie"/>
    <s v="2017-2018"/>
    <n v="2017"/>
    <d v="2017-04-01T00:00:00"/>
    <x v="0"/>
    <s v="Construction - installation"/>
    <x v="4"/>
    <x v="4"/>
    <s v="En réalisation"/>
    <d v="2017-04-01T00:00:00"/>
    <s v="Dépôt plans+budget révisés"/>
    <s v="Dépôt plans+budget révisés"/>
    <n v="9"/>
    <s v="Dépôt plans+budget révisés"/>
    <n v="9"/>
    <s v="Dépôt plans+budget révisés"/>
    <n v="9"/>
    <s v="Dépôt plans+budget révisés"/>
    <n v="9"/>
    <s v="Dépôt plans+budget révisés"/>
    <s v="Approbation début des travaux"/>
    <n v="9"/>
    <m/>
    <m/>
    <s v="Plan approuvé mars 2016"/>
  </r>
  <r>
    <n v="16"/>
    <s v="Sainte-Martine"/>
    <s v="16-12"/>
    <s v="3000-8675"/>
    <x v="267"/>
    <s v="CPE  ABRACADABRA"/>
    <x v="23"/>
    <x v="0"/>
    <s v="Ajout INS"/>
    <s v="2017-2018"/>
    <n v="2016"/>
    <d v="2017-04-01T00:00:00"/>
    <x v="2"/>
    <s v="Construction - installation"/>
    <x v="2"/>
    <x v="2"/>
    <s v="En réalisation"/>
    <d v="2017-03-31T00:00:00"/>
    <s v="Dépôt plans+budget pré."/>
    <s v="Dépôt plans+budget pré."/>
    <n v="6"/>
    <s v="Dépôt plans+budget pré."/>
    <n v="6"/>
    <s v="Dépôt plans+budget pré."/>
    <n v="6"/>
    <s v="Dépôt plans+budget pré."/>
    <n v="6"/>
    <s v="Dépôt plans+budget pré."/>
    <s v="Autorisation début des travaux"/>
    <n v="6"/>
    <s v="Retard anticipé"/>
    <m/>
    <s v="En travaux"/>
  </r>
  <r>
    <n v="16"/>
    <s v="Saint-Valérien-de-Milton"/>
    <s v="16-03"/>
    <s v="5450-2943"/>
    <x v="268"/>
    <s v="CPE MAFAMIGARDE (INST. SAINT-VALÉRIEN)"/>
    <x v="5"/>
    <x v="0"/>
    <s v="Ajout INS"/>
    <s v="2017-2018"/>
    <n v="2017"/>
    <d v="2017-04-03T00:00:00"/>
    <x v="0"/>
    <s v="Construction - installation"/>
    <x v="0"/>
    <x v="0"/>
    <s v="En réalisation"/>
    <d v="2017-09-30T00:00:00"/>
    <s v="Aucune étape franchie"/>
    <s v="Aucune étape franchie"/>
    <n v="0"/>
    <s v="Aucune étape franchie"/>
    <n v="0"/>
    <s v="Aucune étape franchie"/>
    <n v="0"/>
    <s v="Aucune étape franchie"/>
    <n v="0"/>
    <s v="Aucune étape franchie"/>
    <s v="Aucune étape franchie"/>
    <n v="0"/>
    <m/>
    <m/>
    <s v="Projet de location autofinancé. En attente des plans"/>
  </r>
  <r>
    <n v="16"/>
    <s v="Longueuil"/>
    <s v="16-22"/>
    <s v="1501-8849"/>
    <x v="269"/>
    <s v="C.P.E. DU QUARTIER"/>
    <x v="67"/>
    <x v="0"/>
    <s v="Augment. INS"/>
    <s v="2017-2018"/>
    <n v="2016"/>
    <d v="2017-06-01T00:00:00"/>
    <x v="2"/>
    <s v="Agrandissement -installation"/>
    <x v="2"/>
    <x v="2"/>
    <s v="En réalisation"/>
    <d v="2016-08-31T00:00:00"/>
    <s v="Dépôt plans+budget révisés"/>
    <s v="Dépôt plans+budget révisés"/>
    <n v="9"/>
    <s v="Dépôt plans+budget révisés"/>
    <n v="9"/>
    <s v="Dépôt plans+budget révisés"/>
    <n v="9"/>
    <s v="Dépôt plans+budget révisés"/>
    <n v="9"/>
    <s v="Dépôt plans+budget révisés"/>
    <s v="Dépôt plans+budget révisés"/>
    <n v="9"/>
    <m/>
    <m/>
    <s v="Plan et Budget approuvés. En Appel d'offre entrepreneur"/>
  </r>
  <r>
    <n v="16"/>
    <s v="Châteauguay"/>
    <s v="16-07"/>
    <s v="1625-5390"/>
    <x v="270"/>
    <s v="CPE TAM-TAM"/>
    <x v="33"/>
    <x v="0"/>
    <s v="Augment. INS"/>
    <s v="2017-2018"/>
    <n v="2016"/>
    <d v="2017-07-24T00:00:00"/>
    <x v="2"/>
    <s v="Agrandissement -installation"/>
    <x v="2"/>
    <x v="2"/>
    <s v="En réalisation"/>
    <d v="2016-07-04T00:00:00"/>
    <s v="Dépôt plans+budget pré."/>
    <s v="Dépôt plans+budget pré."/>
    <n v="6"/>
    <s v="Dépôt plans+budget pré."/>
    <n v="6"/>
    <s v="Dépôt plans+budget pré."/>
    <n v="6"/>
    <s v="Dépôt plans+budget pré."/>
    <n v="6"/>
    <s v="Dépôt plans+budget pré."/>
    <s v="Dépôt plans+budget pré."/>
    <n v="6"/>
    <m/>
    <m/>
    <s v="En attente des plans révisés"/>
  </r>
  <r>
    <n v="16"/>
    <s v="Les Coteaux"/>
    <s v="16-11"/>
    <s v="3000-4925"/>
    <x v="271"/>
    <s v="CPE LES SOULANGES (INST. LES COTEAUX)"/>
    <x v="0"/>
    <x v="0"/>
    <s v="Ajout INS"/>
    <s v="2017-2018"/>
    <n v="2016"/>
    <d v="2017-07-29T00:00:00"/>
    <x v="2"/>
    <s v="Construction - installation"/>
    <x v="2"/>
    <x v="2"/>
    <s v="En réalisation"/>
    <d v="2016-07-29T00:00:00"/>
    <s v="Dépôt étude d'opportunité"/>
    <s v="Dépôt étude d’opportunité"/>
    <n v="4"/>
    <s v="Dépôt étude d'opportunité"/>
    <n v="4"/>
    <s v="Dépôt étude d'opportunité"/>
    <n v="4"/>
    <s v="Dépôt étude d'opportunité"/>
    <n v="4"/>
    <s v="Autorisation à poursuivre le projet"/>
    <s v="Autorisation poursuite projet"/>
    <n v="4"/>
    <m/>
    <m/>
    <s v="Autorisation achat terrain donnée - En attente plans et budget"/>
  </r>
  <r>
    <n v="16"/>
    <s v="Brigham"/>
    <s v="16-13"/>
    <s v="1642-3105"/>
    <x v="272"/>
    <s v="CPE LE PAPILLON BLEU (INST.BRIGHAM)"/>
    <x v="66"/>
    <x v="0"/>
    <s v="Ajout INS"/>
    <s v="2017-2018"/>
    <n v="2017"/>
    <d v="2017-07-31T00:00:00"/>
    <x v="0"/>
    <s v="Construction - installation"/>
    <x v="0"/>
    <x v="0"/>
    <s v="En réalisation"/>
    <d v="2017-09-30T00:00:00"/>
    <s v="Aucune étape franchie"/>
    <s v="Aucune étape franchie"/>
    <n v="0"/>
    <s v="Aucune étape franchie"/>
    <n v="0"/>
    <s v="Aucune étape franchie"/>
    <n v="0"/>
    <s v="Aucune étape franchie"/>
    <n v="0"/>
    <s v="Aucune étape franchie"/>
    <s v="Aucune étape franchie"/>
    <n v="0"/>
    <m/>
    <m/>
    <s v="Recherche opportunité Actif"/>
  </r>
  <r>
    <n v="16"/>
    <s v="Granby"/>
    <s v="16-14"/>
    <s v="2312-3318"/>
    <x v="273"/>
    <s v="CPE NEZ-À-NEZ"/>
    <x v="111"/>
    <x v="0"/>
    <s v="Ajout INS"/>
    <s v="2017-2018"/>
    <n v="2016"/>
    <d v="2017-08-01T00:00:00"/>
    <x v="2"/>
    <s v="Construction - installation"/>
    <x v="2"/>
    <x v="2"/>
    <s v="En réalisation"/>
    <d v="2016-08-31T00:00:00"/>
    <s v="Approbation plans+budget rév."/>
    <s v="Autorisation début des travaux"/>
    <n v="11"/>
    <s v="Autorisation début des travaux"/>
    <n v="11"/>
    <s v="Autorisation début des travaux"/>
    <n v="11"/>
    <s v="Autorisation début des travaux"/>
    <n v="11"/>
    <s v="Autorisation début des travaux"/>
    <s v="Autorisation début des travaux"/>
    <n v="11"/>
    <m/>
    <m/>
    <s v="En travaux"/>
  </r>
  <r>
    <n v="16"/>
    <s v="McMasterville"/>
    <s v="16-18"/>
    <s v="5505-9406"/>
    <x v="274"/>
    <s v="LES FRIMOUSSES DE LA VALLÉE"/>
    <x v="67"/>
    <x v="0"/>
    <s v="Augment. INS"/>
    <s v="2017-2018"/>
    <n v="2017"/>
    <d v="2017-08-28T00:00:00"/>
    <x v="0"/>
    <s v="Réaménagement -installation"/>
    <x v="0"/>
    <x v="0"/>
    <s v="En réalisation"/>
    <d v="2017-09-30T00:00:00"/>
    <s v="Aucune étape franchie"/>
    <s v="Aucune étape franchie"/>
    <n v="0"/>
    <s v="Aucune étape franchie"/>
    <n v="0"/>
    <s v="Aucune étape franchie"/>
    <n v="0"/>
    <s v="Aucune étape franchie"/>
    <n v="0"/>
    <s v="Aucune étape franchie"/>
    <s v="Aucune étape franchie"/>
    <n v="0"/>
    <m/>
    <m/>
    <s v="Recherche opportunité Passif"/>
  </r>
  <r>
    <n v="16"/>
    <s v="Saint-Antoine-Abbé"/>
    <s v="16-09"/>
    <s v="3000-8675"/>
    <x v="275"/>
    <s v="CPE ABRACADABRA (LES PETITES POMMES)"/>
    <x v="58"/>
    <x v="0"/>
    <s v="Augment. INS"/>
    <s v="2017-2018"/>
    <n v="2016"/>
    <d v="2017-09-30T00:00:00"/>
    <x v="0"/>
    <s v="Agrandissement -installation"/>
    <x v="0"/>
    <x v="0"/>
    <s v="En réalisation"/>
    <d v="2017-02-16T00:00:00"/>
    <s v="Aucune étape franchie"/>
    <s v="Aucune étape franchie"/>
    <n v="0"/>
    <s v="Aucune étape franchie"/>
    <n v="0"/>
    <s v="Aucune étape franchie"/>
    <n v="0"/>
    <s v="Aucune étape franchie"/>
    <n v="0"/>
    <s v="Aucune étape franchie"/>
    <s v="Aucune étape franchie"/>
    <n v="0"/>
    <m/>
    <m/>
    <s v="Recherche opportunité Actif"/>
  </r>
  <r>
    <n v="16"/>
    <s v="Salaberry-de-Valleyfield"/>
    <s v="16-12"/>
    <s v="2311-1214"/>
    <x v="276"/>
    <s v="CPE CITRONNELLE (INST VALLEYFIELD)"/>
    <x v="0"/>
    <x v="0"/>
    <s v="Ajout INS"/>
    <s v="2017-2018"/>
    <n v="2016"/>
    <d v="2017-09-30T00:00:00"/>
    <x v="2"/>
    <s v="Construction - installation"/>
    <x v="2"/>
    <x v="2"/>
    <s v="En réalisation"/>
    <d v="2016-09-30T00:00:00"/>
    <s v="Approbation plans+budget pré."/>
    <s v="Approbation plans+budget pré."/>
    <n v="7"/>
    <s v="Approbation plans+budget pré."/>
    <n v="7"/>
    <s v="Approbation plans+budget pré."/>
    <n v="7"/>
    <s v="Approbation plans+budget pré."/>
    <n v="7"/>
    <s v="Approbation plans+budget pré."/>
    <s v="Approbation plans+budget pré."/>
    <n v="7"/>
    <m/>
    <m/>
    <s v="Autorisation achat terrain donnée - En attente plans et budget"/>
  </r>
  <r>
    <n v="16"/>
    <s v="Longueuil"/>
    <s v="16-22"/>
    <s v="2540-5994"/>
    <x v="277"/>
    <s v="CPE VOS TOUT-PETITS"/>
    <x v="57"/>
    <x v="0"/>
    <s v="Augment. INS"/>
    <s v="2017-2018"/>
    <n v="2017"/>
    <d v="2017-09-30T00:00:00"/>
    <x v="0"/>
    <s v="Agrandissement -installation"/>
    <x v="0"/>
    <x v="0"/>
    <s v="Au développement"/>
    <d v="2017-09-30T00:00:00"/>
    <s v="Aucune étape franchie"/>
    <s v="Aucune étape franchie"/>
    <n v="0"/>
    <s v="Aucune étape franchie"/>
    <n v="0"/>
    <s v="Aucune étape franchie"/>
    <n v="0"/>
    <s v="Aucune étape franchie"/>
    <n v="0"/>
    <s v="Aucune étape franchie"/>
    <s v="Aucune étape franchie"/>
    <n v="0"/>
    <m/>
    <m/>
    <s v="Recherche opportunité Passif"/>
  </r>
  <r>
    <n v="16"/>
    <s v="Cowansville"/>
    <s v="16-13"/>
    <s v="3094-6776"/>
    <x v="278"/>
    <s v="CPE LE ZÈBRE CAROTTÉ"/>
    <x v="78"/>
    <x v="0"/>
    <s v="Augment. INS"/>
    <s v="2017-2018"/>
    <n v="2017"/>
    <d v="2017-09-30T00:00:00"/>
    <x v="0"/>
    <s v="Réaménagement -installation"/>
    <x v="0"/>
    <x v="0"/>
    <s v="Au développement"/>
    <d v="2017-09-30T00:00:00"/>
    <s v="Aucune étape franchie"/>
    <s v="Aucune étape franchie"/>
    <n v="0"/>
    <s v="Aucune étape franchie"/>
    <n v="0"/>
    <s v="Aucune étape franchie"/>
    <n v="0"/>
    <s v="Aucune étape franchie"/>
    <n v="0"/>
    <s v="Aucune étape franchie"/>
    <s v="Aucune étape franchie"/>
    <n v="0"/>
    <m/>
    <m/>
    <s v="Recherche opportunité Actif"/>
  </r>
  <r>
    <n v="16"/>
    <s v="Contrecoeur"/>
    <s v="16-20"/>
    <s v="1859-4374"/>
    <x v="279"/>
    <s v="C.P.E. PETIT À PETIT (INST. CONTRECOEUR)"/>
    <x v="39"/>
    <x v="0"/>
    <s v="Ajout INS"/>
    <s v="2017-2018"/>
    <n v="2016"/>
    <d v="2017-10-25T00:00:00"/>
    <x v="2"/>
    <s v="Construction - installation"/>
    <x v="2"/>
    <x v="2"/>
    <s v="En réalisation"/>
    <d v="2016-07-29T00:00:00"/>
    <s v="Autorisation poursuite projet"/>
    <s v="Autorisation poursuite projet"/>
    <n v="5"/>
    <s v="Autorisation poursuite projet"/>
    <n v="5"/>
    <s v="Autorisation poursuite projet"/>
    <n v="5"/>
    <s v="Autorisation poursuite projet"/>
    <n v="5"/>
    <s v="Autorisation poursuite projet"/>
    <s v="Autorisation poursuite projet"/>
    <n v="5"/>
    <m/>
    <s v=" Bail emphytéose signé, budget à accepter."/>
    <s v="En attente plan budget"/>
  </r>
  <r>
    <n v="16"/>
    <s v="Saint-Cyprien-de-Napierville"/>
    <s v="16-06"/>
    <s v="2323-8967"/>
    <x v="280"/>
    <s v="LES JEUNES POUSSES DES JARDINS-DU-QC - (INST. M. DOUGLAS)"/>
    <x v="23"/>
    <x v="0"/>
    <s v="Ajout INS"/>
    <s v="2017-2018"/>
    <n v="2016"/>
    <d v="2018-01-22T00:00:00"/>
    <x v="2"/>
    <s v="Construction - installation"/>
    <x v="2"/>
    <x v="2"/>
    <s v="En réalisation"/>
    <d v="2017-03-22T00:00:00"/>
    <s v="Dépôt étude d'opportunité"/>
    <s v="Dépôt étude d’opportunité"/>
    <n v="4"/>
    <s v="Dépôt étude d'opportunité"/>
    <n v="4"/>
    <s v="Dépôt étude d'opportunité"/>
    <n v="4"/>
    <s v="Dépôt étude d'opportunité"/>
    <n v="4"/>
    <s v="Dépôt étude d'opportunité"/>
    <s v="Dépôt étude d'opportunité"/>
    <n v="4"/>
    <m/>
    <m/>
    <s v="Opportunité en analyse"/>
  </r>
  <r>
    <n v="16"/>
    <s v="Longueuil"/>
    <s v="16-21"/>
    <s v="3000-2040"/>
    <x v="281"/>
    <s v="CPE L'ATTRAIT MIGNON"/>
    <x v="38"/>
    <x v="0"/>
    <s v="Ajout INS"/>
    <s v="2017-2018"/>
    <n v="2017"/>
    <d v="2018-03-30T00:00:00"/>
    <x v="2"/>
    <s v="Construction - installation"/>
    <x v="2"/>
    <x v="2"/>
    <s v="En réalisation"/>
    <d v="2017-04-15T00:00:00"/>
    <s v="Admissibilité au PFI"/>
    <s v="Admissibilité au PFI"/>
    <n v="1"/>
    <s v="Admissibilité au PFI"/>
    <n v="1"/>
    <s v="Admissibilité au PFI"/>
    <n v="1"/>
    <s v="Admissibilité au PFI"/>
    <n v="1"/>
    <s v="Admissibilité au PFI"/>
    <s v="Admissibilité au PFI"/>
    <n v="1"/>
    <m/>
    <m/>
    <s v="Opportunité en analyse (CPE voudrait fusionner 10 places de 2013)"/>
  </r>
  <r>
    <n v="16"/>
    <s v="Longueuil"/>
    <s v="16-21"/>
    <s v="3000-2040"/>
    <x v="281"/>
    <s v="CPE L'ATTRAIT MIGNON"/>
    <x v="2"/>
    <x v="0"/>
    <s v="Augment. INS"/>
    <s v="2017-2018"/>
    <n v="2017"/>
    <d v="2018-03-30T00:00:00"/>
    <x v="0"/>
    <s v="Construction - installation"/>
    <x v="0"/>
    <x v="0"/>
    <s v="En réalisation"/>
    <d v="2017-04-15T00:00:00"/>
    <s v="Admissibilité au PFI"/>
    <s v="Admissibilité au PFI"/>
    <n v="1"/>
    <s v="Admissibilité au PFI"/>
    <n v="1"/>
    <s v="Admissibilité au PFI"/>
    <n v="1"/>
    <s v="Admissibilité au PFI"/>
    <n v="1"/>
    <s v="Admissibilité au PFI"/>
    <s v="Admissibilité au PFI"/>
    <n v="1"/>
    <m/>
    <m/>
    <s v="Opportunité en analyse (CPE voudrait fusionner 10 places de 2013)"/>
  </r>
  <r>
    <n v="16"/>
    <s v="Candiac"/>
    <s v="16-08"/>
    <s v="2156-5916"/>
    <x v="282"/>
    <s v="CPE LA MÈRE SCHTROUMPH (INST. CANDIAC)"/>
    <x v="0"/>
    <x v="0"/>
    <s v="Ajout INS"/>
    <s v="2017-2018"/>
    <n v="2016"/>
    <d v="2018-03-31T00:00:00"/>
    <x v="2"/>
    <s v="Construction - installation"/>
    <x v="2"/>
    <x v="2"/>
    <s v="En réalisation"/>
    <d v="2016-10-28T00:00:00"/>
    <s v="Admissibilité au PFI"/>
    <s v="Admissibilité au PFI"/>
    <n v="1"/>
    <s v="Admissibilité au PFI"/>
    <n v="1"/>
    <s v="Appels d'offres entrepreneur"/>
    <n v="8"/>
    <s v="Appels d'offres entrepreneur"/>
    <n v="8"/>
    <s v="Appels d'offres entrepreneur"/>
    <s v="Appels d'offres entrepreneur"/>
    <n v="8"/>
    <s v="Retard anticipé"/>
    <s v="À risque. Etude d'opportunité reçue, en analyse."/>
    <s v="Recherche d'opportunité."/>
  </r>
  <r>
    <n v="16"/>
    <s v="Saint-Chrysostome"/>
    <s v="16-09"/>
    <s v="1639-1526"/>
    <x v="283"/>
    <s v="CPE KALÉIDOSCOPE CHILD CARE CENTER"/>
    <x v="6"/>
    <x v="0"/>
    <s v="Ajout INS"/>
    <s v="2017-2018"/>
    <n v="2016"/>
    <d v="2018-03-31T00:00:00"/>
    <x v="2"/>
    <s v="Construction - installation"/>
    <x v="2"/>
    <x v="2"/>
    <s v="En réalisation"/>
    <d v="2016-08-22T00:00:00"/>
    <s v="Autorisation poursuite projet"/>
    <s v="Autorisation poursuite projet"/>
    <n v="5"/>
    <s v="Autorisation poursuite projet"/>
    <n v="5"/>
    <s v="Autorisation poursuite projet"/>
    <n v="5"/>
    <s v="Autorisation poursuite projet"/>
    <n v="5"/>
    <s v="Autorisation poursuite projet"/>
    <s v="Autorisation poursuite projet"/>
    <n v="5"/>
    <m/>
    <m/>
    <s v="En attente des plans pour 80 places (projet fusionné 2011-2013 - 60+20)"/>
  </r>
  <r>
    <n v="16"/>
    <s v="Saint-Chrysostome"/>
    <s v="16-09"/>
    <s v="1639-1526"/>
    <x v="283"/>
    <s v="CPE KALÉIDOSCOPE CHILD CARE CENTER"/>
    <x v="33"/>
    <x v="0"/>
    <s v="Augment. INS"/>
    <s v="2017-2018"/>
    <n v="2016"/>
    <d v="2018-03-31T00:00:00"/>
    <x v="0"/>
    <s v="Construction - installation"/>
    <x v="0"/>
    <x v="0"/>
    <s v="En réalisation"/>
    <d v="2016-08-22T00:00:00"/>
    <s v="Autorisation poursuite projet"/>
    <s v="Autorisation poursuite projet"/>
    <n v="5"/>
    <s v="Autorisation poursuite projet"/>
    <n v="5"/>
    <s v="Autorisation poursuite projet"/>
    <n v="5"/>
    <s v="Autorisation poursuite projet"/>
    <n v="5"/>
    <s v="Autorisation poursuite projet"/>
    <s v="Autorisation poursuite projet"/>
    <n v="5"/>
    <m/>
    <m/>
    <s v="En attente des plans pour 80 places (projet fusionné 2011-2013 - 60+20)"/>
  </r>
  <r>
    <n v="16"/>
    <s v="Boucherville"/>
    <s v="16-24"/>
    <s v="3000-2100"/>
    <x v="284"/>
    <s v="CPE DE BOUCHERVILLE"/>
    <x v="0"/>
    <x v="0"/>
    <s v="Ajout INS"/>
    <s v="2017-2018"/>
    <n v="2017"/>
    <d v="2018-03-31T00:00:00"/>
    <x v="2"/>
    <s v="Construction - installation"/>
    <x v="2"/>
    <x v="2"/>
    <s v="En réalisation"/>
    <d v="2017-04-01T00:00:00"/>
    <s v="Dépôt étude d'opportunité"/>
    <s v="Dépôt étude d’opportunité"/>
    <n v="4"/>
    <s v="Dépôt étude d'opportunité"/>
    <n v="4"/>
    <s v="Dépôt étude d'opportunité"/>
    <n v="4"/>
    <s v="Dépôt étude d'opportunité"/>
    <n v="4"/>
    <s v="Dépôt étude d'opportunité"/>
    <s v="Dépôt étude d'opportunité"/>
    <n v="4"/>
    <m/>
    <s v="À risque: Budget à équilibrer et problématique du terrain. En attente du projet de bail et du budget ."/>
    <s v="Autorisation à signer le bail donné. Plan reçu sept."/>
  </r>
  <r>
    <n v="16"/>
    <s v="Sainte-Julie"/>
    <s v="16-19"/>
    <s v="1626-2032"/>
    <x v="285"/>
    <s v="CPE JULIE-SOLEIL"/>
    <x v="118"/>
    <x v="0"/>
    <s v="Augment. INS"/>
    <s v="2017-2018"/>
    <n v="2017"/>
    <d v="2018-03-31T00:00:00"/>
    <x v="0"/>
    <s v="Réaménagement -installation"/>
    <x v="0"/>
    <x v="0"/>
    <s v="En réalisation"/>
    <d v="2017-09-30T00:00:00"/>
    <s v="Aucune étape franchie"/>
    <s v="Aucune étape franchie"/>
    <n v="0"/>
    <s v="Aucune étape franchie"/>
    <n v="0"/>
    <s v="Aucune étape franchie"/>
    <n v="0"/>
    <s v="Aucune étape franchie"/>
    <n v="0"/>
    <s v="Aucune étape franchie"/>
    <s v="Aucune étape franchie"/>
    <n v="0"/>
    <m/>
    <m/>
    <s v="Recherche opportunité Actif"/>
  </r>
  <r>
    <m/>
    <m/>
    <m/>
    <m/>
    <x v="4"/>
    <s v="Sous-total:"/>
    <x v="119"/>
    <x v="1"/>
    <m/>
    <s v="2017-2018"/>
    <s v="2017-2018"/>
    <m/>
    <x v="1"/>
    <m/>
    <x v="1"/>
    <x v="1"/>
    <m/>
    <m/>
    <m/>
    <m/>
    <m/>
    <m/>
    <m/>
    <m/>
    <m/>
    <m/>
    <m/>
    <m/>
    <m/>
    <m/>
    <m/>
    <m/>
    <m/>
  </r>
  <r>
    <n v="16"/>
    <s v="Beauharnois"/>
    <s v="16-12"/>
    <s v="1464-5725"/>
    <x v="286"/>
    <s v="CPE BOBINO-INSTALLATION TAPAGEUR"/>
    <x v="46"/>
    <x v="0"/>
    <s v="Augment. INS"/>
    <s v="2018-2019"/>
    <n v="2018"/>
    <d v="2018-04-01T00:00:00"/>
    <x v="0"/>
    <s v="Agrandissement -installation"/>
    <x v="0"/>
    <x v="0"/>
    <s v="En réalisation"/>
    <d v="2018-09-30T00:00:00"/>
    <s v="Aucune étape franchie"/>
    <s v="Aucune étape franchie"/>
    <n v="0"/>
    <s v="Aucune étape franchie"/>
    <n v="0"/>
    <s v="Aucune étape franchie"/>
    <n v="0"/>
    <s v="Aucune étape franchie"/>
    <n v="0"/>
    <s v="Aucune étape franchie"/>
    <s v="Aucune étape franchie"/>
    <n v="0"/>
    <m/>
    <m/>
    <s v="Recherche opportunité Actif"/>
  </r>
  <r>
    <n v="16"/>
    <s v="Longueuil"/>
    <s v="16-22"/>
    <s v="1501-8849"/>
    <x v="287"/>
    <s v="CPE DU QUARTIER (INST. LONGUEUIL)"/>
    <x v="6"/>
    <x v="0"/>
    <s v="Ajout INS"/>
    <s v="2018-2019"/>
    <n v="2018"/>
    <d v="2018-04-06T00:00:00"/>
    <x v="0"/>
    <s v="Construction - installation"/>
    <x v="0"/>
    <x v="0"/>
    <s v="En réalisation"/>
    <d v="2018-09-30T00:00:00"/>
    <s v="Aucune étape franchie"/>
    <s v="Aucune étape franchie"/>
    <n v="0"/>
    <s v="Aucune étape franchie"/>
    <n v="0"/>
    <s v="Aucune étape franchie"/>
    <n v="0"/>
    <s v="Aucune étape franchie"/>
    <n v="0"/>
    <s v="Aucune étape franchie"/>
    <s v="Aucune étape franchie"/>
    <n v="0"/>
    <m/>
    <m/>
    <s v="Recherche opportunité Actif"/>
  </r>
  <r>
    <n v="16"/>
    <s v="Beauharnois"/>
    <s v="16-12"/>
    <s v="1464-5725"/>
    <x v="288"/>
    <s v="CPE BOBINO INC. (INST. BEAUHARNOIS)"/>
    <x v="64"/>
    <x v="0"/>
    <s v="Ajout INS"/>
    <s v="2018-2019"/>
    <n v="2018"/>
    <d v="2018-04-01T00:00:00"/>
    <x v="0"/>
    <s v="Construction - installation"/>
    <x v="0"/>
    <x v="0"/>
    <s v="En réalisation"/>
    <d v="2018-09-30T00:00:00"/>
    <s v="Aucune étape franchie"/>
    <s v="Aucune étape franchie"/>
    <n v="0"/>
    <s v="Aucune étape franchie"/>
    <n v="0"/>
    <s v="Aucune étape franchie"/>
    <n v="0"/>
    <s v="Aucune étape franchie"/>
    <n v="0"/>
    <s v="Aucune étape franchie"/>
    <s v="Aucune étape franchie"/>
    <n v="0"/>
    <m/>
    <m/>
    <s v="Recherche opportunité Actif"/>
  </r>
  <r>
    <n v="16"/>
    <s v="Châteauguay"/>
    <s v="16-07"/>
    <s v="2840-5397"/>
    <x v="289"/>
    <s v="CPE CACHALOT (INST. CHÂTEAUGUAY)"/>
    <x v="6"/>
    <x v="0"/>
    <s v="Ajout INS"/>
    <s v="2018-2019"/>
    <n v="2018"/>
    <d v="2018-04-01T00:00:00"/>
    <x v="0"/>
    <s v="Construction - installation"/>
    <x v="0"/>
    <x v="0"/>
    <s v="En réalisation"/>
    <d v="2018-09-30T00:00:00"/>
    <s v="Aucune étape franchie"/>
    <s v="Aucune étape franchie"/>
    <n v="0"/>
    <s v="Aucune étape franchie"/>
    <n v="0"/>
    <s v="Aucune étape franchie"/>
    <n v="0"/>
    <s v="Aucune étape franchie"/>
    <n v="0"/>
    <s v="Aucune étape franchie"/>
    <s v="Aucune étape franchie"/>
    <n v="0"/>
    <m/>
    <m/>
    <s v="Recherche opportunité Actif"/>
  </r>
  <r>
    <n v="16"/>
    <s v="Saint-Hyacinthe"/>
    <s v="16-02"/>
    <s v="5450-2943"/>
    <x v="290"/>
    <s v="CPE MAFAMIGARDE (INST. SAINT-HYACINTHE)"/>
    <x v="5"/>
    <x v="0"/>
    <s v="Ajout INS"/>
    <s v="2018-2019"/>
    <n v="2018"/>
    <d v="2018-04-02T00:00:00"/>
    <x v="0"/>
    <s v="Aménagement - location"/>
    <x v="0"/>
    <x v="0"/>
    <s v="En réalisation"/>
    <d v="2018-09-30T00:00:00"/>
    <s v="Aucune étape franchie"/>
    <s v="Aucune étape franchie"/>
    <n v="0"/>
    <s v="Aucune étape franchie"/>
    <n v="0"/>
    <s v="Aucune étape franchie"/>
    <n v="0"/>
    <s v="Aucune étape franchie"/>
    <n v="0"/>
    <s v="Aucune étape franchie"/>
    <s v="Aucune étape franchie"/>
    <n v="0"/>
    <m/>
    <m/>
    <s v="Recherche opportunité Passif"/>
  </r>
  <r>
    <n v="16"/>
    <s v="Saint-Antoine-sur-Richelieu"/>
    <s v="16-18"/>
    <s v="1860-5642"/>
    <x v="291"/>
    <s v="C.P.E. LE HIBOU (INST. SAINT-ANTOINE-SUR-RICHELIEU)"/>
    <x v="49"/>
    <x v="0"/>
    <s v="Ajout INS"/>
    <s v="2018-2019"/>
    <n v="2018"/>
    <d v="2018-05-15T00:00:00"/>
    <x v="0"/>
    <s v="Construction - installation"/>
    <x v="0"/>
    <x v="0"/>
    <s v="En réalisation"/>
    <d v="2018-09-30T00:00:00"/>
    <s v="Aucune étape franchie"/>
    <s v="Aucune étape franchie"/>
    <n v="0"/>
    <s v="Aucune étape franchie"/>
    <n v="0"/>
    <s v="Aucune étape franchie"/>
    <n v="0"/>
    <s v="Aucune étape franchie"/>
    <n v="0"/>
    <s v="Aucune étape franchie"/>
    <s v="Aucune étape franchie"/>
    <n v="0"/>
    <m/>
    <m/>
    <s v="Recherche opportunité Passif"/>
  </r>
  <r>
    <n v="16"/>
    <s v="Kahnawake"/>
    <s v="16-26"/>
    <s v="3000-4936"/>
    <x v="292"/>
    <s v="STEP BY STEP CHILD AND FAMILY CENTER"/>
    <x v="10"/>
    <x v="0"/>
    <s v="Ajout INS"/>
    <s v="2018-2019"/>
    <n v="2020"/>
    <d v="2018-07-01T00:00:00"/>
    <x v="8"/>
    <s v="Construction - installation"/>
    <x v="2"/>
    <x v="2"/>
    <s v="Au développement"/>
    <d v="2020-09-30T00:00:00"/>
    <s v="Aucune étape franchie"/>
    <s v="Aucune étape franchie"/>
    <n v="0"/>
    <s v="Aucune étape franchie"/>
    <n v="0"/>
    <s v="Aucune étape franchie"/>
    <n v="0"/>
    <s v="Aucune étape franchie"/>
    <n v="0"/>
    <s v="Aucune étape franchie"/>
    <s v="Aucune étape franchie"/>
    <n v="0"/>
    <m/>
    <s v="2016-10-07 : Engagement de réalisation"/>
    <s v="Engagement de réalisation. En att contrat chargé projet pour Préliminaire"/>
  </r>
  <r>
    <n v="16"/>
    <s v="Longueuil"/>
    <s v="16-21"/>
    <s v="1477-4566"/>
    <x v="293"/>
    <s v="CPE DE LONGUEUIL-EST"/>
    <x v="27"/>
    <x v="0"/>
    <s v="Augment. INS"/>
    <s v="2018-2019"/>
    <n v="2017"/>
    <d v="2018-07-10T00:00:00"/>
    <x v="0"/>
    <s v="Agrandissement -installation"/>
    <x v="0"/>
    <x v="0"/>
    <s v="En réalisation"/>
    <d v="2017-09-30T00:00:00"/>
    <s v="Aucune étape franchie"/>
    <s v="Aucune étape franchie"/>
    <n v="0"/>
    <s v="Aucune étape franchie"/>
    <n v="0"/>
    <s v="Aucune étape franchie"/>
    <n v="0"/>
    <s v="Aucune étape franchie"/>
    <n v="0"/>
    <s v="Aucune étape franchie"/>
    <s v="Aucune étape franchie"/>
    <n v="0"/>
    <m/>
    <m/>
    <s v="Recherche opportunité Actif"/>
  </r>
  <r>
    <n v="16"/>
    <s v="Saint-Bruno-de-Montarville"/>
    <s v="16-24"/>
    <s v="3001-4065"/>
    <x v="294"/>
    <s v="G. LA PLACE DES PETITS INC."/>
    <x v="6"/>
    <x v="2"/>
    <s v="Impl. garderie"/>
    <s v="2018-2019"/>
    <n v="2018"/>
    <d v="2018-08-17T00:00:00"/>
    <x v="0"/>
    <s v="Construction - installation"/>
    <x v="4"/>
    <x v="4"/>
    <s v="En réalisation"/>
    <d v="2018-09-30T00:00:00"/>
    <s v="Aucune étape franchie"/>
    <s v="Aucune étape franchie"/>
    <n v="0"/>
    <s v="Aucune étape franchie"/>
    <n v="0"/>
    <s v="Aucune étape franchie"/>
    <n v="0"/>
    <s v="Aucune étape franchie"/>
    <n v="0"/>
    <s v="Aucune étape franchie"/>
    <s v="Aucune étape franchie"/>
    <n v="0"/>
    <m/>
    <m/>
    <s v="Recherche opportunité Actif"/>
  </r>
  <r>
    <n v="16"/>
    <s v="Marieville"/>
    <s v="16-15"/>
    <s v="3001-4712"/>
    <x v="295"/>
    <s v="CENTRE DE LA PETITE ENFANCE MAMIE-POM (INST. MARIEVILLE)"/>
    <x v="6"/>
    <x v="0"/>
    <s v="Ajout INS"/>
    <s v="2018-2019"/>
    <n v="2017"/>
    <d v="2018-09-30T00:00:00"/>
    <x v="0"/>
    <s v="Aménagement - location"/>
    <x v="0"/>
    <x v="0"/>
    <s v="En réalisation"/>
    <d v="2017-09-30T00:00:00"/>
    <s v="Aucune étape franchie"/>
    <s v="Aucune étape franchie"/>
    <n v="0"/>
    <s v="Aucune étape franchie"/>
    <n v="0"/>
    <s v="Aucune étape franchie"/>
    <n v="0"/>
    <s v="Aucune étape franchie"/>
    <n v="0"/>
    <s v="Aucune étape franchie"/>
    <s v="Aucune étape franchie"/>
    <n v="0"/>
    <m/>
    <m/>
    <s v="Recherche opportunité Actif"/>
  </r>
  <r>
    <n v="16"/>
    <s v="Châteauguay"/>
    <s v="16-07"/>
    <s v="2840-5397"/>
    <x v="296"/>
    <s v="CPE CACHALOT (INST. CHÂTEAUGUAY)"/>
    <x v="6"/>
    <x v="0"/>
    <s v="Ajout INS"/>
    <s v="2018-2019"/>
    <n v="2017"/>
    <d v="2018-09-30T00:00:00"/>
    <x v="0"/>
    <s v="Construction - installation"/>
    <x v="0"/>
    <x v="0"/>
    <s v="En réalisation"/>
    <d v="2017-09-30T00:00:00"/>
    <s v="Aucune étape franchie"/>
    <s v="Aucune étape franchie"/>
    <n v="0"/>
    <s v="Aucune étape franchie"/>
    <n v="0"/>
    <s v="Aucune étape franchie"/>
    <n v="0"/>
    <s v="Aucune étape franchie"/>
    <n v="0"/>
    <s v="Aucune étape franchie"/>
    <s v="Aucune étape franchie"/>
    <n v="0"/>
    <m/>
    <m/>
    <s v="Recherche opportunité Actif"/>
  </r>
  <r>
    <n v="16"/>
    <s v="Sorel-Tracy"/>
    <s v="16-16"/>
    <s v="1647-9594"/>
    <x v="297"/>
    <s v="CPE LA MARELLE (INST. SOREL-TRACY)"/>
    <x v="28"/>
    <x v="0"/>
    <s v="Ajout INS"/>
    <s v="2018-2019"/>
    <n v="2017"/>
    <d v="2018-09-20T00:00:00"/>
    <x v="0"/>
    <s v="Construction - installation"/>
    <x v="0"/>
    <x v="0"/>
    <s v="En réalisation"/>
    <d v="2017-09-30T00:00:00"/>
    <s v="Aucune étape franchie"/>
    <s v="Aucune étape franchie"/>
    <n v="0"/>
    <s v="Aucune étape franchie"/>
    <n v="0"/>
    <s v="Aucune étape franchie"/>
    <n v="0"/>
    <s v="Aucune étape franchie"/>
    <n v="0"/>
    <s v="Aucune étape franchie"/>
    <s v="Aucune étape franchie"/>
    <n v="0"/>
    <m/>
    <m/>
    <s v="Recherche opportunité Passif"/>
  </r>
  <r>
    <n v="16"/>
    <s v="Châteauguay"/>
    <s v="16-07"/>
    <s v="1625-5390"/>
    <x v="298"/>
    <s v="CPE TAM-TAM (INST. CHÂTEAUGUAY)"/>
    <x v="0"/>
    <x v="0"/>
    <s v="Ajout INS"/>
    <s v="2018-2019"/>
    <n v="2016"/>
    <d v="2018-09-30T00:00:00"/>
    <x v="2"/>
    <s v="Construction - installation"/>
    <x v="2"/>
    <x v="2"/>
    <s v="En réalisation"/>
    <d v="2016-09-01T00:00:00"/>
    <s v="Dépôt étude d'opportunité"/>
    <s v="Dépôt étude d’opportunité"/>
    <n v="4"/>
    <s v="Dépôt étude d'opportunité"/>
    <n v="4"/>
    <s v="Dépôt étude d'opportunité"/>
    <n v="4"/>
    <s v="Dépôt étude d'opportunité"/>
    <n v="4"/>
    <s v="Dépôt étude d'opportunité"/>
    <s v="Dépôt étude d'opportunité"/>
    <n v="4"/>
    <m/>
    <m/>
    <s v="Opportunité en analyse"/>
  </r>
  <r>
    <n v="16"/>
    <s v="Saint-Jacques-le-Mineur"/>
    <s v="16-06"/>
    <s v="2323-8967"/>
    <x v="299"/>
    <s v="LES JEUNES POUSSES DES JARDINS DU QUÉBEC"/>
    <x v="120"/>
    <x v="0"/>
    <s v="Ajout INS"/>
    <s v="2018-2019"/>
    <n v="2017"/>
    <d v="2018-09-30T00:00:00"/>
    <x v="0"/>
    <s v="Construction - installation"/>
    <x v="0"/>
    <x v="0"/>
    <s v="Au développement"/>
    <d v="2017-09-30T00:00:00"/>
    <s v="Aucune étape franchie"/>
    <s v="Aucune étape franchie"/>
    <n v="0"/>
    <s v="Aucune étape franchie"/>
    <n v="0"/>
    <s v="Aucune étape franchie"/>
    <n v="0"/>
    <s v="Aucune étape franchie"/>
    <n v="0"/>
    <s v="Aucune étape franchie"/>
    <s v="Aucune étape franchie"/>
    <n v="0"/>
    <m/>
    <m/>
    <s v="Recherche opportunité Passif"/>
  </r>
  <r>
    <n v="16"/>
    <s v="Boucherville"/>
    <s v="16-24"/>
    <s v="3000-2100"/>
    <x v="300"/>
    <s v="CPE DE BOUCHERVILLE (INST. BOUCHERVILLE)"/>
    <x v="39"/>
    <x v="0"/>
    <s v="Ajout INS"/>
    <s v="2018-2019"/>
    <n v="2018"/>
    <d v="2018-09-30T00:00:00"/>
    <x v="0"/>
    <s v="Construction - installation"/>
    <x v="0"/>
    <x v="0"/>
    <s v="Au développement"/>
    <d v="2018-09-30T00:00:00"/>
    <s v="Aucune étape franchie"/>
    <s v="Aucune étape franchie"/>
    <n v="0"/>
    <s v="Aucune étape franchie"/>
    <n v="0"/>
    <s v="Aucune étape franchie"/>
    <n v="0"/>
    <s v="Aucune étape franchie"/>
    <n v="0"/>
    <s v="Aucune étape franchie"/>
    <s v="Aucune étape franchie"/>
    <n v="0"/>
    <m/>
    <m/>
    <s v="Recherche opportunité Actif"/>
  </r>
  <r>
    <n v="16"/>
    <s v="Sainte-Catherine"/>
    <s v="16-08"/>
    <s v="3000-2143"/>
    <x v="301"/>
    <s v="CPE LA BOÎTE À BIZOUS (INST. STE-CATHERINE)"/>
    <x v="0"/>
    <x v="0"/>
    <s v="Ajout INS"/>
    <s v="2018-2019"/>
    <n v="2018"/>
    <d v="2018-09-30T00:00:00"/>
    <x v="0"/>
    <s v="Construction - installation"/>
    <x v="0"/>
    <x v="0"/>
    <s v="Au développement"/>
    <d v="2018-09-30T00:00:00"/>
    <s v="Aucune étape franchie"/>
    <s v="Aucune étape franchie"/>
    <n v="0"/>
    <s v="Aucune étape franchie"/>
    <n v="0"/>
    <s v="Aucune étape franchie"/>
    <n v="0"/>
    <s v="Aucune étape franchie"/>
    <n v="0"/>
    <s v="Aucune étape franchie"/>
    <s v="Aucune étape franchie"/>
    <n v="0"/>
    <m/>
    <m/>
    <s v="Recherche opportunité Passif"/>
  </r>
  <r>
    <n v="16"/>
    <s v="Saint-Jean-sur-Richelieu"/>
    <s v="16-05"/>
    <s v="3000-2147"/>
    <x v="302"/>
    <s v="CPE PETIT MONDE CALIMÉRO (INST. ST-JEAN-SUR-RICHELIEU)"/>
    <x v="24"/>
    <x v="0"/>
    <s v="Ajout INS"/>
    <s v="2018-2019"/>
    <n v="2018"/>
    <d v="2018-09-30T00:00:00"/>
    <x v="0"/>
    <s v="Construction - installation"/>
    <x v="0"/>
    <x v="0"/>
    <s v="Au développement"/>
    <d v="2018-09-30T00:00:00"/>
    <s v="Aucune étape franchie"/>
    <s v="Aucune étape franchie"/>
    <n v="0"/>
    <s v="Aucune étape franchie"/>
    <n v="0"/>
    <s v="Aucune étape franchie"/>
    <n v="0"/>
    <s v="Aucune étape franchie"/>
    <n v="0"/>
    <s v="Aucune étape franchie"/>
    <s v="Aucune étape franchie"/>
    <n v="0"/>
    <m/>
    <s v="Projet devancé en 16-17 prévoit retard 17-18. Lettre non signée."/>
    <s v="Recherche opportunité - Projet devancé en 16-17 prévoit retard 17-18 - Lettre non signée."/>
  </r>
  <r>
    <n v="16"/>
    <s v="Longueuil"/>
    <s v="16-21"/>
    <s v="3000-2040"/>
    <x v="303"/>
    <s v="CPE L'ATTRAIT MIGNON"/>
    <x v="55"/>
    <x v="0"/>
    <s v="Augment. INS"/>
    <s v="2018-2019"/>
    <n v="2018"/>
    <d v="2018-09-30T00:00:00"/>
    <x v="0"/>
    <s v="Réaménagement -installation"/>
    <x v="0"/>
    <x v="0"/>
    <s v="Au développement"/>
    <d v="2018-09-30T00:00:00"/>
    <s v="Aucune étape franchie"/>
    <s v="Aucune étape franchie"/>
    <n v="0"/>
    <s v="Aucune étape franchie"/>
    <n v="0"/>
    <s v="Aucune étape franchie"/>
    <n v="0"/>
    <s v="Aucune étape franchie"/>
    <n v="0"/>
    <s v="Admissibilité au PFI"/>
    <s v="Aucune étape franchie"/>
    <n v="0"/>
    <m/>
    <m/>
    <s v="Recherche opportunité Actif"/>
  </r>
  <r>
    <n v="16"/>
    <s v="Vaudreuil-Dorion"/>
    <s v="16-10"/>
    <s v="3001-3546"/>
    <x v="304"/>
    <s v="PROJET MARIA GIOIA"/>
    <x v="0"/>
    <x v="2"/>
    <s v="Impl. garderie"/>
    <s v="2018-2019"/>
    <n v="2018"/>
    <d v="2018-09-30T00:00:00"/>
    <x v="0"/>
    <s v="Construction - installation"/>
    <x v="4"/>
    <x v="4"/>
    <s v="Au développement"/>
    <d v="2018-09-30T00:00:00"/>
    <s v="Aucune étape franchie"/>
    <s v="Aucune étape franchie"/>
    <n v="0"/>
    <s v="Aucune étape franchie"/>
    <n v="0"/>
    <s v="Aucune étape franchie"/>
    <n v="0"/>
    <s v="Aucune étape franchie"/>
    <n v="0"/>
    <s v="Aucune étape franchie"/>
    <s v="Aucune étape franchie"/>
    <n v="0"/>
    <m/>
    <m/>
    <s v="Recherche opportunité Actif"/>
  </r>
  <r>
    <m/>
    <m/>
    <m/>
    <m/>
    <x v="4"/>
    <s v="Sous-total:"/>
    <x v="121"/>
    <x v="1"/>
    <m/>
    <s v="2018-2019"/>
    <s v="2018-2019"/>
    <m/>
    <x v="1"/>
    <m/>
    <x v="1"/>
    <x v="1"/>
    <m/>
    <m/>
    <m/>
    <m/>
    <m/>
    <m/>
    <m/>
    <m/>
    <m/>
    <m/>
    <m/>
    <m/>
    <m/>
    <m/>
    <m/>
    <m/>
    <m/>
  </r>
  <r>
    <n v="16"/>
    <s v="Verchères"/>
    <s v="16-20"/>
    <s v="1859-4374"/>
    <x v="305"/>
    <s v="CPE PETIT À PETIT (INST. VERCHÈRES)"/>
    <x v="39"/>
    <x v="0"/>
    <s v="Ajout INS"/>
    <s v="2019-2020"/>
    <n v="2018"/>
    <d v="2019-04-01T00:00:00"/>
    <x v="0"/>
    <s v="Construction - installation"/>
    <x v="0"/>
    <x v="0"/>
    <s v="En réalisation"/>
    <d v="2018-04-01T00:00:00"/>
    <s v="Aucune étape franchie"/>
    <s v="Aucune étape franchie"/>
    <n v="0"/>
    <s v="Aucune étape franchie"/>
    <n v="0"/>
    <s v="Aucune étape franchie"/>
    <n v="0"/>
    <s v="Aucune étape franchie"/>
    <n v="0"/>
    <s v="Aucune étape franchie"/>
    <s v="Aucune étape franchie"/>
    <n v="0"/>
    <m/>
    <m/>
    <s v="Recherche opportunité Passif"/>
  </r>
  <r>
    <n v="16"/>
    <s v="Vaudreuil-Dorion"/>
    <s v="16-10"/>
    <s v="5452-1323"/>
    <x v="306"/>
    <s v="CPE LA CLAIRE FONTAINE DE PINCOURT (INST. VAUDREUIL)"/>
    <x v="0"/>
    <x v="0"/>
    <s v="Ajout INS"/>
    <s v="2019-2020"/>
    <n v="2019"/>
    <d v="2019-04-01T00:00:00"/>
    <x v="0"/>
    <s v="Construction - installation"/>
    <x v="0"/>
    <x v="0"/>
    <s v="En réalisation"/>
    <d v="2019-09-30T00:00:00"/>
    <s v="Aucune étape franchie"/>
    <s v="Aucune étape franchie"/>
    <n v="0"/>
    <s v="Aucune étape franchie"/>
    <n v="0"/>
    <s v="Aucune étape franchie"/>
    <n v="0"/>
    <s v="Aucune étape franchie"/>
    <n v="0"/>
    <s v="Aucune étape franchie"/>
    <s v="Aucune étape franchie"/>
    <n v="0"/>
    <m/>
    <m/>
    <s v="Recherche opportunité Passif"/>
  </r>
  <r>
    <n v="16"/>
    <s v="Pointe-des-Cascades"/>
    <s v="16-11"/>
    <s v="5446-4334"/>
    <x v="307"/>
    <s v="CPE LA CAMPINOISE (INST. POINTE-DES-CASCADES)"/>
    <x v="0"/>
    <x v="0"/>
    <s v="Ajout INS"/>
    <s v="2019-2020"/>
    <n v="2019"/>
    <d v="2019-04-01T00:00:00"/>
    <x v="0"/>
    <s v="Construction - installation"/>
    <x v="0"/>
    <x v="0"/>
    <s v="En réalisation"/>
    <d v="2019-09-30T00:00:00"/>
    <s v="Aucune étape franchie"/>
    <s v="Aucune étape franchie"/>
    <n v="0"/>
    <s v="Aucune étape franchie"/>
    <n v="0"/>
    <s v="Aucune étape franchie"/>
    <n v="0"/>
    <s v="Aucune étape franchie"/>
    <n v="0"/>
    <s v="Aucune étape franchie"/>
    <s v="Aucune étape franchie"/>
    <n v="0"/>
    <m/>
    <m/>
    <s v="Recherche opportunité Actif"/>
  </r>
  <r>
    <n v="16"/>
    <s v="Saint-Hubert"/>
    <s v="16-23"/>
    <s v="3000-2140"/>
    <x v="308"/>
    <s v="CPE LES JOYEUX APPRENTIS (INST. SAINT-HUBERT)"/>
    <x v="1"/>
    <x v="0"/>
    <s v="Ajout INS"/>
    <s v="2019-2020"/>
    <n v="2019"/>
    <d v="2019-04-12T00:00:00"/>
    <x v="0"/>
    <s v="Achat et réaménagement - bâtiment"/>
    <x v="0"/>
    <x v="0"/>
    <s v="En réalisation"/>
    <d v="2019-09-30T00:00:00"/>
    <s v="Aucune étape franchie"/>
    <s v="Aucune étape franchie"/>
    <n v="0"/>
    <s v="Aucune étape franchie"/>
    <n v="0"/>
    <s v="Aucune étape franchie"/>
    <n v="0"/>
    <s v="Aucune étape franchie"/>
    <n v="0"/>
    <s v="Aucune étape franchie"/>
    <s v="Aucune étape franchie"/>
    <n v="0"/>
    <m/>
    <m/>
    <s v="Recherche opportunité Actif"/>
  </r>
  <r>
    <n v="16"/>
    <s v="Longueuil"/>
    <s v="16-22"/>
    <s v="3000-1191"/>
    <x v="309"/>
    <s v="CPE POMME SOLEIL"/>
    <x v="98"/>
    <x v="0"/>
    <s v="Augment. INS"/>
    <s v="2019-2020"/>
    <n v="2019"/>
    <d v="2019-04-02T00:00:00"/>
    <x v="0"/>
    <s v="Agrandissement -installation"/>
    <x v="0"/>
    <x v="0"/>
    <s v="En réalisation"/>
    <d v="2019-09-30T00:00:00"/>
    <s v="Aucune étape franchie"/>
    <s v="Aucune étape franchie"/>
    <n v="0"/>
    <s v="Aucune étape franchie"/>
    <n v="0"/>
    <s v="Aucune étape franchie"/>
    <n v="0"/>
    <s v="Aucune étape franchie"/>
    <n v="0"/>
    <s v="Aucune étape franchie"/>
    <s v="Aucune étape franchie"/>
    <n v="0"/>
    <m/>
    <m/>
    <s v="Recherche opportunité Actif"/>
  </r>
  <r>
    <n v="16"/>
    <s v="Beauharnois"/>
    <s v="16-12"/>
    <s v="1464-5725"/>
    <x v="310"/>
    <s v="CPE BOBINO INC."/>
    <x v="46"/>
    <x v="0"/>
    <s v="Augment. INS"/>
    <s v="2019-2020"/>
    <n v="2019"/>
    <d v="2019-04-01T00:00:00"/>
    <x v="0"/>
    <s v="Agrandissement -installation"/>
    <x v="0"/>
    <x v="0"/>
    <s v="En réalisation"/>
    <d v="2019-09-30T00:00:00"/>
    <s v="Aucune étape franchie"/>
    <s v="Aucune étape franchie"/>
    <n v="0"/>
    <s v="Aucune étape franchie"/>
    <n v="0"/>
    <s v="Aucune étape franchie"/>
    <n v="0"/>
    <s v="Aucune étape franchie"/>
    <n v="0"/>
    <s v="Aucune étape franchie"/>
    <s v="Aucune étape franchie"/>
    <n v="0"/>
    <m/>
    <m/>
    <s v="Recherche opportunité Actif"/>
  </r>
  <r>
    <n v="16"/>
    <s v="Dunham"/>
    <s v="16-13"/>
    <s v="3000-2148"/>
    <x v="311"/>
    <s v="CPE LE CHÂTEAU DES FRIMOUSSES (INST. DUNHAM)"/>
    <x v="0"/>
    <x v="0"/>
    <s v="Ajout INS"/>
    <s v="2019-2020"/>
    <n v="2019"/>
    <d v="2019-09-30T00:00:00"/>
    <x v="0"/>
    <s v="Construction - installation"/>
    <x v="0"/>
    <x v="0"/>
    <s v="En réalisation"/>
    <d v="2019-09-30T00:00:00"/>
    <s v="Aucune étape franchie"/>
    <s v="Aucune étape franchie"/>
    <n v="0"/>
    <s v="Aucune étape franchie"/>
    <n v="0"/>
    <s v="Aucune étape franchie"/>
    <n v="0"/>
    <s v="Aucune étape franchie"/>
    <n v="0"/>
    <s v="Aucune étape franchie"/>
    <s v="Aucune étape franchie"/>
    <n v="0"/>
    <m/>
    <m/>
    <s v="Recherche opportunité Passif"/>
  </r>
  <r>
    <n v="16"/>
    <s v="Châteauguay"/>
    <s v="16-07"/>
    <s v="1352-7619"/>
    <x v="312"/>
    <s v="CPE LES LUTINS (INST.CHÂTEAUGUAY)"/>
    <x v="49"/>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Recherche opportunité Passif"/>
  </r>
  <r>
    <n v="16"/>
    <s v="Saint-Bruno-de-Montarville"/>
    <s v="16-24"/>
    <s v="1365-4785"/>
    <x v="313"/>
    <s v="CPE LES MOUSSES DU MONT (INST. ST-BRUNO-DE-MONTARVILLE)"/>
    <x v="69"/>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Recherche opportunité Passif"/>
  </r>
  <r>
    <n v="16"/>
    <s v="Varennes"/>
    <s v="16-20"/>
    <s v="1477-2081"/>
    <x v="314"/>
    <s v="CPE MON MONDE À MOI (INST. VARENNES)"/>
    <x v="0"/>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Recherche opportunité Passif"/>
  </r>
  <r>
    <n v="16"/>
    <s v="La Prairie"/>
    <s v="16-08"/>
    <s v="1477-2081"/>
    <x v="315"/>
    <s v="CPE MON MONDE À MOI (INST. LA PRAIRIE)"/>
    <x v="0"/>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Recherche opportunité Passif"/>
  </r>
  <r>
    <n v="16"/>
    <s v="Rigaud"/>
    <s v="16-11"/>
    <s v="1863-1598"/>
    <x v="316"/>
    <s v="CPE LES TOURTERELLES INC. (INST. RIGAUD)"/>
    <x v="15"/>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Recherche opportunité Actif"/>
  </r>
  <r>
    <n v="16"/>
    <s v="Saint-Mathieu-de-Beloeil"/>
    <s v="16-18"/>
    <s v="3000-1240"/>
    <x v="317"/>
    <s v="CPE LES COPAINS D'ABORD (INST. ST-MATHIEU-DE-BELOEIL)"/>
    <x v="38"/>
    <x v="0"/>
    <s v="Ajout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Recherche opportunité Passif"/>
  </r>
  <r>
    <n v="16"/>
    <s v="LeMoyne"/>
    <s v="16-25"/>
    <s v="3000-1321"/>
    <x v="318"/>
    <s v="CPE DE BLOC EN BLOC (INST. LE MOYNE)"/>
    <x v="20"/>
    <x v="0"/>
    <s v="Ajout INS"/>
    <s v="2019-2020"/>
    <n v="2019"/>
    <d v="2019-09-30T00:00:00"/>
    <x v="0"/>
    <s v="Construction - installation (à confirmer)"/>
    <x v="0"/>
    <x v="0"/>
    <s v="Au développement"/>
    <d v="2019-09-30T00:00:00"/>
    <s v="Aucune étape franchie"/>
    <s v="Aucune étape franchie"/>
    <n v="0"/>
    <s v="Aucune étape franchie"/>
    <n v="0"/>
    <s v="Aucune étape franchie"/>
    <n v="0"/>
    <s v="Aucune étape franchie"/>
    <n v="0"/>
    <s v="Aucune étape franchie"/>
    <s v="Aucune étape franchie"/>
    <n v="0"/>
    <m/>
    <m/>
    <s v="Recherche opportunité Actif"/>
  </r>
  <r>
    <n v="16"/>
    <s v="Saint-Mathieu"/>
    <s v="16-08"/>
    <s v="3000-2287"/>
    <x v="319"/>
    <s v="CPE SAINT-PHILIPPE (INST. SAINT-MATHIEU)"/>
    <x v="39"/>
    <x v="0"/>
    <s v="Ajout INS"/>
    <s v="2019-2020"/>
    <n v="2019"/>
    <d v="2019-09-01T00:00:00"/>
    <x v="0"/>
    <s v="Construction - installation"/>
    <x v="0"/>
    <x v="0"/>
    <s v="En réalisation"/>
    <d v="2019-09-30T00:00:00"/>
    <s v="Aucune étape franchie"/>
    <s v="Aucune étape franchie"/>
    <n v="0"/>
    <s v="Aucune étape franchie"/>
    <n v="0"/>
    <s v="Aucune étape franchie"/>
    <n v="0"/>
    <s v="Aucune étape franchie"/>
    <n v="0"/>
    <s v="Aucune étape franchie"/>
    <s v="Aucune étape franchie"/>
    <n v="0"/>
    <m/>
    <m/>
    <s v="Recherche opportunité Passif"/>
  </r>
  <r>
    <n v="16"/>
    <s v="Saint-Constant"/>
    <s v="16-08"/>
    <s v="3000-2144"/>
    <x v="320"/>
    <s v="CPE SOLEIL SOURIANT (INST. ST-CONSTANT)"/>
    <x v="0"/>
    <x v="0"/>
    <s v="Ajout INS"/>
    <s v="2019-2020"/>
    <n v="2019"/>
    <d v="2020-01-06T00:00:00"/>
    <x v="0"/>
    <s v="Construction - installation"/>
    <x v="0"/>
    <x v="0"/>
    <s v="En réalisation"/>
    <d v="2019-09-30T00:00:00"/>
    <s v="Aucune étape franchie"/>
    <s v="Aucune étape franchie"/>
    <n v="0"/>
    <s v="Aucune étape franchie"/>
    <n v="0"/>
    <s v="Aucune étape franchie"/>
    <n v="0"/>
    <s v="Aucune étape franchie"/>
    <n v="0"/>
    <s v="Aucune étape franchie"/>
    <s v="Aucune étape franchie"/>
    <n v="0"/>
    <m/>
    <m/>
    <s v="Recherche opportunité Passif"/>
  </r>
  <r>
    <n v="16"/>
    <s v="Saint-Jean-sur-Richelieu"/>
    <s v="16-05"/>
    <s v="1860-1872"/>
    <x v="321"/>
    <s v="CPE L'ARC-EN-JOIE (INST. ST-ATHANASE)"/>
    <x v="24"/>
    <x v="0"/>
    <s v="Ajout INS"/>
    <s v="2019-2020"/>
    <n v="2017"/>
    <d v="2020-03-31T00:00:00"/>
    <x v="0"/>
    <s v="Construction - installation"/>
    <x v="0"/>
    <x v="0"/>
    <s v="En réalisation"/>
    <d v="2017-09-30T00:00:00"/>
    <s v="Aucune étape franchie"/>
    <s v="Aucune étape franchie"/>
    <n v="0"/>
    <s v="Aucune étape franchie"/>
    <n v="0"/>
    <s v="Aucune étape franchie"/>
    <n v="0"/>
    <s v="Aucune étape franchie"/>
    <n v="0"/>
    <s v="Aucune étape franchie"/>
    <s v="Aucune étape franchie"/>
    <n v="0"/>
    <m/>
    <m/>
    <s v="Recherche opportunité Actif"/>
  </r>
  <r>
    <m/>
    <m/>
    <m/>
    <m/>
    <x v="4"/>
    <s v="Sous-total:"/>
    <x v="122"/>
    <x v="1"/>
    <m/>
    <s v="2019-2020"/>
    <s v="2019-2020"/>
    <m/>
    <x v="1"/>
    <m/>
    <x v="1"/>
    <x v="1"/>
    <m/>
    <m/>
    <m/>
    <m/>
    <m/>
    <m/>
    <m/>
    <m/>
    <m/>
    <m/>
    <m/>
    <m/>
    <m/>
    <m/>
    <m/>
    <m/>
    <m/>
  </r>
  <r>
    <n v="16"/>
    <s v="Saint-Jean-sur-Richelieu"/>
    <s v="16-05"/>
    <s v="3000-2161"/>
    <x v="322"/>
    <s v="CPE LES CHAMPIGNOLES INC. (INST. SAINT-JULIEN)"/>
    <x v="24"/>
    <x v="0"/>
    <s v="Ajout INS"/>
    <s v="2020-2021"/>
    <n v="2020"/>
    <d v="2020-04-01T00:00:00"/>
    <x v="0"/>
    <s v="Construction - installation"/>
    <x v="0"/>
    <x v="0"/>
    <s v="En réalisation"/>
    <d v="2020-09-30T00:00:00"/>
    <s v="Aucune étape franchie"/>
    <s v="Aucune étape franchie"/>
    <n v="0"/>
    <s v="Aucune étape franchie"/>
    <n v="0"/>
    <s v="Aucune étape franchie"/>
    <n v="0"/>
    <s v="Aucune étape franchie"/>
    <n v="0"/>
    <s v="Aucune étape franchie"/>
    <s v="Aucune étape franchie"/>
    <n v="0"/>
    <m/>
    <m/>
    <s v="Recherche opportunité Passif"/>
  </r>
  <r>
    <n v="16"/>
    <s v="Saint-Louis-de-Gonzague"/>
    <s v="16-12"/>
    <s v="5446-4334"/>
    <x v="323"/>
    <s v="CPE LA CAMPINOISE (INST. SAINT-LOUIS-DE-GONZAGUE)"/>
    <x v="6"/>
    <x v="0"/>
    <s v="Ajout INS"/>
    <s v="2020-2021"/>
    <n v="2020"/>
    <d v="2020-04-01T00:00:00"/>
    <x v="0"/>
    <s v="Construction - installation"/>
    <x v="0"/>
    <x v="0"/>
    <s v="En réalisation"/>
    <d v="2020-09-30T00:00:00"/>
    <s v="Aucune étape franchie"/>
    <s v="Aucune étape franchie"/>
    <n v="0"/>
    <s v="Aucune étape franchie"/>
    <n v="0"/>
    <s v="Aucune étape franchie"/>
    <n v="0"/>
    <s v="Aucune étape franchie"/>
    <n v="0"/>
    <s v="Aucune étape franchie"/>
    <s v="Aucune étape franchie"/>
    <n v="0"/>
    <m/>
    <m/>
    <s v="Recherche opportunité Actif"/>
  </r>
  <r>
    <n v="16"/>
    <s v="Saint-Jean-sur-Richelieu"/>
    <s v="16-05"/>
    <s v="3000-2163"/>
    <x v="324"/>
    <s v="CPE LA P'TITE CABOCHE"/>
    <x v="15"/>
    <x v="0"/>
    <s v="Ajout INS"/>
    <s v="2020-2021"/>
    <n v="2020"/>
    <d v="2020-04-01T00:00:00"/>
    <x v="0"/>
    <s v="Construction - installation"/>
    <x v="0"/>
    <x v="0"/>
    <s v="En réalisation"/>
    <d v="2020-09-30T00:00:00"/>
    <s v="Aucune étape franchie"/>
    <s v="Aucune étape franchie"/>
    <n v="0"/>
    <s v="Aucune étape franchie"/>
    <n v="0"/>
    <s v="Aucune étape franchie"/>
    <n v="0"/>
    <s v="Aucune étape franchie"/>
    <n v="0"/>
    <s v="Aucune étape franchie"/>
    <s v="Aucune étape franchie"/>
    <n v="0"/>
    <m/>
    <m/>
    <s v="Recherche opportunité Passif"/>
  </r>
  <r>
    <n v="16"/>
    <s v="Saint-Joachim-de-Shefford"/>
    <s v="16-14"/>
    <s v="3000-4910"/>
    <x v="325"/>
    <s v="CPE RAYONS DE SOLEIL DE ROXTON POND (INST. ST-JOACHIM)"/>
    <x v="5"/>
    <x v="0"/>
    <s v="Ajout INS"/>
    <s v="2020-2021"/>
    <n v="2020"/>
    <d v="2020-05-15T00:00:00"/>
    <x v="0"/>
    <s v="Construction - installation"/>
    <x v="0"/>
    <x v="0"/>
    <s v="En réalisation"/>
    <d v="2020-05-15T00:00:00"/>
    <s v="Aucune étape franchie"/>
    <s v="Aucune étape franchie"/>
    <n v="0"/>
    <s v="Aucune étape franchie"/>
    <n v="0"/>
    <s v="Aucune étape franchie"/>
    <n v="0"/>
    <s v="Aucune étape franchie"/>
    <n v="0"/>
    <s v="Aucune étape franchie"/>
    <s v="Aucune étape franchie"/>
    <n v="0"/>
    <m/>
    <m/>
    <s v="Recherche opportunité Actif"/>
  </r>
  <r>
    <n v="16"/>
    <s v="Kahnawake"/>
    <s v="16-26"/>
    <s v=" 3000-4936"/>
    <x v="326"/>
    <s v="STEP BY STEP CHILD AND FAMILY CENTER"/>
    <x v="123"/>
    <x v="0"/>
    <s v="Ajout INS"/>
    <s v="2020-2021"/>
    <n v="2020"/>
    <d v="2020-09-30T00:00:00"/>
    <x v="8"/>
    <s v="Non déterminé"/>
    <x v="2"/>
    <x v="2"/>
    <s v="Au développement"/>
    <d v="2020-09-30T00:00:00"/>
    <s v="Aucune étape franchie"/>
    <s v="Aucune étape franchie"/>
    <n v="0"/>
    <s v="Aucune étape franchie"/>
    <n v="0"/>
    <s v="Aucune étape franchie"/>
    <n v="0"/>
    <s v="Aucune étape franchie"/>
    <n v="0"/>
    <s v="Aucune étape franchie"/>
    <s v="Aucune étape franchie"/>
    <n v="0"/>
    <m/>
    <m/>
    <s v="Focus sur autre projet"/>
  </r>
  <r>
    <m/>
    <m/>
    <m/>
    <m/>
    <x v="4"/>
    <s v="Sous-total:"/>
    <x v="124"/>
    <x v="1"/>
    <m/>
    <s v="2020-2021"/>
    <s v="2020-2021"/>
    <m/>
    <x v="1"/>
    <m/>
    <x v="1"/>
    <x v="1"/>
    <m/>
    <m/>
    <m/>
    <m/>
    <m/>
    <m/>
    <m/>
    <m/>
    <m/>
    <m/>
    <m/>
    <m/>
    <m/>
    <m/>
    <m/>
    <m/>
    <m/>
  </r>
  <r>
    <s v="Nb de projets"/>
    <n v="75"/>
    <m/>
    <m/>
    <x v="4"/>
    <s v="Total région 16_x000a_MONTÉRÉGIE"/>
    <x v="125"/>
    <x v="1"/>
    <m/>
    <m/>
    <m/>
    <m/>
    <x v="1"/>
    <m/>
    <x v="1"/>
    <x v="1"/>
    <m/>
    <m/>
    <m/>
    <m/>
    <m/>
    <m/>
    <m/>
    <m/>
    <m/>
    <m/>
    <m/>
    <m/>
    <m/>
    <m/>
    <m/>
    <m/>
    <m/>
  </r>
  <r>
    <n v="17"/>
    <s v="Nicolet-Yamaska"/>
    <s v="17-03"/>
    <s v="3000-4859"/>
    <x v="327"/>
    <s v="CPE AW8SSISAK"/>
    <x v="46"/>
    <x v="0"/>
    <s v="Augment. INS"/>
    <s v="2016-2017"/>
    <n v="2015"/>
    <d v="2016-12-15T00:00:00"/>
    <x v="3"/>
    <s v="Agrandissement -installation"/>
    <x v="3"/>
    <x v="3"/>
    <s v="En réalisation"/>
    <d v="2016-03-31T00:00:00"/>
    <s v="Approbation des plans"/>
    <s v="Approbation plans+budget rév."/>
    <n v="10"/>
    <s v="Approbation plans+budget rév."/>
    <n v="10"/>
    <s v="Autorisation début des travaux"/>
    <n v="11"/>
    <s v="Autorisation début des travaux"/>
    <n v="11"/>
    <s v="Autorisation début des travaux"/>
    <s v="Autorisation début des travaux"/>
    <n v="11"/>
    <m/>
    <s v="Plan non-conformes. Nouveaux plans reçus, en analyse."/>
    <s v="En travaux, Ouverture imminente"/>
  </r>
  <r>
    <n v="17"/>
    <s v="Drummondville"/>
    <s v="17-01"/>
    <s v="1361-6164"/>
    <x v="328"/>
    <s v="CPE LES PETITS LUTINS DE DRUMMONDVILLE INC."/>
    <x v="46"/>
    <x v="0"/>
    <s v="Ajout INS"/>
    <s v="2016-2017"/>
    <n v="2016"/>
    <d v="2017-03-02T00:00:00"/>
    <x v="0"/>
    <s v="Aménagement - location"/>
    <x v="0"/>
    <x v="0"/>
    <s v="En réalisation"/>
    <d v="2016-08-29T00:00:00"/>
    <s v="Approbation plans+budget pré."/>
    <s v="Approbation plans+budget pré."/>
    <n v="7"/>
    <s v="Approbation plans+budget pré."/>
    <n v="7"/>
    <s v="Approbation plans+budget pré."/>
    <n v="7"/>
    <s v="Approbation plans+budget pré."/>
    <n v="7"/>
    <s v="Approbation plans+budget pré."/>
    <s v="Approbation plans+budget pré."/>
    <n v="7"/>
    <m/>
    <m/>
    <s v="Plan approuvé - En attente projet de bail - Opportunité en réévaluation (nouveau mode de financement)"/>
  </r>
  <r>
    <m/>
    <m/>
    <m/>
    <m/>
    <x v="4"/>
    <s v="Sous-total:"/>
    <x v="62"/>
    <x v="1"/>
    <m/>
    <s v="2016-2017"/>
    <s v="2016-2017"/>
    <m/>
    <x v="1"/>
    <m/>
    <x v="1"/>
    <x v="1"/>
    <m/>
    <m/>
    <m/>
    <m/>
    <m/>
    <m/>
    <m/>
    <m/>
    <m/>
    <m/>
    <m/>
    <m/>
    <m/>
    <m/>
    <m/>
    <m/>
    <m/>
  </r>
  <r>
    <n v="17"/>
    <s v="Saint-Wenceslas"/>
    <s v="17-03"/>
    <s v="2958-0909"/>
    <x v="329"/>
    <s v="CPE MON AUTRE MAISON"/>
    <x v="10"/>
    <x v="0"/>
    <s v="Ajout INS"/>
    <s v="2017-2018"/>
    <n v="2016"/>
    <d v="2017-07-21T00:00:00"/>
    <x v="2"/>
    <s v="Achat et réaménagement - bâtiment"/>
    <x v="2"/>
    <x v="2"/>
    <s v="En réalisation"/>
    <d v="2016-10-07T00:00:00"/>
    <s v="Appels d'offres entrepreneur"/>
    <s v="Appel d’offres entrepreneur"/>
    <n v="8"/>
    <s v="Appels d'offres entrepreneur"/>
    <n v="8"/>
    <s v="Appels d'offres entrepreneur"/>
    <n v="8"/>
    <s v="Appels d'offres entrepreneur"/>
    <n v="8"/>
    <s v="Appels d'offres entrepreneur"/>
    <s v="Appels d'offres entrepreneur"/>
    <n v="8"/>
    <m/>
    <m/>
    <s v="Appel d'offre entrepreneur - dépassement important- En attente plan et budget révisé"/>
  </r>
  <r>
    <n v="17"/>
    <s v="Princeville"/>
    <s v="17-05"/>
    <s v="2156-9892"/>
    <x v="330"/>
    <s v="CPE LA PETITE BANDE (INST. PRINCEVILLE)"/>
    <x v="60"/>
    <x v="0"/>
    <s v="Ajout INS"/>
    <s v="2017-2018"/>
    <n v="2017"/>
    <d v="2017-08-27T00:00:00"/>
    <x v="0"/>
    <s v="Aménagement - location"/>
    <x v="0"/>
    <x v="0"/>
    <s v="En réalisation"/>
    <d v="2017-04-21T00:00:00"/>
    <s v="Aucune étape franchie"/>
    <s v="Aucune étape franchie"/>
    <n v="0"/>
    <s v="Aucune étape franchie"/>
    <n v="0"/>
    <s v="Aucune étape franchie"/>
    <n v="0"/>
    <s v="Aucune étape franchie"/>
    <n v="0"/>
    <s v="Aucune étape franchie"/>
    <s v="Aucune étape franchie"/>
    <n v="0"/>
    <m/>
    <m/>
    <s v="Recherche opportunité Actif"/>
  </r>
  <r>
    <n v="17"/>
    <s v="Victoriaville"/>
    <s v="17-04"/>
    <s v="5418-3694"/>
    <x v="331"/>
    <s v="CPE LA MARELLE DES BOIS-FRANCS"/>
    <x v="46"/>
    <x v="0"/>
    <s v="Augment. INS"/>
    <s v="2017-2018"/>
    <n v="2017"/>
    <d v="2018-03-05T00:00:00"/>
    <x v="0"/>
    <s v="Agrandissement -installation"/>
    <x v="0"/>
    <x v="0"/>
    <s v="En réalisation"/>
    <d v="2017-10-20T00:00:00"/>
    <s v="Aucune étape franchie"/>
    <s v="Aucune étape franchie"/>
    <n v="0"/>
    <s v="Aucune étape franchie"/>
    <n v="0"/>
    <s v="Aucune étape franchie"/>
    <n v="0"/>
    <s v="Aucune étape franchie"/>
    <n v="0"/>
    <s v="Aucune étape franchie"/>
    <s v="Aucune étape franchie"/>
    <n v="0"/>
    <m/>
    <m/>
    <s v="Projet autofinancé de plus de 50k. En attente demande projet + 50k"/>
  </r>
  <r>
    <n v="17"/>
    <s v="Drummondville"/>
    <s v="17-01"/>
    <s v="3000-1346"/>
    <x v="332"/>
    <s v="CPE LE PAPILLON ENCHANTÉ"/>
    <x v="57"/>
    <x v="0"/>
    <s v="Augment. INS"/>
    <s v="2017-2018"/>
    <n v="2017"/>
    <d v="2018-03-26T00:00:00"/>
    <x v="0"/>
    <s v="Agrandissement -installation"/>
    <x v="0"/>
    <x v="0"/>
    <s v="En réalisation"/>
    <d v="2017-09-30T00:00:00"/>
    <s v="Aucune étape franchie"/>
    <s v="Aucune étape franchie"/>
    <n v="0"/>
    <s v="Aucune étape franchie"/>
    <n v="0"/>
    <s v="Aucune étape franchie"/>
    <n v="0"/>
    <s v="Aucune étape franchie"/>
    <n v="0"/>
    <s v="Aucune étape franchie"/>
    <s v="Aucune étape franchie"/>
    <n v="0"/>
    <m/>
    <m/>
    <s v="Recherche opportunité. Projet en réévaluation suite au nouveau mode de financement. Étude de sol en cours."/>
  </r>
  <r>
    <m/>
    <m/>
    <m/>
    <m/>
    <x v="4"/>
    <s v="Sous-total:"/>
    <x v="126"/>
    <x v="1"/>
    <m/>
    <s v="2017-2018"/>
    <s v="2017-2018"/>
    <m/>
    <x v="1"/>
    <m/>
    <x v="1"/>
    <x v="1"/>
    <m/>
    <m/>
    <m/>
    <m/>
    <m/>
    <m/>
    <m/>
    <m/>
    <m/>
    <m/>
    <m/>
    <m/>
    <m/>
    <m/>
    <m/>
    <m/>
    <m/>
  </r>
  <r>
    <n v="17"/>
    <s v="Nicolet"/>
    <s v="17-03"/>
    <s v="1359-6408"/>
    <x v="333"/>
    <s v="CPE GRIPETTE (INST. NICOLET)"/>
    <x v="5"/>
    <x v="0"/>
    <s v="Ajout INS"/>
    <s v="2018-2019"/>
    <n v="2018"/>
    <d v="2018-09-30T00:00:00"/>
    <x v="0"/>
    <s v="Construction - installation"/>
    <x v="0"/>
    <x v="0"/>
    <s v="En réalisation"/>
    <d v="2018-09-30T00:00:00"/>
    <s v="Aucune étape franchie"/>
    <s v="Aucune étape franchie"/>
    <n v="0"/>
    <s v="Aucune étape franchie"/>
    <n v="0"/>
    <s v="Aucune étape franchie"/>
    <n v="0"/>
    <s v="Aucune étape franchie"/>
    <n v="0"/>
    <s v="Aucune étape franchie"/>
    <s v="Aucune étape franchie"/>
    <n v="0"/>
    <m/>
    <m/>
    <s v="Recherche opportunité Actif"/>
  </r>
  <r>
    <n v="17"/>
    <s v="Drummondville"/>
    <s v="17-01"/>
    <s v="3000-2105"/>
    <x v="334"/>
    <s v="CPE LA MAISON DE BÉCASSINE"/>
    <x v="127"/>
    <x v="0"/>
    <s v="Augment. INS"/>
    <s v="2018-2019"/>
    <n v="2018"/>
    <d v="2018-12-01T00:00:00"/>
    <x v="0"/>
    <s v="Agrandissement -installation"/>
    <x v="0"/>
    <x v="0"/>
    <s v="En réalisation"/>
    <d v="2018-04-01T00:00:00"/>
    <s v="Aucune étape franchie"/>
    <s v="Aucune étape franchie"/>
    <n v="0"/>
    <s v="Aucune étape franchie"/>
    <n v="0"/>
    <s v="Aucune étape franchie"/>
    <n v="0"/>
    <s v="Aucune étape franchie"/>
    <n v="0"/>
    <s v="Aucune étape franchie"/>
    <s v="Aucune étape franchie"/>
    <n v="0"/>
    <m/>
    <m/>
    <s v="Recherche opportunité Actif"/>
  </r>
  <r>
    <n v="17"/>
    <s v="Bécancour"/>
    <s v="17-02"/>
    <s v="1862-9659"/>
    <x v="335"/>
    <s v="CPE CHEZ-MOI CHEZ-TOI-BC DE LA GARDE EN MF (BÉCANCOUR)"/>
    <x v="5"/>
    <x v="0"/>
    <s v="Ajout INS"/>
    <s v="2018-2019"/>
    <n v="2018"/>
    <d v="2019-01-14T00:00:00"/>
    <x v="0"/>
    <s v="Construction - installation"/>
    <x v="0"/>
    <x v="0"/>
    <s v="En réalisation"/>
    <d v="2018-04-26T00:00:00"/>
    <s v="Aucune étape franchie"/>
    <s v="Aucune étape franchie"/>
    <n v="0"/>
    <s v="Aucune étape franchie"/>
    <n v="0"/>
    <s v="Aucune étape franchie"/>
    <n v="0"/>
    <s v="Aucune étape franchie"/>
    <n v="0"/>
    <s v="Aucune étape franchie"/>
    <s v="Aucune étape franchie"/>
    <n v="0"/>
    <m/>
    <m/>
    <s v="Recherche opportunité Actif"/>
  </r>
  <r>
    <m/>
    <m/>
    <m/>
    <m/>
    <x v="4"/>
    <s v="Sous-total:"/>
    <x v="128"/>
    <x v="1"/>
    <m/>
    <s v="2018-2019"/>
    <s v="2018-2019"/>
    <m/>
    <x v="1"/>
    <m/>
    <x v="1"/>
    <x v="1"/>
    <m/>
    <m/>
    <m/>
    <m/>
    <m/>
    <m/>
    <m/>
    <m/>
    <m/>
    <m/>
    <m/>
    <m/>
    <m/>
    <m/>
    <m/>
    <m/>
    <m/>
  </r>
  <r>
    <n v="17"/>
    <s v="Saint-Cyrille-de-Wendover"/>
    <s v="17-01"/>
    <s v="3001-3767"/>
    <x v="336"/>
    <s v="CPE AU COEUR DES DÉCOUVERTES"/>
    <x v="0"/>
    <x v="0"/>
    <s v="Implant.CPE INS"/>
    <s v="2019-2020"/>
    <n v="2019"/>
    <d v="2019-09-30T00:00:00"/>
    <x v="0"/>
    <s v="Construction - installation"/>
    <x v="0"/>
    <x v="0"/>
    <s v="Au développement"/>
    <d v="2019-09-30T00:00:00"/>
    <s v="Aucune étape franchie"/>
    <s v="Aucune étape franchie"/>
    <n v="0"/>
    <s v="Aucune étape franchie"/>
    <n v="0"/>
    <s v="Aucune étape franchie"/>
    <n v="0"/>
    <s v="Aucune étape franchie"/>
    <n v="0"/>
    <s v="Aucune étape franchie"/>
    <s v="Aucune étape franchie"/>
    <n v="0"/>
    <m/>
    <m/>
    <s v="Recherche opportunité Actif"/>
  </r>
  <r>
    <n v="17"/>
    <s v="Notre-Dame-du-Bon-Conseil"/>
    <s v="17-01"/>
    <s v="3000-1346"/>
    <x v="337"/>
    <s v="CPE LE PAPILLON ENCHANTÉ"/>
    <x v="9"/>
    <x v="0"/>
    <s v="Augment. INS"/>
    <s v="2019-2020"/>
    <n v="2019"/>
    <d v="2020-02-24T00:00:00"/>
    <x v="0"/>
    <s v="Agrandissement -installation"/>
    <x v="0"/>
    <x v="0"/>
    <s v="En réalisation"/>
    <d v="2020-02-24T00:00:00"/>
    <s v="Aucune étape franchie"/>
    <s v="Aucune étape franchie"/>
    <n v="0"/>
    <s v="Aucune étape franchie"/>
    <n v="0"/>
    <s v="Aucune étape franchie"/>
    <n v="0"/>
    <s v="Aucune étape franchie"/>
    <n v="0"/>
    <s v="Aucune étape franchie"/>
    <s v="Aucune étape franchie"/>
    <n v="0"/>
    <m/>
    <m/>
    <s v="Recherche opportunité Passif"/>
  </r>
  <r>
    <m/>
    <m/>
    <m/>
    <m/>
    <x v="4"/>
    <s v="Sous-total:"/>
    <x v="129"/>
    <x v="1"/>
    <m/>
    <s v="2019-2020"/>
    <s v="2019-2020"/>
    <m/>
    <x v="1"/>
    <m/>
    <x v="1"/>
    <x v="1"/>
    <m/>
    <m/>
    <m/>
    <m/>
    <m/>
    <m/>
    <m/>
    <m/>
    <m/>
    <m/>
    <m/>
    <m/>
    <m/>
    <m/>
    <m/>
    <m/>
    <m/>
  </r>
  <r>
    <s v="Nb de projets"/>
    <n v="11"/>
    <m/>
    <m/>
    <x v="4"/>
    <s v="Total région 17_x000a_CENTRE-DU-QUÉBEC"/>
    <x v="117"/>
    <x v="1"/>
    <m/>
    <m/>
    <m/>
    <m/>
    <x v="1"/>
    <m/>
    <x v="1"/>
    <x v="1"/>
    <m/>
    <m/>
    <m/>
    <m/>
    <m/>
    <m/>
    <m/>
    <m/>
    <m/>
    <m/>
    <m/>
    <m/>
    <m/>
    <m/>
    <m/>
    <m/>
    <m/>
  </r>
  <r>
    <s v="Nb de projets"/>
    <n v="344"/>
    <m/>
    <m/>
    <x v="4"/>
    <s v="GRAND TOTAL_x000a_PROVINCIAL"/>
    <x v="130"/>
    <x v="1"/>
    <m/>
    <m/>
    <m/>
    <m/>
    <x v="1"/>
    <m/>
    <x v="1"/>
    <x v="1"/>
    <m/>
    <m/>
    <m/>
    <m/>
    <m/>
    <m/>
    <m/>
    <m/>
    <m/>
    <m/>
    <m/>
    <m/>
    <m/>
    <m/>
    <m/>
    <m/>
    <m/>
  </r>
</pivotCacheRecords>
</file>

<file path=xl/pivotCache/pivotCacheRecords4.xml><?xml version="1.0" encoding="utf-8"?>
<pivotCacheRecords xmlns="http://schemas.openxmlformats.org/spreadsheetml/2006/main" xmlns:r="http://schemas.openxmlformats.org/officeDocument/2006/relationships" count="2">
  <r>
    <m/>
    <m/>
    <m/>
    <m/>
    <m/>
    <s v="Sous-total:"/>
    <n v="206"/>
    <m/>
    <m/>
    <s v="2017-2018"/>
    <s v="2017-2018"/>
    <m/>
    <m/>
    <m/>
    <m/>
    <m/>
    <m/>
    <m/>
    <m/>
    <m/>
    <m/>
    <m/>
    <m/>
    <m/>
    <m/>
  </r>
  <r>
    <n v="5"/>
    <s v="Coaticook"/>
    <s v="5-04"/>
    <s v="2174-0998"/>
    <s v="3005-0409"/>
    <s v="CPE L'ENFANTILLAGE INC. (MARGUERITES ET LUTINS)"/>
    <n v="8"/>
    <s v="CPE"/>
    <s v="Augment. INS"/>
    <s v="2018-2019"/>
    <n v="2016"/>
    <d v="2018-04-01T00:00:00"/>
    <n v="2011"/>
    <s v="Agrandissement -installation"/>
    <n v="1"/>
    <n v="1"/>
    <s v="En réalisation"/>
    <d v="2017-01-09T00:00:00"/>
    <s v="Admissibilité au PFI"/>
    <s v="Admissibilité au PFI"/>
    <n v="1"/>
    <s v="Admissibilité au PFI"/>
    <n v="1"/>
    <s v="Admissibilité au PFI"/>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eau croisé dynamique1" cacheId="434" applyNumberFormats="0" applyBorderFormats="0" applyFontFormats="0" applyPatternFormats="0" applyAlignmentFormats="0" applyWidthHeightFormats="1" dataCaption="Valeurs" updatedVersion="5" minRefreshableVersion="3" useAutoFormatting="1" itemPrintTitles="1" createdVersion="5" indent="0" outline="1" outlineData="1" multipleFieldFilters="0">
  <location ref="A3:C17" firstHeaderRow="1" firstDataRow="1" firstDataCol="0"/>
  <pivotFields count="25">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formats count="1">
    <format dxfId="4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eau croisé dynamique2" cacheId="432" applyNumberFormats="0" applyBorderFormats="0" applyFontFormats="0" applyPatternFormats="0" applyAlignmentFormats="0" applyWidthHeightFormats="1" dataCaption="Valeurs" updatedVersion="5" minRefreshableVersion="3" useAutoFormatting="1" itemPrintTitles="1" createdVersion="5" indent="0" outline="1" outlineData="1" multipleFieldFilters="0">
  <location ref="A3:S16" firstHeaderRow="1" firstDataRow="4" firstDataCol="1"/>
  <pivotFields count="30">
    <pivotField showAll="0"/>
    <pivotField showAll="0"/>
    <pivotField showAll="0"/>
    <pivotField dataField="1" showAll="0"/>
    <pivotField showAll="0"/>
    <pivotField showAll="0"/>
    <pivotField dataField="1" showAll="0"/>
    <pivotField axis="axisCol" showAll="0">
      <items count="4">
        <item x="0"/>
        <item x="2"/>
        <item x="1"/>
        <item t="default"/>
      </items>
    </pivotField>
    <pivotField showAll="0"/>
    <pivotField showAll="0"/>
    <pivotField showAll="0"/>
    <pivotField showAll="0"/>
    <pivotField axis="axisRow" showAll="0">
      <items count="10">
        <item x="2"/>
        <item x="0"/>
        <item x="4"/>
        <item x="7"/>
        <item x="6"/>
        <item x="3"/>
        <item x="8"/>
        <item x="5"/>
        <item x="1"/>
        <item t="default"/>
      </items>
    </pivotField>
    <pivotField showAll="0"/>
    <pivotField axis="axisCol" showAll="0">
      <items count="6">
        <item x="0"/>
        <item x="2"/>
        <item x="4"/>
        <item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10">
    <i>
      <x/>
    </i>
    <i>
      <x v="1"/>
    </i>
    <i>
      <x v="2"/>
    </i>
    <i>
      <x v="3"/>
    </i>
    <i>
      <x v="4"/>
    </i>
    <i>
      <x v="5"/>
    </i>
    <i>
      <x v="6"/>
    </i>
    <i>
      <x v="7"/>
    </i>
    <i>
      <x v="8"/>
    </i>
    <i t="grand">
      <x/>
    </i>
  </rowItems>
  <colFields count="3">
    <field x="7"/>
    <field x="14"/>
    <field x="-2"/>
  </colFields>
  <colItems count="18">
    <i>
      <x/>
      <x/>
      <x/>
    </i>
    <i r="2" i="1">
      <x v="1"/>
    </i>
    <i r="1">
      <x v="1"/>
      <x/>
    </i>
    <i r="2" i="1">
      <x v="1"/>
    </i>
    <i r="1">
      <x v="3"/>
      <x/>
    </i>
    <i r="2" i="1">
      <x v="1"/>
    </i>
    <i t="default">
      <x/>
    </i>
    <i t="default" i="1">
      <x/>
    </i>
    <i>
      <x v="1"/>
      <x v="2"/>
      <x/>
    </i>
    <i r="2" i="1">
      <x v="1"/>
    </i>
    <i t="default">
      <x v="1"/>
    </i>
    <i t="default" i="1">
      <x v="1"/>
    </i>
    <i>
      <x v="2"/>
      <x v="4"/>
      <x/>
    </i>
    <i r="2" i="1">
      <x v="1"/>
    </i>
    <i t="default">
      <x v="2"/>
    </i>
    <i t="default" i="1">
      <x v="2"/>
    </i>
    <i t="grand">
      <x/>
    </i>
    <i t="grand" i="1">
      <x/>
    </i>
  </colItems>
  <dataFields count="2">
    <dataField name="Nombre de No_x000a_Division" fld="3" subtotal="count" baseField="0" baseItem="0"/>
    <dataField name="Somme de Nombre de places" fld="6" baseField="0" baseItem="0"/>
  </dataFields>
  <formats count="27">
    <format dxfId="21">
      <pivotArea type="all" dataOnly="0" outline="0" fieldPosition="0"/>
    </format>
    <format dxfId="22">
      <pivotArea outline="0" collapsedLevelsAreSubtotals="1" fieldPosition="0"/>
    </format>
    <format dxfId="23">
      <pivotArea dataOnly="0" labelOnly="1" fieldPosition="0">
        <references count="1">
          <reference field="12" count="0"/>
        </references>
      </pivotArea>
    </format>
    <format dxfId="24">
      <pivotArea dataOnly="0" labelOnly="1" grandRow="1" outline="0" fieldPosition="0"/>
    </format>
    <format dxfId="25">
      <pivotArea dataOnly="0" labelOnly="1" fieldPosition="0">
        <references count="1">
          <reference field="7" count="0"/>
        </references>
      </pivotArea>
    </format>
    <format dxfId="26">
      <pivotArea dataOnly="0" labelOnly="1" fieldPosition="0">
        <references count="2">
          <reference field="4294967294" count="1" selected="0">
            <x v="0"/>
          </reference>
          <reference field="7" count="0" defaultSubtotal="1"/>
        </references>
      </pivotArea>
    </format>
    <format dxfId="27">
      <pivotArea dataOnly="0" labelOnly="1" fieldPosition="0">
        <references count="2">
          <reference field="4294967294" count="1" selected="0">
            <x v="1"/>
          </reference>
          <reference field="7" count="0" defaultSubtotal="1"/>
        </references>
      </pivotArea>
    </format>
    <format dxfId="28">
      <pivotArea field="7" dataOnly="0" labelOnly="1" grandCol="1" outline="0" axis="axisCol" fieldPosition="0">
        <references count="1">
          <reference field="4294967294" count="1" selected="0">
            <x v="0"/>
          </reference>
        </references>
      </pivotArea>
    </format>
    <format dxfId="29">
      <pivotArea field="7" dataOnly="0" labelOnly="1" grandCol="1" outline="0" axis="axisCol" fieldPosition="0">
        <references count="1">
          <reference field="4294967294" count="1" selected="0">
            <x v="1"/>
          </reference>
        </references>
      </pivotArea>
    </format>
    <format dxfId="30">
      <pivotArea dataOnly="0" labelOnly="1" fieldPosition="0">
        <references count="2">
          <reference field="7" count="1" selected="0">
            <x v="0"/>
          </reference>
          <reference field="14" count="3">
            <x v="0"/>
            <x v="1"/>
            <x v="3"/>
          </reference>
        </references>
      </pivotArea>
    </format>
    <format dxfId="31">
      <pivotArea dataOnly="0" labelOnly="1" fieldPosition="0">
        <references count="2">
          <reference field="7" count="1" selected="0">
            <x v="1"/>
          </reference>
          <reference field="14" count="1">
            <x v="2"/>
          </reference>
        </references>
      </pivotArea>
    </format>
    <format dxfId="32">
      <pivotArea dataOnly="0" labelOnly="1" fieldPosition="0">
        <references count="2">
          <reference field="7" count="1" selected="0">
            <x v="2"/>
          </reference>
          <reference field="14" count="1">
            <x v="4"/>
          </reference>
        </references>
      </pivotArea>
    </format>
    <format dxfId="33">
      <pivotArea dataOnly="0" labelOnly="1" outline="0" fieldPosition="0">
        <references count="3">
          <reference field="4294967294" count="2">
            <x v="0"/>
            <x v="1"/>
          </reference>
          <reference field="7" count="1" selected="0">
            <x v="0"/>
          </reference>
          <reference field="14" count="1" selected="0">
            <x v="0"/>
          </reference>
        </references>
      </pivotArea>
    </format>
    <format dxfId="34">
      <pivotArea dataOnly="0" labelOnly="1" outline="0" fieldPosition="0">
        <references count="3">
          <reference field="4294967294" count="2">
            <x v="0"/>
            <x v="1"/>
          </reference>
          <reference field="7" count="1" selected="0">
            <x v="0"/>
          </reference>
          <reference field="14" count="1" selected="0">
            <x v="1"/>
          </reference>
        </references>
      </pivotArea>
    </format>
    <format dxfId="35">
      <pivotArea dataOnly="0" labelOnly="1" outline="0" fieldPosition="0">
        <references count="3">
          <reference field="4294967294" count="2">
            <x v="0"/>
            <x v="1"/>
          </reference>
          <reference field="7" count="1" selected="0">
            <x v="0"/>
          </reference>
          <reference field="14" count="1" selected="0">
            <x v="3"/>
          </reference>
        </references>
      </pivotArea>
    </format>
    <format dxfId="36">
      <pivotArea dataOnly="0" labelOnly="1" outline="0" fieldPosition="0">
        <references count="3">
          <reference field="4294967294" count="2">
            <x v="0"/>
            <x v="1"/>
          </reference>
          <reference field="7" count="1" selected="0">
            <x v="1"/>
          </reference>
          <reference field="14" count="1" selected="0">
            <x v="2"/>
          </reference>
        </references>
      </pivotArea>
    </format>
    <format dxfId="37">
      <pivotArea dataOnly="0" labelOnly="1" outline="0" fieldPosition="0">
        <references count="3">
          <reference field="4294967294" count="2">
            <x v="0"/>
            <x v="1"/>
          </reference>
          <reference field="7" count="1" selected="0">
            <x v="2"/>
          </reference>
          <reference field="14" count="1" selected="0">
            <x v="4"/>
          </reference>
        </references>
      </pivotArea>
    </format>
    <format dxfId="38">
      <pivotArea outline="0" collapsedLevelsAreSubtotals="1" fieldPosition="0">
        <references count="1">
          <reference field="7" count="2" selected="0" defaultSubtotal="1">
            <x v="0"/>
            <x v="1"/>
          </reference>
        </references>
      </pivotArea>
    </format>
    <format dxfId="39">
      <pivotArea dataOnly="0" labelOnly="1" fieldPosition="0">
        <references count="1">
          <reference field="7" count="2">
            <x v="0"/>
            <x v="1"/>
          </reference>
        </references>
      </pivotArea>
    </format>
    <format dxfId="40">
      <pivotArea dataOnly="0" labelOnly="1" fieldPosition="0">
        <references count="2">
          <reference field="4294967294" count="1" selected="0">
            <x v="0"/>
          </reference>
          <reference field="7" count="2" defaultSubtotal="1">
            <x v="0"/>
            <x v="1"/>
          </reference>
        </references>
      </pivotArea>
    </format>
    <format dxfId="41">
      <pivotArea dataOnly="0" labelOnly="1" fieldPosition="0">
        <references count="2">
          <reference field="4294967294" count="1" selected="0">
            <x v="1"/>
          </reference>
          <reference field="7" count="2" defaultSubtotal="1">
            <x v="0"/>
            <x v="1"/>
          </reference>
        </references>
      </pivotArea>
    </format>
    <format dxfId="42">
      <pivotArea dataOnly="0" labelOnly="1" fieldPosition="0">
        <references count="2">
          <reference field="7" count="1" selected="0">
            <x v="0"/>
          </reference>
          <reference field="14" count="3">
            <x v="0"/>
            <x v="1"/>
            <x v="3"/>
          </reference>
        </references>
      </pivotArea>
    </format>
    <format dxfId="43">
      <pivotArea dataOnly="0" labelOnly="1" fieldPosition="0">
        <references count="2">
          <reference field="7" count="1" selected="0">
            <x v="1"/>
          </reference>
          <reference field="14" count="1">
            <x v="2"/>
          </reference>
        </references>
      </pivotArea>
    </format>
    <format dxfId="44">
      <pivotArea dataOnly="0" labelOnly="1" outline="0" fieldPosition="0">
        <references count="3">
          <reference field="4294967294" count="2">
            <x v="0"/>
            <x v="1"/>
          </reference>
          <reference field="7" count="1" selected="0">
            <x v="0"/>
          </reference>
          <reference field="14" count="1" selected="0">
            <x v="0"/>
          </reference>
        </references>
      </pivotArea>
    </format>
    <format dxfId="45">
      <pivotArea dataOnly="0" labelOnly="1" outline="0" fieldPosition="0">
        <references count="3">
          <reference field="4294967294" count="2">
            <x v="0"/>
            <x v="1"/>
          </reference>
          <reference field="7" count="1" selected="0">
            <x v="0"/>
          </reference>
          <reference field="14" count="1" selected="0">
            <x v="1"/>
          </reference>
        </references>
      </pivotArea>
    </format>
    <format dxfId="46">
      <pivotArea dataOnly="0" labelOnly="1" outline="0" fieldPosition="0">
        <references count="3">
          <reference field="4294967294" count="2">
            <x v="0"/>
            <x v="1"/>
          </reference>
          <reference field="7" count="1" selected="0">
            <x v="0"/>
          </reference>
          <reference field="14" count="1" selected="0">
            <x v="3"/>
          </reference>
        </references>
      </pivotArea>
    </format>
    <format dxfId="47">
      <pivotArea dataOnly="0" labelOnly="1" outline="0" fieldPosition="0">
        <references count="3">
          <reference field="4294967294" count="2">
            <x v="0"/>
            <x v="1"/>
          </reference>
          <reference field="7" count="1" selected="0">
            <x v="1"/>
          </reference>
          <reference field="14"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eau croisé dynamique1" cacheId="433" applyNumberFormats="0" applyBorderFormats="0" applyFontFormats="0" applyPatternFormats="0" applyAlignmentFormats="0" applyWidthHeightFormats="1" dataCaption="Valeurs" updatedVersion="5" minRefreshableVersion="3" useAutoFormatting="1" itemPrintTitles="1" createdVersion="5" indent="0" outline="1" outlineData="1" multipleFieldFilters="0">
  <location ref="A3:S16" firstHeaderRow="1" firstDataRow="4" firstDataCol="1"/>
  <pivotFields count="33">
    <pivotField showAll="0"/>
    <pivotField showAll="0"/>
    <pivotField showAll="0"/>
    <pivotField showAll="0"/>
    <pivotField dataField="1" showAll="0" countASubtotal="1">
      <items count="339">
        <item x="326"/>
        <item x="292"/>
        <item x="262"/>
        <item x="34"/>
        <item x="84"/>
        <item x="43"/>
        <item x="63"/>
        <item x="130"/>
        <item x="310"/>
        <item x="99"/>
        <item x="293"/>
        <item x="269"/>
        <item x="270"/>
        <item x="285"/>
        <item x="228"/>
        <item x="48"/>
        <item x="44"/>
        <item x="21"/>
        <item x="82"/>
        <item x="52"/>
        <item x="165"/>
        <item x="67"/>
        <item x="62"/>
        <item x="118"/>
        <item x="91"/>
        <item x="225"/>
        <item x="202"/>
        <item x="74"/>
        <item x="259"/>
        <item x="246"/>
        <item x="107"/>
        <item x="75"/>
        <item x="206"/>
        <item x="309"/>
        <item x="181"/>
        <item x="53"/>
        <item x="332"/>
        <item x="153"/>
        <item x="174"/>
        <item x="190"/>
        <item x="19"/>
        <item x="51"/>
        <item x="234"/>
        <item x="135"/>
        <item x="141"/>
        <item x="303"/>
        <item x="73"/>
        <item x="25"/>
        <item x="260"/>
        <item x="160"/>
        <item x="22"/>
        <item x="251"/>
        <item x="45"/>
        <item x="241"/>
        <item x="334"/>
        <item x="85"/>
        <item x="72"/>
        <item x="49"/>
        <item x="277"/>
        <item x="274"/>
        <item x="337"/>
        <item x="258"/>
        <item x="147"/>
        <item x="60"/>
        <item x="150"/>
        <item x="158"/>
        <item x="2"/>
        <item x="89"/>
        <item x="131"/>
        <item x="61"/>
        <item x="327"/>
        <item x="331"/>
        <item x="189"/>
        <item x="286"/>
        <item x="171"/>
        <item x="7"/>
        <item x="3"/>
        <item x="180"/>
        <item x="232"/>
        <item x="18"/>
        <item x="169"/>
        <item x="94"/>
        <item x="139"/>
        <item x="250"/>
        <item x="81"/>
        <item x="237"/>
        <item x="88"/>
        <item x="133"/>
        <item x="93"/>
        <item x="11"/>
        <item x="134"/>
        <item x="187"/>
        <item x="26"/>
        <item x="116"/>
        <item x="263"/>
        <item x="183"/>
        <item x="216"/>
        <item x="56"/>
        <item x="167"/>
        <item x="201"/>
        <item x="208"/>
        <item x="152"/>
        <item x="155"/>
        <item x="275"/>
        <item x="145"/>
        <item x="161"/>
        <item x="168"/>
        <item x="329"/>
        <item x="30"/>
        <item x="31"/>
        <item x="24"/>
        <item x="105"/>
        <item x="281"/>
        <item x="284"/>
        <item x="69"/>
        <item x="70"/>
        <item x="59"/>
        <item x="236"/>
        <item x="244"/>
        <item x="245"/>
        <item x="239"/>
        <item x="96"/>
        <item x="110"/>
        <item x="86"/>
        <item x="87"/>
        <item x="127"/>
        <item x="273"/>
        <item x="279"/>
        <item x="255"/>
        <item x="261"/>
        <item x="257"/>
        <item x="90"/>
        <item x="298"/>
        <item x="280"/>
        <item x="271"/>
        <item x="282"/>
        <item x="283"/>
        <item x="267"/>
        <item x="276"/>
        <item x="256"/>
        <item x="101"/>
        <item x="100"/>
        <item x="205"/>
        <item x="209"/>
        <item x="212"/>
        <item x="222"/>
        <item x="215"/>
        <item x="213"/>
        <item x="220"/>
        <item x="138"/>
        <item x="188"/>
        <item x="195"/>
        <item x="193"/>
        <item x="191"/>
        <item x="164"/>
        <item x="65"/>
        <item x="149"/>
        <item x="13"/>
        <item x="64"/>
        <item x="304"/>
        <item x="289"/>
        <item x="296"/>
        <item x="324"/>
        <item x="240"/>
        <item x="299"/>
        <item x="177"/>
        <item x="320"/>
        <item x="5"/>
        <item x="305"/>
        <item x="308"/>
        <item x="38"/>
        <item x="35"/>
        <item x="148"/>
        <item x="6"/>
        <item x="47"/>
        <item x="151"/>
        <item x="1"/>
        <item x="8"/>
        <item x="46"/>
        <item x="156"/>
        <item x="9"/>
        <item x="29"/>
        <item x="37"/>
        <item x="36"/>
        <item x="54"/>
        <item x="142"/>
        <item x="146"/>
        <item x="78"/>
        <item x="0"/>
        <item x="163"/>
        <item x="15"/>
        <item x="20"/>
        <item x="50"/>
        <item x="14"/>
        <item x="39"/>
        <item x="42"/>
        <item x="137"/>
        <item x="76"/>
        <item x="23"/>
        <item x="68"/>
        <item x="328"/>
        <item x="10"/>
        <item x="178"/>
        <item x="176"/>
        <item x="182"/>
        <item x="108"/>
        <item x="117"/>
        <item x="119"/>
        <item x="175"/>
        <item x="124"/>
        <item x="106"/>
        <item x="186"/>
        <item x="185"/>
        <item x="102"/>
        <item x="184"/>
        <item x="120"/>
        <item x="126"/>
        <item x="27"/>
        <item x="335"/>
        <item x="17"/>
        <item x="41"/>
        <item x="16"/>
        <item x="28"/>
        <item x="122"/>
        <item x="104"/>
        <item x="144"/>
        <item x="179"/>
        <item x="157"/>
        <item x="57"/>
        <item x="336"/>
        <item x="55"/>
        <item x="333"/>
        <item x="140"/>
        <item x="71"/>
        <item x="170"/>
        <item x="79"/>
        <item x="80"/>
        <item x="172"/>
        <item x="77"/>
        <item x="159"/>
        <item x="143"/>
        <item x="112"/>
        <item x="40"/>
        <item x="33"/>
        <item x="66"/>
        <item x="128"/>
        <item x="125"/>
        <item x="97"/>
        <item x="58"/>
        <item x="162"/>
        <item x="154"/>
        <item x="330"/>
        <item x="192"/>
        <item x="129"/>
        <item x="196"/>
        <item x="109"/>
        <item x="301"/>
        <item x="199"/>
        <item x="115"/>
        <item x="194"/>
        <item x="114"/>
        <item x="197"/>
        <item x="200"/>
        <item x="198"/>
        <item x="312"/>
        <item x="319"/>
        <item x="265"/>
        <item x="317"/>
        <item x="111"/>
        <item x="95"/>
        <item x="314"/>
        <item x="297"/>
        <item x="307"/>
        <item x="103"/>
        <item x="272"/>
        <item x="313"/>
        <item x="318"/>
        <item x="323"/>
        <item x="290"/>
        <item x="311"/>
        <item x="291"/>
        <item x="98"/>
        <item x="92"/>
        <item x="113"/>
        <item x="121"/>
        <item x="300"/>
        <item x="123"/>
        <item x="264"/>
        <item x="316"/>
        <item x="306"/>
        <item x="294"/>
        <item x="266"/>
        <item x="321"/>
        <item x="322"/>
        <item x="288"/>
        <item x="302"/>
        <item x="249"/>
        <item x="243"/>
        <item x="268"/>
        <item x="315"/>
        <item x="287"/>
        <item x="325"/>
        <item x="233"/>
        <item x="230"/>
        <item x="247"/>
        <item x="214"/>
        <item x="248"/>
        <item x="231"/>
        <item x="217"/>
        <item x="207"/>
        <item x="253"/>
        <item x="254"/>
        <item x="238"/>
        <item x="242"/>
        <item x="219"/>
        <item x="229"/>
        <item x="252"/>
        <item x="226"/>
        <item x="211"/>
        <item x="203"/>
        <item x="204"/>
        <item x="218"/>
        <item x="221"/>
        <item x="227"/>
        <item x="223"/>
        <item x="173"/>
        <item x="210"/>
        <item x="12"/>
        <item x="166"/>
        <item x="235"/>
        <item x="32"/>
        <item x="295"/>
        <item x="278"/>
        <item x="83"/>
        <item x="136"/>
        <item x="224"/>
        <item x="132"/>
        <item x="4"/>
        <item t="countA"/>
      </items>
    </pivotField>
    <pivotField showAll="0"/>
    <pivotField dataField="1" showAll="0">
      <items count="132">
        <item x="45"/>
        <item x="55"/>
        <item x="127"/>
        <item x="54"/>
        <item x="27"/>
        <item x="106"/>
        <item x="17"/>
        <item x="31"/>
        <item x="2"/>
        <item x="118"/>
        <item x="78"/>
        <item x="3"/>
        <item x="98"/>
        <item x="21"/>
        <item x="46"/>
        <item x="57"/>
        <item x="19"/>
        <item x="33"/>
        <item x="7"/>
        <item x="89"/>
        <item x="116"/>
        <item x="37"/>
        <item x="95"/>
        <item x="58"/>
        <item x="60"/>
        <item x="14"/>
        <item x="67"/>
        <item x="9"/>
        <item x="62"/>
        <item x="82"/>
        <item x="1"/>
        <item x="13"/>
        <item x="18"/>
        <item x="10"/>
        <item x="61"/>
        <item x="5"/>
        <item x="63"/>
        <item x="56"/>
        <item x="44"/>
        <item x="69"/>
        <item x="15"/>
        <item x="103"/>
        <item x="43"/>
        <item x="123"/>
        <item x="79"/>
        <item x="41"/>
        <item x="25"/>
        <item x="20"/>
        <item x="35"/>
        <item x="6"/>
        <item x="73"/>
        <item x="39"/>
        <item x="28"/>
        <item x="49"/>
        <item x="66"/>
        <item x="111"/>
        <item x="64"/>
        <item x="101"/>
        <item x="38"/>
        <item x="29"/>
        <item x="87"/>
        <item x="23"/>
        <item x="51"/>
        <item x="120"/>
        <item x="24"/>
        <item x="48"/>
        <item x="0"/>
        <item x="128"/>
        <item x="72"/>
        <item x="91"/>
        <item x="126"/>
        <item x="84"/>
        <item x="42"/>
        <item x="109"/>
        <item x="129"/>
        <item x="52"/>
        <item x="8"/>
        <item x="16"/>
        <item x="107"/>
        <item x="80"/>
        <item x="85"/>
        <item x="11"/>
        <item x="4"/>
        <item x="110"/>
        <item x="97"/>
        <item x="36"/>
        <item x="76"/>
        <item x="114"/>
        <item x="75"/>
        <item x="96"/>
        <item x="50"/>
        <item x="92"/>
        <item x="74"/>
        <item x="83"/>
        <item x="100"/>
        <item x="22"/>
        <item x="90"/>
        <item x="32"/>
        <item x="59"/>
        <item x="124"/>
        <item x="113"/>
        <item x="81"/>
        <item x="88"/>
        <item x="117"/>
        <item x="40"/>
        <item x="30"/>
        <item x="12"/>
        <item x="94"/>
        <item x="47"/>
        <item x="105"/>
        <item x="86"/>
        <item x="112"/>
        <item x="93"/>
        <item x="104"/>
        <item x="26"/>
        <item x="77"/>
        <item x="70"/>
        <item x="102"/>
        <item x="68"/>
        <item x="99"/>
        <item x="53"/>
        <item x="65"/>
        <item x="122"/>
        <item x="121"/>
        <item x="115"/>
        <item x="119"/>
        <item x="34"/>
        <item x="108"/>
        <item x="71"/>
        <item x="125"/>
        <item x="130"/>
        <item t="default"/>
      </items>
    </pivotField>
    <pivotField axis="axisCol" showAll="0">
      <items count="4">
        <item x="0"/>
        <item x="2"/>
        <item x="1"/>
        <item t="default"/>
      </items>
    </pivotField>
    <pivotField showAll="0"/>
    <pivotField showAll="0"/>
    <pivotField showAll="0"/>
    <pivotField showAll="0"/>
    <pivotField axis="axisRow" showAll="0">
      <items count="10">
        <item x="2"/>
        <item x="0"/>
        <item x="4"/>
        <item x="7"/>
        <item x="6"/>
        <item x="3"/>
        <item x="8"/>
        <item x="5"/>
        <item x="1"/>
        <item t="default"/>
      </items>
    </pivotField>
    <pivotField showAll="0"/>
    <pivotField showAll="0">
      <items count="6">
        <item x="0"/>
        <item x="2"/>
        <item x="4"/>
        <item x="3"/>
        <item x="1"/>
        <item t="default"/>
      </items>
    </pivotField>
    <pivotField axis="axisCol" showAll="0">
      <items count="6">
        <item x="0"/>
        <item x="2"/>
        <item x="4"/>
        <item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10">
    <i>
      <x/>
    </i>
    <i>
      <x v="1"/>
    </i>
    <i>
      <x v="2"/>
    </i>
    <i>
      <x v="3"/>
    </i>
    <i>
      <x v="4"/>
    </i>
    <i>
      <x v="5"/>
    </i>
    <i>
      <x v="6"/>
    </i>
    <i>
      <x v="7"/>
    </i>
    <i>
      <x v="8"/>
    </i>
    <i t="grand">
      <x/>
    </i>
  </rowItems>
  <colFields count="3">
    <field x="7"/>
    <field x="15"/>
    <field x="-2"/>
  </colFields>
  <colItems count="18">
    <i>
      <x/>
      <x/>
      <x/>
    </i>
    <i r="2" i="1">
      <x v="1"/>
    </i>
    <i r="1">
      <x v="1"/>
      <x/>
    </i>
    <i r="2" i="1">
      <x v="1"/>
    </i>
    <i r="1">
      <x v="3"/>
      <x/>
    </i>
    <i r="2" i="1">
      <x v="1"/>
    </i>
    <i t="default">
      <x/>
    </i>
    <i t="default" i="1">
      <x/>
    </i>
    <i>
      <x v="1"/>
      <x v="2"/>
      <x/>
    </i>
    <i r="2" i="1">
      <x v="1"/>
    </i>
    <i t="default">
      <x v="1"/>
    </i>
    <i t="default" i="1">
      <x v="1"/>
    </i>
    <i>
      <x v="2"/>
      <x v="4"/>
      <x/>
    </i>
    <i r="2" i="1">
      <x v="1"/>
    </i>
    <i t="default">
      <x v="2"/>
    </i>
    <i t="default" i="1">
      <x v="2"/>
    </i>
    <i t="grand">
      <x/>
    </i>
    <i t="grand" i="1">
      <x/>
    </i>
  </colItems>
  <dataFields count="2">
    <dataField name="Nombre de No Installation" fld="4" subtotal="count" baseField="14" baseItem="0"/>
    <dataField name="Somme de Nombre de places" fld="6" baseField="1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D00-000001000000}" name="Tableau croisé dynamique2" cacheId="431" applyNumberFormats="0" applyBorderFormats="0" applyFontFormats="0" applyPatternFormats="0" applyAlignmentFormats="0" applyWidthHeightFormats="1" dataCaption="Valeurs" updatedVersion="5" minRefreshableVersion="3" useAutoFormatting="1" itemPrintTitles="1" createdVersion="5" indent="0" outline="1" outlineData="1" multipleFieldFilters="0">
  <location ref="A36:M63" firstHeaderRow="1" firstDataRow="3" firstDataCol="1"/>
  <pivotFields count="27">
    <pivotField showAll="0"/>
    <pivotField showAll="0"/>
    <pivotField showAll="0"/>
    <pivotField showAll="0"/>
    <pivotField dataField="1" showAll="0"/>
    <pivotField showAll="0"/>
    <pivotField dataField="1" showAll="0"/>
    <pivotField axis="axisRow" showAll="0">
      <items count="4">
        <item x="0"/>
        <item x="2"/>
        <item x="1"/>
        <item t="default"/>
      </items>
    </pivotField>
    <pivotField showAll="0"/>
    <pivotField showAll="0"/>
    <pivotField showAll="0"/>
    <pivotField showAll="0"/>
    <pivotField showAll="0"/>
    <pivotField showAll="0"/>
    <pivotField axis="axisCol" showAll="0">
      <items count="6">
        <item x="0"/>
        <item x="2"/>
        <item x="4"/>
        <item x="3"/>
        <item x="1"/>
        <item t="default"/>
      </items>
    </pivotField>
    <pivotField showAll="0"/>
    <pivotField showAll="0"/>
    <pivotField showAll="0"/>
    <pivotField showAll="0"/>
    <pivotField showAll="0"/>
    <pivotField axis="axisRow" showAll="0">
      <items count="18">
        <item x="7"/>
        <item x="12"/>
        <item x="4"/>
        <item x="16"/>
        <item x="11"/>
        <item x="13"/>
        <item x="15"/>
        <item x="0"/>
        <item x="9"/>
        <item x="6"/>
        <item x="8"/>
        <item x="14"/>
        <item x="5"/>
        <item x="2"/>
        <item x="10"/>
        <item x="3"/>
        <item x="1"/>
        <item t="default"/>
      </items>
    </pivotField>
    <pivotField showAll="0"/>
    <pivotField showAll="0"/>
    <pivotField showAll="0"/>
    <pivotField showAll="0"/>
    <pivotField showAll="0"/>
    <pivotField showAll="0"/>
  </pivotFields>
  <rowFields count="2">
    <field x="7"/>
    <field x="20"/>
  </rowFields>
  <rowItems count="25">
    <i>
      <x/>
    </i>
    <i r="1">
      <x/>
    </i>
    <i r="1">
      <x v="1"/>
    </i>
    <i r="1">
      <x v="2"/>
    </i>
    <i r="1">
      <x v="3"/>
    </i>
    <i r="1">
      <x v="4"/>
    </i>
    <i r="1">
      <x v="5"/>
    </i>
    <i r="1">
      <x v="7"/>
    </i>
    <i r="1">
      <x v="8"/>
    </i>
    <i r="1">
      <x v="9"/>
    </i>
    <i r="1">
      <x v="10"/>
    </i>
    <i r="1">
      <x v="11"/>
    </i>
    <i r="1">
      <x v="12"/>
    </i>
    <i r="1">
      <x v="13"/>
    </i>
    <i r="1">
      <x v="14"/>
    </i>
    <i r="1">
      <x v="15"/>
    </i>
    <i>
      <x v="1"/>
    </i>
    <i r="1">
      <x v="3"/>
    </i>
    <i r="1">
      <x v="5"/>
    </i>
    <i r="1">
      <x v="6"/>
    </i>
    <i r="1">
      <x v="7"/>
    </i>
    <i r="1">
      <x v="14"/>
    </i>
    <i>
      <x v="2"/>
    </i>
    <i r="1">
      <x v="16"/>
    </i>
    <i t="grand">
      <x/>
    </i>
  </rowItems>
  <colFields count="2">
    <field x="14"/>
    <field x="-2"/>
  </colFields>
  <colItems count="12">
    <i>
      <x/>
      <x/>
    </i>
    <i r="1" i="1">
      <x v="1"/>
    </i>
    <i>
      <x v="1"/>
      <x/>
    </i>
    <i r="1" i="1">
      <x v="1"/>
    </i>
    <i>
      <x v="2"/>
      <x/>
    </i>
    <i r="1" i="1">
      <x v="1"/>
    </i>
    <i>
      <x v="3"/>
      <x/>
    </i>
    <i r="1" i="1">
      <x v="1"/>
    </i>
    <i>
      <x v="4"/>
      <x/>
    </i>
    <i r="1" i="1">
      <x v="1"/>
    </i>
    <i t="grand">
      <x/>
    </i>
    <i t="grand" i="1">
      <x/>
    </i>
  </colItems>
  <dataFields count="2">
    <dataField name="Nombre de No Installation" fld="4" subtotal="count" baseField="0" baseItem="0"/>
    <dataField name="Somme de Nombre de places" fld="6" baseField="0" baseItem="0"/>
  </dataFields>
  <formats count="6">
    <format dxfId="15">
      <pivotArea collapsedLevelsAreSubtotals="1" fieldPosition="0">
        <references count="2">
          <reference field="7" count="1" selected="0">
            <x v="0"/>
          </reference>
          <reference field="20" count="1">
            <x v="7"/>
          </reference>
        </references>
      </pivotArea>
    </format>
    <format dxfId="16">
      <pivotArea dataOnly="0" labelOnly="1" fieldPosition="0">
        <references count="2">
          <reference field="7" count="1" selected="0">
            <x v="0"/>
          </reference>
          <reference field="20" count="1">
            <x v="7"/>
          </reference>
        </references>
      </pivotArea>
    </format>
    <format dxfId="17">
      <pivotArea dataOnly="0" labelOnly="1" fieldPosition="0">
        <references count="1">
          <reference field="14" count="1">
            <x v="1"/>
          </reference>
        </references>
      </pivotArea>
    </format>
    <format dxfId="18">
      <pivotArea dataOnly="0" labelOnly="1" fieldPosition="0">
        <references count="1">
          <reference field="14" count="1">
            <x v="0"/>
          </reference>
        </references>
      </pivotArea>
    </format>
    <format dxfId="19">
      <pivotArea dataOnly="0" labelOnly="1" fieldPosition="0">
        <references count="1">
          <reference field="14" count="1">
            <x v="2"/>
          </reference>
        </references>
      </pivotArea>
    </format>
    <format dxfId="20">
      <pivotArea dataOnly="0" labelOnly="1" fieldPosition="0">
        <references count="1">
          <reference field="1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D00-000000000000}" name="Tableau croisé dynamique1" cacheId="431" applyNumberFormats="0" applyBorderFormats="0" applyFontFormats="0" applyPatternFormats="0" applyAlignmentFormats="0" applyWidthHeightFormats="1" dataCaption="Valeurs" updatedVersion="5" minRefreshableVersion="3" useAutoFormatting="1" itemPrintTitles="1" createdVersion="5" indent="0" outline="1" outlineData="1" multipleFieldFilters="0">
  <location ref="A3:S16" firstHeaderRow="1" firstDataRow="4" firstDataCol="1"/>
  <pivotFields count="27">
    <pivotField showAll="0"/>
    <pivotField showAll="0"/>
    <pivotField showAll="0"/>
    <pivotField showAll="0"/>
    <pivotField dataField="1" showAll="0"/>
    <pivotField showAll="0"/>
    <pivotField dataField="1" showAll="0"/>
    <pivotField axis="axisCol" showAll="0">
      <items count="4">
        <item x="0"/>
        <item x="2"/>
        <item x="1"/>
        <item t="default"/>
      </items>
    </pivotField>
    <pivotField showAll="0"/>
    <pivotField showAll="0"/>
    <pivotField showAll="0"/>
    <pivotField showAll="0"/>
    <pivotField axis="axisRow" showAll="0">
      <items count="10">
        <item x="2"/>
        <item x="0"/>
        <item x="4"/>
        <item x="7"/>
        <item x="6"/>
        <item x="3"/>
        <item x="8"/>
        <item x="5"/>
        <item x="1"/>
        <item t="default"/>
      </items>
    </pivotField>
    <pivotField showAll="0"/>
    <pivotField axis="axisCol" showAll="0">
      <items count="6">
        <item x="0"/>
        <item x="2"/>
        <item x="4"/>
        <item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10">
    <i>
      <x/>
    </i>
    <i>
      <x v="1"/>
    </i>
    <i>
      <x v="2"/>
    </i>
    <i>
      <x v="3"/>
    </i>
    <i>
      <x v="4"/>
    </i>
    <i>
      <x v="5"/>
    </i>
    <i>
      <x v="6"/>
    </i>
    <i>
      <x v="7"/>
    </i>
    <i>
      <x v="8"/>
    </i>
    <i t="grand">
      <x/>
    </i>
  </rowItems>
  <colFields count="3">
    <field x="7"/>
    <field x="14"/>
    <field x="-2"/>
  </colFields>
  <colItems count="18">
    <i>
      <x/>
      <x/>
      <x/>
    </i>
    <i r="2" i="1">
      <x v="1"/>
    </i>
    <i r="1">
      <x v="1"/>
      <x/>
    </i>
    <i r="2" i="1">
      <x v="1"/>
    </i>
    <i r="1">
      <x v="3"/>
      <x/>
    </i>
    <i r="2" i="1">
      <x v="1"/>
    </i>
    <i t="default">
      <x/>
    </i>
    <i t="default" i="1">
      <x/>
    </i>
    <i>
      <x v="1"/>
      <x v="2"/>
      <x/>
    </i>
    <i r="2" i="1">
      <x v="1"/>
    </i>
    <i t="default">
      <x v="1"/>
    </i>
    <i t="default" i="1">
      <x v="1"/>
    </i>
    <i>
      <x v="2"/>
      <x v="4"/>
      <x/>
    </i>
    <i r="2" i="1">
      <x v="1"/>
    </i>
    <i t="default">
      <x v="2"/>
    </i>
    <i t="default" i="1">
      <x v="2"/>
    </i>
    <i t="grand">
      <x/>
    </i>
    <i t="grand" i="1">
      <x/>
    </i>
  </colItems>
  <dataFields count="2">
    <dataField name="Nombre de No Installation" fld="4" subtotal="count" baseField="0" baseItem="0"/>
    <dataField name="Somme de Nombre de places" fld="6" baseField="0" baseItem="0"/>
  </dataFields>
  <formats count="13">
    <format dxfId="2">
      <pivotArea dataOnly="0" labelOnly="1" fieldPosition="0">
        <references count="1">
          <reference field="7" count="0"/>
        </references>
      </pivotArea>
    </format>
    <format dxfId="3">
      <pivotArea dataOnly="0" labelOnly="1" fieldPosition="0">
        <references count="2">
          <reference field="4294967294" count="1" selected="0">
            <x v="0"/>
          </reference>
          <reference field="7" count="0" defaultSubtotal="1"/>
        </references>
      </pivotArea>
    </format>
    <format dxfId="4">
      <pivotArea dataOnly="0" labelOnly="1" fieldPosition="0">
        <references count="2">
          <reference field="4294967294" count="1" selected="0">
            <x v="1"/>
          </reference>
          <reference field="7" count="0" defaultSubtotal="1"/>
        </references>
      </pivotArea>
    </format>
    <format dxfId="5">
      <pivotArea field="7" dataOnly="0" labelOnly="1" grandCol="1" outline="0" axis="axisCol" fieldPosition="0">
        <references count="1">
          <reference field="4294967294" count="1" selected="0">
            <x v="0"/>
          </reference>
        </references>
      </pivotArea>
    </format>
    <format dxfId="6">
      <pivotArea field="7" dataOnly="0" labelOnly="1" grandCol="1" outline="0" axis="axisCol" fieldPosition="0">
        <references count="1">
          <reference field="4294967294" count="1" selected="0">
            <x v="1"/>
          </reference>
        </references>
      </pivotArea>
    </format>
    <format dxfId="7">
      <pivotArea dataOnly="0" labelOnly="1" fieldPosition="0">
        <references count="2">
          <reference field="7" count="1" selected="0">
            <x v="0"/>
          </reference>
          <reference field="14" count="3">
            <x v="0"/>
            <x v="1"/>
            <x v="3"/>
          </reference>
        </references>
      </pivotArea>
    </format>
    <format dxfId="8">
      <pivotArea dataOnly="0" labelOnly="1" fieldPosition="0">
        <references count="2">
          <reference field="7" count="1" selected="0">
            <x v="1"/>
          </reference>
          <reference field="14" count="1">
            <x v="2"/>
          </reference>
        </references>
      </pivotArea>
    </format>
    <format dxfId="9">
      <pivotArea dataOnly="0" labelOnly="1" fieldPosition="0">
        <references count="2">
          <reference field="7" count="1" selected="0">
            <x v="2"/>
          </reference>
          <reference field="14" count="1">
            <x v="4"/>
          </reference>
        </references>
      </pivotArea>
    </format>
    <format dxfId="10">
      <pivotArea dataOnly="0" labelOnly="1" outline="0" fieldPosition="0">
        <references count="3">
          <reference field="4294967294" count="2">
            <x v="0"/>
            <x v="1"/>
          </reference>
          <reference field="7" count="1" selected="0">
            <x v="0"/>
          </reference>
          <reference field="14" count="1" selected="0">
            <x v="0"/>
          </reference>
        </references>
      </pivotArea>
    </format>
    <format dxfId="11">
      <pivotArea dataOnly="0" labelOnly="1" outline="0" fieldPosition="0">
        <references count="3">
          <reference field="4294967294" count="2">
            <x v="0"/>
            <x v="1"/>
          </reference>
          <reference field="7" count="1" selected="0">
            <x v="0"/>
          </reference>
          <reference field="14" count="1" selected="0">
            <x v="1"/>
          </reference>
        </references>
      </pivotArea>
    </format>
    <format dxfId="12">
      <pivotArea dataOnly="0" labelOnly="1" outline="0" fieldPosition="0">
        <references count="3">
          <reference field="4294967294" count="2">
            <x v="0"/>
            <x v="1"/>
          </reference>
          <reference field="7" count="1" selected="0">
            <x v="0"/>
          </reference>
          <reference field="14" count="1" selected="0">
            <x v="3"/>
          </reference>
        </references>
      </pivotArea>
    </format>
    <format dxfId="13">
      <pivotArea dataOnly="0" labelOnly="1" outline="0" fieldPosition="0">
        <references count="3">
          <reference field="4294967294" count="2">
            <x v="0"/>
            <x v="1"/>
          </reference>
          <reference field="7" count="1" selected="0">
            <x v="1"/>
          </reference>
          <reference field="14" count="1" selected="0">
            <x v="2"/>
          </reference>
        </references>
      </pivotArea>
    </format>
    <format dxfId="14">
      <pivotArea dataOnly="0" labelOnly="1" outline="0" fieldPosition="0">
        <references count="3">
          <reference field="4294967294" count="2">
            <x v="0"/>
            <x v="1"/>
          </reference>
          <reference field="7" count="1" selected="0">
            <x v="2"/>
          </reference>
          <reference field="14" count="1" selected="0">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5254EED-6B66-4B81-8880-A679BDC1BA16}" name="Tableau1" displayName="Tableau1" ref="A2:C20" totalsRowCount="1">
  <autoFilter ref="A2:C19" xr:uid="{55254EED-6B66-4B81-8880-A679BDC1BA16}"/>
  <tableColumns count="3">
    <tableColumn id="1" xr3:uid="{2E04A1A6-F2E6-4B86-8C64-DE81B09E5906}" name="régions"/>
    <tableColumn id="2" xr3:uid="{385AEF1F-D744-4748-9782-F3B8408396A1}" name="nombre de projet" totalsRowFunction="sum"/>
    <tableColumn id="3" xr3:uid="{1D5B585E-1091-4D5C-BC6E-B155C59F4088}" name="nombre de places" totalsRowFunction="sum" dataDxfId="0" totalsRowDxfId="1">
      <calculatedColumnFormula>#REF!</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openxmlformats.org/officeDocument/2006/relationships/printerSettings" Target="../printerSettings/printerSettings3.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mfa.gouv.qc.ca/fr/publication/Documents/napperon-processus-developpement-places-CPE.pdf"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2" Type="http://schemas.openxmlformats.org/officeDocument/2006/relationships/pivotTable" Target="../pivotTables/pivotTable5.xml"/><Relationship Id="rId1" Type="http://schemas.openxmlformats.org/officeDocument/2006/relationships/pivotTable" Target="../pivotTables/pivotTable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ivotTable" Target="../pivotTables/pivotTable2.xml"/><Relationship Id="rId4" Type="http://schemas.openxmlformats.org/officeDocument/2006/relationships/printerSettings" Target="../printerSettings/printerSettings6.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0070C0"/>
  </sheetPr>
  <dimension ref="A3:S33"/>
  <sheetViews>
    <sheetView workbookViewId="0"/>
  </sheetViews>
  <sheetFormatPr defaultColWidth="11.42578125" defaultRowHeight="15"/>
  <cols>
    <col min="1" max="1" width="22.5703125" customWidth="1"/>
    <col min="2" max="11" width="10.42578125" style="39" customWidth="1"/>
    <col min="12" max="19" width="16.5703125" style="39" customWidth="1"/>
    <col min="20" max="263" width="9.5703125" customWidth="1"/>
    <col min="264" max="264" width="8.42578125" customWidth="1"/>
    <col min="265" max="266" width="10.42578125" customWidth="1"/>
    <col min="267" max="331" width="9.5703125" customWidth="1"/>
    <col min="332" max="332" width="6.5703125" customWidth="1"/>
    <col min="333" max="338" width="9.5703125" customWidth="1"/>
    <col min="339" max="339" width="9.42578125" customWidth="1"/>
    <col min="340" max="340" width="8.5703125" customWidth="1"/>
    <col min="341" max="374" width="9.5703125" customWidth="1"/>
    <col min="375" max="375" width="9.42578125" customWidth="1"/>
    <col min="376" max="376" width="10.42578125" customWidth="1"/>
    <col min="377" max="377" width="7.5703125" customWidth="1"/>
    <col min="378" max="379" width="10.5703125" customWidth="1"/>
    <col min="380" max="380" width="11.5703125" bestFit="1" customWidth="1"/>
    <col min="381" max="381" width="14.42578125" bestFit="1" customWidth="1"/>
    <col min="382" max="382" width="11.5703125" bestFit="1" customWidth="1"/>
    <col min="383" max="383" width="14.42578125" bestFit="1" customWidth="1"/>
    <col min="384" max="384" width="11.5703125" bestFit="1" customWidth="1"/>
    <col min="385" max="385" width="14.42578125" bestFit="1" customWidth="1"/>
    <col min="386" max="386" width="11.5703125" bestFit="1" customWidth="1"/>
    <col min="387" max="387" width="14.42578125" bestFit="1" customWidth="1"/>
    <col min="388" max="388" width="11.5703125" bestFit="1" customWidth="1"/>
    <col min="389" max="389" width="14.42578125" bestFit="1" customWidth="1"/>
    <col min="390" max="390" width="11.5703125" bestFit="1" customWidth="1"/>
    <col min="391" max="391" width="14.42578125" bestFit="1" customWidth="1"/>
    <col min="392" max="392" width="11.5703125" bestFit="1" customWidth="1"/>
    <col min="393" max="393" width="14.42578125" bestFit="1" customWidth="1"/>
    <col min="394" max="394" width="11.5703125" bestFit="1" customWidth="1"/>
    <col min="395" max="395" width="14.42578125" bestFit="1" customWidth="1"/>
    <col min="396" max="396" width="11.5703125" bestFit="1" customWidth="1"/>
    <col min="397" max="397" width="14.42578125" bestFit="1" customWidth="1"/>
    <col min="398" max="398" width="11.5703125" bestFit="1" customWidth="1"/>
    <col min="399" max="399" width="14.42578125" bestFit="1" customWidth="1"/>
    <col min="400" max="400" width="11.5703125" bestFit="1" customWidth="1"/>
    <col min="401" max="401" width="14.42578125" bestFit="1" customWidth="1"/>
    <col min="402" max="402" width="11.5703125" bestFit="1" customWidth="1"/>
    <col min="403" max="403" width="14.42578125" bestFit="1" customWidth="1"/>
    <col min="404" max="404" width="11.5703125" bestFit="1" customWidth="1"/>
    <col min="405" max="405" width="14.42578125" bestFit="1" customWidth="1"/>
    <col min="406" max="406" width="11.5703125" bestFit="1" customWidth="1"/>
    <col min="407" max="407" width="14.42578125" bestFit="1" customWidth="1"/>
    <col min="408" max="408" width="11.5703125" bestFit="1" customWidth="1"/>
    <col min="409" max="409" width="14.42578125" bestFit="1" customWidth="1"/>
    <col min="410" max="410" width="11.5703125" bestFit="1" customWidth="1"/>
    <col min="411" max="411" width="14.42578125" bestFit="1" customWidth="1"/>
    <col min="412" max="412" width="11.5703125" bestFit="1" customWidth="1"/>
    <col min="413" max="413" width="14.42578125" bestFit="1" customWidth="1"/>
    <col min="414" max="414" width="11.5703125" bestFit="1" customWidth="1"/>
    <col min="415" max="415" width="14.42578125" bestFit="1" customWidth="1"/>
    <col min="416" max="416" width="11.5703125" bestFit="1" customWidth="1"/>
    <col min="417" max="417" width="14.42578125" bestFit="1" customWidth="1"/>
    <col min="418" max="418" width="11.5703125" bestFit="1" customWidth="1"/>
    <col min="419" max="419" width="14.42578125" bestFit="1" customWidth="1"/>
    <col min="420" max="420" width="11.5703125" bestFit="1" customWidth="1"/>
    <col min="421" max="421" width="14.42578125" bestFit="1" customWidth="1"/>
    <col min="422" max="422" width="11.5703125" bestFit="1" customWidth="1"/>
    <col min="423" max="423" width="14.42578125" bestFit="1" customWidth="1"/>
    <col min="424" max="424" width="11.5703125" bestFit="1" customWidth="1"/>
    <col min="425" max="425" width="14.42578125" bestFit="1" customWidth="1"/>
    <col min="426" max="426" width="11.5703125" bestFit="1" customWidth="1"/>
    <col min="427" max="427" width="14.42578125" bestFit="1" customWidth="1"/>
    <col min="428" max="428" width="11.5703125" bestFit="1" customWidth="1"/>
    <col min="429" max="429" width="14.42578125" bestFit="1" customWidth="1"/>
    <col min="430" max="430" width="11.5703125" bestFit="1" customWidth="1"/>
    <col min="431" max="431" width="14.42578125" bestFit="1" customWidth="1"/>
    <col min="432" max="432" width="11.5703125" bestFit="1" customWidth="1"/>
    <col min="433" max="433" width="14.42578125" bestFit="1" customWidth="1"/>
    <col min="434" max="434" width="11.5703125" bestFit="1" customWidth="1"/>
    <col min="435" max="435" width="14.42578125" bestFit="1" customWidth="1"/>
    <col min="436" max="436" width="11.5703125" bestFit="1" customWidth="1"/>
    <col min="437" max="437" width="14.42578125" bestFit="1" customWidth="1"/>
    <col min="438" max="438" width="11.5703125" bestFit="1" customWidth="1"/>
    <col min="439" max="439" width="14.42578125" bestFit="1" customWidth="1"/>
    <col min="440" max="440" width="11.5703125" bestFit="1" customWidth="1"/>
    <col min="441" max="441" width="14.42578125" bestFit="1" customWidth="1"/>
    <col min="442" max="442" width="11.5703125" bestFit="1" customWidth="1"/>
    <col min="443" max="443" width="14.42578125" bestFit="1" customWidth="1"/>
    <col min="444" max="444" width="11.5703125" bestFit="1" customWidth="1"/>
    <col min="445" max="445" width="14.42578125" bestFit="1" customWidth="1"/>
    <col min="446" max="446" width="11.5703125" bestFit="1" customWidth="1"/>
    <col min="447" max="447" width="14.42578125" bestFit="1" customWidth="1"/>
    <col min="448" max="448" width="11.5703125" bestFit="1" customWidth="1"/>
    <col min="449" max="449" width="14.42578125" bestFit="1" customWidth="1"/>
    <col min="450" max="450" width="11.5703125" bestFit="1" customWidth="1"/>
    <col min="451" max="451" width="14.42578125" bestFit="1" customWidth="1"/>
    <col min="452" max="452" width="11.5703125" bestFit="1" customWidth="1"/>
    <col min="453" max="453" width="14.42578125" bestFit="1" customWidth="1"/>
    <col min="454" max="454" width="11.5703125" bestFit="1" customWidth="1"/>
    <col min="455" max="455" width="14.42578125" bestFit="1" customWidth="1"/>
    <col min="456" max="456" width="11.5703125" bestFit="1" customWidth="1"/>
    <col min="457" max="457" width="14.42578125" bestFit="1" customWidth="1"/>
    <col min="458" max="458" width="11.5703125" bestFit="1" customWidth="1"/>
    <col min="459" max="459" width="14.42578125" bestFit="1" customWidth="1"/>
    <col min="460" max="460" width="11.5703125" bestFit="1" customWidth="1"/>
    <col min="461" max="461" width="14.42578125" bestFit="1" customWidth="1"/>
    <col min="462" max="462" width="11.5703125" bestFit="1" customWidth="1"/>
    <col min="463" max="463" width="14.42578125" bestFit="1" customWidth="1"/>
    <col min="464" max="464" width="11.5703125" bestFit="1" customWidth="1"/>
    <col min="465" max="465" width="14.42578125" bestFit="1" customWidth="1"/>
    <col min="466" max="466" width="11.5703125" bestFit="1" customWidth="1"/>
    <col min="467" max="467" width="14.42578125" bestFit="1" customWidth="1"/>
    <col min="468" max="468" width="11.5703125" bestFit="1" customWidth="1"/>
    <col min="469" max="469" width="14.42578125" bestFit="1" customWidth="1"/>
    <col min="470" max="470" width="11.5703125" bestFit="1" customWidth="1"/>
    <col min="471" max="471" width="14.42578125" bestFit="1" customWidth="1"/>
    <col min="472" max="472" width="11.5703125" bestFit="1" customWidth="1"/>
    <col min="473" max="473" width="14.42578125" bestFit="1" customWidth="1"/>
    <col min="474" max="474" width="11.5703125" bestFit="1" customWidth="1"/>
    <col min="475" max="475" width="14.42578125" bestFit="1" customWidth="1"/>
    <col min="476" max="476" width="11.5703125" bestFit="1" customWidth="1"/>
    <col min="477" max="477" width="14.42578125" bestFit="1" customWidth="1"/>
    <col min="478" max="478" width="11.5703125" bestFit="1" customWidth="1"/>
    <col min="479" max="479" width="14.42578125" bestFit="1" customWidth="1"/>
    <col min="480" max="480" width="11.5703125" bestFit="1" customWidth="1"/>
    <col min="481" max="481" width="14.42578125" bestFit="1" customWidth="1"/>
    <col min="482" max="482" width="11.5703125" bestFit="1" customWidth="1"/>
    <col min="483" max="483" width="14.42578125" bestFit="1" customWidth="1"/>
    <col min="484" max="484" width="11.5703125" bestFit="1" customWidth="1"/>
    <col min="485" max="485" width="14.42578125" bestFit="1" customWidth="1"/>
    <col min="486" max="486" width="11.5703125" bestFit="1" customWidth="1"/>
    <col min="487" max="487" width="14.42578125" bestFit="1" customWidth="1"/>
    <col min="488" max="488" width="11.5703125" bestFit="1" customWidth="1"/>
    <col min="489" max="489" width="14.42578125" bestFit="1" customWidth="1"/>
    <col min="490" max="490" width="11.5703125" bestFit="1" customWidth="1"/>
    <col min="491" max="491" width="14.42578125" bestFit="1" customWidth="1"/>
    <col min="492" max="492" width="11.5703125" bestFit="1" customWidth="1"/>
    <col min="493" max="493" width="14.42578125" bestFit="1" customWidth="1"/>
    <col min="494" max="494" width="11.5703125" bestFit="1" customWidth="1"/>
    <col min="495" max="495" width="14.42578125" bestFit="1" customWidth="1"/>
    <col min="496" max="496" width="11.5703125" bestFit="1" customWidth="1"/>
    <col min="497" max="497" width="14.42578125" bestFit="1" customWidth="1"/>
    <col min="498" max="498" width="11.5703125" bestFit="1" customWidth="1"/>
    <col min="499" max="499" width="14.42578125" bestFit="1" customWidth="1"/>
    <col min="500" max="500" width="11.5703125" bestFit="1" customWidth="1"/>
    <col min="501" max="501" width="14.42578125" bestFit="1" customWidth="1"/>
    <col min="502" max="502" width="11.5703125" bestFit="1" customWidth="1"/>
    <col min="503" max="503" width="14.42578125" bestFit="1" customWidth="1"/>
    <col min="504" max="504" width="11.5703125" bestFit="1" customWidth="1"/>
    <col min="505" max="505" width="14.42578125" bestFit="1" customWidth="1"/>
    <col min="506" max="506" width="11.5703125" bestFit="1" customWidth="1"/>
    <col min="507" max="507" width="14.42578125" bestFit="1" customWidth="1"/>
    <col min="508" max="508" width="11.5703125" bestFit="1" customWidth="1"/>
    <col min="509" max="509" width="14.42578125" bestFit="1" customWidth="1"/>
    <col min="510" max="510" width="11.5703125" bestFit="1" customWidth="1"/>
    <col min="511" max="511" width="14.42578125" bestFit="1" customWidth="1"/>
    <col min="512" max="512" width="11.5703125" bestFit="1" customWidth="1"/>
    <col min="513" max="513" width="14.42578125" bestFit="1" customWidth="1"/>
    <col min="514" max="514" width="11.5703125" bestFit="1" customWidth="1"/>
    <col min="515" max="515" width="14.42578125" bestFit="1" customWidth="1"/>
    <col min="516" max="516" width="11.5703125" bestFit="1" customWidth="1"/>
    <col min="517" max="517" width="14.42578125" bestFit="1" customWidth="1"/>
    <col min="518" max="518" width="11.5703125" bestFit="1" customWidth="1"/>
    <col min="519" max="519" width="14.42578125" bestFit="1" customWidth="1"/>
    <col min="520" max="520" width="11.5703125" bestFit="1" customWidth="1"/>
    <col min="521" max="521" width="14.42578125" bestFit="1" customWidth="1"/>
    <col min="522" max="522" width="11.5703125" bestFit="1" customWidth="1"/>
    <col min="523" max="523" width="14.42578125" bestFit="1" customWidth="1"/>
    <col min="524" max="524" width="11.5703125" bestFit="1" customWidth="1"/>
    <col min="525" max="525" width="14.42578125" bestFit="1" customWidth="1"/>
    <col min="526" max="526" width="11.5703125" bestFit="1" customWidth="1"/>
    <col min="527" max="527" width="14.42578125" bestFit="1" customWidth="1"/>
    <col min="528" max="528" width="11.5703125" bestFit="1" customWidth="1"/>
    <col min="529" max="529" width="14.42578125" bestFit="1" customWidth="1"/>
    <col min="530" max="530" width="11.5703125" bestFit="1" customWidth="1"/>
    <col min="531" max="531" width="14.42578125" bestFit="1" customWidth="1"/>
    <col min="532" max="532" width="11.5703125" bestFit="1" customWidth="1"/>
    <col min="533" max="533" width="14.42578125" bestFit="1" customWidth="1"/>
    <col min="534" max="534" width="11.5703125" bestFit="1" customWidth="1"/>
    <col min="535" max="535" width="14.42578125" bestFit="1" customWidth="1"/>
    <col min="536" max="536" width="11.5703125" bestFit="1" customWidth="1"/>
    <col min="537" max="537" width="14.42578125" bestFit="1" customWidth="1"/>
    <col min="538" max="538" width="11.5703125" bestFit="1" customWidth="1"/>
    <col min="539" max="539" width="14.42578125" bestFit="1" customWidth="1"/>
    <col min="540" max="540" width="11.5703125" bestFit="1" customWidth="1"/>
    <col min="541" max="541" width="14.42578125" bestFit="1" customWidth="1"/>
    <col min="542" max="542" width="11.5703125" bestFit="1" customWidth="1"/>
    <col min="543" max="543" width="14.42578125" bestFit="1" customWidth="1"/>
    <col min="544" max="544" width="11.5703125" bestFit="1" customWidth="1"/>
    <col min="545" max="545" width="14.42578125" bestFit="1" customWidth="1"/>
    <col min="546" max="546" width="11.5703125" bestFit="1" customWidth="1"/>
    <col min="547" max="547" width="14.42578125" bestFit="1" customWidth="1"/>
    <col min="548" max="548" width="11.5703125" bestFit="1" customWidth="1"/>
    <col min="549" max="549" width="14.42578125" bestFit="1" customWidth="1"/>
    <col min="550" max="550" width="11.5703125" bestFit="1" customWidth="1"/>
    <col min="551" max="551" width="14.42578125" bestFit="1" customWidth="1"/>
    <col min="552" max="552" width="11.5703125" bestFit="1" customWidth="1"/>
    <col min="553" max="553" width="14.42578125" bestFit="1" customWidth="1"/>
    <col min="554" max="554" width="11.5703125" bestFit="1" customWidth="1"/>
    <col min="555" max="555" width="14.42578125" bestFit="1" customWidth="1"/>
    <col min="556" max="556" width="11.5703125" bestFit="1" customWidth="1"/>
    <col min="557" max="557" width="14.42578125" bestFit="1" customWidth="1"/>
    <col min="558" max="558" width="11.5703125" bestFit="1" customWidth="1"/>
    <col min="559" max="559" width="14.42578125" bestFit="1" customWidth="1"/>
    <col min="560" max="560" width="11.5703125" bestFit="1" customWidth="1"/>
    <col min="561" max="561" width="14.42578125" bestFit="1" customWidth="1"/>
    <col min="562" max="562" width="11.5703125" bestFit="1" customWidth="1"/>
    <col min="563" max="563" width="14.42578125" bestFit="1" customWidth="1"/>
    <col min="564" max="564" width="11.5703125" bestFit="1" customWidth="1"/>
    <col min="565" max="565" width="14.42578125" bestFit="1" customWidth="1"/>
    <col min="566" max="566" width="11.5703125" bestFit="1" customWidth="1"/>
    <col min="567" max="567" width="14.42578125" bestFit="1" customWidth="1"/>
    <col min="568" max="568" width="11.5703125" bestFit="1" customWidth="1"/>
    <col min="569" max="569" width="14.42578125" bestFit="1" customWidth="1"/>
    <col min="570" max="570" width="11.5703125" bestFit="1" customWidth="1"/>
    <col min="571" max="571" width="14.42578125" bestFit="1" customWidth="1"/>
    <col min="572" max="572" width="11.5703125" bestFit="1" customWidth="1"/>
    <col min="573" max="573" width="14.42578125" bestFit="1" customWidth="1"/>
    <col min="574" max="574" width="11.5703125" bestFit="1" customWidth="1"/>
    <col min="575" max="575" width="14.42578125" bestFit="1" customWidth="1"/>
    <col min="576" max="576" width="11.5703125" bestFit="1" customWidth="1"/>
    <col min="577" max="577" width="14.42578125" bestFit="1" customWidth="1"/>
    <col min="578" max="578" width="11.5703125" bestFit="1" customWidth="1"/>
    <col min="579" max="579" width="14.42578125" bestFit="1" customWidth="1"/>
    <col min="580" max="580" width="11.5703125" bestFit="1" customWidth="1"/>
    <col min="581" max="581" width="14.42578125" bestFit="1" customWidth="1"/>
    <col min="582" max="582" width="11.5703125" bestFit="1" customWidth="1"/>
    <col min="583" max="583" width="14.42578125" bestFit="1" customWidth="1"/>
    <col min="584" max="584" width="11.5703125" bestFit="1" customWidth="1"/>
    <col min="585" max="585" width="14.42578125" bestFit="1" customWidth="1"/>
    <col min="586" max="586" width="11.5703125" bestFit="1" customWidth="1"/>
    <col min="587" max="587" width="14.42578125" bestFit="1" customWidth="1"/>
    <col min="588" max="588" width="11.5703125" bestFit="1" customWidth="1"/>
    <col min="589" max="589" width="14.42578125" bestFit="1" customWidth="1"/>
    <col min="590" max="590" width="11.5703125" bestFit="1" customWidth="1"/>
    <col min="591" max="591" width="14.42578125" bestFit="1" customWidth="1"/>
    <col min="592" max="592" width="11.5703125" bestFit="1" customWidth="1"/>
    <col min="593" max="593" width="14.42578125" bestFit="1" customWidth="1"/>
    <col min="594" max="594" width="11.5703125" bestFit="1" customWidth="1"/>
    <col min="595" max="595" width="14.42578125" bestFit="1" customWidth="1"/>
    <col min="596" max="596" width="11.5703125" bestFit="1" customWidth="1"/>
    <col min="597" max="597" width="14.42578125" bestFit="1" customWidth="1"/>
    <col min="598" max="598" width="11.5703125" bestFit="1" customWidth="1"/>
    <col min="599" max="599" width="14.42578125" bestFit="1" customWidth="1"/>
    <col min="600" max="600" width="11.5703125" bestFit="1" customWidth="1"/>
    <col min="601" max="601" width="14.42578125" bestFit="1" customWidth="1"/>
    <col min="602" max="602" width="11.5703125" bestFit="1" customWidth="1"/>
    <col min="603" max="603" width="14.42578125" bestFit="1" customWidth="1"/>
    <col min="604" max="604" width="11.5703125" bestFit="1" customWidth="1"/>
    <col min="605" max="605" width="14.42578125" bestFit="1" customWidth="1"/>
    <col min="606" max="606" width="11.5703125" bestFit="1" customWidth="1"/>
    <col min="607" max="607" width="14.42578125" bestFit="1" customWidth="1"/>
    <col min="608" max="608" width="11.5703125" bestFit="1" customWidth="1"/>
    <col min="609" max="609" width="14.42578125" bestFit="1" customWidth="1"/>
    <col min="610" max="610" width="11.5703125" bestFit="1" customWidth="1"/>
    <col min="611" max="611" width="14.42578125" bestFit="1" customWidth="1"/>
    <col min="612" max="612" width="11.5703125" bestFit="1" customWidth="1"/>
    <col min="613" max="613" width="14.42578125" bestFit="1" customWidth="1"/>
    <col min="614" max="614" width="11.5703125" bestFit="1" customWidth="1"/>
    <col min="615" max="615" width="14.42578125" bestFit="1" customWidth="1"/>
    <col min="616" max="616" width="11.5703125" bestFit="1" customWidth="1"/>
    <col min="617" max="617" width="14.42578125" bestFit="1" customWidth="1"/>
    <col min="618" max="618" width="11.5703125" bestFit="1" customWidth="1"/>
    <col min="619" max="619" width="14.42578125" bestFit="1" customWidth="1"/>
    <col min="620" max="620" width="11.5703125" bestFit="1" customWidth="1"/>
    <col min="621" max="621" width="14.42578125" bestFit="1" customWidth="1"/>
    <col min="622" max="622" width="11.5703125" bestFit="1" customWidth="1"/>
    <col min="623" max="623" width="14.42578125" bestFit="1" customWidth="1"/>
    <col min="624" max="624" width="11.5703125" bestFit="1" customWidth="1"/>
    <col min="625" max="625" width="14.42578125" bestFit="1" customWidth="1"/>
    <col min="626" max="626" width="11.5703125" bestFit="1" customWidth="1"/>
    <col min="627" max="627" width="14.42578125" bestFit="1" customWidth="1"/>
    <col min="628" max="628" width="11.5703125" bestFit="1" customWidth="1"/>
    <col min="629" max="629" width="14.42578125" bestFit="1" customWidth="1"/>
    <col min="630" max="630" width="11.5703125" bestFit="1" customWidth="1"/>
    <col min="631" max="631" width="14.42578125" bestFit="1" customWidth="1"/>
    <col min="632" max="632" width="11.5703125" bestFit="1" customWidth="1"/>
    <col min="633" max="633" width="14.42578125" bestFit="1" customWidth="1"/>
    <col min="634" max="634" width="11.5703125" bestFit="1" customWidth="1"/>
    <col min="635" max="635" width="14.42578125" bestFit="1" customWidth="1"/>
    <col min="636" max="636" width="11.5703125" bestFit="1" customWidth="1"/>
    <col min="637" max="637" width="14.42578125" bestFit="1" customWidth="1"/>
    <col min="638" max="638" width="11.5703125" bestFit="1" customWidth="1"/>
    <col min="639" max="639" width="14.42578125" bestFit="1" customWidth="1"/>
    <col min="640" max="640" width="11.5703125" bestFit="1" customWidth="1"/>
    <col min="641" max="641" width="14.42578125" bestFit="1" customWidth="1"/>
    <col min="642" max="642" width="11.5703125" bestFit="1" customWidth="1"/>
    <col min="643" max="643" width="14.42578125" bestFit="1" customWidth="1"/>
    <col min="644" max="644" width="11.5703125" bestFit="1" customWidth="1"/>
    <col min="645" max="645" width="14.42578125" bestFit="1" customWidth="1"/>
    <col min="646" max="646" width="11.5703125" bestFit="1" customWidth="1"/>
    <col min="647" max="647" width="14.42578125" bestFit="1" customWidth="1"/>
    <col min="648" max="648" width="11.5703125" bestFit="1" customWidth="1"/>
    <col min="649" max="649" width="14.42578125" bestFit="1" customWidth="1"/>
    <col min="650" max="650" width="11.5703125" bestFit="1" customWidth="1"/>
    <col min="651" max="651" width="14.42578125" bestFit="1" customWidth="1"/>
    <col min="652" max="652" width="11.5703125" bestFit="1" customWidth="1"/>
    <col min="653" max="653" width="14.42578125" bestFit="1" customWidth="1"/>
    <col min="654" max="654" width="11.5703125" bestFit="1" customWidth="1"/>
    <col min="655" max="655" width="14.42578125" bestFit="1" customWidth="1"/>
    <col min="656" max="656" width="11.5703125" bestFit="1" customWidth="1"/>
    <col min="657" max="657" width="14.42578125" bestFit="1" customWidth="1"/>
    <col min="658" max="658" width="11.5703125" bestFit="1" customWidth="1"/>
    <col min="659" max="659" width="14.42578125" bestFit="1" customWidth="1"/>
    <col min="660" max="660" width="11.5703125" bestFit="1" customWidth="1"/>
    <col min="661" max="661" width="14.42578125" bestFit="1" customWidth="1"/>
    <col min="662" max="662" width="11.5703125" bestFit="1" customWidth="1"/>
    <col min="663" max="663" width="14.42578125" bestFit="1" customWidth="1"/>
    <col min="664" max="664" width="11.5703125" bestFit="1" customWidth="1"/>
    <col min="665" max="665" width="14.42578125" bestFit="1" customWidth="1"/>
    <col min="666" max="666" width="8.5703125" customWidth="1"/>
    <col min="667" max="667" width="11.5703125" bestFit="1" customWidth="1"/>
    <col min="668" max="668" width="14.42578125" bestFit="1" customWidth="1"/>
    <col min="669" max="669" width="11.5703125" bestFit="1" customWidth="1"/>
    <col min="670" max="670" width="14.42578125" bestFit="1" customWidth="1"/>
    <col min="671" max="671" width="11.5703125" bestFit="1" customWidth="1"/>
    <col min="672" max="672" width="14.42578125" bestFit="1" customWidth="1"/>
    <col min="673" max="673" width="11.5703125" bestFit="1" customWidth="1"/>
    <col min="674" max="674" width="14.42578125" bestFit="1" customWidth="1"/>
    <col min="675" max="675" width="11.5703125" bestFit="1" customWidth="1"/>
    <col min="676" max="676" width="14.42578125" bestFit="1" customWidth="1"/>
    <col min="677" max="677" width="11.5703125" bestFit="1" customWidth="1"/>
    <col min="678" max="678" width="14.42578125" bestFit="1" customWidth="1"/>
    <col min="679" max="679" width="11.5703125" bestFit="1" customWidth="1"/>
    <col min="680" max="680" width="14.42578125" bestFit="1" customWidth="1"/>
    <col min="681" max="681" width="11.5703125" bestFit="1" customWidth="1"/>
    <col min="682" max="682" width="14.42578125" bestFit="1" customWidth="1"/>
    <col min="683" max="683" width="11.5703125" bestFit="1" customWidth="1"/>
    <col min="684" max="684" width="14.42578125" bestFit="1" customWidth="1"/>
    <col min="685" max="685" width="11.5703125" bestFit="1" customWidth="1"/>
    <col min="686" max="686" width="14.42578125" bestFit="1" customWidth="1"/>
    <col min="687" max="687" width="11.5703125" bestFit="1" customWidth="1"/>
    <col min="688" max="688" width="14.42578125" bestFit="1" customWidth="1"/>
    <col min="689" max="689" width="11.5703125" bestFit="1" customWidth="1"/>
    <col min="690" max="690" width="14.42578125" bestFit="1" customWidth="1"/>
    <col min="691" max="691" width="11.5703125" bestFit="1" customWidth="1"/>
    <col min="692" max="692" width="14.42578125" bestFit="1" customWidth="1"/>
    <col min="693" max="693" width="11.5703125" bestFit="1" customWidth="1"/>
    <col min="694" max="694" width="14.42578125" bestFit="1" customWidth="1"/>
    <col min="695" max="695" width="11.5703125" bestFit="1" customWidth="1"/>
    <col min="696" max="696" width="14.42578125" bestFit="1" customWidth="1"/>
    <col min="697" max="697" width="11.5703125" bestFit="1" customWidth="1"/>
    <col min="698" max="698" width="14.42578125" bestFit="1" customWidth="1"/>
    <col min="699" max="699" width="11.5703125" bestFit="1" customWidth="1"/>
    <col min="700" max="700" width="14.42578125" bestFit="1" customWidth="1"/>
    <col min="701" max="701" width="11.5703125" bestFit="1" customWidth="1"/>
    <col min="702" max="702" width="14.42578125" bestFit="1" customWidth="1"/>
    <col min="703" max="703" width="11.5703125" bestFit="1" customWidth="1"/>
    <col min="704" max="704" width="14.42578125" bestFit="1" customWidth="1"/>
    <col min="705" max="705" width="11.5703125" bestFit="1" customWidth="1"/>
    <col min="706" max="706" width="14.42578125" bestFit="1" customWidth="1"/>
    <col min="707" max="707" width="11.5703125" bestFit="1" customWidth="1"/>
    <col min="708" max="708" width="14.42578125" bestFit="1" customWidth="1"/>
    <col min="709" max="709" width="11.5703125" bestFit="1" customWidth="1"/>
    <col min="710" max="710" width="14.42578125" bestFit="1" customWidth="1"/>
    <col min="711" max="711" width="11.5703125" bestFit="1" customWidth="1"/>
    <col min="712" max="712" width="14.42578125" bestFit="1" customWidth="1"/>
    <col min="713" max="713" width="11.5703125" bestFit="1" customWidth="1"/>
    <col min="714" max="714" width="14.42578125" bestFit="1" customWidth="1"/>
    <col min="715" max="715" width="11.5703125" bestFit="1" customWidth="1"/>
    <col min="716" max="716" width="14.42578125" bestFit="1" customWidth="1"/>
    <col min="717" max="717" width="11.5703125" bestFit="1" customWidth="1"/>
    <col min="718" max="718" width="14.42578125" bestFit="1" customWidth="1"/>
    <col min="719" max="719" width="11.5703125" bestFit="1" customWidth="1"/>
    <col min="720" max="720" width="14.42578125" bestFit="1" customWidth="1"/>
    <col min="721" max="721" width="11.5703125" bestFit="1" customWidth="1"/>
    <col min="722" max="722" width="14.42578125" bestFit="1" customWidth="1"/>
    <col min="723" max="723" width="11.5703125" bestFit="1" customWidth="1"/>
    <col min="724" max="724" width="14.42578125" bestFit="1" customWidth="1"/>
    <col min="725" max="725" width="11.5703125" bestFit="1" customWidth="1"/>
    <col min="726" max="726" width="14.42578125" bestFit="1" customWidth="1"/>
    <col min="727" max="727" width="11.5703125" bestFit="1" customWidth="1"/>
    <col min="728" max="728" width="14.42578125" bestFit="1" customWidth="1"/>
    <col min="729" max="729" width="11.5703125" bestFit="1" customWidth="1"/>
    <col min="730" max="730" width="14.42578125" bestFit="1" customWidth="1"/>
    <col min="731" max="731" width="11.5703125" bestFit="1" customWidth="1"/>
    <col min="732" max="732" width="14.42578125" bestFit="1" customWidth="1"/>
    <col min="733" max="733" width="11.5703125" bestFit="1" customWidth="1"/>
    <col min="734" max="734" width="14.42578125" bestFit="1" customWidth="1"/>
    <col min="735" max="735" width="10.42578125" customWidth="1"/>
    <col min="736" max="736" width="7.5703125" customWidth="1"/>
    <col min="737" max="738" width="10.5703125" customWidth="1"/>
    <col min="739" max="739" width="11.5703125" bestFit="1" customWidth="1"/>
  </cols>
  <sheetData>
    <row r="3" spans="1:19">
      <c r="A3" s="84"/>
      <c r="B3" s="85"/>
      <c r="C3" s="86"/>
      <c r="D3"/>
      <c r="E3"/>
      <c r="F3"/>
      <c r="G3"/>
      <c r="H3"/>
      <c r="I3"/>
      <c r="J3"/>
      <c r="K3"/>
      <c r="L3"/>
      <c r="M3"/>
      <c r="N3"/>
      <c r="O3"/>
      <c r="P3"/>
      <c r="Q3"/>
      <c r="R3"/>
      <c r="S3"/>
    </row>
    <row r="4" spans="1:19">
      <c r="A4" s="87"/>
      <c r="B4" s="88"/>
      <c r="C4" s="89"/>
      <c r="D4"/>
      <c r="E4"/>
      <c r="F4"/>
      <c r="G4"/>
      <c r="H4"/>
      <c r="I4"/>
      <c r="J4"/>
      <c r="K4"/>
      <c r="L4"/>
      <c r="M4"/>
      <c r="N4"/>
      <c r="O4"/>
      <c r="P4"/>
      <c r="Q4"/>
      <c r="R4"/>
      <c r="S4"/>
    </row>
    <row r="5" spans="1:19">
      <c r="A5" s="87"/>
      <c r="B5" s="88"/>
      <c r="C5" s="89"/>
      <c r="D5"/>
      <c r="E5"/>
      <c r="F5"/>
      <c r="G5"/>
      <c r="H5"/>
      <c r="I5"/>
      <c r="J5"/>
      <c r="K5"/>
      <c r="L5"/>
      <c r="M5"/>
      <c r="N5"/>
      <c r="O5"/>
      <c r="P5"/>
      <c r="Q5"/>
      <c r="R5"/>
      <c r="S5"/>
    </row>
    <row r="6" spans="1:19">
      <c r="A6" s="87"/>
      <c r="B6" s="88"/>
      <c r="C6" s="89"/>
      <c r="D6"/>
      <c r="E6"/>
      <c r="F6"/>
      <c r="G6"/>
      <c r="H6"/>
      <c r="I6"/>
      <c r="J6"/>
      <c r="K6"/>
      <c r="L6"/>
      <c r="M6"/>
      <c r="N6"/>
      <c r="O6"/>
      <c r="P6"/>
      <c r="Q6"/>
      <c r="R6"/>
      <c r="S6"/>
    </row>
    <row r="7" spans="1:19">
      <c r="A7" s="87"/>
      <c r="B7" s="88"/>
      <c r="C7" s="89"/>
      <c r="D7"/>
      <c r="E7"/>
      <c r="F7"/>
      <c r="G7"/>
      <c r="H7"/>
      <c r="I7"/>
      <c r="J7"/>
      <c r="K7"/>
      <c r="L7"/>
      <c r="M7"/>
      <c r="N7"/>
      <c r="O7"/>
      <c r="P7"/>
      <c r="Q7"/>
      <c r="R7"/>
      <c r="S7"/>
    </row>
    <row r="8" spans="1:19">
      <c r="A8" s="87"/>
      <c r="B8" s="88"/>
      <c r="C8" s="89"/>
      <c r="D8"/>
      <c r="E8"/>
      <c r="F8"/>
      <c r="G8"/>
      <c r="H8"/>
      <c r="I8"/>
      <c r="J8"/>
      <c r="K8"/>
      <c r="L8"/>
      <c r="M8"/>
      <c r="N8"/>
      <c r="O8"/>
      <c r="P8"/>
      <c r="Q8"/>
      <c r="R8"/>
      <c r="S8"/>
    </row>
    <row r="9" spans="1:19">
      <c r="A9" s="87"/>
      <c r="B9" s="88"/>
      <c r="C9" s="89"/>
      <c r="D9"/>
      <c r="E9"/>
      <c r="F9"/>
      <c r="G9"/>
      <c r="H9"/>
      <c r="I9"/>
      <c r="J9"/>
      <c r="K9"/>
      <c r="L9"/>
      <c r="M9"/>
      <c r="N9"/>
      <c r="O9"/>
      <c r="P9"/>
      <c r="Q9"/>
      <c r="R9"/>
      <c r="S9"/>
    </row>
    <row r="10" spans="1:19">
      <c r="A10" s="87"/>
      <c r="B10" s="88"/>
      <c r="C10" s="89"/>
      <c r="D10"/>
      <c r="E10"/>
      <c r="F10"/>
      <c r="G10"/>
      <c r="H10"/>
      <c r="I10"/>
      <c r="J10"/>
      <c r="K10"/>
      <c r="L10"/>
      <c r="M10"/>
      <c r="N10"/>
      <c r="O10"/>
      <c r="P10"/>
      <c r="Q10"/>
      <c r="R10"/>
      <c r="S10"/>
    </row>
    <row r="11" spans="1:19">
      <c r="A11" s="87"/>
      <c r="B11" s="88"/>
      <c r="C11" s="89"/>
      <c r="D11"/>
      <c r="E11"/>
      <c r="F11"/>
      <c r="G11"/>
      <c r="H11"/>
      <c r="I11"/>
      <c r="J11"/>
      <c r="K11"/>
      <c r="L11"/>
      <c r="M11"/>
      <c r="N11"/>
      <c r="O11"/>
      <c r="P11"/>
      <c r="Q11"/>
      <c r="R11"/>
      <c r="S11"/>
    </row>
    <row r="12" spans="1:19">
      <c r="A12" s="87"/>
      <c r="B12" s="88"/>
      <c r="C12" s="89"/>
      <c r="D12"/>
      <c r="E12"/>
      <c r="F12"/>
      <c r="G12"/>
      <c r="H12"/>
      <c r="I12"/>
      <c r="J12"/>
      <c r="K12"/>
      <c r="L12"/>
      <c r="M12"/>
      <c r="N12"/>
      <c r="O12"/>
      <c r="P12"/>
      <c r="Q12"/>
      <c r="R12"/>
      <c r="S12"/>
    </row>
    <row r="13" spans="1:19">
      <c r="A13" s="87"/>
      <c r="B13" s="88"/>
      <c r="C13" s="89"/>
      <c r="D13"/>
      <c r="E13"/>
      <c r="F13"/>
      <c r="G13"/>
      <c r="H13"/>
      <c r="I13"/>
      <c r="J13"/>
      <c r="K13"/>
      <c r="L13"/>
      <c r="M13"/>
      <c r="N13"/>
      <c r="O13"/>
      <c r="P13"/>
      <c r="Q13"/>
      <c r="R13"/>
      <c r="S13"/>
    </row>
    <row r="14" spans="1:19">
      <c r="A14" s="87"/>
      <c r="B14" s="88"/>
      <c r="C14" s="89"/>
      <c r="D14"/>
      <c r="E14"/>
      <c r="F14"/>
      <c r="G14"/>
      <c r="H14"/>
      <c r="I14"/>
      <c r="J14"/>
      <c r="K14"/>
      <c r="L14"/>
      <c r="M14"/>
      <c r="N14"/>
      <c r="O14"/>
      <c r="P14"/>
      <c r="Q14"/>
      <c r="R14"/>
      <c r="S14"/>
    </row>
    <row r="15" spans="1:19">
      <c r="A15" s="87"/>
      <c r="B15" s="88"/>
      <c r="C15" s="89"/>
      <c r="D15"/>
      <c r="E15"/>
      <c r="F15"/>
      <c r="G15"/>
      <c r="H15"/>
      <c r="I15"/>
      <c r="J15"/>
      <c r="K15"/>
      <c r="L15"/>
      <c r="M15"/>
      <c r="N15"/>
      <c r="O15"/>
      <c r="P15"/>
      <c r="Q15"/>
      <c r="R15"/>
      <c r="S15"/>
    </row>
    <row r="16" spans="1:19">
      <c r="A16" s="87"/>
      <c r="B16" s="88"/>
      <c r="C16" s="89"/>
      <c r="D16"/>
      <c r="E16"/>
      <c r="F16"/>
      <c r="G16"/>
      <c r="H16"/>
      <c r="I16"/>
      <c r="J16"/>
      <c r="K16"/>
      <c r="L16"/>
      <c r="M16"/>
      <c r="N16"/>
      <c r="O16"/>
      <c r="P16"/>
      <c r="Q16"/>
      <c r="R16"/>
      <c r="S16"/>
    </row>
    <row r="17" spans="1:19">
      <c r="A17" s="90"/>
      <c r="B17" s="91"/>
      <c r="C17" s="92"/>
    </row>
    <row r="18" spans="1:19">
      <c r="A18" s="57"/>
      <c r="B18" s="60" t="s">
        <v>0</v>
      </c>
      <c r="C18" s="60"/>
      <c r="D18" s="60"/>
      <c r="E18" s="60"/>
      <c r="F18" s="60"/>
      <c r="G18" s="60"/>
      <c r="H18" s="60"/>
      <c r="I18" s="60"/>
      <c r="J18" s="60"/>
      <c r="K18" s="60"/>
      <c r="L18" s="60"/>
      <c r="M18" s="60"/>
      <c r="N18" s="60"/>
      <c r="O18" s="60"/>
      <c r="P18" s="60"/>
      <c r="Q18" s="60"/>
      <c r="R18" s="60"/>
      <c r="S18" s="60"/>
    </row>
    <row r="19" spans="1:19" s="9" customFormat="1" ht="75">
      <c r="A19" s="64"/>
      <c r="B19" s="65" t="s">
        <v>1</v>
      </c>
      <c r="C19" s="65"/>
      <c r="D19" s="65"/>
      <c r="E19" s="65"/>
      <c r="F19" s="66" t="s">
        <v>2</v>
      </c>
      <c r="G19" s="66" t="s">
        <v>3</v>
      </c>
      <c r="H19" s="633" t="s">
        <v>4</v>
      </c>
      <c r="I19" s="633"/>
      <c r="J19" s="65" t="s">
        <v>5</v>
      </c>
      <c r="K19" s="65" t="s">
        <v>6</v>
      </c>
    </row>
    <row r="20" spans="1:19" s="9" customFormat="1">
      <c r="A20" s="64"/>
      <c r="B20" s="632" t="s">
        <v>7</v>
      </c>
      <c r="C20" s="632"/>
      <c r="D20" s="632" t="s">
        <v>8</v>
      </c>
      <c r="E20" s="632"/>
      <c r="F20" s="66"/>
      <c r="G20" s="66"/>
      <c r="H20" s="633" t="s">
        <v>9</v>
      </c>
      <c r="I20" s="633"/>
      <c r="J20" s="65"/>
      <c r="K20" s="65"/>
    </row>
    <row r="21" spans="1:19" s="9" customFormat="1" ht="60">
      <c r="A21" s="67" t="s">
        <v>10</v>
      </c>
      <c r="B21" s="68" t="s">
        <v>11</v>
      </c>
      <c r="C21" s="68" t="s">
        <v>12</v>
      </c>
      <c r="D21" s="68" t="s">
        <v>11</v>
      </c>
      <c r="E21" s="68" t="s">
        <v>12</v>
      </c>
      <c r="F21" s="69"/>
      <c r="G21" s="69"/>
      <c r="H21" s="68" t="s">
        <v>11</v>
      </c>
      <c r="I21" s="68" t="s">
        <v>12</v>
      </c>
      <c r="J21" s="68"/>
      <c r="K21" s="68"/>
    </row>
    <row r="22" spans="1:19">
      <c r="A22" s="11" t="s">
        <v>13</v>
      </c>
      <c r="D22" s="39">
        <v>2</v>
      </c>
      <c r="E22" s="39">
        <v>94</v>
      </c>
      <c r="F22" s="61">
        <v>2</v>
      </c>
      <c r="G22" s="61">
        <v>94</v>
      </c>
      <c r="J22" s="39">
        <f>F22+H22</f>
        <v>2</v>
      </c>
      <c r="K22" s="39">
        <f>G22+I22</f>
        <v>94</v>
      </c>
      <c r="L22"/>
      <c r="M22"/>
      <c r="N22"/>
      <c r="O22"/>
      <c r="P22"/>
      <c r="Q22"/>
      <c r="R22"/>
      <c r="S22"/>
    </row>
    <row r="23" spans="1:19">
      <c r="A23" s="11" t="s">
        <v>14</v>
      </c>
      <c r="B23" s="39">
        <v>1</v>
      </c>
      <c r="C23" s="39">
        <v>4</v>
      </c>
      <c r="D23" s="39">
        <v>3</v>
      </c>
      <c r="E23" s="39">
        <v>119</v>
      </c>
      <c r="F23" s="61">
        <v>4</v>
      </c>
      <c r="G23" s="61">
        <v>123</v>
      </c>
      <c r="J23" s="39">
        <f>F23+H23</f>
        <v>4</v>
      </c>
      <c r="K23" s="39">
        <f>G23+I23</f>
        <v>123</v>
      </c>
      <c r="L23"/>
      <c r="M23"/>
      <c r="N23"/>
      <c r="O23"/>
      <c r="P23"/>
      <c r="Q23"/>
      <c r="R23"/>
      <c r="S23"/>
    </row>
    <row r="24" spans="1:19" s="59" customFormat="1">
      <c r="A24" s="58" t="s">
        <v>15</v>
      </c>
      <c r="B24" s="62">
        <f>SUM(B22:B23)</f>
        <v>1</v>
      </c>
      <c r="C24" s="62">
        <f t="shared" ref="C24:K24" si="0">SUM(C22:C23)</f>
        <v>4</v>
      </c>
      <c r="D24" s="62">
        <f t="shared" si="0"/>
        <v>5</v>
      </c>
      <c r="E24" s="62">
        <f t="shared" si="0"/>
        <v>213</v>
      </c>
      <c r="F24" s="62">
        <f t="shared" si="0"/>
        <v>6</v>
      </c>
      <c r="G24" s="62">
        <f t="shared" si="0"/>
        <v>217</v>
      </c>
      <c r="H24" s="62">
        <f t="shared" si="0"/>
        <v>0</v>
      </c>
      <c r="I24" s="62">
        <f t="shared" si="0"/>
        <v>0</v>
      </c>
      <c r="J24" s="62">
        <f>SUM(J22:J23)</f>
        <v>6</v>
      </c>
      <c r="K24" s="62">
        <f t="shared" si="0"/>
        <v>217</v>
      </c>
    </row>
    <row r="25" spans="1:19">
      <c r="A25" s="11">
        <v>2011</v>
      </c>
      <c r="B25" s="39">
        <f>11+2</f>
        <v>13</v>
      </c>
      <c r="C25" s="39">
        <f>755+9</f>
        <v>764</v>
      </c>
      <c r="D25" s="39">
        <v>59</v>
      </c>
      <c r="E25" s="39">
        <v>3479</v>
      </c>
      <c r="F25" s="61">
        <f>B25+D25</f>
        <v>72</v>
      </c>
      <c r="G25" s="61">
        <f>C25+E25</f>
        <v>4243</v>
      </c>
      <c r="H25" s="39">
        <v>2</v>
      </c>
      <c r="I25" s="39">
        <v>102</v>
      </c>
      <c r="J25" s="39">
        <f>F25+H25</f>
        <v>74</v>
      </c>
      <c r="K25" s="39">
        <f>G25+I25</f>
        <v>4345</v>
      </c>
      <c r="L25"/>
      <c r="M25"/>
      <c r="N25"/>
      <c r="O25"/>
      <c r="P25"/>
      <c r="Q25"/>
      <c r="R25"/>
      <c r="S25"/>
    </row>
    <row r="26" spans="1:19">
      <c r="A26" s="11" t="s">
        <v>16</v>
      </c>
      <c r="B26" s="39">
        <f>4+1</f>
        <v>5</v>
      </c>
      <c r="C26" s="39">
        <f>125+16</f>
        <v>141</v>
      </c>
      <c r="D26" s="39">
        <v>1</v>
      </c>
      <c r="E26" s="39">
        <v>21</v>
      </c>
      <c r="F26" s="61">
        <f>B26+D26</f>
        <v>6</v>
      </c>
      <c r="G26" s="61">
        <f>C26+E26</f>
        <v>162</v>
      </c>
      <c r="J26" s="39">
        <f>F26+H26</f>
        <v>6</v>
      </c>
      <c r="K26" s="39">
        <f>G26+I26</f>
        <v>162</v>
      </c>
      <c r="L26"/>
      <c r="M26"/>
      <c r="N26"/>
      <c r="O26"/>
      <c r="P26"/>
      <c r="Q26"/>
      <c r="R26"/>
      <c r="S26"/>
    </row>
    <row r="27" spans="1:19" s="59" customFormat="1">
      <c r="A27" s="58" t="s">
        <v>17</v>
      </c>
      <c r="B27" s="62">
        <f>SUM(B25:B26)</f>
        <v>18</v>
      </c>
      <c r="C27" s="62">
        <f t="shared" ref="C27:K27" si="1">SUM(C25:C26)</f>
        <v>905</v>
      </c>
      <c r="D27" s="62">
        <f t="shared" si="1"/>
        <v>60</v>
      </c>
      <c r="E27" s="62">
        <f t="shared" si="1"/>
        <v>3500</v>
      </c>
      <c r="F27" s="62">
        <f>SUM(F25:F26)</f>
        <v>78</v>
      </c>
      <c r="G27" s="62">
        <f>SUM(G25:G26)</f>
        <v>4405</v>
      </c>
      <c r="H27" s="62">
        <f t="shared" si="1"/>
        <v>2</v>
      </c>
      <c r="I27" s="62">
        <f t="shared" si="1"/>
        <v>102</v>
      </c>
      <c r="J27" s="62">
        <f t="shared" si="1"/>
        <v>80</v>
      </c>
      <c r="K27" s="62">
        <f t="shared" si="1"/>
        <v>4507</v>
      </c>
    </row>
    <row r="28" spans="1:19">
      <c r="A28" s="11">
        <v>2013</v>
      </c>
      <c r="B28" s="39">
        <f>230+3</f>
        <v>233</v>
      </c>
      <c r="C28" s="39">
        <f>10400+47</f>
        <v>10447</v>
      </c>
      <c r="D28" s="39">
        <v>1</v>
      </c>
      <c r="E28" s="39">
        <v>18</v>
      </c>
      <c r="F28" s="61">
        <f>B28+D28</f>
        <v>234</v>
      </c>
      <c r="G28" s="61">
        <v>10465</v>
      </c>
      <c r="H28" s="39">
        <v>32</v>
      </c>
      <c r="I28" s="39">
        <v>1689</v>
      </c>
      <c r="J28" s="39">
        <f>F28+H28</f>
        <v>266</v>
      </c>
      <c r="K28" s="39">
        <f>G28+I28</f>
        <v>12154</v>
      </c>
      <c r="L28"/>
      <c r="M28"/>
      <c r="N28"/>
      <c r="O28"/>
      <c r="P28"/>
      <c r="Q28"/>
      <c r="R28"/>
      <c r="S28"/>
    </row>
    <row r="29" spans="1:19">
      <c r="A29" s="11" t="s">
        <v>18</v>
      </c>
      <c r="B29" s="39">
        <v>3</v>
      </c>
      <c r="C29" s="39">
        <v>180</v>
      </c>
      <c r="F29" s="61">
        <v>3</v>
      </c>
      <c r="G29" s="61">
        <v>180</v>
      </c>
      <c r="J29" s="39">
        <f>F29+H29</f>
        <v>3</v>
      </c>
      <c r="K29" s="39">
        <f>G29+I29</f>
        <v>180</v>
      </c>
      <c r="L29"/>
      <c r="M29"/>
      <c r="N29"/>
      <c r="O29"/>
      <c r="P29"/>
      <c r="Q29"/>
      <c r="R29"/>
      <c r="S29"/>
    </row>
    <row r="30" spans="1:19" s="59" customFormat="1">
      <c r="A30" s="58" t="s">
        <v>19</v>
      </c>
      <c r="B30" s="62">
        <f>SUM(B28:B29)</f>
        <v>236</v>
      </c>
      <c r="C30" s="62">
        <f t="shared" ref="C30:K30" si="2">SUM(C28:C29)</f>
        <v>10627</v>
      </c>
      <c r="D30" s="62">
        <f t="shared" si="2"/>
        <v>1</v>
      </c>
      <c r="E30" s="62">
        <f t="shared" si="2"/>
        <v>18</v>
      </c>
      <c r="F30" s="62">
        <f>SUM(F28:F29)</f>
        <v>237</v>
      </c>
      <c r="G30" s="62">
        <f t="shared" si="2"/>
        <v>10645</v>
      </c>
      <c r="H30" s="62">
        <f t="shared" si="2"/>
        <v>32</v>
      </c>
      <c r="I30" s="62">
        <f t="shared" si="2"/>
        <v>1689</v>
      </c>
      <c r="J30" s="62">
        <f t="shared" si="2"/>
        <v>269</v>
      </c>
      <c r="K30" s="62">
        <f t="shared" si="2"/>
        <v>12334</v>
      </c>
    </row>
    <row r="31" spans="1:19">
      <c r="A31" s="11" t="s">
        <v>20</v>
      </c>
      <c r="B31" s="39">
        <v>13</v>
      </c>
      <c r="C31" s="39">
        <v>49</v>
      </c>
      <c r="F31" s="61">
        <v>13</v>
      </c>
      <c r="G31" s="61">
        <v>49</v>
      </c>
      <c r="J31" s="39">
        <v>13</v>
      </c>
      <c r="K31" s="39">
        <f>G31+I31</f>
        <v>49</v>
      </c>
      <c r="L31"/>
      <c r="M31"/>
      <c r="N31"/>
      <c r="O31"/>
      <c r="P31"/>
      <c r="Q31"/>
      <c r="R31"/>
      <c r="S31"/>
    </row>
    <row r="32" spans="1:19">
      <c r="A32" s="11" t="s">
        <v>21</v>
      </c>
      <c r="D32" s="39">
        <v>2</v>
      </c>
      <c r="E32" s="39">
        <v>85</v>
      </c>
      <c r="F32" s="61">
        <v>2</v>
      </c>
      <c r="G32" s="61">
        <v>85</v>
      </c>
      <c r="J32" s="39">
        <v>2</v>
      </c>
      <c r="K32" s="39">
        <f>G32+I32</f>
        <v>85</v>
      </c>
      <c r="L32"/>
      <c r="M32"/>
      <c r="N32"/>
      <c r="O32"/>
      <c r="P32"/>
      <c r="Q32"/>
      <c r="R32"/>
      <c r="S32"/>
    </row>
    <row r="33" spans="1:19">
      <c r="A33" s="56" t="s">
        <v>22</v>
      </c>
      <c r="B33" s="63">
        <f>B24+B27+B30+B31+B32</f>
        <v>268</v>
      </c>
      <c r="C33" s="63">
        <f t="shared" ref="C33:K33" si="3">C24+C27+C30+C31+C32</f>
        <v>11585</v>
      </c>
      <c r="D33" s="63">
        <f t="shared" si="3"/>
        <v>68</v>
      </c>
      <c r="E33" s="63">
        <f t="shared" si="3"/>
        <v>3816</v>
      </c>
      <c r="F33" s="63">
        <f>F24+F27+F30+F31+F32</f>
        <v>336</v>
      </c>
      <c r="G33" s="63">
        <f t="shared" si="3"/>
        <v>15401</v>
      </c>
      <c r="H33" s="63">
        <f t="shared" si="3"/>
        <v>34</v>
      </c>
      <c r="I33" s="63">
        <f>I24+I27+I30+I31+I32</f>
        <v>1791</v>
      </c>
      <c r="J33" s="63">
        <f t="shared" si="3"/>
        <v>370</v>
      </c>
      <c r="K33" s="63">
        <f t="shared" si="3"/>
        <v>17192</v>
      </c>
      <c r="L33"/>
      <c r="M33"/>
      <c r="N33"/>
      <c r="O33"/>
      <c r="P33"/>
      <c r="Q33"/>
      <c r="R33"/>
      <c r="S33"/>
    </row>
  </sheetData>
  <customSheetViews>
    <customSheetView guid="{4C44FD3C-4CF5-4F78-B86F-6FE8BBA84517}" state="hidden">
      <selection activeCell="F34" sqref="F34"/>
      <pageMargins left="0" right="0" top="0" bottom="0" header="0" footer="0"/>
      <pageSetup paperSize="5" scale="115" orientation="landscape" r:id="rId2"/>
    </customSheetView>
    <customSheetView guid="{F1AC79C2-47D0-4304-B7A6-B833DA60E4BD}" showPageBreaks="1" printArea="1" state="hidden">
      <selection activeCell="F34" sqref="F34"/>
      <pageMargins left="0" right="0" top="0" bottom="0" header="0" footer="0"/>
      <pageSetup paperSize="5" scale="115" orientation="landscape" r:id="rId3"/>
    </customSheetView>
  </customSheetViews>
  <mergeCells count="4">
    <mergeCell ref="B20:C20"/>
    <mergeCell ref="D20:E20"/>
    <mergeCell ref="H20:I20"/>
    <mergeCell ref="H19:I19"/>
  </mergeCells>
  <pageMargins left="0.70866141732283472" right="0.70866141732283472" top="0.74803149606299213" bottom="0.74803149606299213" header="0.31496062992125984" footer="0.31496062992125984"/>
  <pageSetup paperSize="5" scale="115" orientation="landscape" r:id="rId4"/>
  <ignoredErrors>
    <ignoredError sqref="F27 J24:K33"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E5061-DF69-4617-9117-1FC931D27707}">
  <sheetPr>
    <tabColor rgb="FFFFFF00"/>
  </sheetPr>
  <dimension ref="A1:J93"/>
  <sheetViews>
    <sheetView zoomScale="90" zoomScaleNormal="90" zoomScaleSheetLayoutView="80" workbookViewId="0">
      <selection activeCell="C18" sqref="C18"/>
    </sheetView>
  </sheetViews>
  <sheetFormatPr defaultColWidth="11.5703125" defaultRowHeight="15"/>
  <cols>
    <col min="1" max="1" width="24.28515625" customWidth="1"/>
    <col min="4" max="4" width="19.28515625" customWidth="1"/>
    <col min="5" max="5" width="34.28515625" customWidth="1"/>
    <col min="6" max="6" width="11.5703125" customWidth="1"/>
    <col min="7" max="7" width="9.5703125" bestFit="1" customWidth="1"/>
    <col min="8" max="8" width="11" customWidth="1"/>
    <col min="9" max="9" width="40.28515625" bestFit="1" customWidth="1"/>
    <col min="10" max="10" width="10.28515625" customWidth="1"/>
  </cols>
  <sheetData>
    <row r="1" spans="1:10" ht="21">
      <c r="A1" s="653" t="s">
        <v>3176</v>
      </c>
      <c r="B1" s="654"/>
      <c r="C1" s="654"/>
      <c r="D1" s="654"/>
      <c r="E1" s="654"/>
      <c r="F1" s="654"/>
      <c r="G1" s="654"/>
      <c r="H1" s="654"/>
      <c r="I1" s="654"/>
      <c r="J1" s="654"/>
    </row>
    <row r="2" spans="1:10" ht="31.35" customHeight="1">
      <c r="A2" s="428" t="s">
        <v>315</v>
      </c>
      <c r="B2" s="429" t="s">
        <v>3177</v>
      </c>
      <c r="C2" s="430" t="s">
        <v>3178</v>
      </c>
      <c r="D2" s="431" t="s">
        <v>317</v>
      </c>
      <c r="E2" s="431" t="s">
        <v>3179</v>
      </c>
      <c r="F2" s="431" t="s">
        <v>3180</v>
      </c>
      <c r="G2" s="432" t="s">
        <v>3181</v>
      </c>
      <c r="H2" s="433" t="s">
        <v>3182</v>
      </c>
      <c r="I2" s="434" t="s">
        <v>3183</v>
      </c>
      <c r="J2" s="430" t="s">
        <v>326</v>
      </c>
    </row>
    <row r="3" spans="1:10" ht="34.15" customHeight="1">
      <c r="A3" s="620" t="s">
        <v>340</v>
      </c>
      <c r="B3" s="498">
        <v>1</v>
      </c>
      <c r="C3" s="562" t="s">
        <v>359</v>
      </c>
      <c r="D3" s="505" t="s">
        <v>3184</v>
      </c>
      <c r="E3" s="563" t="s">
        <v>3185</v>
      </c>
      <c r="F3" s="560" t="s">
        <v>3186</v>
      </c>
      <c r="G3" s="560" t="s">
        <v>3187</v>
      </c>
      <c r="H3" s="604">
        <v>3</v>
      </c>
      <c r="I3" s="489" t="s">
        <v>699</v>
      </c>
      <c r="J3" s="560" t="s">
        <v>3188</v>
      </c>
    </row>
    <row r="4" spans="1:10" ht="34.15" customHeight="1">
      <c r="A4" s="623" t="s">
        <v>340</v>
      </c>
      <c r="B4" s="436">
        <v>1</v>
      </c>
      <c r="C4" s="436" t="s">
        <v>359</v>
      </c>
      <c r="D4" s="505" t="s">
        <v>366</v>
      </c>
      <c r="E4" s="437" t="s">
        <v>3189</v>
      </c>
      <c r="F4" s="529" t="s">
        <v>3190</v>
      </c>
      <c r="G4" s="529" t="s">
        <v>3191</v>
      </c>
      <c r="H4" s="605">
        <v>39</v>
      </c>
      <c r="I4" s="449" t="s">
        <v>693</v>
      </c>
      <c r="J4" s="529" t="s">
        <v>3192</v>
      </c>
    </row>
    <row r="5" spans="1:10" ht="34.15" customHeight="1">
      <c r="A5" s="621" t="s">
        <v>340</v>
      </c>
      <c r="B5" s="568"/>
      <c r="C5" s="568" t="s">
        <v>472</v>
      </c>
      <c r="D5" s="587">
        <v>2</v>
      </c>
      <c r="E5" s="569"/>
      <c r="F5" s="569"/>
      <c r="G5" s="569"/>
      <c r="H5" s="570">
        <f>SUM(H3,H4)</f>
        <v>42</v>
      </c>
      <c r="I5" s="569"/>
      <c r="J5" s="600"/>
    </row>
    <row r="6" spans="1:10" ht="34.15" customHeight="1">
      <c r="A6" s="564" t="s">
        <v>474</v>
      </c>
      <c r="B6" s="530">
        <v>2</v>
      </c>
      <c r="C6" s="572" t="s">
        <v>515</v>
      </c>
      <c r="D6" s="529" t="s">
        <v>3193</v>
      </c>
      <c r="E6" s="529" t="s">
        <v>3194</v>
      </c>
      <c r="F6" s="529" t="s">
        <v>3195</v>
      </c>
      <c r="G6" s="571" t="s">
        <v>3196</v>
      </c>
      <c r="H6" s="533">
        <v>78</v>
      </c>
      <c r="I6" s="529" t="s">
        <v>3197</v>
      </c>
      <c r="J6" s="529" t="s">
        <v>3198</v>
      </c>
    </row>
    <row r="7" spans="1:10" ht="34.15" customHeight="1">
      <c r="A7" s="622" t="s">
        <v>474</v>
      </c>
      <c r="B7" s="568"/>
      <c r="C7" s="568" t="s">
        <v>568</v>
      </c>
      <c r="D7" s="587">
        <v>1</v>
      </c>
      <c r="E7" s="569"/>
      <c r="F7" s="569"/>
      <c r="G7" s="569"/>
      <c r="H7" s="570">
        <f>SUM(H6)</f>
        <v>78</v>
      </c>
      <c r="I7" s="569"/>
      <c r="J7" s="600"/>
    </row>
    <row r="8" spans="1:10" ht="34.15" customHeight="1">
      <c r="A8" s="524" t="s">
        <v>570</v>
      </c>
      <c r="B8" s="580">
        <v>3</v>
      </c>
      <c r="C8" s="436" t="s">
        <v>599</v>
      </c>
      <c r="D8" s="581" t="s">
        <v>2842</v>
      </c>
      <c r="E8" s="582" t="s">
        <v>615</v>
      </c>
      <c r="F8" s="567" t="s">
        <v>3199</v>
      </c>
      <c r="G8" s="567" t="s">
        <v>3200</v>
      </c>
      <c r="H8" s="583">
        <v>12</v>
      </c>
      <c r="I8" s="579" t="s">
        <v>3201</v>
      </c>
      <c r="J8" s="601" t="s">
        <v>3202</v>
      </c>
    </row>
    <row r="9" spans="1:10" ht="34.15" customHeight="1">
      <c r="A9" s="613" t="s">
        <v>570</v>
      </c>
      <c r="B9" s="506">
        <v>3</v>
      </c>
      <c r="C9" s="565" t="s">
        <v>657</v>
      </c>
      <c r="D9" s="448" t="s">
        <v>658</v>
      </c>
      <c r="E9" s="566" t="s">
        <v>3203</v>
      </c>
      <c r="F9" s="584" t="s">
        <v>3204</v>
      </c>
      <c r="G9" s="585" t="s">
        <v>3205</v>
      </c>
      <c r="H9" s="578">
        <v>10</v>
      </c>
      <c r="I9" s="579" t="s">
        <v>693</v>
      </c>
      <c r="J9" s="603" t="s">
        <v>3206</v>
      </c>
    </row>
    <row r="10" spans="1:10" ht="34.15" customHeight="1">
      <c r="A10" s="613" t="s">
        <v>570</v>
      </c>
      <c r="B10" s="435">
        <v>3</v>
      </c>
      <c r="C10" s="453" t="s">
        <v>681</v>
      </c>
      <c r="D10" s="448" t="s">
        <v>658</v>
      </c>
      <c r="E10" s="437" t="s">
        <v>3207</v>
      </c>
      <c r="F10" s="450" t="s">
        <v>3208</v>
      </c>
      <c r="G10" s="450" t="s">
        <v>3209</v>
      </c>
      <c r="H10" s="531">
        <v>30</v>
      </c>
      <c r="I10" s="473" t="s">
        <v>465</v>
      </c>
      <c r="J10" s="602" t="s">
        <v>3210</v>
      </c>
    </row>
    <row r="11" spans="1:10" ht="34.15" customHeight="1">
      <c r="A11" s="613" t="s">
        <v>570</v>
      </c>
      <c r="B11" s="435"/>
      <c r="C11" s="453" t="s">
        <v>681</v>
      </c>
      <c r="D11" s="448" t="s">
        <v>658</v>
      </c>
      <c r="E11" s="437" t="s">
        <v>2860</v>
      </c>
      <c r="F11" s="450" t="s">
        <v>3211</v>
      </c>
      <c r="G11" s="450" t="s">
        <v>3212</v>
      </c>
      <c r="H11" s="531">
        <v>20</v>
      </c>
      <c r="I11" s="586" t="s">
        <v>3201</v>
      </c>
      <c r="J11" s="602" t="s">
        <v>3213</v>
      </c>
    </row>
    <row r="12" spans="1:10" ht="34.15" customHeight="1">
      <c r="A12" s="613" t="s">
        <v>570</v>
      </c>
      <c r="B12" s="435">
        <v>3</v>
      </c>
      <c r="C12" s="453" t="s">
        <v>737</v>
      </c>
      <c r="D12" s="448" t="s">
        <v>658</v>
      </c>
      <c r="E12" s="454" t="s">
        <v>3214</v>
      </c>
      <c r="F12" s="456" t="s">
        <v>3215</v>
      </c>
      <c r="G12" s="455" t="s">
        <v>3216</v>
      </c>
      <c r="H12" s="451">
        <v>80</v>
      </c>
      <c r="I12" s="446" t="s">
        <v>395</v>
      </c>
      <c r="J12" s="602" t="s">
        <v>3217</v>
      </c>
    </row>
    <row r="13" spans="1:10" ht="34.15" customHeight="1">
      <c r="A13" s="613" t="s">
        <v>570</v>
      </c>
      <c r="B13" s="435">
        <v>3</v>
      </c>
      <c r="C13" s="453" t="s">
        <v>737</v>
      </c>
      <c r="D13" s="456" t="s">
        <v>658</v>
      </c>
      <c r="E13" s="454" t="s">
        <v>3218</v>
      </c>
      <c r="F13" s="456" t="s">
        <v>3219</v>
      </c>
      <c r="G13" s="455" t="s">
        <v>3220</v>
      </c>
      <c r="H13" s="457">
        <v>26</v>
      </c>
      <c r="I13" s="458" t="s">
        <v>693</v>
      </c>
      <c r="J13" s="602" t="s">
        <v>3221</v>
      </c>
    </row>
    <row r="14" spans="1:10" ht="34.15" customHeight="1">
      <c r="A14" s="613" t="s">
        <v>570</v>
      </c>
      <c r="B14" s="435">
        <v>3</v>
      </c>
      <c r="C14" s="453" t="s">
        <v>762</v>
      </c>
      <c r="D14" s="456" t="s">
        <v>658</v>
      </c>
      <c r="E14" s="459" t="s">
        <v>3222</v>
      </c>
      <c r="F14" s="456" t="s">
        <v>3223</v>
      </c>
      <c r="G14" s="455" t="s">
        <v>3224</v>
      </c>
      <c r="H14" s="457">
        <v>80</v>
      </c>
      <c r="I14" s="446" t="s">
        <v>395</v>
      </c>
      <c r="J14" s="602" t="s">
        <v>3225</v>
      </c>
    </row>
    <row r="15" spans="1:10" ht="34.15" customHeight="1">
      <c r="A15" s="613" t="s">
        <v>570</v>
      </c>
      <c r="B15" s="435">
        <v>3</v>
      </c>
      <c r="C15" s="453" t="s">
        <v>762</v>
      </c>
      <c r="D15" s="456" t="s">
        <v>3226</v>
      </c>
      <c r="E15" s="459" t="s">
        <v>3227</v>
      </c>
      <c r="F15" s="456" t="s">
        <v>3228</v>
      </c>
      <c r="G15" s="455" t="s">
        <v>3229</v>
      </c>
      <c r="H15" s="457">
        <v>8</v>
      </c>
      <c r="I15" s="458" t="s">
        <v>3201</v>
      </c>
      <c r="J15" s="602" t="s">
        <v>3230</v>
      </c>
    </row>
    <row r="16" spans="1:10" ht="34.15" customHeight="1">
      <c r="A16" s="613" t="s">
        <v>570</v>
      </c>
      <c r="B16" s="435">
        <v>3</v>
      </c>
      <c r="C16" s="453" t="s">
        <v>806</v>
      </c>
      <c r="D16" s="456" t="s">
        <v>658</v>
      </c>
      <c r="E16" s="459" t="s">
        <v>3231</v>
      </c>
      <c r="F16" s="456" t="s">
        <v>3232</v>
      </c>
      <c r="G16" s="455" t="s">
        <v>3233</v>
      </c>
      <c r="H16" s="457">
        <v>5</v>
      </c>
      <c r="I16" s="458" t="s">
        <v>693</v>
      </c>
      <c r="J16" s="602" t="s">
        <v>3234</v>
      </c>
    </row>
    <row r="17" spans="1:10" ht="34.15" customHeight="1">
      <c r="A17" s="613" t="s">
        <v>570</v>
      </c>
      <c r="B17" s="435">
        <v>3</v>
      </c>
      <c r="C17" s="453" t="s">
        <v>847</v>
      </c>
      <c r="D17" s="461" t="s">
        <v>658</v>
      </c>
      <c r="E17" s="454" t="s">
        <v>3235</v>
      </c>
      <c r="F17" s="456" t="s">
        <v>3236</v>
      </c>
      <c r="G17" s="455" t="s">
        <v>3237</v>
      </c>
      <c r="H17" s="457">
        <v>8</v>
      </c>
      <c r="I17" s="458" t="s">
        <v>693</v>
      </c>
      <c r="J17" s="602" t="s">
        <v>3238</v>
      </c>
    </row>
    <row r="18" spans="1:10" ht="34.15" customHeight="1">
      <c r="A18" s="612" t="s">
        <v>570</v>
      </c>
      <c r="B18" s="462"/>
      <c r="C18" s="398" t="s">
        <v>892</v>
      </c>
      <c r="D18" s="463">
        <v>14</v>
      </c>
      <c r="E18" s="440"/>
      <c r="F18" s="464"/>
      <c r="G18" s="464"/>
      <c r="H18" s="441">
        <f>SUM(H8:H17)</f>
        <v>279</v>
      </c>
      <c r="I18" s="465"/>
      <c r="J18" s="466"/>
    </row>
    <row r="19" spans="1:10" ht="34.15" customHeight="1">
      <c r="A19" s="619" t="s">
        <v>894</v>
      </c>
      <c r="B19" s="435">
        <v>4</v>
      </c>
      <c r="C19" s="442" t="s">
        <v>895</v>
      </c>
      <c r="D19" s="461" t="s">
        <v>896</v>
      </c>
      <c r="E19" s="439" t="s">
        <v>3239</v>
      </c>
      <c r="F19" s="468" t="s">
        <v>3240</v>
      </c>
      <c r="G19" s="467" t="s">
        <v>3241</v>
      </c>
      <c r="H19" s="445">
        <v>44</v>
      </c>
      <c r="I19" s="446" t="s">
        <v>693</v>
      </c>
      <c r="J19" s="447" t="s">
        <v>3242</v>
      </c>
    </row>
    <row r="20" spans="1:10" ht="34.15" customHeight="1">
      <c r="A20" s="751" t="s">
        <v>894</v>
      </c>
      <c r="B20" s="435">
        <v>4</v>
      </c>
      <c r="C20" s="453" t="s">
        <v>983</v>
      </c>
      <c r="D20" s="459" t="s">
        <v>3243</v>
      </c>
      <c r="E20" s="460" t="s">
        <v>1015</v>
      </c>
      <c r="F20" s="450" t="s">
        <v>3244</v>
      </c>
      <c r="G20" s="436" t="s">
        <v>3245</v>
      </c>
      <c r="H20" s="445">
        <v>26</v>
      </c>
      <c r="I20" s="458" t="s">
        <v>693</v>
      </c>
      <c r="J20" s="447" t="s">
        <v>3246</v>
      </c>
    </row>
    <row r="21" spans="1:10" ht="34.15" customHeight="1">
      <c r="A21" s="612" t="s">
        <v>894</v>
      </c>
      <c r="B21" s="462"/>
      <c r="C21" s="398" t="s">
        <v>1026</v>
      </c>
      <c r="D21" s="463">
        <v>2</v>
      </c>
      <c r="E21" s="440"/>
      <c r="F21" s="464"/>
      <c r="G21" s="464"/>
      <c r="H21" s="469">
        <f>SUM(H19:H20)</f>
        <v>70</v>
      </c>
      <c r="I21" s="470"/>
      <c r="J21" s="466"/>
    </row>
    <row r="22" spans="1:10" ht="34.15" customHeight="1">
      <c r="A22" s="616" t="s">
        <v>1028</v>
      </c>
      <c r="B22" s="435">
        <v>5</v>
      </c>
      <c r="C22" s="442" t="s">
        <v>1062</v>
      </c>
      <c r="D22" s="461" t="s">
        <v>1063</v>
      </c>
      <c r="E22" s="439" t="s">
        <v>3247</v>
      </c>
      <c r="F22" s="468" t="s">
        <v>3248</v>
      </c>
      <c r="G22" s="468" t="s">
        <v>3249</v>
      </c>
      <c r="H22" s="445">
        <v>29</v>
      </c>
      <c r="I22" s="446" t="s">
        <v>395</v>
      </c>
      <c r="J22" s="447" t="s">
        <v>3250</v>
      </c>
    </row>
    <row r="23" spans="1:10" ht="34.15" customHeight="1">
      <c r="A23" s="617" t="s">
        <v>1028</v>
      </c>
      <c r="B23" s="435">
        <v>5</v>
      </c>
      <c r="C23" s="442" t="s">
        <v>1112</v>
      </c>
      <c r="D23" s="461" t="s">
        <v>1113</v>
      </c>
      <c r="E23" s="439" t="s">
        <v>3251</v>
      </c>
      <c r="F23" s="468" t="s">
        <v>3252</v>
      </c>
      <c r="G23" s="467" t="s">
        <v>3253</v>
      </c>
      <c r="H23" s="445">
        <v>20</v>
      </c>
      <c r="I23" s="446" t="s">
        <v>395</v>
      </c>
      <c r="J23" s="447" t="s">
        <v>3254</v>
      </c>
    </row>
    <row r="24" spans="1:10" ht="34.15" customHeight="1">
      <c r="A24" s="618" t="s">
        <v>1028</v>
      </c>
      <c r="B24" s="435">
        <v>5</v>
      </c>
      <c r="C24" s="442" t="s">
        <v>1139</v>
      </c>
      <c r="D24" s="461" t="s">
        <v>3255</v>
      </c>
      <c r="E24" s="439" t="s">
        <v>3256</v>
      </c>
      <c r="F24" s="468" t="s">
        <v>3257</v>
      </c>
      <c r="G24" s="467" t="s">
        <v>3258</v>
      </c>
      <c r="H24" s="445">
        <v>32</v>
      </c>
      <c r="I24" s="446" t="s">
        <v>3201</v>
      </c>
      <c r="J24" s="602" t="s">
        <v>3259</v>
      </c>
    </row>
    <row r="25" spans="1:10" ht="34.15" customHeight="1">
      <c r="A25" s="751" t="s">
        <v>1028</v>
      </c>
      <c r="B25" s="435">
        <v>5</v>
      </c>
      <c r="C25" s="442" t="s">
        <v>1155</v>
      </c>
      <c r="D25" s="461" t="s">
        <v>1113</v>
      </c>
      <c r="E25" s="439" t="s">
        <v>3260</v>
      </c>
      <c r="F25" s="474" t="s">
        <v>3261</v>
      </c>
      <c r="G25" s="474" t="s">
        <v>3262</v>
      </c>
      <c r="H25" s="475">
        <v>4</v>
      </c>
      <c r="I25" s="473" t="s">
        <v>699</v>
      </c>
      <c r="J25" s="447" t="s">
        <v>3263</v>
      </c>
    </row>
    <row r="26" spans="1:10" ht="34.15" customHeight="1">
      <c r="A26" s="612" t="s">
        <v>1028</v>
      </c>
      <c r="B26" s="462"/>
      <c r="C26" s="527" t="s">
        <v>1225</v>
      </c>
      <c r="D26" s="463">
        <v>5</v>
      </c>
      <c r="E26" s="440"/>
      <c r="F26" s="464"/>
      <c r="G26" s="464"/>
      <c r="H26" s="469">
        <f>SUM(H22:H25)</f>
        <v>85</v>
      </c>
      <c r="I26" s="470"/>
      <c r="J26" s="466"/>
    </row>
    <row r="27" spans="1:10" ht="34.15" customHeight="1">
      <c r="A27" s="752" t="s">
        <v>1227</v>
      </c>
      <c r="B27" s="435">
        <v>6</v>
      </c>
      <c r="C27" s="442" t="s">
        <v>1228</v>
      </c>
      <c r="D27" s="461" t="s">
        <v>3264</v>
      </c>
      <c r="E27" s="439" t="s">
        <v>3265</v>
      </c>
      <c r="F27" s="468" t="s">
        <v>3266</v>
      </c>
      <c r="G27" s="468" t="s">
        <v>3267</v>
      </c>
      <c r="H27" s="445">
        <v>80</v>
      </c>
      <c r="I27" s="446" t="s">
        <v>395</v>
      </c>
      <c r="J27" s="447" t="s">
        <v>3268</v>
      </c>
    </row>
    <row r="28" spans="1:10" ht="34.15" customHeight="1">
      <c r="A28" s="614" t="s">
        <v>1227</v>
      </c>
      <c r="B28" s="435">
        <v>6</v>
      </c>
      <c r="C28" s="442" t="s">
        <v>1245</v>
      </c>
      <c r="D28" s="461" t="s">
        <v>3269</v>
      </c>
      <c r="E28" s="439" t="s">
        <v>3270</v>
      </c>
      <c r="F28" s="468" t="s">
        <v>3271</v>
      </c>
      <c r="G28" s="467" t="s">
        <v>3272</v>
      </c>
      <c r="H28" s="445">
        <v>20</v>
      </c>
      <c r="I28" s="446" t="s">
        <v>693</v>
      </c>
      <c r="J28" s="447" t="s">
        <v>3273</v>
      </c>
    </row>
    <row r="29" spans="1:10" ht="34.15" customHeight="1">
      <c r="A29" s="753" t="s">
        <v>1227</v>
      </c>
      <c r="B29" s="435">
        <v>6</v>
      </c>
      <c r="C29" s="442" t="s">
        <v>1292</v>
      </c>
      <c r="D29" s="461" t="s">
        <v>3269</v>
      </c>
      <c r="E29" s="439" t="s">
        <v>3274</v>
      </c>
      <c r="F29" s="468" t="s">
        <v>3275</v>
      </c>
      <c r="G29" s="468" t="s">
        <v>3276</v>
      </c>
      <c r="H29" s="445">
        <v>10</v>
      </c>
      <c r="I29" s="446" t="s">
        <v>693</v>
      </c>
      <c r="J29" s="447" t="s">
        <v>3277</v>
      </c>
    </row>
    <row r="30" spans="1:10" ht="34.15" customHeight="1">
      <c r="A30" s="614" t="s">
        <v>1227</v>
      </c>
      <c r="B30" s="435">
        <v>6</v>
      </c>
      <c r="C30" s="442" t="s">
        <v>1302</v>
      </c>
      <c r="D30" s="461" t="s">
        <v>3269</v>
      </c>
      <c r="E30" s="439" t="s">
        <v>3278</v>
      </c>
      <c r="F30" s="468" t="s">
        <v>3279</v>
      </c>
      <c r="G30" s="468" t="s">
        <v>3280</v>
      </c>
      <c r="H30" s="471">
        <v>10</v>
      </c>
      <c r="I30" s="446" t="s">
        <v>395</v>
      </c>
      <c r="J30" s="447" t="s">
        <v>3281</v>
      </c>
    </row>
    <row r="31" spans="1:10" ht="34.15" customHeight="1">
      <c r="A31" s="614" t="s">
        <v>1227</v>
      </c>
      <c r="B31" s="435">
        <v>6</v>
      </c>
      <c r="C31" s="442" t="s">
        <v>1326</v>
      </c>
      <c r="D31" s="461" t="s">
        <v>1327</v>
      </c>
      <c r="E31" s="439" t="s">
        <v>3282</v>
      </c>
      <c r="F31" s="468" t="s">
        <v>3283</v>
      </c>
      <c r="G31" s="468" t="s">
        <v>3284</v>
      </c>
      <c r="H31" s="445">
        <v>7</v>
      </c>
      <c r="I31" s="446" t="s">
        <v>693</v>
      </c>
      <c r="J31" s="447" t="s">
        <v>3285</v>
      </c>
    </row>
    <row r="32" spans="1:10" ht="34.15" customHeight="1">
      <c r="A32" s="614" t="s">
        <v>1227</v>
      </c>
      <c r="B32" s="435">
        <v>6</v>
      </c>
      <c r="C32" s="442" t="s">
        <v>1326</v>
      </c>
      <c r="D32" s="461" t="s">
        <v>1327</v>
      </c>
      <c r="E32" s="459" t="s">
        <v>3286</v>
      </c>
      <c r="F32" s="456" t="s">
        <v>3287</v>
      </c>
      <c r="G32" s="455" t="s">
        <v>3288</v>
      </c>
      <c r="H32" s="445">
        <v>36</v>
      </c>
      <c r="I32" s="446" t="s">
        <v>693</v>
      </c>
      <c r="J32" s="447" t="s">
        <v>3289</v>
      </c>
    </row>
    <row r="33" spans="1:10" ht="34.15" customHeight="1">
      <c r="A33" s="614" t="s">
        <v>1227</v>
      </c>
      <c r="B33" s="435">
        <v>6</v>
      </c>
      <c r="C33" s="442" t="s">
        <v>1326</v>
      </c>
      <c r="D33" s="461" t="s">
        <v>1327</v>
      </c>
      <c r="E33" s="439" t="s">
        <v>3290</v>
      </c>
      <c r="F33" s="468" t="s">
        <v>3291</v>
      </c>
      <c r="G33" s="468" t="s">
        <v>3292</v>
      </c>
      <c r="H33" s="445">
        <v>50</v>
      </c>
      <c r="I33" s="446" t="s">
        <v>395</v>
      </c>
      <c r="J33" s="447" t="s">
        <v>3293</v>
      </c>
    </row>
    <row r="34" spans="1:10" ht="34.15" customHeight="1">
      <c r="A34" s="614" t="s">
        <v>1227</v>
      </c>
      <c r="B34" s="435">
        <v>6</v>
      </c>
      <c r="C34" s="442" t="s">
        <v>1326</v>
      </c>
      <c r="D34" s="461" t="s">
        <v>1327</v>
      </c>
      <c r="E34" s="439" t="s">
        <v>3294</v>
      </c>
      <c r="F34" s="468" t="s">
        <v>3295</v>
      </c>
      <c r="G34" s="468" t="s">
        <v>3296</v>
      </c>
      <c r="H34" s="445">
        <v>80</v>
      </c>
      <c r="I34" s="446" t="s">
        <v>3201</v>
      </c>
      <c r="J34" s="602" t="s">
        <v>3297</v>
      </c>
    </row>
    <row r="35" spans="1:10" ht="34.15" customHeight="1">
      <c r="A35" s="614" t="s">
        <v>1227</v>
      </c>
      <c r="B35" s="435">
        <v>6</v>
      </c>
      <c r="C35" s="442" t="s">
        <v>3298</v>
      </c>
      <c r="D35" s="461" t="s">
        <v>3269</v>
      </c>
      <c r="E35" s="439" t="s">
        <v>3299</v>
      </c>
      <c r="F35" s="468" t="s">
        <v>3300</v>
      </c>
      <c r="G35" s="468" t="s">
        <v>3301</v>
      </c>
      <c r="H35" s="445">
        <v>28</v>
      </c>
      <c r="I35" s="446" t="s">
        <v>395</v>
      </c>
      <c r="J35" s="447" t="s">
        <v>3302</v>
      </c>
    </row>
    <row r="36" spans="1:10" ht="34.15" customHeight="1">
      <c r="A36" s="614" t="s">
        <v>1227</v>
      </c>
      <c r="B36" s="435">
        <v>6</v>
      </c>
      <c r="C36" s="442" t="s">
        <v>1337</v>
      </c>
      <c r="D36" s="461" t="s">
        <v>3269</v>
      </c>
      <c r="E36" s="439" t="s">
        <v>3303</v>
      </c>
      <c r="F36" s="468" t="s">
        <v>3304</v>
      </c>
      <c r="G36" s="467" t="s">
        <v>3305</v>
      </c>
      <c r="H36" s="445">
        <v>30</v>
      </c>
      <c r="I36" s="446" t="s">
        <v>395</v>
      </c>
      <c r="J36" s="447" t="s">
        <v>3306</v>
      </c>
    </row>
    <row r="37" spans="1:10" ht="34.15" customHeight="1">
      <c r="A37" s="614" t="s">
        <v>1227</v>
      </c>
      <c r="B37" s="435">
        <v>6</v>
      </c>
      <c r="C37" s="442" t="s">
        <v>1337</v>
      </c>
      <c r="D37" s="461" t="s">
        <v>3269</v>
      </c>
      <c r="E37" s="439" t="s">
        <v>3307</v>
      </c>
      <c r="F37" s="468" t="s">
        <v>3308</v>
      </c>
      <c r="G37" s="468" t="s">
        <v>3309</v>
      </c>
      <c r="H37" s="445">
        <v>80</v>
      </c>
      <c r="I37" s="446" t="s">
        <v>395</v>
      </c>
      <c r="J37" s="447" t="s">
        <v>3310</v>
      </c>
    </row>
    <row r="38" spans="1:10" ht="34.15" customHeight="1">
      <c r="A38" s="614" t="s">
        <v>1227</v>
      </c>
      <c r="B38" s="435">
        <v>6</v>
      </c>
      <c r="C38" s="442" t="s">
        <v>1350</v>
      </c>
      <c r="D38" s="461" t="s">
        <v>3269</v>
      </c>
      <c r="E38" s="439" t="s">
        <v>3311</v>
      </c>
      <c r="F38" s="468" t="s">
        <v>3312</v>
      </c>
      <c r="G38" s="467" t="s">
        <v>3313</v>
      </c>
      <c r="H38" s="445">
        <v>18</v>
      </c>
      <c r="I38" s="446" t="s">
        <v>395</v>
      </c>
      <c r="J38" s="447" t="s">
        <v>3314</v>
      </c>
    </row>
    <row r="39" spans="1:10" ht="34.15" customHeight="1">
      <c r="A39" s="614" t="s">
        <v>1227</v>
      </c>
      <c r="B39" s="435">
        <v>6</v>
      </c>
      <c r="C39" s="559" t="s">
        <v>1363</v>
      </c>
      <c r="D39" s="461" t="s">
        <v>3315</v>
      </c>
      <c r="E39" s="439" t="s">
        <v>3316</v>
      </c>
      <c r="F39" s="468" t="s">
        <v>3317</v>
      </c>
      <c r="G39" s="467" t="s">
        <v>3318</v>
      </c>
      <c r="H39" s="445">
        <v>42</v>
      </c>
      <c r="I39" s="446" t="s">
        <v>3197</v>
      </c>
      <c r="J39" s="602" t="s">
        <v>3319</v>
      </c>
    </row>
    <row r="40" spans="1:10" ht="34.15" customHeight="1">
      <c r="A40" s="612" t="s">
        <v>1227</v>
      </c>
      <c r="B40" s="462"/>
      <c r="C40" s="398" t="s">
        <v>1399</v>
      </c>
      <c r="D40" s="463">
        <v>14</v>
      </c>
      <c r="E40" s="440"/>
      <c r="F40" s="464"/>
      <c r="G40" s="464"/>
      <c r="H40" s="469">
        <f>SUM(H27:H39)</f>
        <v>491</v>
      </c>
      <c r="I40" s="470"/>
      <c r="J40" s="466"/>
    </row>
    <row r="41" spans="1:10" ht="34.15" customHeight="1">
      <c r="A41" s="524" t="s">
        <v>1401</v>
      </c>
      <c r="B41" s="435">
        <v>7</v>
      </c>
      <c r="C41" s="442" t="s">
        <v>1424</v>
      </c>
      <c r="D41" s="461" t="s">
        <v>1431</v>
      </c>
      <c r="E41" s="439" t="s">
        <v>3320</v>
      </c>
      <c r="F41" s="468" t="s">
        <v>3321</v>
      </c>
      <c r="G41" s="468" t="s">
        <v>3322</v>
      </c>
      <c r="H41" s="445">
        <v>5</v>
      </c>
      <c r="I41" s="446" t="s">
        <v>693</v>
      </c>
      <c r="J41" s="447" t="s">
        <v>3323</v>
      </c>
    </row>
    <row r="42" spans="1:10" ht="34.15" customHeight="1">
      <c r="A42" s="614" t="s">
        <v>1401</v>
      </c>
      <c r="B42" s="435">
        <v>7</v>
      </c>
      <c r="C42" s="442" t="s">
        <v>1473</v>
      </c>
      <c r="D42" s="461" t="s">
        <v>1478</v>
      </c>
      <c r="E42" s="439" t="s">
        <v>3324</v>
      </c>
      <c r="F42" s="468" t="s">
        <v>3325</v>
      </c>
      <c r="G42" s="468" t="s">
        <v>3326</v>
      </c>
      <c r="H42" s="445">
        <v>80</v>
      </c>
      <c r="I42" s="446" t="s">
        <v>395</v>
      </c>
      <c r="J42" s="447" t="s">
        <v>3327</v>
      </c>
    </row>
    <row r="43" spans="1:10" ht="34.15" customHeight="1">
      <c r="A43" s="614" t="s">
        <v>1401</v>
      </c>
      <c r="B43" s="435">
        <v>7</v>
      </c>
      <c r="C43" s="442" t="s">
        <v>1556</v>
      </c>
      <c r="D43" s="461" t="s">
        <v>1478</v>
      </c>
      <c r="E43" s="439" t="s">
        <v>3328</v>
      </c>
      <c r="F43" s="468" t="s">
        <v>3329</v>
      </c>
      <c r="G43" s="468" t="s">
        <v>3330</v>
      </c>
      <c r="H43" s="445">
        <v>80</v>
      </c>
      <c r="I43" s="446" t="s">
        <v>395</v>
      </c>
      <c r="J43" s="447" t="s">
        <v>3331</v>
      </c>
    </row>
    <row r="44" spans="1:10" ht="34.15" customHeight="1">
      <c r="A44" s="614" t="s">
        <v>1401</v>
      </c>
      <c r="B44" s="435">
        <v>7</v>
      </c>
      <c r="C44" s="442" t="s">
        <v>1556</v>
      </c>
      <c r="D44" s="461" t="s">
        <v>1478</v>
      </c>
      <c r="E44" s="439" t="s">
        <v>3332</v>
      </c>
      <c r="F44" s="468" t="s">
        <v>3333</v>
      </c>
      <c r="G44" s="468" t="s">
        <v>3334</v>
      </c>
      <c r="H44" s="445">
        <v>80</v>
      </c>
      <c r="I44" s="446" t="s">
        <v>395</v>
      </c>
      <c r="J44" s="447" t="s">
        <v>3331</v>
      </c>
    </row>
    <row r="45" spans="1:10" ht="34.15" customHeight="1" thickBot="1">
      <c r="A45" s="612" t="s">
        <v>1401</v>
      </c>
      <c r="B45" s="462"/>
      <c r="C45" s="398" t="s">
        <v>1576</v>
      </c>
      <c r="D45" s="463">
        <v>4</v>
      </c>
      <c r="E45" s="440"/>
      <c r="F45" s="464"/>
      <c r="G45" s="464"/>
      <c r="H45" s="469">
        <f>SUM(H41:H44)</f>
        <v>245</v>
      </c>
      <c r="I45" s="470"/>
      <c r="J45" s="466"/>
    </row>
    <row r="46" spans="1:10" ht="34.15" customHeight="1">
      <c r="A46" s="524" t="s">
        <v>1760</v>
      </c>
      <c r="B46" s="435">
        <v>12</v>
      </c>
      <c r="C46" s="442" t="s">
        <v>1761</v>
      </c>
      <c r="D46" s="472" t="s">
        <v>3335</v>
      </c>
      <c r="E46" s="439" t="s">
        <v>3336</v>
      </c>
      <c r="F46" s="532" t="s">
        <v>3337</v>
      </c>
      <c r="G46" s="532" t="s">
        <v>3338</v>
      </c>
      <c r="H46" s="475">
        <v>1</v>
      </c>
      <c r="I46" s="473" t="s">
        <v>699</v>
      </c>
      <c r="J46" s="447" t="s">
        <v>3339</v>
      </c>
    </row>
    <row r="47" spans="1:10" ht="34.15" customHeight="1">
      <c r="A47" s="613" t="s">
        <v>1760</v>
      </c>
      <c r="B47" s="435">
        <v>12</v>
      </c>
      <c r="C47" s="442" t="s">
        <v>1855</v>
      </c>
      <c r="D47" s="461" t="s">
        <v>1828</v>
      </c>
      <c r="E47" s="439" t="s">
        <v>3340</v>
      </c>
      <c r="F47" s="468" t="s">
        <v>3341</v>
      </c>
      <c r="G47" s="468" t="s">
        <v>3342</v>
      </c>
      <c r="H47" s="445">
        <v>19</v>
      </c>
      <c r="I47" s="446" t="s">
        <v>693</v>
      </c>
      <c r="J47" s="447" t="s">
        <v>3343</v>
      </c>
    </row>
    <row r="48" spans="1:10" ht="34.15" customHeight="1">
      <c r="A48" s="612" t="s">
        <v>1760</v>
      </c>
      <c r="B48" s="462"/>
      <c r="C48" s="398" t="s">
        <v>1940</v>
      </c>
      <c r="D48" s="463">
        <v>4</v>
      </c>
      <c r="E48" s="440"/>
      <c r="F48" s="464"/>
      <c r="G48" s="464"/>
      <c r="H48" s="469">
        <f>SUM(H46:H47)</f>
        <v>20</v>
      </c>
      <c r="I48" s="470"/>
      <c r="J48" s="466"/>
    </row>
    <row r="49" spans="1:10" ht="30" customHeight="1">
      <c r="A49" s="524" t="s">
        <v>1942</v>
      </c>
      <c r="B49" s="435">
        <v>13</v>
      </c>
      <c r="C49" s="442" t="s">
        <v>1943</v>
      </c>
      <c r="D49" s="461" t="s">
        <v>3344</v>
      </c>
      <c r="E49" s="439" t="s">
        <v>3345</v>
      </c>
      <c r="F49" s="468" t="s">
        <v>3346</v>
      </c>
      <c r="G49" s="468" t="s">
        <v>3347</v>
      </c>
      <c r="H49" s="475">
        <v>80</v>
      </c>
      <c r="I49" s="446" t="s">
        <v>3197</v>
      </c>
      <c r="J49" s="602" t="s">
        <v>3348</v>
      </c>
    </row>
    <row r="50" spans="1:10" ht="34.5" customHeight="1">
      <c r="A50" s="612" t="s">
        <v>1942</v>
      </c>
      <c r="B50" s="462"/>
      <c r="C50" s="588" t="s">
        <v>1969</v>
      </c>
      <c r="D50" s="463">
        <v>1</v>
      </c>
      <c r="E50" s="440"/>
      <c r="F50" s="464"/>
      <c r="G50" s="464"/>
      <c r="H50" s="469">
        <f>SUM(H49:H49)</f>
        <v>80</v>
      </c>
      <c r="I50" s="470"/>
      <c r="J50" s="466"/>
    </row>
    <row r="51" spans="1:10" ht="34.15" customHeight="1">
      <c r="A51" s="524" t="s">
        <v>1971</v>
      </c>
      <c r="B51" s="435">
        <v>14</v>
      </c>
      <c r="C51" s="442" t="s">
        <v>2040</v>
      </c>
      <c r="D51" s="461" t="s">
        <v>2960</v>
      </c>
      <c r="E51" s="439" t="s">
        <v>3349</v>
      </c>
      <c r="F51" s="468" t="s">
        <v>3350</v>
      </c>
      <c r="G51" s="468" t="s">
        <v>3351</v>
      </c>
      <c r="H51" s="445">
        <v>21</v>
      </c>
      <c r="I51" s="446" t="s">
        <v>693</v>
      </c>
      <c r="J51" s="447" t="s">
        <v>3352</v>
      </c>
    </row>
    <row r="52" spans="1:10" ht="34.15" customHeight="1">
      <c r="A52" s="613" t="s">
        <v>1971</v>
      </c>
      <c r="B52" s="435">
        <v>14</v>
      </c>
      <c r="C52" s="442" t="s">
        <v>2040</v>
      </c>
      <c r="D52" s="461" t="s">
        <v>2960</v>
      </c>
      <c r="E52" s="439" t="s">
        <v>3353</v>
      </c>
      <c r="F52" s="468" t="s">
        <v>3354</v>
      </c>
      <c r="G52" s="468" t="s">
        <v>3355</v>
      </c>
      <c r="H52" s="476">
        <v>65</v>
      </c>
      <c r="I52" s="446" t="s">
        <v>395</v>
      </c>
      <c r="J52" s="447" t="s">
        <v>3356</v>
      </c>
    </row>
    <row r="53" spans="1:10" ht="34.15" customHeight="1">
      <c r="A53" s="615" t="s">
        <v>1971</v>
      </c>
      <c r="B53" s="435">
        <v>14</v>
      </c>
      <c r="C53" s="559" t="s">
        <v>2078</v>
      </c>
      <c r="D53" s="461" t="s">
        <v>2070</v>
      </c>
      <c r="E53" s="439" t="s">
        <v>3357</v>
      </c>
      <c r="F53" s="468" t="s">
        <v>3358</v>
      </c>
      <c r="G53" s="468" t="s">
        <v>3359</v>
      </c>
      <c r="H53" s="476">
        <v>15</v>
      </c>
      <c r="I53" s="446" t="s">
        <v>3201</v>
      </c>
      <c r="J53" s="602" t="s">
        <v>3360</v>
      </c>
    </row>
    <row r="54" spans="1:10" ht="34.15" customHeight="1">
      <c r="A54" s="612" t="s">
        <v>1971</v>
      </c>
      <c r="B54" s="462"/>
      <c r="C54" s="398" t="s">
        <v>2108</v>
      </c>
      <c r="D54" s="463">
        <v>3</v>
      </c>
      <c r="E54" s="440"/>
      <c r="F54" s="464"/>
      <c r="G54" s="464"/>
      <c r="H54" s="469">
        <f>SUM(H51:H53)</f>
        <v>101</v>
      </c>
      <c r="I54" s="470"/>
      <c r="J54" s="466"/>
    </row>
    <row r="55" spans="1:10" ht="34.15" customHeight="1">
      <c r="A55" s="524" t="s">
        <v>2110</v>
      </c>
      <c r="B55" s="435">
        <v>15</v>
      </c>
      <c r="C55" s="477" t="s">
        <v>2111</v>
      </c>
      <c r="D55" s="461" t="s">
        <v>2980</v>
      </c>
      <c r="E55" s="478" t="s">
        <v>3361</v>
      </c>
      <c r="F55" s="574" t="s">
        <v>3362</v>
      </c>
      <c r="G55" s="479" t="s">
        <v>3363</v>
      </c>
      <c r="H55" s="471">
        <v>8</v>
      </c>
      <c r="I55" s="446" t="s">
        <v>693</v>
      </c>
      <c r="J55" s="447" t="s">
        <v>3364</v>
      </c>
    </row>
    <row r="56" spans="1:10" ht="34.15" customHeight="1">
      <c r="A56" s="613" t="s">
        <v>2110</v>
      </c>
      <c r="B56" s="435">
        <v>15</v>
      </c>
      <c r="C56" s="477" t="s">
        <v>2111</v>
      </c>
      <c r="D56" s="461" t="s">
        <v>2980</v>
      </c>
      <c r="E56" s="480" t="s">
        <v>3361</v>
      </c>
      <c r="F56" s="574" t="s">
        <v>3362</v>
      </c>
      <c r="G56" s="479" t="s">
        <v>3363</v>
      </c>
      <c r="H56" s="471">
        <v>8</v>
      </c>
      <c r="I56" s="446" t="s">
        <v>693</v>
      </c>
      <c r="J56" s="447" t="s">
        <v>3364</v>
      </c>
    </row>
    <row r="57" spans="1:10" ht="34.15" customHeight="1">
      <c r="A57" s="613" t="s">
        <v>2110</v>
      </c>
      <c r="B57" s="435">
        <v>15</v>
      </c>
      <c r="C57" s="477" t="s">
        <v>2111</v>
      </c>
      <c r="D57" s="461" t="s">
        <v>2973</v>
      </c>
      <c r="E57" s="454" t="s">
        <v>3365</v>
      </c>
      <c r="F57" s="456" t="s">
        <v>3366</v>
      </c>
      <c r="G57" s="455" t="s">
        <v>3367</v>
      </c>
      <c r="H57" s="471">
        <v>44</v>
      </c>
      <c r="I57" s="446" t="s">
        <v>693</v>
      </c>
      <c r="J57" s="447" t="s">
        <v>3368</v>
      </c>
    </row>
    <row r="58" spans="1:10" ht="34.15" customHeight="1">
      <c r="A58" s="613" t="s">
        <v>2110</v>
      </c>
      <c r="B58" s="435">
        <v>15</v>
      </c>
      <c r="C58" s="477" t="s">
        <v>2156</v>
      </c>
      <c r="D58" s="481" t="s">
        <v>2157</v>
      </c>
      <c r="E58" s="482" t="s">
        <v>3369</v>
      </c>
      <c r="F58" s="483" t="s">
        <v>3370</v>
      </c>
      <c r="G58" s="483" t="s">
        <v>3371</v>
      </c>
      <c r="H58" s="484">
        <v>80</v>
      </c>
      <c r="I58" s="446" t="s">
        <v>395</v>
      </c>
      <c r="J58" s="447" t="s">
        <v>3372</v>
      </c>
    </row>
    <row r="59" spans="1:10" ht="34.15" customHeight="1">
      <c r="A59" s="613" t="s">
        <v>2110</v>
      </c>
      <c r="B59" s="485">
        <v>15</v>
      </c>
      <c r="C59" s="486" t="s">
        <v>2156</v>
      </c>
      <c r="D59" s="487" t="s">
        <v>2181</v>
      </c>
      <c r="E59" s="482" t="s">
        <v>3373</v>
      </c>
      <c r="F59" s="450" t="s">
        <v>3374</v>
      </c>
      <c r="G59" s="450" t="s">
        <v>3375</v>
      </c>
      <c r="H59" s="533">
        <v>20</v>
      </c>
      <c r="I59" s="473" t="s">
        <v>465</v>
      </c>
      <c r="J59" s="447" t="s">
        <v>3376</v>
      </c>
    </row>
    <row r="60" spans="1:10" ht="34.15" customHeight="1">
      <c r="A60" s="613" t="s">
        <v>2110</v>
      </c>
      <c r="B60" s="435">
        <v>15</v>
      </c>
      <c r="C60" s="488" t="s">
        <v>2216</v>
      </c>
      <c r="D60" s="487" t="s">
        <v>3377</v>
      </c>
      <c r="E60" s="489" t="s">
        <v>3378</v>
      </c>
      <c r="F60" s="450" t="s">
        <v>3379</v>
      </c>
      <c r="G60" s="450" t="s">
        <v>3380</v>
      </c>
      <c r="H60" s="490">
        <v>80</v>
      </c>
      <c r="I60" s="491" t="s">
        <v>395</v>
      </c>
      <c r="J60" s="447" t="s">
        <v>3381</v>
      </c>
    </row>
    <row r="61" spans="1:10" ht="34.15" customHeight="1">
      <c r="A61" s="613" t="s">
        <v>2110</v>
      </c>
      <c r="B61" s="435">
        <v>15</v>
      </c>
      <c r="C61" s="442" t="s">
        <v>2216</v>
      </c>
      <c r="D61" s="492" t="s">
        <v>2221</v>
      </c>
      <c r="E61" s="493" t="s">
        <v>3382</v>
      </c>
      <c r="F61" s="494" t="s">
        <v>3383</v>
      </c>
      <c r="G61" s="494" t="s">
        <v>3384</v>
      </c>
      <c r="H61" s="438">
        <v>75</v>
      </c>
      <c r="I61" s="446" t="s">
        <v>395</v>
      </c>
      <c r="J61" s="447" t="s">
        <v>3385</v>
      </c>
    </row>
    <row r="62" spans="1:10" ht="34.15" customHeight="1">
      <c r="A62" s="613" t="s">
        <v>2110</v>
      </c>
      <c r="B62" s="435">
        <v>15</v>
      </c>
      <c r="C62" s="442" t="s">
        <v>2216</v>
      </c>
      <c r="D62" s="461" t="s">
        <v>2237</v>
      </c>
      <c r="E62" s="454" t="s">
        <v>3386</v>
      </c>
      <c r="F62" s="456" t="s">
        <v>3387</v>
      </c>
      <c r="G62" s="455" t="s">
        <v>3388</v>
      </c>
      <c r="H62" s="445">
        <v>80</v>
      </c>
      <c r="I62" s="446" t="s">
        <v>395</v>
      </c>
      <c r="J62" s="447" t="s">
        <v>3389</v>
      </c>
    </row>
    <row r="63" spans="1:10" ht="34.15" customHeight="1">
      <c r="A63" s="613" t="s">
        <v>2110</v>
      </c>
      <c r="B63" s="435">
        <v>15</v>
      </c>
      <c r="C63" s="442" t="s">
        <v>2216</v>
      </c>
      <c r="D63" s="461" t="s">
        <v>2221</v>
      </c>
      <c r="E63" s="454" t="s">
        <v>3390</v>
      </c>
      <c r="F63" s="456" t="s">
        <v>3391</v>
      </c>
      <c r="G63" s="455" t="s">
        <v>3392</v>
      </c>
      <c r="H63" s="445">
        <v>80</v>
      </c>
      <c r="I63" s="446" t="s">
        <v>395</v>
      </c>
      <c r="J63" s="447" t="s">
        <v>3393</v>
      </c>
    </row>
    <row r="64" spans="1:10" ht="34.15" customHeight="1">
      <c r="A64" s="613" t="s">
        <v>2110</v>
      </c>
      <c r="B64" s="498">
        <v>15</v>
      </c>
      <c r="C64" s="499" t="s">
        <v>2239</v>
      </c>
      <c r="D64" s="500" t="s">
        <v>2240</v>
      </c>
      <c r="E64" s="501" t="s">
        <v>3394</v>
      </c>
      <c r="F64" s="444" t="s">
        <v>3395</v>
      </c>
      <c r="G64" s="444" t="s">
        <v>3396</v>
      </c>
      <c r="H64" s="484">
        <v>78</v>
      </c>
      <c r="I64" s="452" t="s">
        <v>395</v>
      </c>
      <c r="J64" s="503" t="s">
        <v>3397</v>
      </c>
    </row>
    <row r="65" spans="1:10" ht="34.15" customHeight="1">
      <c r="A65" s="613" t="s">
        <v>2110</v>
      </c>
      <c r="B65" s="436">
        <v>15</v>
      </c>
      <c r="C65" s="436" t="s">
        <v>2239</v>
      </c>
      <c r="D65" s="487" t="s">
        <v>2240</v>
      </c>
      <c r="E65" s="437" t="s">
        <v>3398</v>
      </c>
      <c r="F65" s="573" t="s">
        <v>3399</v>
      </c>
      <c r="G65" s="573" t="s">
        <v>3400</v>
      </c>
      <c r="H65" s="591">
        <v>37</v>
      </c>
      <c r="I65" s="449" t="s">
        <v>3201</v>
      </c>
      <c r="J65" s="602" t="s">
        <v>3401</v>
      </c>
    </row>
    <row r="66" spans="1:10" ht="34.15" customHeight="1">
      <c r="A66" s="613" t="s">
        <v>2110</v>
      </c>
      <c r="B66" s="506">
        <v>15</v>
      </c>
      <c r="C66" s="565" t="s">
        <v>2269</v>
      </c>
      <c r="D66" s="492" t="s">
        <v>2270</v>
      </c>
      <c r="E66" s="589" t="s">
        <v>3402</v>
      </c>
      <c r="F66" s="448" t="s">
        <v>3403</v>
      </c>
      <c r="G66" s="509" t="s">
        <v>3404</v>
      </c>
      <c r="H66" s="590">
        <v>1</v>
      </c>
      <c r="I66" s="510" t="s">
        <v>693</v>
      </c>
      <c r="J66" s="511" t="s">
        <v>2274</v>
      </c>
    </row>
    <row r="67" spans="1:10" ht="34.15" customHeight="1">
      <c r="A67" s="613" t="s">
        <v>2110</v>
      </c>
      <c r="B67" s="435">
        <v>15</v>
      </c>
      <c r="C67" s="442" t="s">
        <v>2269</v>
      </c>
      <c r="D67" s="461" t="s">
        <v>3405</v>
      </c>
      <c r="E67" s="495" t="s">
        <v>3406</v>
      </c>
      <c r="F67" s="575" t="s">
        <v>3407</v>
      </c>
      <c r="G67" s="496" t="s">
        <v>3408</v>
      </c>
      <c r="H67" s="471">
        <v>1</v>
      </c>
      <c r="I67" s="446" t="s">
        <v>693</v>
      </c>
      <c r="J67" s="447" t="s">
        <v>3409</v>
      </c>
    </row>
    <row r="68" spans="1:10" ht="34.15" customHeight="1">
      <c r="A68" s="613" t="s">
        <v>2110</v>
      </c>
      <c r="B68" s="435">
        <v>15</v>
      </c>
      <c r="C68" s="442" t="s">
        <v>2269</v>
      </c>
      <c r="D68" s="461" t="s">
        <v>3405</v>
      </c>
      <c r="E68" s="473" t="s">
        <v>3406</v>
      </c>
      <c r="F68" s="474" t="s">
        <v>3407</v>
      </c>
      <c r="G68" s="474" t="s">
        <v>3408</v>
      </c>
      <c r="H68" s="476">
        <v>0</v>
      </c>
      <c r="I68" s="497" t="s">
        <v>693</v>
      </c>
      <c r="J68" s="447" t="s">
        <v>3409</v>
      </c>
    </row>
    <row r="69" spans="1:10" ht="34.15" customHeight="1">
      <c r="A69" s="612" t="s">
        <v>2110</v>
      </c>
      <c r="B69" s="462"/>
      <c r="C69" s="398" t="s">
        <v>2329</v>
      </c>
      <c r="D69" s="463">
        <v>14</v>
      </c>
      <c r="E69" s="440"/>
      <c r="F69" s="464"/>
      <c r="G69" s="464"/>
      <c r="H69" s="469">
        <f>SUM(H55:H68)</f>
        <v>592</v>
      </c>
      <c r="I69" s="470"/>
      <c r="J69" s="466"/>
    </row>
    <row r="70" spans="1:10" ht="34.15" customHeight="1">
      <c r="A70" s="524" t="s">
        <v>2331</v>
      </c>
      <c r="B70" s="498">
        <v>16</v>
      </c>
      <c r="C70" s="499" t="s">
        <v>2340</v>
      </c>
      <c r="D70" s="500" t="s">
        <v>2341</v>
      </c>
      <c r="E70" s="501" t="s">
        <v>3410</v>
      </c>
      <c r="F70" s="444" t="s">
        <v>3411</v>
      </c>
      <c r="G70" s="443" t="s">
        <v>3412</v>
      </c>
      <c r="H70" s="502">
        <v>62</v>
      </c>
      <c r="I70" s="452" t="s">
        <v>3197</v>
      </c>
      <c r="J70" s="503" t="s">
        <v>3413</v>
      </c>
    </row>
    <row r="71" spans="1:10" ht="34.15" customHeight="1">
      <c r="A71" s="613" t="s">
        <v>2331</v>
      </c>
      <c r="B71" s="436">
        <v>16</v>
      </c>
      <c r="C71" s="436" t="s">
        <v>2374</v>
      </c>
      <c r="D71" s="487" t="s">
        <v>2396</v>
      </c>
      <c r="E71" s="437" t="s">
        <v>3414</v>
      </c>
      <c r="F71" s="573" t="s">
        <v>3415</v>
      </c>
      <c r="G71" s="449" t="s">
        <v>3416</v>
      </c>
      <c r="H71" s="457">
        <v>26</v>
      </c>
      <c r="I71" s="449" t="s">
        <v>693</v>
      </c>
      <c r="J71" s="447" t="s">
        <v>3413</v>
      </c>
    </row>
    <row r="72" spans="1:10" ht="34.15" customHeight="1">
      <c r="A72" s="613" t="s">
        <v>2331</v>
      </c>
      <c r="B72" s="506">
        <v>16</v>
      </c>
      <c r="C72" s="507" t="s">
        <v>2487</v>
      </c>
      <c r="D72" s="492" t="s">
        <v>2498</v>
      </c>
      <c r="E72" s="508" t="s">
        <v>3417</v>
      </c>
      <c r="F72" s="448" t="s">
        <v>3418</v>
      </c>
      <c r="G72" s="509" t="s">
        <v>3419</v>
      </c>
      <c r="H72" s="438">
        <v>65</v>
      </c>
      <c r="I72" s="510" t="s">
        <v>395</v>
      </c>
      <c r="J72" s="511" t="s">
        <v>3420</v>
      </c>
    </row>
    <row r="73" spans="1:10" ht="34.15" customHeight="1">
      <c r="A73" s="613" t="s">
        <v>2331</v>
      </c>
      <c r="B73" s="435">
        <v>16</v>
      </c>
      <c r="C73" s="453" t="s">
        <v>2522</v>
      </c>
      <c r="D73" s="461" t="s">
        <v>2523</v>
      </c>
      <c r="E73" s="454" t="s">
        <v>3421</v>
      </c>
      <c r="F73" s="456" t="s">
        <v>3422</v>
      </c>
      <c r="G73" s="455" t="s">
        <v>3423</v>
      </c>
      <c r="H73" s="445">
        <v>36</v>
      </c>
      <c r="I73" s="446" t="s">
        <v>395</v>
      </c>
      <c r="J73" s="447" t="s">
        <v>3424</v>
      </c>
    </row>
    <row r="74" spans="1:10" ht="34.15" customHeight="1">
      <c r="A74" s="613" t="s">
        <v>2331</v>
      </c>
      <c r="B74" s="435">
        <v>16</v>
      </c>
      <c r="C74" s="499" t="s">
        <v>2540</v>
      </c>
      <c r="D74" s="500" t="s">
        <v>2546</v>
      </c>
      <c r="E74" s="501" t="s">
        <v>3425</v>
      </c>
      <c r="F74" s="444" t="s">
        <v>3426</v>
      </c>
      <c r="G74" s="444" t="s">
        <v>3427</v>
      </c>
      <c r="H74" s="502">
        <v>6</v>
      </c>
      <c r="I74" s="452" t="s">
        <v>395</v>
      </c>
      <c r="J74" s="447" t="s">
        <v>3428</v>
      </c>
    </row>
    <row r="75" spans="1:10" ht="34.15" customHeight="1">
      <c r="A75" s="613" t="s">
        <v>2331</v>
      </c>
      <c r="B75" s="435">
        <v>16</v>
      </c>
      <c r="C75" s="453" t="s">
        <v>2563</v>
      </c>
      <c r="D75" s="487" t="s">
        <v>3429</v>
      </c>
      <c r="E75" s="459" t="s">
        <v>3430</v>
      </c>
      <c r="F75" s="456" t="s">
        <v>3431</v>
      </c>
      <c r="G75" s="455" t="s">
        <v>3432</v>
      </c>
      <c r="H75" s="445">
        <v>31</v>
      </c>
      <c r="I75" s="497" t="s">
        <v>693</v>
      </c>
      <c r="J75" s="447" t="s">
        <v>3433</v>
      </c>
    </row>
    <row r="76" spans="1:10" ht="34.15" customHeight="1">
      <c r="A76" s="613" t="s">
        <v>2331</v>
      </c>
      <c r="B76" s="435">
        <v>16</v>
      </c>
      <c r="C76" s="453" t="s">
        <v>2623</v>
      </c>
      <c r="D76" s="461" t="s">
        <v>2624</v>
      </c>
      <c r="E76" s="489" t="s">
        <v>3434</v>
      </c>
      <c r="F76" s="450" t="s">
        <v>3435</v>
      </c>
      <c r="G76" s="436" t="s">
        <v>3436</v>
      </c>
      <c r="H76" s="445">
        <v>29</v>
      </c>
      <c r="I76" s="446" t="s">
        <v>693</v>
      </c>
      <c r="J76" s="447" t="s">
        <v>3437</v>
      </c>
    </row>
    <row r="77" spans="1:10" ht="34.15" customHeight="1">
      <c r="A77" s="613" t="s">
        <v>2331</v>
      </c>
      <c r="B77" s="435">
        <v>16</v>
      </c>
      <c r="C77" s="453" t="s">
        <v>2623</v>
      </c>
      <c r="D77" s="461" t="s">
        <v>2624</v>
      </c>
      <c r="E77" s="512" t="s">
        <v>3438</v>
      </c>
      <c r="F77" s="576" t="s">
        <v>3439</v>
      </c>
      <c r="G77" s="513" t="s">
        <v>3440</v>
      </c>
      <c r="H77" s="445">
        <v>100</v>
      </c>
      <c r="I77" s="446" t="s">
        <v>3197</v>
      </c>
      <c r="J77" s="602" t="s">
        <v>3441</v>
      </c>
    </row>
    <row r="78" spans="1:10" ht="34.15" customHeight="1">
      <c r="A78" s="613" t="s">
        <v>2331</v>
      </c>
      <c r="B78" s="435">
        <v>16</v>
      </c>
      <c r="C78" s="453" t="s">
        <v>2629</v>
      </c>
      <c r="D78" s="461" t="s">
        <v>2634</v>
      </c>
      <c r="E78" s="512" t="s">
        <v>3442</v>
      </c>
      <c r="F78" s="576" t="s">
        <v>3443</v>
      </c>
      <c r="G78" s="513" t="s">
        <v>3444</v>
      </c>
      <c r="H78" s="445">
        <v>21</v>
      </c>
      <c r="I78" s="446" t="s">
        <v>693</v>
      </c>
      <c r="J78" s="447" t="s">
        <v>3445</v>
      </c>
    </row>
    <row r="79" spans="1:10" ht="34.15" customHeight="1">
      <c r="A79" s="613" t="s">
        <v>2331</v>
      </c>
      <c r="B79" s="435">
        <v>16</v>
      </c>
      <c r="C79" s="453" t="s">
        <v>2629</v>
      </c>
      <c r="D79" s="461" t="s">
        <v>2634</v>
      </c>
      <c r="E79" s="512" t="s">
        <v>3442</v>
      </c>
      <c r="F79" s="576" t="s">
        <v>3443</v>
      </c>
      <c r="G79" s="513" t="s">
        <v>3444</v>
      </c>
      <c r="H79" s="475">
        <v>21</v>
      </c>
      <c r="I79" s="446" t="s">
        <v>693</v>
      </c>
      <c r="J79" s="447" t="s">
        <v>3445</v>
      </c>
    </row>
    <row r="80" spans="1:10" ht="34.15" customHeight="1">
      <c r="A80" s="613" t="s">
        <v>2331</v>
      </c>
      <c r="B80" s="435">
        <v>16</v>
      </c>
      <c r="C80" s="442" t="s">
        <v>2643</v>
      </c>
      <c r="D80" s="461" t="s">
        <v>2644</v>
      </c>
      <c r="E80" s="439" t="s">
        <v>3446</v>
      </c>
      <c r="F80" s="468" t="s">
        <v>3447</v>
      </c>
      <c r="G80" s="468" t="s">
        <v>3448</v>
      </c>
      <c r="H80" s="471">
        <v>80</v>
      </c>
      <c r="I80" s="446" t="s">
        <v>395</v>
      </c>
      <c r="J80" s="447" t="s">
        <v>3449</v>
      </c>
    </row>
    <row r="81" spans="1:10" ht="34.15" customHeight="1">
      <c r="A81" s="613" t="s">
        <v>2331</v>
      </c>
      <c r="B81" s="498">
        <v>16</v>
      </c>
      <c r="C81" s="499" t="s">
        <v>2643</v>
      </c>
      <c r="D81" s="500" t="s">
        <v>3450</v>
      </c>
      <c r="E81" s="512" t="s">
        <v>3451</v>
      </c>
      <c r="F81" s="444" t="s">
        <v>3452</v>
      </c>
      <c r="G81" s="444" t="s">
        <v>3453</v>
      </c>
      <c r="H81" s="502">
        <v>45</v>
      </c>
      <c r="I81" s="452" t="s">
        <v>395</v>
      </c>
      <c r="J81" s="447" t="s">
        <v>3454</v>
      </c>
    </row>
    <row r="82" spans="1:10" ht="34.15" customHeight="1">
      <c r="A82" s="613" t="s">
        <v>2331</v>
      </c>
      <c r="B82" s="436">
        <v>16</v>
      </c>
      <c r="C82" s="436" t="s">
        <v>2643</v>
      </c>
      <c r="D82" s="487" t="s">
        <v>2644</v>
      </c>
      <c r="E82" s="489" t="s">
        <v>3455</v>
      </c>
      <c r="F82" s="573" t="s">
        <v>3456</v>
      </c>
      <c r="G82" s="573" t="s">
        <v>3457</v>
      </c>
      <c r="H82" s="457">
        <v>26</v>
      </c>
      <c r="I82" s="449" t="s">
        <v>3197</v>
      </c>
      <c r="J82" s="602" t="s">
        <v>3458</v>
      </c>
    </row>
    <row r="83" spans="1:10" ht="34.15" customHeight="1">
      <c r="A83" s="613" t="s">
        <v>2331</v>
      </c>
      <c r="B83" s="506">
        <v>16</v>
      </c>
      <c r="C83" s="565" t="s">
        <v>2658</v>
      </c>
      <c r="D83" s="492" t="s">
        <v>2671</v>
      </c>
      <c r="E83" s="493" t="s">
        <v>3459</v>
      </c>
      <c r="F83" s="494" t="s">
        <v>3460</v>
      </c>
      <c r="G83" s="494" t="s">
        <v>3461</v>
      </c>
      <c r="H83" s="438">
        <v>80</v>
      </c>
      <c r="I83" s="510" t="s">
        <v>395</v>
      </c>
      <c r="J83" s="447" t="s">
        <v>3462</v>
      </c>
    </row>
    <row r="84" spans="1:10" ht="34.15" customHeight="1">
      <c r="A84" s="613" t="s">
        <v>2331</v>
      </c>
      <c r="B84" s="435">
        <v>16</v>
      </c>
      <c r="C84" s="442" t="s">
        <v>2658</v>
      </c>
      <c r="D84" s="461" t="s">
        <v>2671</v>
      </c>
      <c r="E84" s="439" t="s">
        <v>3463</v>
      </c>
      <c r="F84" s="468" t="s">
        <v>3464</v>
      </c>
      <c r="G84" s="468" t="s">
        <v>3465</v>
      </c>
      <c r="H84" s="445">
        <v>80</v>
      </c>
      <c r="I84" s="446" t="s">
        <v>395</v>
      </c>
      <c r="J84" s="447" t="s">
        <v>3466</v>
      </c>
    </row>
    <row r="85" spans="1:10" ht="34.15" customHeight="1">
      <c r="A85" s="613" t="s">
        <v>2331</v>
      </c>
      <c r="B85" s="435">
        <v>16</v>
      </c>
      <c r="C85" s="559" t="s">
        <v>2658</v>
      </c>
      <c r="D85" s="461" t="s">
        <v>3467</v>
      </c>
      <c r="E85" s="439" t="s">
        <v>3468</v>
      </c>
      <c r="F85" s="468" t="s">
        <v>3469</v>
      </c>
      <c r="G85" s="468" t="s">
        <v>3470</v>
      </c>
      <c r="H85" s="445">
        <v>28</v>
      </c>
      <c r="I85" s="446" t="s">
        <v>3201</v>
      </c>
      <c r="J85" s="602" t="s">
        <v>3471</v>
      </c>
    </row>
    <row r="86" spans="1:10" ht="34.15" customHeight="1">
      <c r="A86" s="612" t="s">
        <v>2331</v>
      </c>
      <c r="B86" s="462"/>
      <c r="C86" s="398" t="s">
        <v>2688</v>
      </c>
      <c r="D86" s="463">
        <v>18</v>
      </c>
      <c r="E86" s="440"/>
      <c r="F86" s="464"/>
      <c r="G86" s="464"/>
      <c r="H86" s="469">
        <f>SUM(H70:H85)</f>
        <v>736</v>
      </c>
      <c r="I86" s="470"/>
      <c r="J86" s="466"/>
    </row>
    <row r="87" spans="1:10" ht="34.15" customHeight="1">
      <c r="A87" s="752" t="s">
        <v>2690</v>
      </c>
      <c r="B87" s="498">
        <v>17</v>
      </c>
      <c r="C87" s="499" t="s">
        <v>2691</v>
      </c>
      <c r="D87" s="500" t="s">
        <v>2692</v>
      </c>
      <c r="E87" s="501" t="s">
        <v>3472</v>
      </c>
      <c r="F87" s="444" t="s">
        <v>3473</v>
      </c>
      <c r="G87" s="468" t="s">
        <v>3474</v>
      </c>
      <c r="H87" s="445">
        <v>80</v>
      </c>
      <c r="I87" s="446" t="s">
        <v>395</v>
      </c>
      <c r="J87" s="447" t="s">
        <v>2719</v>
      </c>
    </row>
    <row r="88" spans="1:10" ht="34.15" customHeight="1">
      <c r="A88" s="613" t="s">
        <v>2690</v>
      </c>
      <c r="B88" s="436">
        <v>17</v>
      </c>
      <c r="C88" s="436" t="s">
        <v>2691</v>
      </c>
      <c r="D88" s="487" t="s">
        <v>3475</v>
      </c>
      <c r="E88" s="437" t="s">
        <v>3476</v>
      </c>
      <c r="F88" s="573" t="s">
        <v>3477</v>
      </c>
      <c r="G88" s="577" t="s">
        <v>3478</v>
      </c>
      <c r="H88" s="502">
        <v>20</v>
      </c>
      <c r="I88" s="446" t="s">
        <v>3201</v>
      </c>
      <c r="J88" s="602" t="s">
        <v>3479</v>
      </c>
    </row>
    <row r="89" spans="1:10" ht="34.15" customHeight="1">
      <c r="A89" s="614" t="s">
        <v>2690</v>
      </c>
      <c r="B89" s="580">
        <v>17</v>
      </c>
      <c r="C89" s="597" t="s">
        <v>2728</v>
      </c>
      <c r="D89" s="598" t="s">
        <v>2734</v>
      </c>
      <c r="E89" s="599" t="s">
        <v>3480</v>
      </c>
      <c r="F89" s="448" t="s">
        <v>3481</v>
      </c>
      <c r="G89" s="455" t="s">
        <v>3482</v>
      </c>
      <c r="H89" s="502">
        <v>10</v>
      </c>
      <c r="I89" s="446" t="s">
        <v>693</v>
      </c>
      <c r="J89" s="447" t="s">
        <v>3483</v>
      </c>
    </row>
    <row r="90" spans="1:10" ht="34.15" customHeight="1">
      <c r="A90" s="614" t="s">
        <v>2690</v>
      </c>
      <c r="B90" s="498">
        <v>17</v>
      </c>
      <c r="C90" s="514" t="s">
        <v>2728</v>
      </c>
      <c r="D90" s="500" t="s">
        <v>2734</v>
      </c>
      <c r="E90" s="592" t="s">
        <v>3480</v>
      </c>
      <c r="F90" s="575" t="s">
        <v>3481</v>
      </c>
      <c r="G90" s="496" t="s">
        <v>3482</v>
      </c>
      <c r="H90" s="502">
        <v>18</v>
      </c>
      <c r="I90" s="452" t="s">
        <v>693</v>
      </c>
      <c r="J90" s="447" t="s">
        <v>3483</v>
      </c>
    </row>
    <row r="91" spans="1:10" ht="34.15" customHeight="1">
      <c r="A91" s="614" t="s">
        <v>2690</v>
      </c>
      <c r="B91" s="436">
        <v>17</v>
      </c>
      <c r="C91" s="504" t="s">
        <v>2787</v>
      </c>
      <c r="D91" s="487" t="s">
        <v>3484</v>
      </c>
      <c r="E91" s="459" t="s">
        <v>3485</v>
      </c>
      <c r="F91" s="456" t="s">
        <v>3486</v>
      </c>
      <c r="G91" s="455" t="s">
        <v>3487</v>
      </c>
      <c r="H91" s="457">
        <v>16</v>
      </c>
      <c r="I91" s="449" t="s">
        <v>3197</v>
      </c>
      <c r="J91" s="602" t="s">
        <v>3488</v>
      </c>
    </row>
    <row r="92" spans="1:10" ht="34.35" customHeight="1">
      <c r="A92" s="612" t="s">
        <v>2690</v>
      </c>
      <c r="B92" s="593"/>
      <c r="C92" s="338" t="s">
        <v>2804</v>
      </c>
      <c r="D92" s="594">
        <v>5</v>
      </c>
      <c r="E92" s="561"/>
      <c r="F92" s="595"/>
      <c r="G92" s="596"/>
      <c r="H92" s="441">
        <f>SUM(H87:H91)</f>
        <v>144</v>
      </c>
      <c r="I92" s="465"/>
      <c r="J92" s="466"/>
    </row>
    <row r="93" spans="1:10" ht="15.75">
      <c r="A93" s="308" t="s">
        <v>3174</v>
      </c>
      <c r="B93" s="309"/>
      <c r="C93" s="309"/>
      <c r="D93" s="528">
        <f>D92+D86+D69+D54+D50+D48+D45+D40+D26+D21+D18+D7+D5</f>
        <v>87</v>
      </c>
      <c r="E93" s="310" t="s">
        <v>3489</v>
      </c>
      <c r="F93" s="311"/>
      <c r="G93" s="312"/>
      <c r="H93" s="313">
        <f>H92+H86+H69+H54+H50+H48+H45+H40+H26+H21+H18+H7+H5</f>
        <v>2963</v>
      </c>
      <c r="I93" s="311"/>
      <c r="J93" s="311"/>
    </row>
  </sheetData>
  <autoFilter ref="A2:J93" xr:uid="{F09E5061-DF69-4617-9117-1FC931D27707}"/>
  <mergeCells count="1">
    <mergeCell ref="A1:J1"/>
  </mergeCells>
  <phoneticPr fontId="31"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84171-B601-4FFA-90F1-121CA5CAF381}">
  <sheetPr codeName="Feuil9">
    <pageSetUpPr fitToPage="1"/>
  </sheetPr>
  <dimension ref="A1:C19"/>
  <sheetViews>
    <sheetView workbookViewId="0">
      <selection activeCell="E21" sqref="E21"/>
    </sheetView>
  </sheetViews>
  <sheetFormatPr defaultColWidth="11.42578125" defaultRowHeight="15"/>
  <cols>
    <col min="1" max="1" width="25.42578125" customWidth="1"/>
    <col min="2" max="2" width="73.42578125" customWidth="1"/>
  </cols>
  <sheetData>
    <row r="1" spans="1:2" ht="18.75">
      <c r="A1" s="644" t="s">
        <v>3490</v>
      </c>
      <c r="B1" s="644"/>
    </row>
    <row r="3" spans="1:2">
      <c r="A3" s="754" t="s">
        <v>3491</v>
      </c>
      <c r="B3" s="754" t="s">
        <v>3492</v>
      </c>
    </row>
    <row r="4" spans="1:2">
      <c r="A4" s="755" t="s">
        <v>347</v>
      </c>
      <c r="B4" s="755" t="s">
        <v>3493</v>
      </c>
    </row>
    <row r="5" spans="1:2">
      <c r="A5" s="755" t="s">
        <v>693</v>
      </c>
      <c r="B5" s="755" t="s">
        <v>3494</v>
      </c>
    </row>
    <row r="6" spans="1:2">
      <c r="A6" s="755" t="s">
        <v>371</v>
      </c>
      <c r="B6" s="755" t="s">
        <v>3495</v>
      </c>
    </row>
    <row r="7" spans="1:2">
      <c r="A7" s="755" t="s">
        <v>1</v>
      </c>
      <c r="B7" s="755" t="s">
        <v>3496</v>
      </c>
    </row>
    <row r="8" spans="1:2">
      <c r="A8" s="755" t="s">
        <v>3497</v>
      </c>
      <c r="B8" s="755" t="s">
        <v>3498</v>
      </c>
    </row>
    <row r="9" spans="1:2">
      <c r="A9" s="755" t="s">
        <v>3499</v>
      </c>
      <c r="B9" s="755" t="s">
        <v>3500</v>
      </c>
    </row>
    <row r="10" spans="1:2">
      <c r="A10" s="755" t="s">
        <v>395</v>
      </c>
      <c r="B10" s="755" t="s">
        <v>3501</v>
      </c>
    </row>
    <row r="11" spans="1:2">
      <c r="A11" s="755" t="s">
        <v>3502</v>
      </c>
      <c r="B11" s="755" t="s">
        <v>3503</v>
      </c>
    </row>
    <row r="12" spans="1:2">
      <c r="A12" s="755" t="s">
        <v>3504</v>
      </c>
      <c r="B12" s="755" t="s">
        <v>3505</v>
      </c>
    </row>
    <row r="14" spans="1:2">
      <c r="A14" s="112" t="s">
        <v>3506</v>
      </c>
    </row>
    <row r="15" spans="1:2" ht="36.75" customHeight="1">
      <c r="A15" s="661" t="s">
        <v>3507</v>
      </c>
      <c r="B15" s="661"/>
    </row>
    <row r="16" spans="1:2">
      <c r="A16" s="124" t="s">
        <v>3508</v>
      </c>
      <c r="B16" s="124"/>
    </row>
    <row r="18" spans="1:3" ht="17.25" customHeight="1">
      <c r="A18" s="134" t="s">
        <v>3509</v>
      </c>
      <c r="B18" s="133"/>
      <c r="C18" s="131"/>
    </row>
    <row r="19" spans="1:3" ht="18.75" customHeight="1">
      <c r="A19" s="662" t="s">
        <v>3510</v>
      </c>
      <c r="B19" s="662"/>
    </row>
  </sheetData>
  <mergeCells count="3">
    <mergeCell ref="A1:B1"/>
    <mergeCell ref="A15:B15"/>
    <mergeCell ref="A19:B19"/>
  </mergeCells>
  <hyperlinks>
    <hyperlink ref="A16:B16" r:id="rId1" display="https://www.mfa.gouv.qc.ca/fr/publication/Documents/napperon-processus-developpement-places-CPE.pdf" xr:uid="{BE96179E-8862-4C2A-86B4-A063EC49D2FD}"/>
  </hyperlinks>
  <pageMargins left="0.70866141732283472" right="0.70866141732283472" top="0.74803149606299213" bottom="0.74803149606299213" header="0.31496062992125984" footer="0.31496062992125984"/>
  <pageSetup scale="91" orientation="portrait"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0">
    <tabColor theme="2" tint="-0.749992370372631"/>
  </sheetPr>
  <dimension ref="A1:BF63"/>
  <sheetViews>
    <sheetView workbookViewId="0"/>
  </sheetViews>
  <sheetFormatPr defaultColWidth="11.42578125" defaultRowHeight="12.75"/>
  <cols>
    <col min="1" max="1" width="14.5703125" style="93" customWidth="1"/>
    <col min="2" max="2" width="17.5703125" style="93" customWidth="1"/>
    <col min="3" max="3" width="21.5703125" style="2" hidden="1" customWidth="1"/>
    <col min="4" max="4" width="22.42578125" style="2" hidden="1" customWidth="1"/>
    <col min="5" max="5" width="20.42578125" style="2" hidden="1" customWidth="1"/>
    <col min="6" max="6" width="14.42578125" style="2" hidden="1" customWidth="1"/>
    <col min="7" max="7" width="25.5703125" style="2" hidden="1" customWidth="1"/>
    <col min="8" max="8" width="21" style="94" customWidth="1"/>
    <col min="9" max="9" width="15.5703125" style="94" customWidth="1"/>
    <col min="10" max="10" width="15.5703125" style="2" hidden="1" customWidth="1"/>
    <col min="11" max="11" width="15.5703125" style="94" customWidth="1"/>
    <col min="12" max="12" width="15.5703125" style="2" customWidth="1"/>
    <col min="13" max="13" width="15.5703125" style="93" customWidth="1"/>
    <col min="14" max="14" width="15.5703125" style="2" customWidth="1"/>
    <col min="15" max="15" width="15.5703125" style="2" hidden="1" customWidth="1"/>
    <col min="16" max="16" width="15.5703125" style="94" customWidth="1"/>
    <col min="17" max="17" width="15.5703125" style="2" customWidth="1"/>
    <col min="18" max="21" width="15.5703125" style="2" hidden="1" customWidth="1"/>
    <col min="22" max="22" width="15.5703125" style="94" customWidth="1"/>
    <col min="23" max="23" width="15.5703125" style="95" customWidth="1"/>
    <col min="24" max="42" width="15.5703125" style="2" customWidth="1"/>
    <col min="43" max="43" width="61" style="2" customWidth="1"/>
    <col min="44" max="52" width="15.5703125" style="2" hidden="1" customWidth="1"/>
    <col min="53" max="53" width="15" style="2" customWidth="1"/>
    <col min="54" max="54" width="27" style="2" customWidth="1"/>
    <col min="55" max="55" width="32.42578125" style="2" customWidth="1"/>
    <col min="56" max="56" width="22.5703125" style="2" customWidth="1"/>
    <col min="57" max="257" width="11.5703125" style="2"/>
    <col min="258" max="258" width="15.5703125" style="2" customWidth="1"/>
    <col min="259" max="259" width="25" style="2" customWidth="1"/>
    <col min="260" max="264" width="0" style="2" hidden="1" customWidth="1"/>
    <col min="265" max="265" width="15.5703125" style="2" customWidth="1"/>
    <col min="266" max="266" width="0" style="2" hidden="1" customWidth="1"/>
    <col min="267" max="270" width="15.5703125" style="2" customWidth="1"/>
    <col min="271" max="271" width="0" style="2" hidden="1" customWidth="1"/>
    <col min="272" max="273" width="15.5703125" style="2" customWidth="1"/>
    <col min="274" max="277" width="0" style="2" hidden="1" customWidth="1"/>
    <col min="278" max="298" width="15.5703125" style="2" customWidth="1"/>
    <col min="299" max="299" width="156.42578125" style="2" customWidth="1"/>
    <col min="300" max="308" width="15.5703125" style="2" customWidth="1"/>
    <col min="309" max="513" width="11.5703125" style="2"/>
    <col min="514" max="514" width="15.5703125" style="2" customWidth="1"/>
    <col min="515" max="515" width="25" style="2" customWidth="1"/>
    <col min="516" max="520" width="0" style="2" hidden="1" customWidth="1"/>
    <col min="521" max="521" width="15.5703125" style="2" customWidth="1"/>
    <col min="522" max="522" width="0" style="2" hidden="1" customWidth="1"/>
    <col min="523" max="526" width="15.5703125" style="2" customWidth="1"/>
    <col min="527" max="527" width="0" style="2" hidden="1" customWidth="1"/>
    <col min="528" max="529" width="15.5703125" style="2" customWidth="1"/>
    <col min="530" max="533" width="0" style="2" hidden="1" customWidth="1"/>
    <col min="534" max="554" width="15.5703125" style="2" customWidth="1"/>
    <col min="555" max="555" width="156.42578125" style="2" customWidth="1"/>
    <col min="556" max="564" width="15.5703125" style="2" customWidth="1"/>
    <col min="565" max="769" width="11.5703125" style="2"/>
    <col min="770" max="770" width="15.5703125" style="2" customWidth="1"/>
    <col min="771" max="771" width="25" style="2" customWidth="1"/>
    <col min="772" max="776" width="0" style="2" hidden="1" customWidth="1"/>
    <col min="777" max="777" width="15.5703125" style="2" customWidth="1"/>
    <col min="778" max="778" width="0" style="2" hidden="1" customWidth="1"/>
    <col min="779" max="782" width="15.5703125" style="2" customWidth="1"/>
    <col min="783" max="783" width="0" style="2" hidden="1" customWidth="1"/>
    <col min="784" max="785" width="15.5703125" style="2" customWidth="1"/>
    <col min="786" max="789" width="0" style="2" hidden="1" customWidth="1"/>
    <col min="790" max="810" width="15.5703125" style="2" customWidth="1"/>
    <col min="811" max="811" width="156.42578125" style="2" customWidth="1"/>
    <col min="812" max="820" width="15.5703125" style="2" customWidth="1"/>
    <col min="821" max="1025" width="11.5703125" style="2"/>
    <col min="1026" max="1026" width="15.5703125" style="2" customWidth="1"/>
    <col min="1027" max="1027" width="25" style="2" customWidth="1"/>
    <col min="1028" max="1032" width="0" style="2" hidden="1" customWidth="1"/>
    <col min="1033" max="1033" width="15.5703125" style="2" customWidth="1"/>
    <col min="1034" max="1034" width="0" style="2" hidden="1" customWidth="1"/>
    <col min="1035" max="1038" width="15.5703125" style="2" customWidth="1"/>
    <col min="1039" max="1039" width="0" style="2" hidden="1" customWidth="1"/>
    <col min="1040" max="1041" width="15.5703125" style="2" customWidth="1"/>
    <col min="1042" max="1045" width="0" style="2" hidden="1" customWidth="1"/>
    <col min="1046" max="1066" width="15.5703125" style="2" customWidth="1"/>
    <col min="1067" max="1067" width="156.42578125" style="2" customWidth="1"/>
    <col min="1068" max="1076" width="15.5703125" style="2" customWidth="1"/>
    <col min="1077" max="1281" width="11.5703125" style="2"/>
    <col min="1282" max="1282" width="15.5703125" style="2" customWidth="1"/>
    <col min="1283" max="1283" width="25" style="2" customWidth="1"/>
    <col min="1284" max="1288" width="0" style="2" hidden="1" customWidth="1"/>
    <col min="1289" max="1289" width="15.5703125" style="2" customWidth="1"/>
    <col min="1290" max="1290" width="0" style="2" hidden="1" customWidth="1"/>
    <col min="1291" max="1294" width="15.5703125" style="2" customWidth="1"/>
    <col min="1295" max="1295" width="0" style="2" hidden="1" customWidth="1"/>
    <col min="1296" max="1297" width="15.5703125" style="2" customWidth="1"/>
    <col min="1298" max="1301" width="0" style="2" hidden="1" customWidth="1"/>
    <col min="1302" max="1322" width="15.5703125" style="2" customWidth="1"/>
    <col min="1323" max="1323" width="156.42578125" style="2" customWidth="1"/>
    <col min="1324" max="1332" width="15.5703125" style="2" customWidth="1"/>
    <col min="1333" max="1537" width="11.5703125" style="2"/>
    <col min="1538" max="1538" width="15.5703125" style="2" customWidth="1"/>
    <col min="1539" max="1539" width="25" style="2" customWidth="1"/>
    <col min="1540" max="1544" width="0" style="2" hidden="1" customWidth="1"/>
    <col min="1545" max="1545" width="15.5703125" style="2" customWidth="1"/>
    <col min="1546" max="1546" width="0" style="2" hidden="1" customWidth="1"/>
    <col min="1547" max="1550" width="15.5703125" style="2" customWidth="1"/>
    <col min="1551" max="1551" width="0" style="2" hidden="1" customWidth="1"/>
    <col min="1552" max="1553" width="15.5703125" style="2" customWidth="1"/>
    <col min="1554" max="1557" width="0" style="2" hidden="1" customWidth="1"/>
    <col min="1558" max="1578" width="15.5703125" style="2" customWidth="1"/>
    <col min="1579" max="1579" width="156.42578125" style="2" customWidth="1"/>
    <col min="1580" max="1588" width="15.5703125" style="2" customWidth="1"/>
    <col min="1589" max="1793" width="11.5703125" style="2"/>
    <col min="1794" max="1794" width="15.5703125" style="2" customWidth="1"/>
    <col min="1795" max="1795" width="25" style="2" customWidth="1"/>
    <col min="1796" max="1800" width="0" style="2" hidden="1" customWidth="1"/>
    <col min="1801" max="1801" width="15.5703125" style="2" customWidth="1"/>
    <col min="1802" max="1802" width="0" style="2" hidden="1" customWidth="1"/>
    <col min="1803" max="1806" width="15.5703125" style="2" customWidth="1"/>
    <col min="1807" max="1807" width="0" style="2" hidden="1" customWidth="1"/>
    <col min="1808" max="1809" width="15.5703125" style="2" customWidth="1"/>
    <col min="1810" max="1813" width="0" style="2" hidden="1" customWidth="1"/>
    <col min="1814" max="1834" width="15.5703125" style="2" customWidth="1"/>
    <col min="1835" max="1835" width="156.42578125" style="2" customWidth="1"/>
    <col min="1836" max="1844" width="15.5703125" style="2" customWidth="1"/>
    <col min="1845" max="2049" width="11.5703125" style="2"/>
    <col min="2050" max="2050" width="15.5703125" style="2" customWidth="1"/>
    <col min="2051" max="2051" width="25" style="2" customWidth="1"/>
    <col min="2052" max="2056" width="0" style="2" hidden="1" customWidth="1"/>
    <col min="2057" max="2057" width="15.5703125" style="2" customWidth="1"/>
    <col min="2058" max="2058" width="0" style="2" hidden="1" customWidth="1"/>
    <col min="2059" max="2062" width="15.5703125" style="2" customWidth="1"/>
    <col min="2063" max="2063" width="0" style="2" hidden="1" customWidth="1"/>
    <col min="2064" max="2065" width="15.5703125" style="2" customWidth="1"/>
    <col min="2066" max="2069" width="0" style="2" hidden="1" customWidth="1"/>
    <col min="2070" max="2090" width="15.5703125" style="2" customWidth="1"/>
    <col min="2091" max="2091" width="156.42578125" style="2" customWidth="1"/>
    <col min="2092" max="2100" width="15.5703125" style="2" customWidth="1"/>
    <col min="2101" max="2305" width="11.5703125" style="2"/>
    <col min="2306" max="2306" width="15.5703125" style="2" customWidth="1"/>
    <col min="2307" max="2307" width="25" style="2" customWidth="1"/>
    <col min="2308" max="2312" width="0" style="2" hidden="1" customWidth="1"/>
    <col min="2313" max="2313" width="15.5703125" style="2" customWidth="1"/>
    <col min="2314" max="2314" width="0" style="2" hidden="1" customWidth="1"/>
    <col min="2315" max="2318" width="15.5703125" style="2" customWidth="1"/>
    <col min="2319" max="2319" width="0" style="2" hidden="1" customWidth="1"/>
    <col min="2320" max="2321" width="15.5703125" style="2" customWidth="1"/>
    <col min="2322" max="2325" width="0" style="2" hidden="1" customWidth="1"/>
    <col min="2326" max="2346" width="15.5703125" style="2" customWidth="1"/>
    <col min="2347" max="2347" width="156.42578125" style="2" customWidth="1"/>
    <col min="2348" max="2356" width="15.5703125" style="2" customWidth="1"/>
    <col min="2357" max="2561" width="11.5703125" style="2"/>
    <col min="2562" max="2562" width="15.5703125" style="2" customWidth="1"/>
    <col min="2563" max="2563" width="25" style="2" customWidth="1"/>
    <col min="2564" max="2568" width="0" style="2" hidden="1" customWidth="1"/>
    <col min="2569" max="2569" width="15.5703125" style="2" customWidth="1"/>
    <col min="2570" max="2570" width="0" style="2" hidden="1" customWidth="1"/>
    <col min="2571" max="2574" width="15.5703125" style="2" customWidth="1"/>
    <col min="2575" max="2575" width="0" style="2" hidden="1" customWidth="1"/>
    <col min="2576" max="2577" width="15.5703125" style="2" customWidth="1"/>
    <col min="2578" max="2581" width="0" style="2" hidden="1" customWidth="1"/>
    <col min="2582" max="2602" width="15.5703125" style="2" customWidth="1"/>
    <col min="2603" max="2603" width="156.42578125" style="2" customWidth="1"/>
    <col min="2604" max="2612" width="15.5703125" style="2" customWidth="1"/>
    <col min="2613" max="2817" width="11.5703125" style="2"/>
    <col min="2818" max="2818" width="15.5703125" style="2" customWidth="1"/>
    <col min="2819" max="2819" width="25" style="2" customWidth="1"/>
    <col min="2820" max="2824" width="0" style="2" hidden="1" customWidth="1"/>
    <col min="2825" max="2825" width="15.5703125" style="2" customWidth="1"/>
    <col min="2826" max="2826" width="0" style="2" hidden="1" customWidth="1"/>
    <col min="2827" max="2830" width="15.5703125" style="2" customWidth="1"/>
    <col min="2831" max="2831" width="0" style="2" hidden="1" customWidth="1"/>
    <col min="2832" max="2833" width="15.5703125" style="2" customWidth="1"/>
    <col min="2834" max="2837" width="0" style="2" hidden="1" customWidth="1"/>
    <col min="2838" max="2858" width="15.5703125" style="2" customWidth="1"/>
    <col min="2859" max="2859" width="156.42578125" style="2" customWidth="1"/>
    <col min="2860" max="2868" width="15.5703125" style="2" customWidth="1"/>
    <col min="2869" max="3073" width="11.5703125" style="2"/>
    <col min="3074" max="3074" width="15.5703125" style="2" customWidth="1"/>
    <col min="3075" max="3075" width="25" style="2" customWidth="1"/>
    <col min="3076" max="3080" width="0" style="2" hidden="1" customWidth="1"/>
    <col min="3081" max="3081" width="15.5703125" style="2" customWidth="1"/>
    <col min="3082" max="3082" width="0" style="2" hidden="1" customWidth="1"/>
    <col min="3083" max="3086" width="15.5703125" style="2" customWidth="1"/>
    <col min="3087" max="3087" width="0" style="2" hidden="1" customWidth="1"/>
    <col min="3088" max="3089" width="15.5703125" style="2" customWidth="1"/>
    <col min="3090" max="3093" width="0" style="2" hidden="1" customWidth="1"/>
    <col min="3094" max="3114" width="15.5703125" style="2" customWidth="1"/>
    <col min="3115" max="3115" width="156.42578125" style="2" customWidth="1"/>
    <col min="3116" max="3124" width="15.5703125" style="2" customWidth="1"/>
    <col min="3125" max="3329" width="11.5703125" style="2"/>
    <col min="3330" max="3330" width="15.5703125" style="2" customWidth="1"/>
    <col min="3331" max="3331" width="25" style="2" customWidth="1"/>
    <col min="3332" max="3336" width="0" style="2" hidden="1" customWidth="1"/>
    <col min="3337" max="3337" width="15.5703125" style="2" customWidth="1"/>
    <col min="3338" max="3338" width="0" style="2" hidden="1" customWidth="1"/>
    <col min="3339" max="3342" width="15.5703125" style="2" customWidth="1"/>
    <col min="3343" max="3343" width="0" style="2" hidden="1" customWidth="1"/>
    <col min="3344" max="3345" width="15.5703125" style="2" customWidth="1"/>
    <col min="3346" max="3349" width="0" style="2" hidden="1" customWidth="1"/>
    <col min="3350" max="3370" width="15.5703125" style="2" customWidth="1"/>
    <col min="3371" max="3371" width="156.42578125" style="2" customWidth="1"/>
    <col min="3372" max="3380" width="15.5703125" style="2" customWidth="1"/>
    <col min="3381" max="3585" width="11.5703125" style="2"/>
    <col min="3586" max="3586" width="15.5703125" style="2" customWidth="1"/>
    <col min="3587" max="3587" width="25" style="2" customWidth="1"/>
    <col min="3588" max="3592" width="0" style="2" hidden="1" customWidth="1"/>
    <col min="3593" max="3593" width="15.5703125" style="2" customWidth="1"/>
    <col min="3594" max="3594" width="0" style="2" hidden="1" customWidth="1"/>
    <col min="3595" max="3598" width="15.5703125" style="2" customWidth="1"/>
    <col min="3599" max="3599" width="0" style="2" hidden="1" customWidth="1"/>
    <col min="3600" max="3601" width="15.5703125" style="2" customWidth="1"/>
    <col min="3602" max="3605" width="0" style="2" hidden="1" customWidth="1"/>
    <col min="3606" max="3626" width="15.5703125" style="2" customWidth="1"/>
    <col min="3627" max="3627" width="156.42578125" style="2" customWidth="1"/>
    <col min="3628" max="3636" width="15.5703125" style="2" customWidth="1"/>
    <col min="3637" max="3841" width="11.5703125" style="2"/>
    <col min="3842" max="3842" width="15.5703125" style="2" customWidth="1"/>
    <col min="3843" max="3843" width="25" style="2" customWidth="1"/>
    <col min="3844" max="3848" width="0" style="2" hidden="1" customWidth="1"/>
    <col min="3849" max="3849" width="15.5703125" style="2" customWidth="1"/>
    <col min="3850" max="3850" width="0" style="2" hidden="1" customWidth="1"/>
    <col min="3851" max="3854" width="15.5703125" style="2" customWidth="1"/>
    <col min="3855" max="3855" width="0" style="2" hidden="1" customWidth="1"/>
    <col min="3856" max="3857" width="15.5703125" style="2" customWidth="1"/>
    <col min="3858" max="3861" width="0" style="2" hidden="1" customWidth="1"/>
    <col min="3862" max="3882" width="15.5703125" style="2" customWidth="1"/>
    <col min="3883" max="3883" width="156.42578125" style="2" customWidth="1"/>
    <col min="3884" max="3892" width="15.5703125" style="2" customWidth="1"/>
    <col min="3893" max="4097" width="11.5703125" style="2"/>
    <col min="4098" max="4098" width="15.5703125" style="2" customWidth="1"/>
    <col min="4099" max="4099" width="25" style="2" customWidth="1"/>
    <col min="4100" max="4104" width="0" style="2" hidden="1" customWidth="1"/>
    <col min="4105" max="4105" width="15.5703125" style="2" customWidth="1"/>
    <col min="4106" max="4106" width="0" style="2" hidden="1" customWidth="1"/>
    <col min="4107" max="4110" width="15.5703125" style="2" customWidth="1"/>
    <col min="4111" max="4111" width="0" style="2" hidden="1" customWidth="1"/>
    <col min="4112" max="4113" width="15.5703125" style="2" customWidth="1"/>
    <col min="4114" max="4117" width="0" style="2" hidden="1" customWidth="1"/>
    <col min="4118" max="4138" width="15.5703125" style="2" customWidth="1"/>
    <col min="4139" max="4139" width="156.42578125" style="2" customWidth="1"/>
    <col min="4140" max="4148" width="15.5703125" style="2" customWidth="1"/>
    <col min="4149" max="4353" width="11.5703125" style="2"/>
    <col min="4354" max="4354" width="15.5703125" style="2" customWidth="1"/>
    <col min="4355" max="4355" width="25" style="2" customWidth="1"/>
    <col min="4356" max="4360" width="0" style="2" hidden="1" customWidth="1"/>
    <col min="4361" max="4361" width="15.5703125" style="2" customWidth="1"/>
    <col min="4362" max="4362" width="0" style="2" hidden="1" customWidth="1"/>
    <col min="4363" max="4366" width="15.5703125" style="2" customWidth="1"/>
    <col min="4367" max="4367" width="0" style="2" hidden="1" customWidth="1"/>
    <col min="4368" max="4369" width="15.5703125" style="2" customWidth="1"/>
    <col min="4370" max="4373" width="0" style="2" hidden="1" customWidth="1"/>
    <col min="4374" max="4394" width="15.5703125" style="2" customWidth="1"/>
    <col min="4395" max="4395" width="156.42578125" style="2" customWidth="1"/>
    <col min="4396" max="4404" width="15.5703125" style="2" customWidth="1"/>
    <col min="4405" max="4609" width="11.5703125" style="2"/>
    <col min="4610" max="4610" width="15.5703125" style="2" customWidth="1"/>
    <col min="4611" max="4611" width="25" style="2" customWidth="1"/>
    <col min="4612" max="4616" width="0" style="2" hidden="1" customWidth="1"/>
    <col min="4617" max="4617" width="15.5703125" style="2" customWidth="1"/>
    <col min="4618" max="4618" width="0" style="2" hidden="1" customWidth="1"/>
    <col min="4619" max="4622" width="15.5703125" style="2" customWidth="1"/>
    <col min="4623" max="4623" width="0" style="2" hidden="1" customWidth="1"/>
    <col min="4624" max="4625" width="15.5703125" style="2" customWidth="1"/>
    <col min="4626" max="4629" width="0" style="2" hidden="1" customWidth="1"/>
    <col min="4630" max="4650" width="15.5703125" style="2" customWidth="1"/>
    <col min="4651" max="4651" width="156.42578125" style="2" customWidth="1"/>
    <col min="4652" max="4660" width="15.5703125" style="2" customWidth="1"/>
    <col min="4661" max="4865" width="11.5703125" style="2"/>
    <col min="4866" max="4866" width="15.5703125" style="2" customWidth="1"/>
    <col min="4867" max="4867" width="25" style="2" customWidth="1"/>
    <col min="4868" max="4872" width="0" style="2" hidden="1" customWidth="1"/>
    <col min="4873" max="4873" width="15.5703125" style="2" customWidth="1"/>
    <col min="4874" max="4874" width="0" style="2" hidden="1" customWidth="1"/>
    <col min="4875" max="4878" width="15.5703125" style="2" customWidth="1"/>
    <col min="4879" max="4879" width="0" style="2" hidden="1" customWidth="1"/>
    <col min="4880" max="4881" width="15.5703125" style="2" customWidth="1"/>
    <col min="4882" max="4885" width="0" style="2" hidden="1" customWidth="1"/>
    <col min="4886" max="4906" width="15.5703125" style="2" customWidth="1"/>
    <col min="4907" max="4907" width="156.42578125" style="2" customWidth="1"/>
    <col min="4908" max="4916" width="15.5703125" style="2" customWidth="1"/>
    <col min="4917" max="5121" width="11.5703125" style="2"/>
    <col min="5122" max="5122" width="15.5703125" style="2" customWidth="1"/>
    <col min="5123" max="5123" width="25" style="2" customWidth="1"/>
    <col min="5124" max="5128" width="0" style="2" hidden="1" customWidth="1"/>
    <col min="5129" max="5129" width="15.5703125" style="2" customWidth="1"/>
    <col min="5130" max="5130" width="0" style="2" hidden="1" customWidth="1"/>
    <col min="5131" max="5134" width="15.5703125" style="2" customWidth="1"/>
    <col min="5135" max="5135" width="0" style="2" hidden="1" customWidth="1"/>
    <col min="5136" max="5137" width="15.5703125" style="2" customWidth="1"/>
    <col min="5138" max="5141" width="0" style="2" hidden="1" customWidth="1"/>
    <col min="5142" max="5162" width="15.5703125" style="2" customWidth="1"/>
    <col min="5163" max="5163" width="156.42578125" style="2" customWidth="1"/>
    <col min="5164" max="5172" width="15.5703125" style="2" customWidth="1"/>
    <col min="5173" max="5377" width="11.5703125" style="2"/>
    <col min="5378" max="5378" width="15.5703125" style="2" customWidth="1"/>
    <col min="5379" max="5379" width="25" style="2" customWidth="1"/>
    <col min="5380" max="5384" width="0" style="2" hidden="1" customWidth="1"/>
    <col min="5385" max="5385" width="15.5703125" style="2" customWidth="1"/>
    <col min="5386" max="5386" width="0" style="2" hidden="1" customWidth="1"/>
    <col min="5387" max="5390" width="15.5703125" style="2" customWidth="1"/>
    <col min="5391" max="5391" width="0" style="2" hidden="1" customWidth="1"/>
    <col min="5392" max="5393" width="15.5703125" style="2" customWidth="1"/>
    <col min="5394" max="5397" width="0" style="2" hidden="1" customWidth="1"/>
    <col min="5398" max="5418" width="15.5703125" style="2" customWidth="1"/>
    <col min="5419" max="5419" width="156.42578125" style="2" customWidth="1"/>
    <col min="5420" max="5428" width="15.5703125" style="2" customWidth="1"/>
    <col min="5429" max="5633" width="11.5703125" style="2"/>
    <col min="5634" max="5634" width="15.5703125" style="2" customWidth="1"/>
    <col min="5635" max="5635" width="25" style="2" customWidth="1"/>
    <col min="5636" max="5640" width="0" style="2" hidden="1" customWidth="1"/>
    <col min="5641" max="5641" width="15.5703125" style="2" customWidth="1"/>
    <col min="5642" max="5642" width="0" style="2" hidden="1" customWidth="1"/>
    <col min="5643" max="5646" width="15.5703125" style="2" customWidth="1"/>
    <col min="5647" max="5647" width="0" style="2" hidden="1" customWidth="1"/>
    <col min="5648" max="5649" width="15.5703125" style="2" customWidth="1"/>
    <col min="5650" max="5653" width="0" style="2" hidden="1" customWidth="1"/>
    <col min="5654" max="5674" width="15.5703125" style="2" customWidth="1"/>
    <col min="5675" max="5675" width="156.42578125" style="2" customWidth="1"/>
    <col min="5676" max="5684" width="15.5703125" style="2" customWidth="1"/>
    <col min="5685" max="5889" width="11.5703125" style="2"/>
    <col min="5890" max="5890" width="15.5703125" style="2" customWidth="1"/>
    <col min="5891" max="5891" width="25" style="2" customWidth="1"/>
    <col min="5892" max="5896" width="0" style="2" hidden="1" customWidth="1"/>
    <col min="5897" max="5897" width="15.5703125" style="2" customWidth="1"/>
    <col min="5898" max="5898" width="0" style="2" hidden="1" customWidth="1"/>
    <col min="5899" max="5902" width="15.5703125" style="2" customWidth="1"/>
    <col min="5903" max="5903" width="0" style="2" hidden="1" customWidth="1"/>
    <col min="5904" max="5905" width="15.5703125" style="2" customWidth="1"/>
    <col min="5906" max="5909" width="0" style="2" hidden="1" customWidth="1"/>
    <col min="5910" max="5930" width="15.5703125" style="2" customWidth="1"/>
    <col min="5931" max="5931" width="156.42578125" style="2" customWidth="1"/>
    <col min="5932" max="5940" width="15.5703125" style="2" customWidth="1"/>
    <col min="5941" max="6145" width="11.5703125" style="2"/>
    <col min="6146" max="6146" width="15.5703125" style="2" customWidth="1"/>
    <col min="6147" max="6147" width="25" style="2" customWidth="1"/>
    <col min="6148" max="6152" width="0" style="2" hidden="1" customWidth="1"/>
    <col min="6153" max="6153" width="15.5703125" style="2" customWidth="1"/>
    <col min="6154" max="6154" width="0" style="2" hidden="1" customWidth="1"/>
    <col min="6155" max="6158" width="15.5703125" style="2" customWidth="1"/>
    <col min="6159" max="6159" width="0" style="2" hidden="1" customWidth="1"/>
    <col min="6160" max="6161" width="15.5703125" style="2" customWidth="1"/>
    <col min="6162" max="6165" width="0" style="2" hidden="1" customWidth="1"/>
    <col min="6166" max="6186" width="15.5703125" style="2" customWidth="1"/>
    <col min="6187" max="6187" width="156.42578125" style="2" customWidth="1"/>
    <col min="6188" max="6196" width="15.5703125" style="2" customWidth="1"/>
    <col min="6197" max="6401" width="11.5703125" style="2"/>
    <col min="6402" max="6402" width="15.5703125" style="2" customWidth="1"/>
    <col min="6403" max="6403" width="25" style="2" customWidth="1"/>
    <col min="6404" max="6408" width="0" style="2" hidden="1" customWidth="1"/>
    <col min="6409" max="6409" width="15.5703125" style="2" customWidth="1"/>
    <col min="6410" max="6410" width="0" style="2" hidden="1" customWidth="1"/>
    <col min="6411" max="6414" width="15.5703125" style="2" customWidth="1"/>
    <col min="6415" max="6415" width="0" style="2" hidden="1" customWidth="1"/>
    <col min="6416" max="6417" width="15.5703125" style="2" customWidth="1"/>
    <col min="6418" max="6421" width="0" style="2" hidden="1" customWidth="1"/>
    <col min="6422" max="6442" width="15.5703125" style="2" customWidth="1"/>
    <col min="6443" max="6443" width="156.42578125" style="2" customWidth="1"/>
    <col min="6444" max="6452" width="15.5703125" style="2" customWidth="1"/>
    <col min="6453" max="6657" width="11.5703125" style="2"/>
    <col min="6658" max="6658" width="15.5703125" style="2" customWidth="1"/>
    <col min="6659" max="6659" width="25" style="2" customWidth="1"/>
    <col min="6660" max="6664" width="0" style="2" hidden="1" customWidth="1"/>
    <col min="6665" max="6665" width="15.5703125" style="2" customWidth="1"/>
    <col min="6666" max="6666" width="0" style="2" hidden="1" customWidth="1"/>
    <col min="6667" max="6670" width="15.5703125" style="2" customWidth="1"/>
    <col min="6671" max="6671" width="0" style="2" hidden="1" customWidth="1"/>
    <col min="6672" max="6673" width="15.5703125" style="2" customWidth="1"/>
    <col min="6674" max="6677" width="0" style="2" hidden="1" customWidth="1"/>
    <col min="6678" max="6698" width="15.5703125" style="2" customWidth="1"/>
    <col min="6699" max="6699" width="156.42578125" style="2" customWidth="1"/>
    <col min="6700" max="6708" width="15.5703125" style="2" customWidth="1"/>
    <col min="6709" max="6913" width="11.5703125" style="2"/>
    <col min="6914" max="6914" width="15.5703125" style="2" customWidth="1"/>
    <col min="6915" max="6915" width="25" style="2" customWidth="1"/>
    <col min="6916" max="6920" width="0" style="2" hidden="1" customWidth="1"/>
    <col min="6921" max="6921" width="15.5703125" style="2" customWidth="1"/>
    <col min="6922" max="6922" width="0" style="2" hidden="1" customWidth="1"/>
    <col min="6923" max="6926" width="15.5703125" style="2" customWidth="1"/>
    <col min="6927" max="6927" width="0" style="2" hidden="1" customWidth="1"/>
    <col min="6928" max="6929" width="15.5703125" style="2" customWidth="1"/>
    <col min="6930" max="6933" width="0" style="2" hidden="1" customWidth="1"/>
    <col min="6934" max="6954" width="15.5703125" style="2" customWidth="1"/>
    <col min="6955" max="6955" width="156.42578125" style="2" customWidth="1"/>
    <col min="6956" max="6964" width="15.5703125" style="2" customWidth="1"/>
    <col min="6965" max="7169" width="11.5703125" style="2"/>
    <col min="7170" max="7170" width="15.5703125" style="2" customWidth="1"/>
    <col min="7171" max="7171" width="25" style="2" customWidth="1"/>
    <col min="7172" max="7176" width="0" style="2" hidden="1" customWidth="1"/>
    <col min="7177" max="7177" width="15.5703125" style="2" customWidth="1"/>
    <col min="7178" max="7178" width="0" style="2" hidden="1" customWidth="1"/>
    <col min="7179" max="7182" width="15.5703125" style="2" customWidth="1"/>
    <col min="7183" max="7183" width="0" style="2" hidden="1" customWidth="1"/>
    <col min="7184" max="7185" width="15.5703125" style="2" customWidth="1"/>
    <col min="7186" max="7189" width="0" style="2" hidden="1" customWidth="1"/>
    <col min="7190" max="7210" width="15.5703125" style="2" customWidth="1"/>
    <col min="7211" max="7211" width="156.42578125" style="2" customWidth="1"/>
    <col min="7212" max="7220" width="15.5703125" style="2" customWidth="1"/>
    <col min="7221" max="7425" width="11.5703125" style="2"/>
    <col min="7426" max="7426" width="15.5703125" style="2" customWidth="1"/>
    <col min="7427" max="7427" width="25" style="2" customWidth="1"/>
    <col min="7428" max="7432" width="0" style="2" hidden="1" customWidth="1"/>
    <col min="7433" max="7433" width="15.5703125" style="2" customWidth="1"/>
    <col min="7434" max="7434" width="0" style="2" hidden="1" customWidth="1"/>
    <col min="7435" max="7438" width="15.5703125" style="2" customWidth="1"/>
    <col min="7439" max="7439" width="0" style="2" hidden="1" customWidth="1"/>
    <col min="7440" max="7441" width="15.5703125" style="2" customWidth="1"/>
    <col min="7442" max="7445" width="0" style="2" hidden="1" customWidth="1"/>
    <col min="7446" max="7466" width="15.5703125" style="2" customWidth="1"/>
    <col min="7467" max="7467" width="156.42578125" style="2" customWidth="1"/>
    <col min="7468" max="7476" width="15.5703125" style="2" customWidth="1"/>
    <col min="7477" max="7681" width="11.5703125" style="2"/>
    <col min="7682" max="7682" width="15.5703125" style="2" customWidth="1"/>
    <col min="7683" max="7683" width="25" style="2" customWidth="1"/>
    <col min="7684" max="7688" width="0" style="2" hidden="1" customWidth="1"/>
    <col min="7689" max="7689" width="15.5703125" style="2" customWidth="1"/>
    <col min="7690" max="7690" width="0" style="2" hidden="1" customWidth="1"/>
    <col min="7691" max="7694" width="15.5703125" style="2" customWidth="1"/>
    <col min="7695" max="7695" width="0" style="2" hidden="1" customWidth="1"/>
    <col min="7696" max="7697" width="15.5703125" style="2" customWidth="1"/>
    <col min="7698" max="7701" width="0" style="2" hidden="1" customWidth="1"/>
    <col min="7702" max="7722" width="15.5703125" style="2" customWidth="1"/>
    <col min="7723" max="7723" width="156.42578125" style="2" customWidth="1"/>
    <col min="7724" max="7732" width="15.5703125" style="2" customWidth="1"/>
    <col min="7733" max="7937" width="11.5703125" style="2"/>
    <col min="7938" max="7938" width="15.5703125" style="2" customWidth="1"/>
    <col min="7939" max="7939" width="25" style="2" customWidth="1"/>
    <col min="7940" max="7944" width="0" style="2" hidden="1" customWidth="1"/>
    <col min="7945" max="7945" width="15.5703125" style="2" customWidth="1"/>
    <col min="7946" max="7946" width="0" style="2" hidden="1" customWidth="1"/>
    <col min="7947" max="7950" width="15.5703125" style="2" customWidth="1"/>
    <col min="7951" max="7951" width="0" style="2" hidden="1" customWidth="1"/>
    <col min="7952" max="7953" width="15.5703125" style="2" customWidth="1"/>
    <col min="7954" max="7957" width="0" style="2" hidden="1" customWidth="1"/>
    <col min="7958" max="7978" width="15.5703125" style="2" customWidth="1"/>
    <col min="7979" max="7979" width="156.42578125" style="2" customWidth="1"/>
    <col min="7980" max="7988" width="15.5703125" style="2" customWidth="1"/>
    <col min="7989" max="8193" width="11.5703125" style="2"/>
    <col min="8194" max="8194" width="15.5703125" style="2" customWidth="1"/>
    <col min="8195" max="8195" width="25" style="2" customWidth="1"/>
    <col min="8196" max="8200" width="0" style="2" hidden="1" customWidth="1"/>
    <col min="8201" max="8201" width="15.5703125" style="2" customWidth="1"/>
    <col min="8202" max="8202" width="0" style="2" hidden="1" customWidth="1"/>
    <col min="8203" max="8206" width="15.5703125" style="2" customWidth="1"/>
    <col min="8207" max="8207" width="0" style="2" hidden="1" customWidth="1"/>
    <col min="8208" max="8209" width="15.5703125" style="2" customWidth="1"/>
    <col min="8210" max="8213" width="0" style="2" hidden="1" customWidth="1"/>
    <col min="8214" max="8234" width="15.5703125" style="2" customWidth="1"/>
    <col min="8235" max="8235" width="156.42578125" style="2" customWidth="1"/>
    <col min="8236" max="8244" width="15.5703125" style="2" customWidth="1"/>
    <col min="8245" max="8449" width="11.5703125" style="2"/>
    <col min="8450" max="8450" width="15.5703125" style="2" customWidth="1"/>
    <col min="8451" max="8451" width="25" style="2" customWidth="1"/>
    <col min="8452" max="8456" width="0" style="2" hidden="1" customWidth="1"/>
    <col min="8457" max="8457" width="15.5703125" style="2" customWidth="1"/>
    <col min="8458" max="8458" width="0" style="2" hidden="1" customWidth="1"/>
    <col min="8459" max="8462" width="15.5703125" style="2" customWidth="1"/>
    <col min="8463" max="8463" width="0" style="2" hidden="1" customWidth="1"/>
    <col min="8464" max="8465" width="15.5703125" style="2" customWidth="1"/>
    <col min="8466" max="8469" width="0" style="2" hidden="1" customWidth="1"/>
    <col min="8470" max="8490" width="15.5703125" style="2" customWidth="1"/>
    <col min="8491" max="8491" width="156.42578125" style="2" customWidth="1"/>
    <col min="8492" max="8500" width="15.5703125" style="2" customWidth="1"/>
    <col min="8501" max="8705" width="11.5703125" style="2"/>
    <col min="8706" max="8706" width="15.5703125" style="2" customWidth="1"/>
    <col min="8707" max="8707" width="25" style="2" customWidth="1"/>
    <col min="8708" max="8712" width="0" style="2" hidden="1" customWidth="1"/>
    <col min="8713" max="8713" width="15.5703125" style="2" customWidth="1"/>
    <col min="8714" max="8714" width="0" style="2" hidden="1" customWidth="1"/>
    <col min="8715" max="8718" width="15.5703125" style="2" customWidth="1"/>
    <col min="8719" max="8719" width="0" style="2" hidden="1" customWidth="1"/>
    <col min="8720" max="8721" width="15.5703125" style="2" customWidth="1"/>
    <col min="8722" max="8725" width="0" style="2" hidden="1" customWidth="1"/>
    <col min="8726" max="8746" width="15.5703125" style="2" customWidth="1"/>
    <col min="8747" max="8747" width="156.42578125" style="2" customWidth="1"/>
    <col min="8748" max="8756" width="15.5703125" style="2" customWidth="1"/>
    <col min="8757" max="8961" width="11.5703125" style="2"/>
    <col min="8962" max="8962" width="15.5703125" style="2" customWidth="1"/>
    <col min="8963" max="8963" width="25" style="2" customWidth="1"/>
    <col min="8964" max="8968" width="0" style="2" hidden="1" customWidth="1"/>
    <col min="8969" max="8969" width="15.5703125" style="2" customWidth="1"/>
    <col min="8970" max="8970" width="0" style="2" hidden="1" customWidth="1"/>
    <col min="8971" max="8974" width="15.5703125" style="2" customWidth="1"/>
    <col min="8975" max="8975" width="0" style="2" hidden="1" customWidth="1"/>
    <col min="8976" max="8977" width="15.5703125" style="2" customWidth="1"/>
    <col min="8978" max="8981" width="0" style="2" hidden="1" customWidth="1"/>
    <col min="8982" max="9002" width="15.5703125" style="2" customWidth="1"/>
    <col min="9003" max="9003" width="156.42578125" style="2" customWidth="1"/>
    <col min="9004" max="9012" width="15.5703125" style="2" customWidth="1"/>
    <col min="9013" max="9217" width="11.5703125" style="2"/>
    <col min="9218" max="9218" width="15.5703125" style="2" customWidth="1"/>
    <col min="9219" max="9219" width="25" style="2" customWidth="1"/>
    <col min="9220" max="9224" width="0" style="2" hidden="1" customWidth="1"/>
    <col min="9225" max="9225" width="15.5703125" style="2" customWidth="1"/>
    <col min="9226" max="9226" width="0" style="2" hidden="1" customWidth="1"/>
    <col min="9227" max="9230" width="15.5703125" style="2" customWidth="1"/>
    <col min="9231" max="9231" width="0" style="2" hidden="1" customWidth="1"/>
    <col min="9232" max="9233" width="15.5703125" style="2" customWidth="1"/>
    <col min="9234" max="9237" width="0" style="2" hidden="1" customWidth="1"/>
    <col min="9238" max="9258" width="15.5703125" style="2" customWidth="1"/>
    <col min="9259" max="9259" width="156.42578125" style="2" customWidth="1"/>
    <col min="9260" max="9268" width="15.5703125" style="2" customWidth="1"/>
    <col min="9269" max="9473" width="11.5703125" style="2"/>
    <col min="9474" max="9474" width="15.5703125" style="2" customWidth="1"/>
    <col min="9475" max="9475" width="25" style="2" customWidth="1"/>
    <col min="9476" max="9480" width="0" style="2" hidden="1" customWidth="1"/>
    <col min="9481" max="9481" width="15.5703125" style="2" customWidth="1"/>
    <col min="9482" max="9482" width="0" style="2" hidden="1" customWidth="1"/>
    <col min="9483" max="9486" width="15.5703125" style="2" customWidth="1"/>
    <col min="9487" max="9487" width="0" style="2" hidden="1" customWidth="1"/>
    <col min="9488" max="9489" width="15.5703125" style="2" customWidth="1"/>
    <col min="9490" max="9493" width="0" style="2" hidden="1" customWidth="1"/>
    <col min="9494" max="9514" width="15.5703125" style="2" customWidth="1"/>
    <col min="9515" max="9515" width="156.42578125" style="2" customWidth="1"/>
    <col min="9516" max="9524" width="15.5703125" style="2" customWidth="1"/>
    <col min="9525" max="9729" width="11.5703125" style="2"/>
    <col min="9730" max="9730" width="15.5703125" style="2" customWidth="1"/>
    <col min="9731" max="9731" width="25" style="2" customWidth="1"/>
    <col min="9732" max="9736" width="0" style="2" hidden="1" customWidth="1"/>
    <col min="9737" max="9737" width="15.5703125" style="2" customWidth="1"/>
    <col min="9738" max="9738" width="0" style="2" hidden="1" customWidth="1"/>
    <col min="9739" max="9742" width="15.5703125" style="2" customWidth="1"/>
    <col min="9743" max="9743" width="0" style="2" hidden="1" customWidth="1"/>
    <col min="9744" max="9745" width="15.5703125" style="2" customWidth="1"/>
    <col min="9746" max="9749" width="0" style="2" hidden="1" customWidth="1"/>
    <col min="9750" max="9770" width="15.5703125" style="2" customWidth="1"/>
    <col min="9771" max="9771" width="156.42578125" style="2" customWidth="1"/>
    <col min="9772" max="9780" width="15.5703125" style="2" customWidth="1"/>
    <col min="9781" max="9985" width="11.5703125" style="2"/>
    <col min="9986" max="9986" width="15.5703125" style="2" customWidth="1"/>
    <col min="9987" max="9987" width="25" style="2" customWidth="1"/>
    <col min="9988" max="9992" width="0" style="2" hidden="1" customWidth="1"/>
    <col min="9993" max="9993" width="15.5703125" style="2" customWidth="1"/>
    <col min="9994" max="9994" width="0" style="2" hidden="1" customWidth="1"/>
    <col min="9995" max="9998" width="15.5703125" style="2" customWidth="1"/>
    <col min="9999" max="9999" width="0" style="2" hidden="1" customWidth="1"/>
    <col min="10000" max="10001" width="15.5703125" style="2" customWidth="1"/>
    <col min="10002" max="10005" width="0" style="2" hidden="1" customWidth="1"/>
    <col min="10006" max="10026" width="15.5703125" style="2" customWidth="1"/>
    <col min="10027" max="10027" width="156.42578125" style="2" customWidth="1"/>
    <col min="10028" max="10036" width="15.5703125" style="2" customWidth="1"/>
    <col min="10037" max="10241" width="11.5703125" style="2"/>
    <col min="10242" max="10242" width="15.5703125" style="2" customWidth="1"/>
    <col min="10243" max="10243" width="25" style="2" customWidth="1"/>
    <col min="10244" max="10248" width="0" style="2" hidden="1" customWidth="1"/>
    <col min="10249" max="10249" width="15.5703125" style="2" customWidth="1"/>
    <col min="10250" max="10250" width="0" style="2" hidden="1" customWidth="1"/>
    <col min="10251" max="10254" width="15.5703125" style="2" customWidth="1"/>
    <col min="10255" max="10255" width="0" style="2" hidden="1" customWidth="1"/>
    <col min="10256" max="10257" width="15.5703125" style="2" customWidth="1"/>
    <col min="10258" max="10261" width="0" style="2" hidden="1" customWidth="1"/>
    <col min="10262" max="10282" width="15.5703125" style="2" customWidth="1"/>
    <col min="10283" max="10283" width="156.42578125" style="2" customWidth="1"/>
    <col min="10284" max="10292" width="15.5703125" style="2" customWidth="1"/>
    <col min="10293" max="10497" width="11.5703125" style="2"/>
    <col min="10498" max="10498" width="15.5703125" style="2" customWidth="1"/>
    <col min="10499" max="10499" width="25" style="2" customWidth="1"/>
    <col min="10500" max="10504" width="0" style="2" hidden="1" customWidth="1"/>
    <col min="10505" max="10505" width="15.5703125" style="2" customWidth="1"/>
    <col min="10506" max="10506" width="0" style="2" hidden="1" customWidth="1"/>
    <col min="10507" max="10510" width="15.5703125" style="2" customWidth="1"/>
    <col min="10511" max="10511" width="0" style="2" hidden="1" customWidth="1"/>
    <col min="10512" max="10513" width="15.5703125" style="2" customWidth="1"/>
    <col min="10514" max="10517" width="0" style="2" hidden="1" customWidth="1"/>
    <col min="10518" max="10538" width="15.5703125" style="2" customWidth="1"/>
    <col min="10539" max="10539" width="156.42578125" style="2" customWidth="1"/>
    <col min="10540" max="10548" width="15.5703125" style="2" customWidth="1"/>
    <col min="10549" max="10753" width="11.5703125" style="2"/>
    <col min="10754" max="10754" width="15.5703125" style="2" customWidth="1"/>
    <col min="10755" max="10755" width="25" style="2" customWidth="1"/>
    <col min="10756" max="10760" width="0" style="2" hidden="1" customWidth="1"/>
    <col min="10761" max="10761" width="15.5703125" style="2" customWidth="1"/>
    <col min="10762" max="10762" width="0" style="2" hidden="1" customWidth="1"/>
    <col min="10763" max="10766" width="15.5703125" style="2" customWidth="1"/>
    <col min="10767" max="10767" width="0" style="2" hidden="1" customWidth="1"/>
    <col min="10768" max="10769" width="15.5703125" style="2" customWidth="1"/>
    <col min="10770" max="10773" width="0" style="2" hidden="1" customWidth="1"/>
    <col min="10774" max="10794" width="15.5703125" style="2" customWidth="1"/>
    <col min="10795" max="10795" width="156.42578125" style="2" customWidth="1"/>
    <col min="10796" max="10804" width="15.5703125" style="2" customWidth="1"/>
    <col min="10805" max="11009" width="11.5703125" style="2"/>
    <col min="11010" max="11010" width="15.5703125" style="2" customWidth="1"/>
    <col min="11011" max="11011" width="25" style="2" customWidth="1"/>
    <col min="11012" max="11016" width="0" style="2" hidden="1" customWidth="1"/>
    <col min="11017" max="11017" width="15.5703125" style="2" customWidth="1"/>
    <col min="11018" max="11018" width="0" style="2" hidden="1" customWidth="1"/>
    <col min="11019" max="11022" width="15.5703125" style="2" customWidth="1"/>
    <col min="11023" max="11023" width="0" style="2" hidden="1" customWidth="1"/>
    <col min="11024" max="11025" width="15.5703125" style="2" customWidth="1"/>
    <col min="11026" max="11029" width="0" style="2" hidden="1" customWidth="1"/>
    <col min="11030" max="11050" width="15.5703125" style="2" customWidth="1"/>
    <col min="11051" max="11051" width="156.42578125" style="2" customWidth="1"/>
    <col min="11052" max="11060" width="15.5703125" style="2" customWidth="1"/>
    <col min="11061" max="11265" width="11.5703125" style="2"/>
    <col min="11266" max="11266" width="15.5703125" style="2" customWidth="1"/>
    <col min="11267" max="11267" width="25" style="2" customWidth="1"/>
    <col min="11268" max="11272" width="0" style="2" hidden="1" customWidth="1"/>
    <col min="11273" max="11273" width="15.5703125" style="2" customWidth="1"/>
    <col min="11274" max="11274" width="0" style="2" hidden="1" customWidth="1"/>
    <col min="11275" max="11278" width="15.5703125" style="2" customWidth="1"/>
    <col min="11279" max="11279" width="0" style="2" hidden="1" customWidth="1"/>
    <col min="11280" max="11281" width="15.5703125" style="2" customWidth="1"/>
    <col min="11282" max="11285" width="0" style="2" hidden="1" customWidth="1"/>
    <col min="11286" max="11306" width="15.5703125" style="2" customWidth="1"/>
    <col min="11307" max="11307" width="156.42578125" style="2" customWidth="1"/>
    <col min="11308" max="11316" width="15.5703125" style="2" customWidth="1"/>
    <col min="11317" max="11521" width="11.5703125" style="2"/>
    <col min="11522" max="11522" width="15.5703125" style="2" customWidth="1"/>
    <col min="11523" max="11523" width="25" style="2" customWidth="1"/>
    <col min="11524" max="11528" width="0" style="2" hidden="1" customWidth="1"/>
    <col min="11529" max="11529" width="15.5703125" style="2" customWidth="1"/>
    <col min="11530" max="11530" width="0" style="2" hidden="1" customWidth="1"/>
    <col min="11531" max="11534" width="15.5703125" style="2" customWidth="1"/>
    <col min="11535" max="11535" width="0" style="2" hidden="1" customWidth="1"/>
    <col min="11536" max="11537" width="15.5703125" style="2" customWidth="1"/>
    <col min="11538" max="11541" width="0" style="2" hidden="1" customWidth="1"/>
    <col min="11542" max="11562" width="15.5703125" style="2" customWidth="1"/>
    <col min="11563" max="11563" width="156.42578125" style="2" customWidth="1"/>
    <col min="11564" max="11572" width="15.5703125" style="2" customWidth="1"/>
    <col min="11573" max="11777" width="11.5703125" style="2"/>
    <col min="11778" max="11778" width="15.5703125" style="2" customWidth="1"/>
    <col min="11779" max="11779" width="25" style="2" customWidth="1"/>
    <col min="11780" max="11784" width="0" style="2" hidden="1" customWidth="1"/>
    <col min="11785" max="11785" width="15.5703125" style="2" customWidth="1"/>
    <col min="11786" max="11786" width="0" style="2" hidden="1" customWidth="1"/>
    <col min="11787" max="11790" width="15.5703125" style="2" customWidth="1"/>
    <col min="11791" max="11791" width="0" style="2" hidden="1" customWidth="1"/>
    <col min="11792" max="11793" width="15.5703125" style="2" customWidth="1"/>
    <col min="11794" max="11797" width="0" style="2" hidden="1" customWidth="1"/>
    <col min="11798" max="11818" width="15.5703125" style="2" customWidth="1"/>
    <col min="11819" max="11819" width="156.42578125" style="2" customWidth="1"/>
    <col min="11820" max="11828" width="15.5703125" style="2" customWidth="1"/>
    <col min="11829" max="12033" width="11.5703125" style="2"/>
    <col min="12034" max="12034" width="15.5703125" style="2" customWidth="1"/>
    <col min="12035" max="12035" width="25" style="2" customWidth="1"/>
    <col min="12036" max="12040" width="0" style="2" hidden="1" customWidth="1"/>
    <col min="12041" max="12041" width="15.5703125" style="2" customWidth="1"/>
    <col min="12042" max="12042" width="0" style="2" hidden="1" customWidth="1"/>
    <col min="12043" max="12046" width="15.5703125" style="2" customWidth="1"/>
    <col min="12047" max="12047" width="0" style="2" hidden="1" customWidth="1"/>
    <col min="12048" max="12049" width="15.5703125" style="2" customWidth="1"/>
    <col min="12050" max="12053" width="0" style="2" hidden="1" customWidth="1"/>
    <col min="12054" max="12074" width="15.5703125" style="2" customWidth="1"/>
    <col min="12075" max="12075" width="156.42578125" style="2" customWidth="1"/>
    <col min="12076" max="12084" width="15.5703125" style="2" customWidth="1"/>
    <col min="12085" max="12289" width="11.5703125" style="2"/>
    <col min="12290" max="12290" width="15.5703125" style="2" customWidth="1"/>
    <col min="12291" max="12291" width="25" style="2" customWidth="1"/>
    <col min="12292" max="12296" width="0" style="2" hidden="1" customWidth="1"/>
    <col min="12297" max="12297" width="15.5703125" style="2" customWidth="1"/>
    <col min="12298" max="12298" width="0" style="2" hidden="1" customWidth="1"/>
    <col min="12299" max="12302" width="15.5703125" style="2" customWidth="1"/>
    <col min="12303" max="12303" width="0" style="2" hidden="1" customWidth="1"/>
    <col min="12304" max="12305" width="15.5703125" style="2" customWidth="1"/>
    <col min="12306" max="12309" width="0" style="2" hidden="1" customWidth="1"/>
    <col min="12310" max="12330" width="15.5703125" style="2" customWidth="1"/>
    <col min="12331" max="12331" width="156.42578125" style="2" customWidth="1"/>
    <col min="12332" max="12340" width="15.5703125" style="2" customWidth="1"/>
    <col min="12341" max="12545" width="11.5703125" style="2"/>
    <col min="12546" max="12546" width="15.5703125" style="2" customWidth="1"/>
    <col min="12547" max="12547" width="25" style="2" customWidth="1"/>
    <col min="12548" max="12552" width="0" style="2" hidden="1" customWidth="1"/>
    <col min="12553" max="12553" width="15.5703125" style="2" customWidth="1"/>
    <col min="12554" max="12554" width="0" style="2" hidden="1" customWidth="1"/>
    <col min="12555" max="12558" width="15.5703125" style="2" customWidth="1"/>
    <col min="12559" max="12559" width="0" style="2" hidden="1" customWidth="1"/>
    <col min="12560" max="12561" width="15.5703125" style="2" customWidth="1"/>
    <col min="12562" max="12565" width="0" style="2" hidden="1" customWidth="1"/>
    <col min="12566" max="12586" width="15.5703125" style="2" customWidth="1"/>
    <col min="12587" max="12587" width="156.42578125" style="2" customWidth="1"/>
    <col min="12588" max="12596" width="15.5703125" style="2" customWidth="1"/>
    <col min="12597" max="12801" width="11.5703125" style="2"/>
    <col min="12802" max="12802" width="15.5703125" style="2" customWidth="1"/>
    <col min="12803" max="12803" width="25" style="2" customWidth="1"/>
    <col min="12804" max="12808" width="0" style="2" hidden="1" customWidth="1"/>
    <col min="12809" max="12809" width="15.5703125" style="2" customWidth="1"/>
    <col min="12810" max="12810" width="0" style="2" hidden="1" customWidth="1"/>
    <col min="12811" max="12814" width="15.5703125" style="2" customWidth="1"/>
    <col min="12815" max="12815" width="0" style="2" hidden="1" customWidth="1"/>
    <col min="12816" max="12817" width="15.5703125" style="2" customWidth="1"/>
    <col min="12818" max="12821" width="0" style="2" hidden="1" customWidth="1"/>
    <col min="12822" max="12842" width="15.5703125" style="2" customWidth="1"/>
    <col min="12843" max="12843" width="156.42578125" style="2" customWidth="1"/>
    <col min="12844" max="12852" width="15.5703125" style="2" customWidth="1"/>
    <col min="12853" max="13057" width="11.5703125" style="2"/>
    <col min="13058" max="13058" width="15.5703125" style="2" customWidth="1"/>
    <col min="13059" max="13059" width="25" style="2" customWidth="1"/>
    <col min="13060" max="13064" width="0" style="2" hidden="1" customWidth="1"/>
    <col min="13065" max="13065" width="15.5703125" style="2" customWidth="1"/>
    <col min="13066" max="13066" width="0" style="2" hidden="1" customWidth="1"/>
    <col min="13067" max="13070" width="15.5703125" style="2" customWidth="1"/>
    <col min="13071" max="13071" width="0" style="2" hidden="1" customWidth="1"/>
    <col min="13072" max="13073" width="15.5703125" style="2" customWidth="1"/>
    <col min="13074" max="13077" width="0" style="2" hidden="1" customWidth="1"/>
    <col min="13078" max="13098" width="15.5703125" style="2" customWidth="1"/>
    <col min="13099" max="13099" width="156.42578125" style="2" customWidth="1"/>
    <col min="13100" max="13108" width="15.5703125" style="2" customWidth="1"/>
    <col min="13109" max="13313" width="11.5703125" style="2"/>
    <col min="13314" max="13314" width="15.5703125" style="2" customWidth="1"/>
    <col min="13315" max="13315" width="25" style="2" customWidth="1"/>
    <col min="13316" max="13320" width="0" style="2" hidden="1" customWidth="1"/>
    <col min="13321" max="13321" width="15.5703125" style="2" customWidth="1"/>
    <col min="13322" max="13322" width="0" style="2" hidden="1" customWidth="1"/>
    <col min="13323" max="13326" width="15.5703125" style="2" customWidth="1"/>
    <col min="13327" max="13327" width="0" style="2" hidden="1" customWidth="1"/>
    <col min="13328" max="13329" width="15.5703125" style="2" customWidth="1"/>
    <col min="13330" max="13333" width="0" style="2" hidden="1" customWidth="1"/>
    <col min="13334" max="13354" width="15.5703125" style="2" customWidth="1"/>
    <col min="13355" max="13355" width="156.42578125" style="2" customWidth="1"/>
    <col min="13356" max="13364" width="15.5703125" style="2" customWidth="1"/>
    <col min="13365" max="13569" width="11.5703125" style="2"/>
    <col min="13570" max="13570" width="15.5703125" style="2" customWidth="1"/>
    <col min="13571" max="13571" width="25" style="2" customWidth="1"/>
    <col min="13572" max="13576" width="0" style="2" hidden="1" customWidth="1"/>
    <col min="13577" max="13577" width="15.5703125" style="2" customWidth="1"/>
    <col min="13578" max="13578" width="0" style="2" hidden="1" customWidth="1"/>
    <col min="13579" max="13582" width="15.5703125" style="2" customWidth="1"/>
    <col min="13583" max="13583" width="0" style="2" hidden="1" customWidth="1"/>
    <col min="13584" max="13585" width="15.5703125" style="2" customWidth="1"/>
    <col min="13586" max="13589" width="0" style="2" hidden="1" customWidth="1"/>
    <col min="13590" max="13610" width="15.5703125" style="2" customWidth="1"/>
    <col min="13611" max="13611" width="156.42578125" style="2" customWidth="1"/>
    <col min="13612" max="13620" width="15.5703125" style="2" customWidth="1"/>
    <col min="13621" max="13825" width="11.5703125" style="2"/>
    <col min="13826" max="13826" width="15.5703125" style="2" customWidth="1"/>
    <col min="13827" max="13827" width="25" style="2" customWidth="1"/>
    <col min="13828" max="13832" width="0" style="2" hidden="1" customWidth="1"/>
    <col min="13833" max="13833" width="15.5703125" style="2" customWidth="1"/>
    <col min="13834" max="13834" width="0" style="2" hidden="1" customWidth="1"/>
    <col min="13835" max="13838" width="15.5703125" style="2" customWidth="1"/>
    <col min="13839" max="13839" width="0" style="2" hidden="1" customWidth="1"/>
    <col min="13840" max="13841" width="15.5703125" style="2" customWidth="1"/>
    <col min="13842" max="13845" width="0" style="2" hidden="1" customWidth="1"/>
    <col min="13846" max="13866" width="15.5703125" style="2" customWidth="1"/>
    <col min="13867" max="13867" width="156.42578125" style="2" customWidth="1"/>
    <col min="13868" max="13876" width="15.5703125" style="2" customWidth="1"/>
    <col min="13877" max="14081" width="11.5703125" style="2"/>
    <col min="14082" max="14082" width="15.5703125" style="2" customWidth="1"/>
    <col min="14083" max="14083" width="25" style="2" customWidth="1"/>
    <col min="14084" max="14088" width="0" style="2" hidden="1" customWidth="1"/>
    <col min="14089" max="14089" width="15.5703125" style="2" customWidth="1"/>
    <col min="14090" max="14090" width="0" style="2" hidden="1" customWidth="1"/>
    <col min="14091" max="14094" width="15.5703125" style="2" customWidth="1"/>
    <col min="14095" max="14095" width="0" style="2" hidden="1" customWidth="1"/>
    <col min="14096" max="14097" width="15.5703125" style="2" customWidth="1"/>
    <col min="14098" max="14101" width="0" style="2" hidden="1" customWidth="1"/>
    <col min="14102" max="14122" width="15.5703125" style="2" customWidth="1"/>
    <col min="14123" max="14123" width="156.42578125" style="2" customWidth="1"/>
    <col min="14124" max="14132" width="15.5703125" style="2" customWidth="1"/>
    <col min="14133" max="14337" width="11.5703125" style="2"/>
    <col min="14338" max="14338" width="15.5703125" style="2" customWidth="1"/>
    <col min="14339" max="14339" width="25" style="2" customWidth="1"/>
    <col min="14340" max="14344" width="0" style="2" hidden="1" customWidth="1"/>
    <col min="14345" max="14345" width="15.5703125" style="2" customWidth="1"/>
    <col min="14346" max="14346" width="0" style="2" hidden="1" customWidth="1"/>
    <col min="14347" max="14350" width="15.5703125" style="2" customWidth="1"/>
    <col min="14351" max="14351" width="0" style="2" hidden="1" customWidth="1"/>
    <col min="14352" max="14353" width="15.5703125" style="2" customWidth="1"/>
    <col min="14354" max="14357" width="0" style="2" hidden="1" customWidth="1"/>
    <col min="14358" max="14378" width="15.5703125" style="2" customWidth="1"/>
    <col min="14379" max="14379" width="156.42578125" style="2" customWidth="1"/>
    <col min="14380" max="14388" width="15.5703125" style="2" customWidth="1"/>
    <col min="14389" max="14593" width="11.5703125" style="2"/>
    <col min="14594" max="14594" width="15.5703125" style="2" customWidth="1"/>
    <col min="14595" max="14595" width="25" style="2" customWidth="1"/>
    <col min="14596" max="14600" width="0" style="2" hidden="1" customWidth="1"/>
    <col min="14601" max="14601" width="15.5703125" style="2" customWidth="1"/>
    <col min="14602" max="14602" width="0" style="2" hidden="1" customWidth="1"/>
    <col min="14603" max="14606" width="15.5703125" style="2" customWidth="1"/>
    <col min="14607" max="14607" width="0" style="2" hidden="1" customWidth="1"/>
    <col min="14608" max="14609" width="15.5703125" style="2" customWidth="1"/>
    <col min="14610" max="14613" width="0" style="2" hidden="1" customWidth="1"/>
    <col min="14614" max="14634" width="15.5703125" style="2" customWidth="1"/>
    <col min="14635" max="14635" width="156.42578125" style="2" customWidth="1"/>
    <col min="14636" max="14644" width="15.5703125" style="2" customWidth="1"/>
    <col min="14645" max="14849" width="11.5703125" style="2"/>
    <col min="14850" max="14850" width="15.5703125" style="2" customWidth="1"/>
    <col min="14851" max="14851" width="25" style="2" customWidth="1"/>
    <col min="14852" max="14856" width="0" style="2" hidden="1" customWidth="1"/>
    <col min="14857" max="14857" width="15.5703125" style="2" customWidth="1"/>
    <col min="14858" max="14858" width="0" style="2" hidden="1" customWidth="1"/>
    <col min="14859" max="14862" width="15.5703125" style="2" customWidth="1"/>
    <col min="14863" max="14863" width="0" style="2" hidden="1" customWidth="1"/>
    <col min="14864" max="14865" width="15.5703125" style="2" customWidth="1"/>
    <col min="14866" max="14869" width="0" style="2" hidden="1" customWidth="1"/>
    <col min="14870" max="14890" width="15.5703125" style="2" customWidth="1"/>
    <col min="14891" max="14891" width="156.42578125" style="2" customWidth="1"/>
    <col min="14892" max="14900" width="15.5703125" style="2" customWidth="1"/>
    <col min="14901" max="15105" width="11.5703125" style="2"/>
    <col min="15106" max="15106" width="15.5703125" style="2" customWidth="1"/>
    <col min="15107" max="15107" width="25" style="2" customWidth="1"/>
    <col min="15108" max="15112" width="0" style="2" hidden="1" customWidth="1"/>
    <col min="15113" max="15113" width="15.5703125" style="2" customWidth="1"/>
    <col min="15114" max="15114" width="0" style="2" hidden="1" customWidth="1"/>
    <col min="15115" max="15118" width="15.5703125" style="2" customWidth="1"/>
    <col min="15119" max="15119" width="0" style="2" hidden="1" customWidth="1"/>
    <col min="15120" max="15121" width="15.5703125" style="2" customWidth="1"/>
    <col min="15122" max="15125" width="0" style="2" hidden="1" customWidth="1"/>
    <col min="15126" max="15146" width="15.5703125" style="2" customWidth="1"/>
    <col min="15147" max="15147" width="156.42578125" style="2" customWidth="1"/>
    <col min="15148" max="15156" width="15.5703125" style="2" customWidth="1"/>
    <col min="15157" max="15361" width="11.5703125" style="2"/>
    <col min="15362" max="15362" width="15.5703125" style="2" customWidth="1"/>
    <col min="15363" max="15363" width="25" style="2" customWidth="1"/>
    <col min="15364" max="15368" width="0" style="2" hidden="1" customWidth="1"/>
    <col min="15369" max="15369" width="15.5703125" style="2" customWidth="1"/>
    <col min="15370" max="15370" width="0" style="2" hidden="1" customWidth="1"/>
    <col min="15371" max="15374" width="15.5703125" style="2" customWidth="1"/>
    <col min="15375" max="15375" width="0" style="2" hidden="1" customWidth="1"/>
    <col min="15376" max="15377" width="15.5703125" style="2" customWidth="1"/>
    <col min="15378" max="15381" width="0" style="2" hidden="1" customWidth="1"/>
    <col min="15382" max="15402" width="15.5703125" style="2" customWidth="1"/>
    <col min="15403" max="15403" width="156.42578125" style="2" customWidth="1"/>
    <col min="15404" max="15412" width="15.5703125" style="2" customWidth="1"/>
    <col min="15413" max="15617" width="11.5703125" style="2"/>
    <col min="15618" max="15618" width="15.5703125" style="2" customWidth="1"/>
    <col min="15619" max="15619" width="25" style="2" customWidth="1"/>
    <col min="15620" max="15624" width="0" style="2" hidden="1" customWidth="1"/>
    <col min="15625" max="15625" width="15.5703125" style="2" customWidth="1"/>
    <col min="15626" max="15626" width="0" style="2" hidden="1" customWidth="1"/>
    <col min="15627" max="15630" width="15.5703125" style="2" customWidth="1"/>
    <col min="15631" max="15631" width="0" style="2" hidden="1" customWidth="1"/>
    <col min="15632" max="15633" width="15.5703125" style="2" customWidth="1"/>
    <col min="15634" max="15637" width="0" style="2" hidden="1" customWidth="1"/>
    <col min="15638" max="15658" width="15.5703125" style="2" customWidth="1"/>
    <col min="15659" max="15659" width="156.42578125" style="2" customWidth="1"/>
    <col min="15660" max="15668" width="15.5703125" style="2" customWidth="1"/>
    <col min="15669" max="15873" width="11.5703125" style="2"/>
    <col min="15874" max="15874" width="15.5703125" style="2" customWidth="1"/>
    <col min="15875" max="15875" width="25" style="2" customWidth="1"/>
    <col min="15876" max="15880" width="0" style="2" hidden="1" customWidth="1"/>
    <col min="15881" max="15881" width="15.5703125" style="2" customWidth="1"/>
    <col min="15882" max="15882" width="0" style="2" hidden="1" customWidth="1"/>
    <col min="15883" max="15886" width="15.5703125" style="2" customWidth="1"/>
    <col min="15887" max="15887" width="0" style="2" hidden="1" customWidth="1"/>
    <col min="15888" max="15889" width="15.5703125" style="2" customWidth="1"/>
    <col min="15890" max="15893" width="0" style="2" hidden="1" customWidth="1"/>
    <col min="15894" max="15914" width="15.5703125" style="2" customWidth="1"/>
    <col min="15915" max="15915" width="156.42578125" style="2" customWidth="1"/>
    <col min="15916" max="15924" width="15.5703125" style="2" customWidth="1"/>
    <col min="15925" max="16129" width="11.5703125" style="2"/>
    <col min="16130" max="16130" width="15.5703125" style="2" customWidth="1"/>
    <col min="16131" max="16131" width="25" style="2" customWidth="1"/>
    <col min="16132" max="16136" width="0" style="2" hidden="1" customWidth="1"/>
    <col min="16137" max="16137" width="15.5703125" style="2" customWidth="1"/>
    <col min="16138" max="16138" width="0" style="2" hidden="1" customWidth="1"/>
    <col min="16139" max="16142" width="15.5703125" style="2" customWidth="1"/>
    <col min="16143" max="16143" width="0" style="2" hidden="1" customWidth="1"/>
    <col min="16144" max="16145" width="15.5703125" style="2" customWidth="1"/>
    <col min="16146" max="16149" width="0" style="2" hidden="1" customWidth="1"/>
    <col min="16150" max="16170" width="15.5703125" style="2" customWidth="1"/>
    <col min="16171" max="16171" width="156.42578125" style="2" customWidth="1"/>
    <col min="16172" max="16180" width="15.5703125" style="2" customWidth="1"/>
    <col min="16181" max="16384" width="11.5703125" style="2"/>
  </cols>
  <sheetData>
    <row r="1" spans="1:57" ht="30.6" customHeight="1">
      <c r="Z1" s="100" t="s">
        <v>3511</v>
      </c>
      <c r="AA1" s="101"/>
      <c r="AB1" s="101"/>
      <c r="AC1" s="101"/>
      <c r="AD1" s="101"/>
      <c r="AE1" s="101"/>
      <c r="AF1" s="101"/>
      <c r="AG1" s="101"/>
      <c r="AH1" s="101"/>
      <c r="AI1" s="101"/>
      <c r="AJ1" s="101"/>
      <c r="AK1" s="101"/>
      <c r="AL1" s="101"/>
      <c r="AM1" s="101"/>
      <c r="AN1" s="101"/>
      <c r="AO1" s="101"/>
    </row>
    <row r="2" spans="1:57" s="102" customFormat="1" ht="45">
      <c r="A2" s="756" t="s">
        <v>3512</v>
      </c>
      <c r="B2" s="756" t="s">
        <v>3513</v>
      </c>
      <c r="C2" s="757" t="s">
        <v>3514</v>
      </c>
      <c r="D2" s="757" t="s">
        <v>3515</v>
      </c>
      <c r="E2" s="758" t="s">
        <v>3516</v>
      </c>
      <c r="F2" s="758" t="s">
        <v>3517</v>
      </c>
      <c r="G2" s="758" t="s">
        <v>3518</v>
      </c>
      <c r="H2" s="759" t="s">
        <v>3519</v>
      </c>
      <c r="I2" s="759" t="s">
        <v>3520</v>
      </c>
      <c r="J2" s="760" t="s">
        <v>3521</v>
      </c>
      <c r="K2" s="759" t="s">
        <v>324</v>
      </c>
      <c r="L2" s="758" t="s">
        <v>3522</v>
      </c>
      <c r="M2" s="756" t="s">
        <v>3523</v>
      </c>
      <c r="N2" s="758" t="s">
        <v>3524</v>
      </c>
      <c r="O2" s="761" t="s">
        <v>3525</v>
      </c>
      <c r="P2" s="762" t="s">
        <v>3526</v>
      </c>
      <c r="Q2" s="758" t="s">
        <v>3527</v>
      </c>
      <c r="R2" s="757" t="s">
        <v>3528</v>
      </c>
      <c r="S2" s="757" t="s">
        <v>3529</v>
      </c>
      <c r="T2" s="757" t="s">
        <v>3530</v>
      </c>
      <c r="U2" s="757" t="s">
        <v>3531</v>
      </c>
      <c r="V2" s="759" t="s">
        <v>3532</v>
      </c>
      <c r="W2" s="763" t="s">
        <v>3533</v>
      </c>
      <c r="X2" s="764" t="s">
        <v>3534</v>
      </c>
      <c r="Y2" s="765" t="s">
        <v>3535</v>
      </c>
      <c r="Z2" s="766" t="s">
        <v>61</v>
      </c>
      <c r="AA2" s="766" t="s">
        <v>127</v>
      </c>
      <c r="AB2" s="766" t="s">
        <v>54</v>
      </c>
      <c r="AC2" s="766" t="s">
        <v>58</v>
      </c>
      <c r="AD2" s="766" t="s">
        <v>75</v>
      </c>
      <c r="AE2" s="766" t="s">
        <v>64</v>
      </c>
      <c r="AF2" s="766" t="s">
        <v>244</v>
      </c>
      <c r="AG2" s="766" t="s">
        <v>118</v>
      </c>
      <c r="AH2" s="766" t="s">
        <v>93</v>
      </c>
      <c r="AI2" s="766" t="s">
        <v>110</v>
      </c>
      <c r="AJ2" s="766" t="s">
        <v>89</v>
      </c>
      <c r="AK2" s="766" t="s">
        <v>3536</v>
      </c>
      <c r="AL2" s="766" t="s">
        <v>68</v>
      </c>
      <c r="AM2" s="766" t="s">
        <v>3537</v>
      </c>
      <c r="AN2" s="766" t="s">
        <v>3538</v>
      </c>
      <c r="AO2" s="766" t="s">
        <v>3539</v>
      </c>
      <c r="AP2" s="765" t="s">
        <v>3540</v>
      </c>
      <c r="AQ2" s="765" t="s">
        <v>3541</v>
      </c>
      <c r="AR2" s="765" t="s">
        <v>3542</v>
      </c>
      <c r="AS2" s="767" t="s">
        <v>3543</v>
      </c>
      <c r="AT2" s="767" t="s">
        <v>3544</v>
      </c>
      <c r="AU2" s="768" t="s">
        <v>3545</v>
      </c>
      <c r="AV2" s="768" t="s">
        <v>3546</v>
      </c>
      <c r="AW2" s="767" t="s">
        <v>3547</v>
      </c>
      <c r="AX2" s="769" t="s">
        <v>3548</v>
      </c>
      <c r="AY2" s="769" t="s">
        <v>3549</v>
      </c>
      <c r="AZ2" s="767" t="s">
        <v>3550</v>
      </c>
      <c r="BA2" s="770" t="s">
        <v>43</v>
      </c>
      <c r="BB2" s="771" t="s">
        <v>47</v>
      </c>
      <c r="BC2" s="770" t="s">
        <v>44</v>
      </c>
      <c r="BD2" s="770" t="s">
        <v>45</v>
      </c>
      <c r="BE2" s="770" t="s">
        <v>46</v>
      </c>
    </row>
    <row r="3" spans="1:57" ht="30">
      <c r="A3" s="772" t="s">
        <v>3551</v>
      </c>
      <c r="B3" s="773" t="s">
        <v>3552</v>
      </c>
      <c r="C3" s="774" t="s">
        <v>3553</v>
      </c>
      <c r="D3" s="774" t="s">
        <v>3554</v>
      </c>
      <c r="E3" s="775">
        <v>1</v>
      </c>
      <c r="F3" s="774" t="s">
        <v>2824</v>
      </c>
      <c r="G3" s="776" t="s">
        <v>2823</v>
      </c>
      <c r="H3" s="777" t="s">
        <v>3555</v>
      </c>
      <c r="I3" s="777" t="s">
        <v>3556</v>
      </c>
      <c r="J3" s="774" t="s">
        <v>3557</v>
      </c>
      <c r="K3" s="777" t="s">
        <v>3558</v>
      </c>
      <c r="L3" s="776" t="s">
        <v>3559</v>
      </c>
      <c r="M3" s="772" t="s">
        <v>3560</v>
      </c>
      <c r="N3" s="774" t="s">
        <v>371</v>
      </c>
      <c r="O3" s="778">
        <v>13</v>
      </c>
      <c r="P3" s="779">
        <v>13</v>
      </c>
      <c r="Q3" s="776" t="s">
        <v>1</v>
      </c>
      <c r="R3" s="780">
        <v>41332</v>
      </c>
      <c r="S3" s="780"/>
      <c r="T3" s="780">
        <v>41351</v>
      </c>
      <c r="U3" s="780"/>
      <c r="V3" s="781">
        <v>41884</v>
      </c>
      <c r="W3" s="782">
        <v>43738</v>
      </c>
      <c r="X3" s="783"/>
      <c r="Y3" s="784">
        <v>60.903225806451601</v>
      </c>
      <c r="Z3" s="785"/>
      <c r="AA3" s="785"/>
      <c r="AB3" s="785"/>
      <c r="AC3" s="785"/>
      <c r="AD3" s="785">
        <v>41927</v>
      </c>
      <c r="AE3" s="785"/>
      <c r="AF3" s="785"/>
      <c r="AG3" s="785"/>
      <c r="AH3" s="785"/>
      <c r="AI3" s="785"/>
      <c r="AJ3" s="785"/>
      <c r="AK3" s="785"/>
      <c r="AL3" s="786"/>
      <c r="AM3" s="786"/>
      <c r="AN3" s="786"/>
      <c r="AO3" s="786"/>
      <c r="AP3" s="775">
        <v>10</v>
      </c>
      <c r="AQ3" s="776" t="s">
        <v>3561</v>
      </c>
      <c r="AR3" s="787">
        <v>41101</v>
      </c>
      <c r="AS3" s="780">
        <v>40963</v>
      </c>
      <c r="AT3" s="774" t="s">
        <v>3562</v>
      </c>
      <c r="AU3" s="774" t="s">
        <v>3563</v>
      </c>
      <c r="AV3" s="776" t="s">
        <v>3564</v>
      </c>
      <c r="AW3" s="774" t="s">
        <v>3565</v>
      </c>
      <c r="AX3" s="788">
        <v>2</v>
      </c>
      <c r="AY3" s="789">
        <v>28</v>
      </c>
      <c r="AZ3" s="774" t="s">
        <v>3557</v>
      </c>
      <c r="BA3" s="790" t="str">
        <f>CONCATENATE(N3," / ",H3)</f>
        <v>Augment. INS / 3005-3038 / 13</v>
      </c>
      <c r="BB3" s="791">
        <f>MAX(Z3:AO3)</f>
        <v>41927</v>
      </c>
      <c r="BC3" s="790" t="str">
        <f>INDEX($Z$2:$AO$2,0,MATCH(MAX(Z3:AO3),Z3:AO3,0))</f>
        <v>Dépôt plans+budget pré.</v>
      </c>
      <c r="BD3" s="792">
        <f>COUNTIF(Z3:AO3,BB3)</f>
        <v>1</v>
      </c>
      <c r="BE3" s="790" t="str">
        <f t="shared" ref="BE3" si="0">IF(BD3=1,"OK","doublons - À surveiller")</f>
        <v>OK</v>
      </c>
    </row>
    <row r="4" spans="1:57" ht="45">
      <c r="A4" s="772" t="s">
        <v>3551</v>
      </c>
      <c r="B4" s="773" t="s">
        <v>3552</v>
      </c>
      <c r="C4" s="774" t="s">
        <v>3553</v>
      </c>
      <c r="D4" s="774" t="s">
        <v>3566</v>
      </c>
      <c r="E4" s="775">
        <v>1</v>
      </c>
      <c r="F4" s="774" t="s">
        <v>3567</v>
      </c>
      <c r="G4" s="776" t="s">
        <v>397</v>
      </c>
      <c r="H4" s="777" t="s">
        <v>3568</v>
      </c>
      <c r="I4" s="777" t="s">
        <v>3569</v>
      </c>
      <c r="J4" s="774" t="s">
        <v>3570</v>
      </c>
      <c r="K4" s="777" t="s">
        <v>3571</v>
      </c>
      <c r="L4" s="776" t="s">
        <v>3570</v>
      </c>
      <c r="M4" s="772" t="s">
        <v>3572</v>
      </c>
      <c r="N4" s="774" t="s">
        <v>957</v>
      </c>
      <c r="O4" s="778">
        <v>21</v>
      </c>
      <c r="P4" s="779">
        <v>21</v>
      </c>
      <c r="Q4" s="776" t="s">
        <v>1</v>
      </c>
      <c r="R4" s="780">
        <v>41407</v>
      </c>
      <c r="S4" s="780"/>
      <c r="T4" s="780">
        <v>41407</v>
      </c>
      <c r="U4" s="780"/>
      <c r="V4" s="781">
        <v>42209</v>
      </c>
      <c r="W4" s="782">
        <v>42691</v>
      </c>
      <c r="X4" s="783"/>
      <c r="Y4" s="784">
        <v>15.7741935483871</v>
      </c>
      <c r="Z4" s="785"/>
      <c r="AA4" s="785"/>
      <c r="AB4" s="785"/>
      <c r="AC4" s="785"/>
      <c r="AD4" s="785"/>
      <c r="AE4" s="785"/>
      <c r="AF4" s="785"/>
      <c r="AG4" s="785"/>
      <c r="AH4" s="785"/>
      <c r="AI4" s="785"/>
      <c r="AJ4" s="785"/>
      <c r="AK4" s="785"/>
      <c r="AL4" s="786"/>
      <c r="AM4" s="786"/>
      <c r="AN4" s="786"/>
      <c r="AO4" s="786"/>
      <c r="AP4" s="775">
        <v>10</v>
      </c>
      <c r="AQ4" s="776" t="s">
        <v>3573</v>
      </c>
      <c r="AR4" s="787">
        <v>41241</v>
      </c>
      <c r="AS4" s="780">
        <v>40963</v>
      </c>
      <c r="AT4" s="774" t="s">
        <v>3574</v>
      </c>
      <c r="AU4" s="774" t="s">
        <v>3563</v>
      </c>
      <c r="AV4" s="776" t="s">
        <v>3575</v>
      </c>
      <c r="AW4" s="774" t="s">
        <v>3565</v>
      </c>
      <c r="AX4" s="788">
        <v>1</v>
      </c>
      <c r="AY4" s="789">
        <v>60009163</v>
      </c>
      <c r="AZ4" s="774" t="s">
        <v>3576</v>
      </c>
      <c r="BA4" s="790" t="str">
        <f t="shared" ref="BA4:BA61" si="1">CONCATENATE(N4," / ",H4)</f>
        <v>Implant.CPE INS / 3005-6470 / 21</v>
      </c>
      <c r="BB4" s="791" t="s">
        <v>3577</v>
      </c>
      <c r="BC4" s="791" t="s">
        <v>3577</v>
      </c>
      <c r="BD4" s="791" t="s">
        <v>3577</v>
      </c>
      <c r="BE4" s="791" t="s">
        <v>3577</v>
      </c>
    </row>
    <row r="5" spans="1:57" ht="30">
      <c r="A5" s="772" t="s">
        <v>3551</v>
      </c>
      <c r="B5" s="773" t="s">
        <v>3552</v>
      </c>
      <c r="C5" s="774" t="s">
        <v>3578</v>
      </c>
      <c r="D5" s="774" t="s">
        <v>3579</v>
      </c>
      <c r="E5" s="775">
        <v>3</v>
      </c>
      <c r="F5" s="774" t="s">
        <v>3580</v>
      </c>
      <c r="G5" s="776" t="s">
        <v>630</v>
      </c>
      <c r="H5" s="777" t="s">
        <v>3581</v>
      </c>
      <c r="I5" s="777" t="s">
        <v>3582</v>
      </c>
      <c r="J5" s="774" t="s">
        <v>3583</v>
      </c>
      <c r="K5" s="777" t="s">
        <v>3584</v>
      </c>
      <c r="L5" s="776" t="s">
        <v>3583</v>
      </c>
      <c r="M5" s="772" t="s">
        <v>3585</v>
      </c>
      <c r="N5" s="774" t="s">
        <v>347</v>
      </c>
      <c r="O5" s="778">
        <v>80</v>
      </c>
      <c r="P5" s="779">
        <v>80</v>
      </c>
      <c r="Q5" s="776" t="s">
        <v>1</v>
      </c>
      <c r="R5" s="780"/>
      <c r="S5" s="780"/>
      <c r="T5" s="780"/>
      <c r="U5" s="780"/>
      <c r="V5" s="781"/>
      <c r="W5" s="782"/>
      <c r="X5" s="783"/>
      <c r="Y5" s="784"/>
      <c r="Z5" s="785"/>
      <c r="AA5" s="785"/>
      <c r="AB5" s="785"/>
      <c r="AC5" s="785"/>
      <c r="AD5" s="785"/>
      <c r="AE5" s="785"/>
      <c r="AF5" s="785"/>
      <c r="AG5" s="785"/>
      <c r="AH5" s="785"/>
      <c r="AI5" s="785"/>
      <c r="AJ5" s="785"/>
      <c r="AK5" s="785"/>
      <c r="AL5" s="786"/>
      <c r="AM5" s="786"/>
      <c r="AN5" s="786"/>
      <c r="AO5" s="786"/>
      <c r="AP5" s="775"/>
      <c r="AQ5" s="776" t="s">
        <v>3586</v>
      </c>
      <c r="AR5" s="787">
        <v>41241</v>
      </c>
      <c r="AS5" s="780">
        <v>40963</v>
      </c>
      <c r="AT5" s="774"/>
      <c r="AU5" s="774" t="s">
        <v>3562</v>
      </c>
      <c r="AV5" s="776" t="s">
        <v>3587</v>
      </c>
      <c r="AW5" s="774" t="s">
        <v>3565</v>
      </c>
      <c r="AX5" s="788">
        <v>1</v>
      </c>
      <c r="AY5" s="789">
        <v>60001036</v>
      </c>
      <c r="AZ5" s="774" t="s">
        <v>3583</v>
      </c>
      <c r="BA5" s="790" t="str">
        <f t="shared" si="1"/>
        <v>Ajout INS / 3005-6545 / 80</v>
      </c>
      <c r="BB5" s="791" t="s">
        <v>3577</v>
      </c>
      <c r="BC5" s="791" t="s">
        <v>3577</v>
      </c>
      <c r="BD5" s="791" t="s">
        <v>3577</v>
      </c>
      <c r="BE5" s="791" t="s">
        <v>3577</v>
      </c>
    </row>
    <row r="6" spans="1:57" ht="30">
      <c r="A6" s="772" t="s">
        <v>3551</v>
      </c>
      <c r="B6" s="773" t="s">
        <v>3552</v>
      </c>
      <c r="C6" s="774" t="s">
        <v>3588</v>
      </c>
      <c r="D6" s="774" t="s">
        <v>3589</v>
      </c>
      <c r="E6" s="775">
        <v>3</v>
      </c>
      <c r="F6" s="774" t="s">
        <v>658</v>
      </c>
      <c r="G6" s="776" t="s">
        <v>681</v>
      </c>
      <c r="H6" s="777" t="s">
        <v>3590</v>
      </c>
      <c r="I6" s="777" t="s">
        <v>3591</v>
      </c>
      <c r="J6" s="774" t="s">
        <v>3592</v>
      </c>
      <c r="K6" s="777" t="s">
        <v>3593</v>
      </c>
      <c r="L6" s="776" t="s">
        <v>3594</v>
      </c>
      <c r="M6" s="772" t="s">
        <v>3572</v>
      </c>
      <c r="N6" s="774" t="s">
        <v>347</v>
      </c>
      <c r="O6" s="778"/>
      <c r="P6" s="779">
        <v>43</v>
      </c>
      <c r="Q6" s="776" t="s">
        <v>1</v>
      </c>
      <c r="R6" s="780">
        <v>41452</v>
      </c>
      <c r="S6" s="780"/>
      <c r="T6" s="780">
        <v>41453</v>
      </c>
      <c r="U6" s="780"/>
      <c r="V6" s="781">
        <v>42293</v>
      </c>
      <c r="W6" s="782">
        <v>42293</v>
      </c>
      <c r="X6" s="783"/>
      <c r="Y6" s="784"/>
      <c r="Z6" s="785"/>
      <c r="AA6" s="785"/>
      <c r="AB6" s="785"/>
      <c r="AC6" s="785"/>
      <c r="AD6" s="785"/>
      <c r="AE6" s="785"/>
      <c r="AF6" s="785"/>
      <c r="AG6" s="785"/>
      <c r="AH6" s="785"/>
      <c r="AI6" s="785"/>
      <c r="AJ6" s="785"/>
      <c r="AK6" s="785"/>
      <c r="AL6" s="786"/>
      <c r="AM6" s="786"/>
      <c r="AN6" s="786"/>
      <c r="AO6" s="786"/>
      <c r="AP6" s="775">
        <v>70</v>
      </c>
      <c r="AQ6" s="776" t="s">
        <v>3595</v>
      </c>
      <c r="AR6" s="787">
        <v>41241</v>
      </c>
      <c r="AS6" s="780"/>
      <c r="AT6" s="774" t="s">
        <v>3596</v>
      </c>
      <c r="AU6" s="774" t="s">
        <v>3562</v>
      </c>
      <c r="AV6" s="776" t="s">
        <v>3597</v>
      </c>
      <c r="AW6" s="774" t="s">
        <v>30</v>
      </c>
      <c r="AX6" s="788">
        <v>2</v>
      </c>
      <c r="AY6" s="789">
        <v>157</v>
      </c>
      <c r="AZ6" s="774" t="s">
        <v>3592</v>
      </c>
      <c r="BA6" s="790" t="str">
        <f t="shared" si="1"/>
        <v>Ajout INS / 3005-6554 / 43</v>
      </c>
      <c r="BB6" s="791" t="s">
        <v>3577</v>
      </c>
      <c r="BC6" s="791" t="s">
        <v>3577</v>
      </c>
      <c r="BD6" s="791" t="s">
        <v>3577</v>
      </c>
      <c r="BE6" s="791" t="s">
        <v>3577</v>
      </c>
    </row>
    <row r="7" spans="1:57" ht="30">
      <c r="A7" s="772" t="s">
        <v>3598</v>
      </c>
      <c r="B7" s="773" t="s">
        <v>3552</v>
      </c>
      <c r="C7" s="774" t="s">
        <v>3599</v>
      </c>
      <c r="D7" s="774" t="s">
        <v>3600</v>
      </c>
      <c r="E7" s="775">
        <v>4</v>
      </c>
      <c r="F7" s="774" t="s">
        <v>953</v>
      </c>
      <c r="G7" s="776" t="s">
        <v>952</v>
      </c>
      <c r="H7" s="777" t="s">
        <v>3601</v>
      </c>
      <c r="I7" s="777" t="s">
        <v>3602</v>
      </c>
      <c r="J7" s="774" t="s">
        <v>3603</v>
      </c>
      <c r="K7" s="777" t="s">
        <v>3604</v>
      </c>
      <c r="L7" s="776" t="s">
        <v>3603</v>
      </c>
      <c r="M7" s="772" t="s">
        <v>3572</v>
      </c>
      <c r="N7" s="774" t="s">
        <v>347</v>
      </c>
      <c r="O7" s="778">
        <v>39</v>
      </c>
      <c r="P7" s="779">
        <v>39</v>
      </c>
      <c r="Q7" s="776" t="s">
        <v>1</v>
      </c>
      <c r="R7" s="780">
        <v>41317</v>
      </c>
      <c r="S7" s="780"/>
      <c r="T7" s="780">
        <v>41317</v>
      </c>
      <c r="U7" s="780"/>
      <c r="V7" s="781">
        <v>41845</v>
      </c>
      <c r="W7" s="782">
        <v>42258</v>
      </c>
      <c r="X7" s="783"/>
      <c r="Y7" s="784">
        <v>13.548387096774201</v>
      </c>
      <c r="Z7" s="785">
        <v>41376</v>
      </c>
      <c r="AA7" s="785">
        <v>41388</v>
      </c>
      <c r="AB7" s="785">
        <v>41388</v>
      </c>
      <c r="AC7" s="785">
        <v>41355</v>
      </c>
      <c r="AD7" s="785">
        <v>41848</v>
      </c>
      <c r="AE7" s="785">
        <v>41376</v>
      </c>
      <c r="AF7" s="785">
        <v>41775</v>
      </c>
      <c r="AG7" s="785"/>
      <c r="AH7" s="785"/>
      <c r="AI7" s="785"/>
      <c r="AJ7" s="785"/>
      <c r="AK7" s="785"/>
      <c r="AL7" s="786"/>
      <c r="AM7" s="786"/>
      <c r="AN7" s="786"/>
      <c r="AO7" s="786"/>
      <c r="AP7" s="775">
        <v>70</v>
      </c>
      <c r="AQ7" s="776" t="s">
        <v>3605</v>
      </c>
      <c r="AR7" s="787">
        <v>41101</v>
      </c>
      <c r="AS7" s="780">
        <v>40963</v>
      </c>
      <c r="AT7" s="774" t="s">
        <v>3563</v>
      </c>
      <c r="AU7" s="774" t="s">
        <v>3606</v>
      </c>
      <c r="AV7" s="776" t="s">
        <v>3607</v>
      </c>
      <c r="AW7" s="774" t="s">
        <v>3565</v>
      </c>
      <c r="AX7" s="788">
        <v>1</v>
      </c>
      <c r="AY7" s="789">
        <v>267</v>
      </c>
      <c r="AZ7" s="774" t="s">
        <v>3603</v>
      </c>
      <c r="BA7" s="790" t="str">
        <f t="shared" si="1"/>
        <v>Ajout INS / 3005-6858 / 39</v>
      </c>
      <c r="BB7" s="791">
        <f t="shared" ref="BB7:BB55" si="2">MAX(Z7:AJ7)</f>
        <v>41848</v>
      </c>
      <c r="BC7" s="790" t="s">
        <v>3577</v>
      </c>
      <c r="BD7" s="790" t="s">
        <v>3577</v>
      </c>
      <c r="BE7" s="790" t="s">
        <v>3577</v>
      </c>
    </row>
    <row r="8" spans="1:57" ht="30">
      <c r="A8" s="772" t="s">
        <v>3598</v>
      </c>
      <c r="B8" s="773" t="s">
        <v>3552</v>
      </c>
      <c r="C8" s="774" t="s">
        <v>3608</v>
      </c>
      <c r="D8" s="774" t="s">
        <v>3609</v>
      </c>
      <c r="E8" s="775">
        <v>5</v>
      </c>
      <c r="F8" s="774" t="s">
        <v>1063</v>
      </c>
      <c r="G8" s="776" t="s">
        <v>1062</v>
      </c>
      <c r="H8" s="777" t="s">
        <v>3610</v>
      </c>
      <c r="I8" s="777" t="s">
        <v>3611</v>
      </c>
      <c r="J8" s="774" t="s">
        <v>2879</v>
      </c>
      <c r="K8" s="777" t="s">
        <v>3611</v>
      </c>
      <c r="L8" s="776" t="s">
        <v>2879</v>
      </c>
      <c r="M8" s="772" t="s">
        <v>3560</v>
      </c>
      <c r="N8" s="774" t="s">
        <v>371</v>
      </c>
      <c r="O8" s="778"/>
      <c r="P8" s="779">
        <v>5</v>
      </c>
      <c r="Q8" s="776" t="s">
        <v>1</v>
      </c>
      <c r="R8" s="780">
        <v>41333</v>
      </c>
      <c r="S8" s="780"/>
      <c r="T8" s="780">
        <v>41333</v>
      </c>
      <c r="U8" s="780"/>
      <c r="V8" s="781">
        <v>41894</v>
      </c>
      <c r="W8" s="782">
        <v>43456</v>
      </c>
      <c r="X8" s="783"/>
      <c r="Y8" s="784">
        <v>51.322580645161295</v>
      </c>
      <c r="Z8" s="785"/>
      <c r="AA8" s="785"/>
      <c r="AB8" s="785"/>
      <c r="AC8" s="785"/>
      <c r="AD8" s="785"/>
      <c r="AE8" s="785"/>
      <c r="AF8" s="785"/>
      <c r="AG8" s="785"/>
      <c r="AH8" s="785">
        <v>42080</v>
      </c>
      <c r="AI8" s="785"/>
      <c r="AJ8" s="785"/>
      <c r="AK8" s="785"/>
      <c r="AL8" s="786"/>
      <c r="AM8" s="786"/>
      <c r="AN8" s="786"/>
      <c r="AO8" s="786"/>
      <c r="AP8" s="775">
        <v>20</v>
      </c>
      <c r="AQ8" s="776"/>
      <c r="AR8" s="787">
        <v>41241</v>
      </c>
      <c r="AS8" s="780"/>
      <c r="AT8" s="774" t="s">
        <v>3563</v>
      </c>
      <c r="AU8" s="774" t="s">
        <v>3596</v>
      </c>
      <c r="AV8" s="776" t="s">
        <v>3612</v>
      </c>
      <c r="AW8" s="774" t="s">
        <v>30</v>
      </c>
      <c r="AX8" s="788">
        <v>9</v>
      </c>
      <c r="AY8" s="789">
        <v>149</v>
      </c>
      <c r="AZ8" s="774" t="s">
        <v>2879</v>
      </c>
      <c r="BA8" s="790" t="str">
        <f t="shared" si="1"/>
        <v>Augment. INS / 1462-9307 / 5</v>
      </c>
      <c r="BB8" s="791">
        <f>MAX(Z8:AO8)</f>
        <v>42080</v>
      </c>
      <c r="BC8" s="790" t="str">
        <f>INDEX($Z$2:$AO$2,0,MATCH(MAX(Z8:AO8),Z8:AO8,0))</f>
        <v>Dépôt plans+budget révisés</v>
      </c>
      <c r="BD8" s="792">
        <f>COUNTIF(Z8:AO8,BB8)</f>
        <v>1</v>
      </c>
      <c r="BE8" s="790" t="str">
        <f t="shared" ref="BE8:BE61" si="3">IF(BD8=1,"OK","doublons - À surveiller")</f>
        <v>OK</v>
      </c>
    </row>
    <row r="9" spans="1:57" ht="30">
      <c r="A9" s="772" t="s">
        <v>3598</v>
      </c>
      <c r="B9" s="773"/>
      <c r="C9" s="774" t="s">
        <v>3608</v>
      </c>
      <c r="D9" s="774" t="s">
        <v>3609</v>
      </c>
      <c r="E9" s="775">
        <v>5</v>
      </c>
      <c r="F9" s="774" t="s">
        <v>1063</v>
      </c>
      <c r="G9" s="776" t="s">
        <v>1062</v>
      </c>
      <c r="H9" s="777" t="s">
        <v>3613</v>
      </c>
      <c r="I9" s="777" t="s">
        <v>3611</v>
      </c>
      <c r="J9" s="774" t="s">
        <v>2879</v>
      </c>
      <c r="K9" s="777" t="s">
        <v>3611</v>
      </c>
      <c r="L9" s="776" t="s">
        <v>2879</v>
      </c>
      <c r="M9" s="772" t="s">
        <v>3572</v>
      </c>
      <c r="N9" s="774" t="s">
        <v>371</v>
      </c>
      <c r="O9" s="778"/>
      <c r="P9" s="779">
        <v>1</v>
      </c>
      <c r="Q9" s="776" t="s">
        <v>1</v>
      </c>
      <c r="R9" s="780">
        <v>41333</v>
      </c>
      <c r="S9" s="780"/>
      <c r="T9" s="780">
        <v>41333</v>
      </c>
      <c r="U9" s="780"/>
      <c r="V9" s="781">
        <v>41894</v>
      </c>
      <c r="W9" s="782">
        <v>42248</v>
      </c>
      <c r="X9" s="783"/>
      <c r="Y9" s="784">
        <v>11.6451612903226</v>
      </c>
      <c r="Z9" s="785"/>
      <c r="AA9" s="785"/>
      <c r="AB9" s="785"/>
      <c r="AC9" s="785"/>
      <c r="AD9" s="785"/>
      <c r="AE9" s="785"/>
      <c r="AF9" s="785"/>
      <c r="AG9" s="785"/>
      <c r="AH9" s="785"/>
      <c r="AI9" s="785"/>
      <c r="AJ9" s="785"/>
      <c r="AK9" s="785"/>
      <c r="AL9" s="786"/>
      <c r="AM9" s="786"/>
      <c r="AN9" s="786"/>
      <c r="AO9" s="786"/>
      <c r="AP9" s="775">
        <v>20</v>
      </c>
      <c r="AQ9" s="776"/>
      <c r="AR9" s="787">
        <v>41241</v>
      </c>
      <c r="AS9" s="780"/>
      <c r="AT9" s="774" t="s">
        <v>3563</v>
      </c>
      <c r="AU9" s="774" t="s">
        <v>3596</v>
      </c>
      <c r="AV9" s="776" t="s">
        <v>3614</v>
      </c>
      <c r="AW9" s="774" t="s">
        <v>30</v>
      </c>
      <c r="AX9" s="788">
        <v>8</v>
      </c>
      <c r="AY9" s="789">
        <v>149</v>
      </c>
      <c r="AZ9" s="774" t="s">
        <v>2879</v>
      </c>
      <c r="BA9" s="790" t="str">
        <f t="shared" si="1"/>
        <v>Augment. INS / 1462-9307 / 1</v>
      </c>
      <c r="BB9" s="791" t="s">
        <v>3577</v>
      </c>
      <c r="BC9" s="791" t="s">
        <v>3577</v>
      </c>
      <c r="BD9" s="791" t="s">
        <v>3577</v>
      </c>
      <c r="BE9" s="791" t="s">
        <v>3577</v>
      </c>
    </row>
    <row r="10" spans="1:57" ht="30">
      <c r="A10" s="772" t="s">
        <v>3598</v>
      </c>
      <c r="B10" s="773" t="s">
        <v>3552</v>
      </c>
      <c r="C10" s="774" t="s">
        <v>3608</v>
      </c>
      <c r="D10" s="774" t="s">
        <v>3609</v>
      </c>
      <c r="E10" s="775">
        <v>5</v>
      </c>
      <c r="F10" s="774" t="s">
        <v>1063</v>
      </c>
      <c r="G10" s="776" t="s">
        <v>1062</v>
      </c>
      <c r="H10" s="777" t="s">
        <v>3615</v>
      </c>
      <c r="I10" s="777" t="s">
        <v>3616</v>
      </c>
      <c r="J10" s="774" t="s">
        <v>1060</v>
      </c>
      <c r="K10" s="777" t="s">
        <v>3617</v>
      </c>
      <c r="L10" s="776" t="s">
        <v>3618</v>
      </c>
      <c r="M10" s="772" t="s">
        <v>3560</v>
      </c>
      <c r="N10" s="774" t="s">
        <v>371</v>
      </c>
      <c r="O10" s="778"/>
      <c r="P10" s="779">
        <v>8</v>
      </c>
      <c r="Q10" s="776" t="s">
        <v>1</v>
      </c>
      <c r="R10" s="780">
        <v>41337</v>
      </c>
      <c r="S10" s="780"/>
      <c r="T10" s="780">
        <v>41337</v>
      </c>
      <c r="U10" s="780"/>
      <c r="V10" s="781">
        <v>42090</v>
      </c>
      <c r="W10" s="782">
        <v>43831</v>
      </c>
      <c r="X10" s="783"/>
      <c r="Y10" s="784">
        <v>57.161290322580591</v>
      </c>
      <c r="Z10" s="785">
        <v>41620</v>
      </c>
      <c r="AA10" s="785">
        <v>41663</v>
      </c>
      <c r="AB10" s="785">
        <v>42436</v>
      </c>
      <c r="AC10" s="785"/>
      <c r="AD10" s="785"/>
      <c r="AE10" s="785"/>
      <c r="AF10" s="785"/>
      <c r="AG10" s="785"/>
      <c r="AH10" s="785"/>
      <c r="AI10" s="785"/>
      <c r="AJ10" s="785"/>
      <c r="AK10" s="785"/>
      <c r="AL10" s="786"/>
      <c r="AM10" s="786"/>
      <c r="AN10" s="786"/>
      <c r="AO10" s="786"/>
      <c r="AP10" s="775">
        <v>10</v>
      </c>
      <c r="AQ10" s="776"/>
      <c r="AR10" s="787">
        <v>41241</v>
      </c>
      <c r="AS10" s="780"/>
      <c r="AT10" s="774" t="s">
        <v>3562</v>
      </c>
      <c r="AU10" s="774" t="s">
        <v>3562</v>
      </c>
      <c r="AV10" s="776" t="s">
        <v>3619</v>
      </c>
      <c r="AW10" s="774" t="s">
        <v>30</v>
      </c>
      <c r="AX10" s="788">
        <v>10</v>
      </c>
      <c r="AY10" s="789">
        <v>639</v>
      </c>
      <c r="AZ10" s="774" t="s">
        <v>1060</v>
      </c>
      <c r="BA10" s="790" t="str">
        <f t="shared" si="1"/>
        <v>Augment. INS / 3005-0409 / 8</v>
      </c>
      <c r="BB10" s="791">
        <f>MAX(Z10:AO10)</f>
        <v>42436</v>
      </c>
      <c r="BC10" s="790" t="str">
        <f>INDEX($Z$2:$AO$2,0,MATCH(MAX(Z10:AO10),Z10:AO10,0))</f>
        <v>Avis du MFA embauche pro.</v>
      </c>
      <c r="BD10" s="792">
        <f>COUNTIF(Z10:AO10,BB10)</f>
        <v>1</v>
      </c>
      <c r="BE10" s="790" t="str">
        <f t="shared" si="3"/>
        <v>OK</v>
      </c>
    </row>
    <row r="11" spans="1:57" ht="30">
      <c r="A11" s="772" t="s">
        <v>3598</v>
      </c>
      <c r="B11" s="773" t="s">
        <v>3552</v>
      </c>
      <c r="C11" s="774" t="s">
        <v>3608</v>
      </c>
      <c r="D11" s="774" t="s">
        <v>3609</v>
      </c>
      <c r="E11" s="775">
        <v>5</v>
      </c>
      <c r="F11" s="774" t="s">
        <v>1075</v>
      </c>
      <c r="G11" s="776" t="s">
        <v>1091</v>
      </c>
      <c r="H11" s="777" t="s">
        <v>3620</v>
      </c>
      <c r="I11" s="777" t="s">
        <v>3621</v>
      </c>
      <c r="J11" s="774" t="s">
        <v>3622</v>
      </c>
      <c r="K11" s="777" t="s">
        <v>3621</v>
      </c>
      <c r="L11" s="776" t="s">
        <v>3622</v>
      </c>
      <c r="M11" s="772" t="s">
        <v>3572</v>
      </c>
      <c r="N11" s="774" t="s">
        <v>371</v>
      </c>
      <c r="O11" s="778"/>
      <c r="P11" s="779">
        <v>11</v>
      </c>
      <c r="Q11" s="776" t="s">
        <v>1</v>
      </c>
      <c r="R11" s="780">
        <v>41330</v>
      </c>
      <c r="S11" s="780"/>
      <c r="T11" s="780">
        <v>41330</v>
      </c>
      <c r="U11" s="780"/>
      <c r="V11" s="781">
        <v>41894</v>
      </c>
      <c r="W11" s="782">
        <v>42801</v>
      </c>
      <c r="X11" s="783"/>
      <c r="Y11" s="784">
        <v>29.838709677419399</v>
      </c>
      <c r="Z11" s="785"/>
      <c r="AA11" s="785"/>
      <c r="AB11" s="785"/>
      <c r="AC11" s="785"/>
      <c r="AD11" s="785"/>
      <c r="AE11" s="785"/>
      <c r="AF11" s="785"/>
      <c r="AG11" s="785"/>
      <c r="AH11" s="785">
        <v>41716</v>
      </c>
      <c r="AI11" s="785"/>
      <c r="AJ11" s="785"/>
      <c r="AK11" s="785"/>
      <c r="AL11" s="786"/>
      <c r="AM11" s="786"/>
      <c r="AN11" s="786"/>
      <c r="AO11" s="786"/>
      <c r="AP11" s="775">
        <v>70</v>
      </c>
      <c r="AQ11" s="776" t="s">
        <v>3623</v>
      </c>
      <c r="AR11" s="787">
        <v>41241</v>
      </c>
      <c r="AS11" s="780"/>
      <c r="AT11" s="774" t="s">
        <v>3563</v>
      </c>
      <c r="AU11" s="774" t="s">
        <v>3624</v>
      </c>
      <c r="AV11" s="776" t="s">
        <v>3625</v>
      </c>
      <c r="AW11" s="774" t="s">
        <v>30</v>
      </c>
      <c r="AX11" s="788">
        <v>5</v>
      </c>
      <c r="AY11" s="789">
        <v>627</v>
      </c>
      <c r="AZ11" s="774" t="s">
        <v>3622</v>
      </c>
      <c r="BA11" s="790" t="str">
        <f t="shared" si="1"/>
        <v>Augment. INS / 2172-7102 / 11</v>
      </c>
      <c r="BB11" s="791">
        <f t="shared" si="2"/>
        <v>41716</v>
      </c>
      <c r="BC11" s="790" t="s">
        <v>3577</v>
      </c>
      <c r="BD11" s="790" t="s">
        <v>3577</v>
      </c>
      <c r="BE11" s="790" t="s">
        <v>3577</v>
      </c>
    </row>
    <row r="12" spans="1:57" ht="30">
      <c r="A12" s="772" t="s">
        <v>3598</v>
      </c>
      <c r="B12" s="773" t="s">
        <v>3552</v>
      </c>
      <c r="C12" s="774" t="s">
        <v>3608</v>
      </c>
      <c r="D12" s="774" t="s">
        <v>3609</v>
      </c>
      <c r="E12" s="775">
        <v>5</v>
      </c>
      <c r="F12" s="774" t="s">
        <v>1113</v>
      </c>
      <c r="G12" s="776" t="s">
        <v>1155</v>
      </c>
      <c r="H12" s="777" t="s">
        <v>3626</v>
      </c>
      <c r="I12" s="777" t="s">
        <v>3627</v>
      </c>
      <c r="J12" s="774" t="s">
        <v>3628</v>
      </c>
      <c r="K12" s="777" t="s">
        <v>3629</v>
      </c>
      <c r="L12" s="776" t="s">
        <v>3630</v>
      </c>
      <c r="M12" s="772" t="s">
        <v>3560</v>
      </c>
      <c r="N12" s="774" t="s">
        <v>347</v>
      </c>
      <c r="O12" s="778">
        <v>80</v>
      </c>
      <c r="P12" s="779">
        <v>80</v>
      </c>
      <c r="Q12" s="776" t="s">
        <v>1</v>
      </c>
      <c r="R12" s="780">
        <v>41337</v>
      </c>
      <c r="S12" s="780"/>
      <c r="T12" s="780">
        <v>41337</v>
      </c>
      <c r="U12" s="780"/>
      <c r="V12" s="781">
        <v>42094</v>
      </c>
      <c r="W12" s="782">
        <v>43708</v>
      </c>
      <c r="X12" s="783"/>
      <c r="Y12" s="784">
        <v>53</v>
      </c>
      <c r="Z12" s="785">
        <v>41438</v>
      </c>
      <c r="AA12" s="785">
        <v>41459</v>
      </c>
      <c r="AB12" s="785">
        <v>41507</v>
      </c>
      <c r="AC12" s="785">
        <v>41725</v>
      </c>
      <c r="AD12" s="785">
        <v>41870</v>
      </c>
      <c r="AE12" s="785"/>
      <c r="AF12" s="785"/>
      <c r="AG12" s="785"/>
      <c r="AH12" s="785"/>
      <c r="AI12" s="785"/>
      <c r="AJ12" s="785"/>
      <c r="AK12" s="785"/>
      <c r="AL12" s="786"/>
      <c r="AM12" s="786"/>
      <c r="AN12" s="786"/>
      <c r="AO12" s="786"/>
      <c r="AP12" s="775">
        <v>20</v>
      </c>
      <c r="AQ12" s="776" t="s">
        <v>3631</v>
      </c>
      <c r="AR12" s="787">
        <v>41241</v>
      </c>
      <c r="AS12" s="780">
        <v>40963</v>
      </c>
      <c r="AT12" s="774" t="s">
        <v>3563</v>
      </c>
      <c r="AU12" s="774" t="s">
        <v>3563</v>
      </c>
      <c r="AV12" s="776" t="s">
        <v>3632</v>
      </c>
      <c r="AW12" s="774" t="s">
        <v>3565</v>
      </c>
      <c r="AX12" s="788">
        <v>1</v>
      </c>
      <c r="AY12" s="789">
        <v>392</v>
      </c>
      <c r="AZ12" s="774" t="s">
        <v>3628</v>
      </c>
      <c r="BA12" s="790" t="str">
        <f t="shared" si="1"/>
        <v>Ajout INS / 3005-6865 / 80</v>
      </c>
      <c r="BB12" s="791">
        <f>MAX(Z12:AO12)</f>
        <v>41870</v>
      </c>
      <c r="BC12" s="790" t="str">
        <f>INDEX($Z$2:$AO$2,0,MATCH(MAX(Z12:AO12),Z12:AO12,0))</f>
        <v>Dépôt plans+budget pré.</v>
      </c>
      <c r="BD12" s="792">
        <f>COUNTIF(Z12:AO12,BB12)</f>
        <v>1</v>
      </c>
      <c r="BE12" s="790" t="str">
        <f t="shared" si="3"/>
        <v>OK</v>
      </c>
    </row>
    <row r="13" spans="1:57" ht="30">
      <c r="A13" s="772" t="s">
        <v>3598</v>
      </c>
      <c r="B13" s="773" t="s">
        <v>3552</v>
      </c>
      <c r="C13" s="774" t="s">
        <v>3608</v>
      </c>
      <c r="D13" s="774" t="s">
        <v>3609</v>
      </c>
      <c r="E13" s="775">
        <v>5</v>
      </c>
      <c r="F13" s="774" t="s">
        <v>1113</v>
      </c>
      <c r="G13" s="776" t="s">
        <v>1155</v>
      </c>
      <c r="H13" s="777" t="s">
        <v>3633</v>
      </c>
      <c r="I13" s="777" t="s">
        <v>3634</v>
      </c>
      <c r="J13" s="774" t="s">
        <v>2884</v>
      </c>
      <c r="K13" s="777" t="s">
        <v>3635</v>
      </c>
      <c r="L13" s="776" t="s">
        <v>2884</v>
      </c>
      <c r="M13" s="772" t="s">
        <v>3572</v>
      </c>
      <c r="N13" s="774" t="s">
        <v>371</v>
      </c>
      <c r="O13" s="778">
        <v>8</v>
      </c>
      <c r="P13" s="779">
        <v>8</v>
      </c>
      <c r="Q13" s="776" t="s">
        <v>1</v>
      </c>
      <c r="R13" s="780">
        <v>41325</v>
      </c>
      <c r="S13" s="780"/>
      <c r="T13" s="780">
        <v>41325</v>
      </c>
      <c r="U13" s="780"/>
      <c r="V13" s="781">
        <v>41873</v>
      </c>
      <c r="W13" s="782">
        <v>42094</v>
      </c>
      <c r="X13" s="783"/>
      <c r="Y13" s="784">
        <v>7.2903225806451601</v>
      </c>
      <c r="Z13" s="785"/>
      <c r="AA13" s="785"/>
      <c r="AB13" s="785"/>
      <c r="AC13" s="785"/>
      <c r="AD13" s="785"/>
      <c r="AE13" s="785"/>
      <c r="AF13" s="785"/>
      <c r="AG13" s="785"/>
      <c r="AH13" s="785"/>
      <c r="AI13" s="785"/>
      <c r="AJ13" s="785"/>
      <c r="AK13" s="785"/>
      <c r="AL13" s="786"/>
      <c r="AM13" s="786"/>
      <c r="AN13" s="786"/>
      <c r="AO13" s="786"/>
      <c r="AP13" s="775">
        <v>70</v>
      </c>
      <c r="AQ13" s="776" t="s">
        <v>3636</v>
      </c>
      <c r="AR13" s="787">
        <v>41241</v>
      </c>
      <c r="AS13" s="780">
        <v>40963</v>
      </c>
      <c r="AT13" s="774" t="s">
        <v>3606</v>
      </c>
      <c r="AU13" s="774" t="s">
        <v>3606</v>
      </c>
      <c r="AV13" s="776" t="s">
        <v>3637</v>
      </c>
      <c r="AW13" s="774" t="s">
        <v>3565</v>
      </c>
      <c r="AX13" s="788">
        <v>16</v>
      </c>
      <c r="AY13" s="789">
        <v>60001167</v>
      </c>
      <c r="AZ13" s="774" t="s">
        <v>2884</v>
      </c>
      <c r="BA13" s="790" t="str">
        <f t="shared" si="1"/>
        <v>Augment. INS / 3005-1274 / 8</v>
      </c>
      <c r="BB13" s="791" t="s">
        <v>3577</v>
      </c>
      <c r="BC13" s="791" t="s">
        <v>3577</v>
      </c>
      <c r="BD13" s="791" t="s">
        <v>3577</v>
      </c>
      <c r="BE13" s="791" t="s">
        <v>3577</v>
      </c>
    </row>
    <row r="14" spans="1:57" ht="30">
      <c r="A14" s="772" t="s">
        <v>3638</v>
      </c>
      <c r="B14" s="773" t="s">
        <v>3552</v>
      </c>
      <c r="C14" s="774" t="s">
        <v>3639</v>
      </c>
      <c r="D14" s="774" t="s">
        <v>3640</v>
      </c>
      <c r="E14" s="775">
        <v>6</v>
      </c>
      <c r="F14" s="774" t="s">
        <v>3641</v>
      </c>
      <c r="G14" s="776" t="s">
        <v>1228</v>
      </c>
      <c r="H14" s="777" t="s">
        <v>3642</v>
      </c>
      <c r="I14" s="777" t="s">
        <v>3643</v>
      </c>
      <c r="J14" s="774" t="s">
        <v>3644</v>
      </c>
      <c r="K14" s="777" t="s">
        <v>3643</v>
      </c>
      <c r="L14" s="776" t="s">
        <v>3644</v>
      </c>
      <c r="M14" s="772" t="s">
        <v>3572</v>
      </c>
      <c r="N14" s="774" t="s">
        <v>371</v>
      </c>
      <c r="O14" s="778">
        <v>20</v>
      </c>
      <c r="P14" s="779">
        <v>20</v>
      </c>
      <c r="Q14" s="776" t="s">
        <v>1</v>
      </c>
      <c r="R14" s="780">
        <v>41359</v>
      </c>
      <c r="S14" s="780"/>
      <c r="T14" s="780">
        <v>41431</v>
      </c>
      <c r="U14" s="780"/>
      <c r="V14" s="781">
        <v>42094</v>
      </c>
      <c r="W14" s="782">
        <v>42262</v>
      </c>
      <c r="X14" s="783"/>
      <c r="Y14" s="784">
        <v>5.4838709677419395</v>
      </c>
      <c r="Z14" s="785"/>
      <c r="AA14" s="785"/>
      <c r="AB14" s="785"/>
      <c r="AC14" s="785"/>
      <c r="AD14" s="785"/>
      <c r="AE14" s="785"/>
      <c r="AF14" s="785"/>
      <c r="AG14" s="785"/>
      <c r="AH14" s="785">
        <v>41929</v>
      </c>
      <c r="AI14" s="785"/>
      <c r="AJ14" s="785"/>
      <c r="AK14" s="785"/>
      <c r="AL14" s="786"/>
      <c r="AM14" s="786"/>
      <c r="AN14" s="786"/>
      <c r="AO14" s="786"/>
      <c r="AP14" s="775">
        <v>10</v>
      </c>
      <c r="AQ14" s="776" t="s">
        <v>3645</v>
      </c>
      <c r="AR14" s="787">
        <v>41241</v>
      </c>
      <c r="AS14" s="780">
        <v>40963</v>
      </c>
      <c r="AT14" s="774" t="s">
        <v>3562</v>
      </c>
      <c r="AU14" s="774" t="s">
        <v>3606</v>
      </c>
      <c r="AV14" s="776" t="s">
        <v>3646</v>
      </c>
      <c r="AW14" s="774" t="s">
        <v>3565</v>
      </c>
      <c r="AX14" s="788">
        <v>3</v>
      </c>
      <c r="AY14" s="789">
        <v>249</v>
      </c>
      <c r="AZ14" s="774" t="s">
        <v>3647</v>
      </c>
      <c r="BA14" s="790" t="str">
        <f t="shared" si="1"/>
        <v>Augment. INS / 1508-3454 / 20</v>
      </c>
      <c r="BB14" s="791">
        <f t="shared" si="2"/>
        <v>41929</v>
      </c>
      <c r="BC14" s="790" t="s">
        <v>3577</v>
      </c>
      <c r="BD14" s="790" t="s">
        <v>3577</v>
      </c>
      <c r="BE14" s="790" t="s">
        <v>3577</v>
      </c>
    </row>
    <row r="15" spans="1:57" ht="30">
      <c r="A15" s="772" t="s">
        <v>3638</v>
      </c>
      <c r="B15" s="773" t="s">
        <v>3552</v>
      </c>
      <c r="C15" s="774" t="s">
        <v>3639</v>
      </c>
      <c r="D15" s="774" t="s">
        <v>3648</v>
      </c>
      <c r="E15" s="775">
        <v>6</v>
      </c>
      <c r="F15" s="774" t="s">
        <v>1235</v>
      </c>
      <c r="G15" s="776" t="s">
        <v>1234</v>
      </c>
      <c r="H15" s="777" t="s">
        <v>3649</v>
      </c>
      <c r="I15" s="777" t="s">
        <v>3650</v>
      </c>
      <c r="J15" s="774" t="s">
        <v>1236</v>
      </c>
      <c r="K15" s="777" t="s">
        <v>1237</v>
      </c>
      <c r="L15" s="776" t="s">
        <v>3651</v>
      </c>
      <c r="M15" s="772" t="s">
        <v>3560</v>
      </c>
      <c r="N15" s="774" t="s">
        <v>347</v>
      </c>
      <c r="O15" s="778">
        <v>80</v>
      </c>
      <c r="P15" s="779">
        <v>80</v>
      </c>
      <c r="Q15" s="776" t="s">
        <v>1</v>
      </c>
      <c r="R15" s="780">
        <v>41353</v>
      </c>
      <c r="S15" s="780"/>
      <c r="T15" s="780">
        <v>41361</v>
      </c>
      <c r="U15" s="780"/>
      <c r="V15" s="781">
        <v>42460</v>
      </c>
      <c r="W15" s="782">
        <v>43830</v>
      </c>
      <c r="X15" s="783"/>
      <c r="Y15" s="784">
        <v>45</v>
      </c>
      <c r="Z15" s="785"/>
      <c r="AA15" s="785"/>
      <c r="AB15" s="785"/>
      <c r="AC15" s="785"/>
      <c r="AD15" s="785"/>
      <c r="AE15" s="785"/>
      <c r="AF15" s="785"/>
      <c r="AG15" s="785"/>
      <c r="AH15" s="785"/>
      <c r="AI15" s="785"/>
      <c r="AJ15" s="785"/>
      <c r="AK15" s="785"/>
      <c r="AL15" s="786"/>
      <c r="AM15" s="786"/>
      <c r="AN15" s="786"/>
      <c r="AO15" s="786"/>
      <c r="AP15" s="775">
        <v>10</v>
      </c>
      <c r="AQ15" s="776" t="s">
        <v>3652</v>
      </c>
      <c r="AR15" s="787">
        <v>41241</v>
      </c>
      <c r="AS15" s="780">
        <v>40963</v>
      </c>
      <c r="AT15" s="774" t="s">
        <v>3596</v>
      </c>
      <c r="AU15" s="774" t="s">
        <v>3563</v>
      </c>
      <c r="AV15" s="776" t="s">
        <v>3653</v>
      </c>
      <c r="AW15" s="774" t="s">
        <v>3565</v>
      </c>
      <c r="AX15" s="788">
        <v>1</v>
      </c>
      <c r="AY15" s="789">
        <v>60001280</v>
      </c>
      <c r="AZ15" s="774" t="s">
        <v>1236</v>
      </c>
      <c r="BA15" s="790" t="str">
        <f t="shared" si="1"/>
        <v>Ajout INS / 3005-6630 / 80</v>
      </c>
      <c r="BB15" s="791" t="s">
        <v>3654</v>
      </c>
      <c r="BC15" s="791" t="s">
        <v>3654</v>
      </c>
      <c r="BD15" s="792" t="s">
        <v>3655</v>
      </c>
      <c r="BE15" s="790" t="s">
        <v>3654</v>
      </c>
    </row>
    <row r="16" spans="1:57" ht="30">
      <c r="A16" s="772" t="s">
        <v>3638</v>
      </c>
      <c r="B16" s="773" t="s">
        <v>3552</v>
      </c>
      <c r="C16" s="774" t="s">
        <v>3656</v>
      </c>
      <c r="D16" s="774" t="s">
        <v>3657</v>
      </c>
      <c r="E16" s="775">
        <v>6</v>
      </c>
      <c r="F16" s="774" t="s">
        <v>1246</v>
      </c>
      <c r="G16" s="776" t="s">
        <v>1245</v>
      </c>
      <c r="H16" s="777" t="s">
        <v>3658</v>
      </c>
      <c r="I16" s="777" t="s">
        <v>3659</v>
      </c>
      <c r="J16" s="774" t="s">
        <v>3660</v>
      </c>
      <c r="K16" s="777" t="s">
        <v>3661</v>
      </c>
      <c r="L16" s="776" t="s">
        <v>3662</v>
      </c>
      <c r="M16" s="772" t="s">
        <v>3572</v>
      </c>
      <c r="N16" s="774" t="s">
        <v>371</v>
      </c>
      <c r="O16" s="778">
        <v>8</v>
      </c>
      <c r="P16" s="779">
        <v>8</v>
      </c>
      <c r="Q16" s="776" t="s">
        <v>1</v>
      </c>
      <c r="R16" s="780"/>
      <c r="S16" s="780"/>
      <c r="T16" s="780"/>
      <c r="U16" s="780"/>
      <c r="V16" s="781">
        <v>41729</v>
      </c>
      <c r="W16" s="782">
        <v>41729</v>
      </c>
      <c r="X16" s="783"/>
      <c r="Y16" s="784"/>
      <c r="Z16" s="785"/>
      <c r="AA16" s="785"/>
      <c r="AB16" s="785"/>
      <c r="AC16" s="785"/>
      <c r="AD16" s="785"/>
      <c r="AE16" s="785"/>
      <c r="AF16" s="785"/>
      <c r="AG16" s="785"/>
      <c r="AH16" s="785"/>
      <c r="AI16" s="785"/>
      <c r="AJ16" s="785"/>
      <c r="AK16" s="785"/>
      <c r="AL16" s="786"/>
      <c r="AM16" s="786"/>
      <c r="AN16" s="786"/>
      <c r="AO16" s="786"/>
      <c r="AP16" s="775">
        <v>70</v>
      </c>
      <c r="AQ16" s="776" t="s">
        <v>3663</v>
      </c>
      <c r="AR16" s="787">
        <v>41241</v>
      </c>
      <c r="AS16" s="780">
        <v>40963</v>
      </c>
      <c r="AT16" s="774" t="s">
        <v>3563</v>
      </c>
      <c r="AU16" s="774" t="s">
        <v>3606</v>
      </c>
      <c r="AV16" s="776" t="s">
        <v>3664</v>
      </c>
      <c r="AW16" s="774" t="s">
        <v>3565</v>
      </c>
      <c r="AX16" s="788">
        <v>8</v>
      </c>
      <c r="AY16" s="789">
        <v>284</v>
      </c>
      <c r="AZ16" s="774" t="s">
        <v>3660</v>
      </c>
      <c r="BA16" s="790" t="str">
        <f t="shared" si="1"/>
        <v>Augment. INS / 3005-4794 / 8</v>
      </c>
      <c r="BB16" s="791" t="s">
        <v>3577</v>
      </c>
      <c r="BC16" s="791" t="s">
        <v>3577</v>
      </c>
      <c r="BD16" s="791" t="s">
        <v>3577</v>
      </c>
      <c r="BE16" s="791" t="s">
        <v>3577</v>
      </c>
    </row>
    <row r="17" spans="1:58" ht="30">
      <c r="A17" s="772" t="s">
        <v>3638</v>
      </c>
      <c r="B17" s="773" t="s">
        <v>3552</v>
      </c>
      <c r="C17" s="774" t="s">
        <v>3656</v>
      </c>
      <c r="D17" s="774" t="s">
        <v>3657</v>
      </c>
      <c r="E17" s="775">
        <v>6</v>
      </c>
      <c r="F17" s="774" t="s">
        <v>3269</v>
      </c>
      <c r="G17" s="776" t="s">
        <v>1245</v>
      </c>
      <c r="H17" s="777" t="s">
        <v>3665</v>
      </c>
      <c r="I17" s="777" t="s">
        <v>3666</v>
      </c>
      <c r="J17" s="774" t="s">
        <v>3667</v>
      </c>
      <c r="K17" s="777" t="s">
        <v>3668</v>
      </c>
      <c r="L17" s="776" t="s">
        <v>3669</v>
      </c>
      <c r="M17" s="772" t="s">
        <v>3572</v>
      </c>
      <c r="N17" s="774" t="s">
        <v>347</v>
      </c>
      <c r="O17" s="778">
        <v>80</v>
      </c>
      <c r="P17" s="779">
        <v>80</v>
      </c>
      <c r="Q17" s="776" t="s">
        <v>1</v>
      </c>
      <c r="R17" s="780">
        <v>41360</v>
      </c>
      <c r="S17" s="780"/>
      <c r="T17" s="780">
        <v>41360</v>
      </c>
      <c r="U17" s="780"/>
      <c r="V17" s="781">
        <v>42094</v>
      </c>
      <c r="W17" s="782">
        <v>42461</v>
      </c>
      <c r="X17" s="783"/>
      <c r="Y17" s="784">
        <v>12.0322580645161</v>
      </c>
      <c r="Z17" s="785"/>
      <c r="AA17" s="785"/>
      <c r="AB17" s="785"/>
      <c r="AC17" s="785"/>
      <c r="AD17" s="785"/>
      <c r="AE17" s="785"/>
      <c r="AF17" s="785"/>
      <c r="AG17" s="785"/>
      <c r="AH17" s="785"/>
      <c r="AI17" s="785"/>
      <c r="AJ17" s="785"/>
      <c r="AK17" s="785"/>
      <c r="AL17" s="786"/>
      <c r="AM17" s="786"/>
      <c r="AN17" s="786"/>
      <c r="AO17" s="786"/>
      <c r="AP17" s="775">
        <v>30</v>
      </c>
      <c r="AQ17" s="776" t="s">
        <v>3670</v>
      </c>
      <c r="AR17" s="787">
        <v>41241</v>
      </c>
      <c r="AS17" s="780">
        <v>40963</v>
      </c>
      <c r="AT17" s="774" t="s">
        <v>3562</v>
      </c>
      <c r="AU17" s="774" t="s">
        <v>3563</v>
      </c>
      <c r="AV17" s="776" t="s">
        <v>3671</v>
      </c>
      <c r="AW17" s="774" t="s">
        <v>3565</v>
      </c>
      <c r="AX17" s="788">
        <v>1</v>
      </c>
      <c r="AY17" s="789">
        <v>481</v>
      </c>
      <c r="AZ17" s="774" t="s">
        <v>3667</v>
      </c>
      <c r="BA17" s="790" t="str">
        <f t="shared" si="1"/>
        <v>Ajout INS / 3005-7299 / 80</v>
      </c>
      <c r="BB17" s="791" t="s">
        <v>3577</v>
      </c>
      <c r="BC17" s="791" t="s">
        <v>3577</v>
      </c>
      <c r="BD17" s="791" t="s">
        <v>3577</v>
      </c>
      <c r="BE17" s="791" t="s">
        <v>3577</v>
      </c>
    </row>
    <row r="18" spans="1:58" ht="45">
      <c r="A18" s="772" t="s">
        <v>3638</v>
      </c>
      <c r="B18" s="773" t="s">
        <v>3552</v>
      </c>
      <c r="C18" s="774" t="s">
        <v>3672</v>
      </c>
      <c r="D18" s="774" t="s">
        <v>3673</v>
      </c>
      <c r="E18" s="775">
        <v>6</v>
      </c>
      <c r="F18" s="774" t="s">
        <v>3269</v>
      </c>
      <c r="G18" s="776" t="s">
        <v>3674</v>
      </c>
      <c r="H18" s="777" t="s">
        <v>3675</v>
      </c>
      <c r="I18" s="777" t="s">
        <v>3676</v>
      </c>
      <c r="J18" s="774" t="s">
        <v>3677</v>
      </c>
      <c r="K18" s="777" t="s">
        <v>3678</v>
      </c>
      <c r="L18" s="776" t="s">
        <v>3677</v>
      </c>
      <c r="M18" s="772" t="s">
        <v>3560</v>
      </c>
      <c r="N18" s="774" t="s">
        <v>957</v>
      </c>
      <c r="O18" s="778">
        <v>80</v>
      </c>
      <c r="P18" s="779">
        <v>80</v>
      </c>
      <c r="Q18" s="776" t="s">
        <v>1</v>
      </c>
      <c r="R18" s="780">
        <v>41360</v>
      </c>
      <c r="S18" s="780"/>
      <c r="T18" s="780">
        <v>41369</v>
      </c>
      <c r="U18" s="780"/>
      <c r="V18" s="781">
        <v>42460</v>
      </c>
      <c r="W18" s="782">
        <v>43709</v>
      </c>
      <c r="X18" s="783"/>
      <c r="Y18" s="784">
        <v>41.0322580645161</v>
      </c>
      <c r="Z18" s="785"/>
      <c r="AA18" s="785"/>
      <c r="AB18" s="785"/>
      <c r="AC18" s="785"/>
      <c r="AD18" s="785"/>
      <c r="AE18" s="785"/>
      <c r="AF18" s="785"/>
      <c r="AG18" s="785"/>
      <c r="AH18" s="785"/>
      <c r="AI18" s="785"/>
      <c r="AJ18" s="785"/>
      <c r="AK18" s="785"/>
      <c r="AL18" s="786"/>
      <c r="AM18" s="786"/>
      <c r="AN18" s="786"/>
      <c r="AO18" s="786"/>
      <c r="AP18" s="775">
        <v>10</v>
      </c>
      <c r="AQ18" s="776" t="s">
        <v>3679</v>
      </c>
      <c r="AR18" s="787">
        <v>41241</v>
      </c>
      <c r="AS18" s="780">
        <v>40963</v>
      </c>
      <c r="AT18" s="774" t="s">
        <v>3596</v>
      </c>
      <c r="AU18" s="774" t="s">
        <v>3563</v>
      </c>
      <c r="AV18" s="776" t="s">
        <v>3680</v>
      </c>
      <c r="AW18" s="774" t="s">
        <v>3565</v>
      </c>
      <c r="AX18" s="788">
        <v>1</v>
      </c>
      <c r="AY18" s="789">
        <v>60009936</v>
      </c>
      <c r="AZ18" s="774" t="s">
        <v>3681</v>
      </c>
      <c r="BA18" s="790" t="str">
        <f t="shared" si="1"/>
        <v>Implant.CPE INS / 3005-7435 / 80</v>
      </c>
      <c r="BB18" s="791" t="s">
        <v>3654</v>
      </c>
      <c r="BC18" s="791" t="s">
        <v>3654</v>
      </c>
      <c r="BD18" s="792" t="s">
        <v>3655</v>
      </c>
      <c r="BE18" s="790" t="s">
        <v>3654</v>
      </c>
    </row>
    <row r="19" spans="1:58" ht="30">
      <c r="A19" s="772" t="s">
        <v>3638</v>
      </c>
      <c r="B19" s="773" t="s">
        <v>3552</v>
      </c>
      <c r="C19" s="774" t="s">
        <v>3672</v>
      </c>
      <c r="D19" s="774" t="s">
        <v>3648</v>
      </c>
      <c r="E19" s="775">
        <v>6</v>
      </c>
      <c r="F19" s="774" t="s">
        <v>3269</v>
      </c>
      <c r="G19" s="776" t="s">
        <v>1302</v>
      </c>
      <c r="H19" s="777" t="s">
        <v>3682</v>
      </c>
      <c r="I19" s="777" t="s">
        <v>3683</v>
      </c>
      <c r="J19" s="774" t="s">
        <v>3684</v>
      </c>
      <c r="K19" s="777" t="s">
        <v>3685</v>
      </c>
      <c r="L19" s="776" t="s">
        <v>3686</v>
      </c>
      <c r="M19" s="772" t="s">
        <v>3560</v>
      </c>
      <c r="N19" s="774" t="s">
        <v>347</v>
      </c>
      <c r="O19" s="778">
        <v>80</v>
      </c>
      <c r="P19" s="779">
        <v>80</v>
      </c>
      <c r="Q19" s="776" t="s">
        <v>1</v>
      </c>
      <c r="R19" s="780">
        <v>41359</v>
      </c>
      <c r="S19" s="780"/>
      <c r="T19" s="780">
        <v>41360</v>
      </c>
      <c r="U19" s="780"/>
      <c r="V19" s="781">
        <v>42460</v>
      </c>
      <c r="W19" s="782">
        <v>43708</v>
      </c>
      <c r="X19" s="783"/>
      <c r="Y19" s="784">
        <v>41</v>
      </c>
      <c r="Z19" s="785">
        <v>41603</v>
      </c>
      <c r="AA19" s="785">
        <v>41899</v>
      </c>
      <c r="AB19" s="785">
        <v>41744</v>
      </c>
      <c r="AC19" s="785"/>
      <c r="AD19" s="785"/>
      <c r="AE19" s="785"/>
      <c r="AF19" s="785">
        <v>42501</v>
      </c>
      <c r="AG19" s="785"/>
      <c r="AH19" s="785">
        <v>42478</v>
      </c>
      <c r="AI19" s="785"/>
      <c r="AJ19" s="785"/>
      <c r="AK19" s="785"/>
      <c r="AL19" s="786"/>
      <c r="AM19" s="786"/>
      <c r="AN19" s="786"/>
      <c r="AO19" s="786"/>
      <c r="AP19" s="775">
        <v>10</v>
      </c>
      <c r="AQ19" s="793" t="s">
        <v>3687</v>
      </c>
      <c r="AR19" s="787">
        <v>41241</v>
      </c>
      <c r="AS19" s="780">
        <v>40963</v>
      </c>
      <c r="AT19" s="774" t="s">
        <v>3596</v>
      </c>
      <c r="AU19" s="774" t="s">
        <v>3563</v>
      </c>
      <c r="AV19" s="776" t="s">
        <v>3688</v>
      </c>
      <c r="AW19" s="774" t="s">
        <v>3565</v>
      </c>
      <c r="AX19" s="788">
        <v>1</v>
      </c>
      <c r="AY19" s="789">
        <v>238</v>
      </c>
      <c r="AZ19" s="774" t="s">
        <v>3684</v>
      </c>
      <c r="BA19" s="790" t="str">
        <f t="shared" si="1"/>
        <v>Ajout INS / 3005-7608 / 80</v>
      </c>
      <c r="BB19" s="794">
        <f>MAX(Z19:AO19)</f>
        <v>42501</v>
      </c>
      <c r="BC19" s="795" t="str">
        <f>INDEX($Z$2:$AO$2,0,MATCH(MAX(Z19:AO19),Z19:AO19,0))</f>
        <v>Approbation plans+budget pré.</v>
      </c>
      <c r="BD19" s="792">
        <f t="shared" ref="BD19" si="4">COUNTIF(Z19:AO19,BB19)</f>
        <v>1</v>
      </c>
      <c r="BE19" s="790" t="str">
        <f t="shared" si="3"/>
        <v>OK</v>
      </c>
      <c r="BF19" s="2" t="s">
        <v>3689</v>
      </c>
    </row>
    <row r="20" spans="1:58" ht="30">
      <c r="A20" s="772" t="s">
        <v>3638</v>
      </c>
      <c r="B20" s="773"/>
      <c r="C20" s="774" t="s">
        <v>3690</v>
      </c>
      <c r="D20" s="774" t="s">
        <v>3691</v>
      </c>
      <c r="E20" s="775">
        <v>6</v>
      </c>
      <c r="F20" s="774" t="s">
        <v>3269</v>
      </c>
      <c r="G20" s="776" t="s">
        <v>1313</v>
      </c>
      <c r="H20" s="777" t="s">
        <v>3692</v>
      </c>
      <c r="I20" s="777" t="s">
        <v>3693</v>
      </c>
      <c r="J20" s="774" t="s">
        <v>3694</v>
      </c>
      <c r="K20" s="777" t="s">
        <v>3695</v>
      </c>
      <c r="L20" s="776" t="s">
        <v>3694</v>
      </c>
      <c r="M20" s="772" t="s">
        <v>3572</v>
      </c>
      <c r="N20" s="774" t="s">
        <v>693</v>
      </c>
      <c r="O20" s="778"/>
      <c r="P20" s="779">
        <v>2</v>
      </c>
      <c r="Q20" s="776" t="s">
        <v>4</v>
      </c>
      <c r="R20" s="780">
        <v>41352</v>
      </c>
      <c r="S20" s="780"/>
      <c r="T20" s="780">
        <v>41360</v>
      </c>
      <c r="U20" s="780"/>
      <c r="V20" s="781">
        <v>42094</v>
      </c>
      <c r="W20" s="782">
        <v>41673</v>
      </c>
      <c r="X20" s="783"/>
      <c r="Y20" s="784"/>
      <c r="Z20" s="785"/>
      <c r="AA20" s="785"/>
      <c r="AB20" s="785"/>
      <c r="AC20" s="785"/>
      <c r="AD20" s="785"/>
      <c r="AE20" s="785"/>
      <c r="AF20" s="785"/>
      <c r="AG20" s="785"/>
      <c r="AH20" s="785">
        <v>41464</v>
      </c>
      <c r="AI20" s="785"/>
      <c r="AJ20" s="785"/>
      <c r="AK20" s="785"/>
      <c r="AL20" s="786"/>
      <c r="AM20" s="786"/>
      <c r="AN20" s="786"/>
      <c r="AO20" s="786"/>
      <c r="AP20" s="775">
        <v>70</v>
      </c>
      <c r="AQ20" s="776" t="s">
        <v>3696</v>
      </c>
      <c r="AR20" s="787">
        <v>41241</v>
      </c>
      <c r="AS20" s="780"/>
      <c r="AT20" s="774" t="s">
        <v>3562</v>
      </c>
      <c r="AU20" s="774" t="s">
        <v>3563</v>
      </c>
      <c r="AV20" s="776" t="s">
        <v>3697</v>
      </c>
      <c r="AW20" s="774" t="s">
        <v>30</v>
      </c>
      <c r="AX20" s="788">
        <v>3</v>
      </c>
      <c r="AY20" s="789">
        <v>60009251</v>
      </c>
      <c r="AZ20" s="774" t="s">
        <v>3698</v>
      </c>
      <c r="BA20" s="790" t="str">
        <f t="shared" si="1"/>
        <v>Augment. gard. / 3005-6642 / 2</v>
      </c>
      <c r="BB20" s="791">
        <f t="shared" si="2"/>
        <v>41464</v>
      </c>
      <c r="BC20" s="790" t="s">
        <v>3577</v>
      </c>
      <c r="BD20" s="790" t="s">
        <v>3577</v>
      </c>
      <c r="BE20" s="790" t="s">
        <v>3577</v>
      </c>
    </row>
    <row r="21" spans="1:58" ht="30">
      <c r="A21" s="772" t="s">
        <v>3638</v>
      </c>
      <c r="B21" s="773" t="s">
        <v>3552</v>
      </c>
      <c r="C21" s="774" t="s">
        <v>3672</v>
      </c>
      <c r="D21" s="774" t="s">
        <v>3648</v>
      </c>
      <c r="E21" s="775">
        <v>6</v>
      </c>
      <c r="F21" s="774" t="s">
        <v>3699</v>
      </c>
      <c r="G21" s="776" t="s">
        <v>3700</v>
      </c>
      <c r="H21" s="777" t="s">
        <v>3701</v>
      </c>
      <c r="I21" s="777" t="s">
        <v>3702</v>
      </c>
      <c r="J21" s="774" t="s">
        <v>3703</v>
      </c>
      <c r="K21" s="777" t="s">
        <v>3702</v>
      </c>
      <c r="L21" s="776" t="s">
        <v>3703</v>
      </c>
      <c r="M21" s="772" t="s">
        <v>3560</v>
      </c>
      <c r="N21" s="774" t="s">
        <v>371</v>
      </c>
      <c r="O21" s="778">
        <v>32</v>
      </c>
      <c r="P21" s="779">
        <v>32</v>
      </c>
      <c r="Q21" s="776" t="s">
        <v>1</v>
      </c>
      <c r="R21" s="780">
        <v>41355</v>
      </c>
      <c r="S21" s="780"/>
      <c r="T21" s="780">
        <v>41360</v>
      </c>
      <c r="U21" s="780"/>
      <c r="V21" s="781">
        <v>41729</v>
      </c>
      <c r="W21" s="782">
        <v>43864</v>
      </c>
      <c r="X21" s="783"/>
      <c r="Y21" s="784">
        <v>70.096774193548384</v>
      </c>
      <c r="Z21" s="785"/>
      <c r="AA21" s="785"/>
      <c r="AB21" s="785"/>
      <c r="AC21" s="785"/>
      <c r="AD21" s="785"/>
      <c r="AE21" s="785"/>
      <c r="AF21" s="785"/>
      <c r="AG21" s="785"/>
      <c r="AH21" s="785"/>
      <c r="AI21" s="785"/>
      <c r="AJ21" s="785"/>
      <c r="AK21" s="785"/>
      <c r="AL21" s="786"/>
      <c r="AM21" s="786"/>
      <c r="AN21" s="786"/>
      <c r="AO21" s="786"/>
      <c r="AP21" s="775">
        <v>10</v>
      </c>
      <c r="AQ21" s="776" t="s">
        <v>3704</v>
      </c>
      <c r="AR21" s="787">
        <v>41241</v>
      </c>
      <c r="AS21" s="780">
        <v>40963</v>
      </c>
      <c r="AT21" s="774" t="s">
        <v>3563</v>
      </c>
      <c r="AU21" s="774" t="s">
        <v>3606</v>
      </c>
      <c r="AV21" s="776" t="s">
        <v>3705</v>
      </c>
      <c r="AW21" s="774" t="s">
        <v>3565</v>
      </c>
      <c r="AX21" s="788">
        <v>4</v>
      </c>
      <c r="AY21" s="789">
        <v>697</v>
      </c>
      <c r="AZ21" s="774" t="s">
        <v>3703</v>
      </c>
      <c r="BA21" s="790" t="str">
        <f t="shared" si="1"/>
        <v>Augment. INS / 2315-3299 / 32</v>
      </c>
      <c r="BB21" s="791" t="s">
        <v>3654</v>
      </c>
      <c r="BC21" s="791" t="s">
        <v>3654</v>
      </c>
      <c r="BD21" s="792" t="s">
        <v>3655</v>
      </c>
      <c r="BE21" s="790" t="s">
        <v>3654</v>
      </c>
    </row>
    <row r="22" spans="1:58" ht="30">
      <c r="A22" s="772" t="s">
        <v>3638</v>
      </c>
      <c r="B22" s="773" t="s">
        <v>3552</v>
      </c>
      <c r="C22" s="774" t="s">
        <v>3672</v>
      </c>
      <c r="D22" s="774" t="s">
        <v>3648</v>
      </c>
      <c r="E22" s="775">
        <v>6</v>
      </c>
      <c r="F22" s="774" t="s">
        <v>3699</v>
      </c>
      <c r="G22" s="776" t="s">
        <v>3700</v>
      </c>
      <c r="H22" s="777" t="s">
        <v>3706</v>
      </c>
      <c r="I22" s="777" t="s">
        <v>3707</v>
      </c>
      <c r="J22" s="774" t="s">
        <v>3708</v>
      </c>
      <c r="K22" s="777" t="s">
        <v>3709</v>
      </c>
      <c r="L22" s="776" t="s">
        <v>3710</v>
      </c>
      <c r="M22" s="772" t="s">
        <v>3572</v>
      </c>
      <c r="N22" s="774" t="s">
        <v>347</v>
      </c>
      <c r="O22" s="778">
        <v>80</v>
      </c>
      <c r="P22" s="779">
        <v>80</v>
      </c>
      <c r="Q22" s="776" t="s">
        <v>1</v>
      </c>
      <c r="R22" s="780">
        <v>41368</v>
      </c>
      <c r="S22" s="780"/>
      <c r="T22" s="780">
        <v>41368</v>
      </c>
      <c r="U22" s="780"/>
      <c r="V22" s="781">
        <v>42460</v>
      </c>
      <c r="W22" s="782">
        <v>43339</v>
      </c>
      <c r="X22" s="783"/>
      <c r="Y22" s="784">
        <v>28.870967741935502</v>
      </c>
      <c r="Z22" s="785"/>
      <c r="AA22" s="785"/>
      <c r="AB22" s="785"/>
      <c r="AC22" s="785"/>
      <c r="AD22" s="785"/>
      <c r="AE22" s="785"/>
      <c r="AF22" s="785"/>
      <c r="AG22" s="785"/>
      <c r="AH22" s="785"/>
      <c r="AI22" s="785"/>
      <c r="AJ22" s="785"/>
      <c r="AK22" s="785"/>
      <c r="AL22" s="786"/>
      <c r="AM22" s="786"/>
      <c r="AN22" s="786"/>
      <c r="AO22" s="786"/>
      <c r="AP22" s="775">
        <v>10</v>
      </c>
      <c r="AQ22" s="776" t="s">
        <v>3711</v>
      </c>
      <c r="AR22" s="787">
        <v>41241</v>
      </c>
      <c r="AS22" s="780">
        <v>40963</v>
      </c>
      <c r="AT22" s="774" t="s">
        <v>3596</v>
      </c>
      <c r="AU22" s="774" t="s">
        <v>3596</v>
      </c>
      <c r="AV22" s="776" t="s">
        <v>3712</v>
      </c>
      <c r="AW22" s="774" t="s">
        <v>3565</v>
      </c>
      <c r="AX22" s="788">
        <v>1</v>
      </c>
      <c r="AY22" s="789">
        <v>60001356</v>
      </c>
      <c r="AZ22" s="774" t="s">
        <v>3708</v>
      </c>
      <c r="BA22" s="790" t="str">
        <f t="shared" si="1"/>
        <v>Ajout INS / 3005-7018 / 80</v>
      </c>
      <c r="BB22" s="791" t="s">
        <v>3577</v>
      </c>
      <c r="BC22" s="791" t="s">
        <v>3577</v>
      </c>
      <c r="BD22" s="791" t="s">
        <v>3577</v>
      </c>
      <c r="BE22" s="791" t="s">
        <v>3577</v>
      </c>
    </row>
    <row r="23" spans="1:58" ht="30">
      <c r="A23" s="772" t="s">
        <v>3638</v>
      </c>
      <c r="B23" s="773" t="s">
        <v>3552</v>
      </c>
      <c r="C23" s="774" t="s">
        <v>3672</v>
      </c>
      <c r="D23" s="774" t="s">
        <v>3648</v>
      </c>
      <c r="E23" s="775">
        <v>6</v>
      </c>
      <c r="F23" s="774" t="s">
        <v>3699</v>
      </c>
      <c r="G23" s="776" t="s">
        <v>3700</v>
      </c>
      <c r="H23" s="777" t="s">
        <v>3713</v>
      </c>
      <c r="I23" s="777" t="s">
        <v>3714</v>
      </c>
      <c r="J23" s="774" t="s">
        <v>3715</v>
      </c>
      <c r="K23" s="777" t="s">
        <v>3716</v>
      </c>
      <c r="L23" s="776" t="s">
        <v>3717</v>
      </c>
      <c r="M23" s="772" t="s">
        <v>3560</v>
      </c>
      <c r="N23" s="774" t="s">
        <v>347</v>
      </c>
      <c r="O23" s="778">
        <v>60</v>
      </c>
      <c r="P23" s="779">
        <v>60</v>
      </c>
      <c r="Q23" s="776" t="s">
        <v>1</v>
      </c>
      <c r="R23" s="780">
        <v>41355</v>
      </c>
      <c r="S23" s="780"/>
      <c r="T23" s="780">
        <v>41360</v>
      </c>
      <c r="U23" s="780"/>
      <c r="V23" s="781">
        <v>42094</v>
      </c>
      <c r="W23" s="782">
        <v>43539</v>
      </c>
      <c r="X23" s="783"/>
      <c r="Y23" s="784">
        <v>47.4838709677419</v>
      </c>
      <c r="Z23" s="785">
        <v>41554</v>
      </c>
      <c r="AA23" s="785">
        <v>41729</v>
      </c>
      <c r="AB23" s="785">
        <v>41530</v>
      </c>
      <c r="AC23" s="785"/>
      <c r="AD23" s="785">
        <v>41871</v>
      </c>
      <c r="AE23" s="785"/>
      <c r="AF23" s="785">
        <v>41795</v>
      </c>
      <c r="AG23" s="785"/>
      <c r="AH23" s="785"/>
      <c r="AI23" s="785"/>
      <c r="AJ23" s="785"/>
      <c r="AK23" s="785"/>
      <c r="AL23" s="786"/>
      <c r="AM23" s="786"/>
      <c r="AN23" s="786"/>
      <c r="AO23" s="786"/>
      <c r="AP23" s="775">
        <v>10</v>
      </c>
      <c r="AQ23" s="776" t="s">
        <v>3718</v>
      </c>
      <c r="AR23" s="787">
        <v>41241</v>
      </c>
      <c r="AS23" s="780">
        <v>40963</v>
      </c>
      <c r="AT23" s="774" t="s">
        <v>3562</v>
      </c>
      <c r="AU23" s="774" t="s">
        <v>3563</v>
      </c>
      <c r="AV23" s="776" t="s">
        <v>3719</v>
      </c>
      <c r="AW23" s="774" t="s">
        <v>3565</v>
      </c>
      <c r="AX23" s="788">
        <v>1</v>
      </c>
      <c r="AY23" s="789">
        <v>60003770</v>
      </c>
      <c r="AZ23" s="774" t="s">
        <v>3715</v>
      </c>
      <c r="BA23" s="790" t="str">
        <f t="shared" si="1"/>
        <v>Ajout INS / 3005-7008 / 60</v>
      </c>
      <c r="BB23" s="791">
        <f>MAX(Z23:AO23)</f>
        <v>41871</v>
      </c>
      <c r="BC23" s="790" t="str">
        <f>INDEX($Z$2:$AO$2,0,MATCH(MAX(Z23:AO23),Z23:AO23,0))</f>
        <v>Dépôt plans+budget pré.</v>
      </c>
      <c r="BD23" s="792">
        <f t="shared" ref="BD23:BD24" si="5">COUNTIF(Z23:AO23,BB23)</f>
        <v>1</v>
      </c>
      <c r="BE23" s="790" t="str">
        <f t="shared" si="3"/>
        <v>OK</v>
      </c>
    </row>
    <row r="24" spans="1:58" ht="30">
      <c r="A24" s="772" t="s">
        <v>3638</v>
      </c>
      <c r="B24" s="773" t="s">
        <v>3552</v>
      </c>
      <c r="C24" s="774" t="s">
        <v>3720</v>
      </c>
      <c r="D24" s="774" t="s">
        <v>3673</v>
      </c>
      <c r="E24" s="775">
        <v>6</v>
      </c>
      <c r="F24" s="774" t="s">
        <v>3269</v>
      </c>
      <c r="G24" s="776" t="s">
        <v>1357</v>
      </c>
      <c r="H24" s="777" t="s">
        <v>3721</v>
      </c>
      <c r="I24" s="777" t="s">
        <v>3722</v>
      </c>
      <c r="J24" s="774" t="s">
        <v>3723</v>
      </c>
      <c r="K24" s="777" t="s">
        <v>3724</v>
      </c>
      <c r="L24" s="776" t="s">
        <v>3725</v>
      </c>
      <c r="M24" s="772" t="s">
        <v>3560</v>
      </c>
      <c r="N24" s="774" t="s">
        <v>347</v>
      </c>
      <c r="O24" s="778">
        <v>80</v>
      </c>
      <c r="P24" s="779">
        <v>80</v>
      </c>
      <c r="Q24" s="776" t="s">
        <v>1</v>
      </c>
      <c r="R24" s="780">
        <v>41361</v>
      </c>
      <c r="S24" s="780"/>
      <c r="T24" s="780">
        <v>41361</v>
      </c>
      <c r="U24" s="780"/>
      <c r="V24" s="781">
        <v>42094</v>
      </c>
      <c r="W24" s="782">
        <v>43738</v>
      </c>
      <c r="X24" s="783"/>
      <c r="Y24" s="784">
        <v>54</v>
      </c>
      <c r="Z24" s="785">
        <v>41725</v>
      </c>
      <c r="AA24" s="785">
        <v>41774</v>
      </c>
      <c r="AB24" s="785">
        <v>41680</v>
      </c>
      <c r="AC24" s="785">
        <v>41789</v>
      </c>
      <c r="AD24" s="785">
        <v>43187</v>
      </c>
      <c r="AE24" s="785">
        <v>41806</v>
      </c>
      <c r="AF24" s="785"/>
      <c r="AG24" s="785"/>
      <c r="AH24" s="785"/>
      <c r="AI24" s="785"/>
      <c r="AJ24" s="785"/>
      <c r="AK24" s="785"/>
      <c r="AL24" s="786"/>
      <c r="AM24" s="786"/>
      <c r="AN24" s="786"/>
      <c r="AO24" s="786"/>
      <c r="AP24" s="775">
        <v>21</v>
      </c>
      <c r="AQ24" s="793" t="s">
        <v>3726</v>
      </c>
      <c r="AR24" s="787">
        <v>41241</v>
      </c>
      <c r="AS24" s="780">
        <v>40963</v>
      </c>
      <c r="AT24" s="774" t="s">
        <v>3562</v>
      </c>
      <c r="AU24" s="774" t="s">
        <v>3562</v>
      </c>
      <c r="AV24" s="776" t="s">
        <v>3727</v>
      </c>
      <c r="AW24" s="774" t="s">
        <v>3565</v>
      </c>
      <c r="AX24" s="788">
        <v>1</v>
      </c>
      <c r="AY24" s="789">
        <v>77</v>
      </c>
      <c r="AZ24" s="774" t="s">
        <v>3723</v>
      </c>
      <c r="BA24" s="790" t="str">
        <f t="shared" si="1"/>
        <v>Ajout INS / 3005-7607 / 80</v>
      </c>
      <c r="BB24" s="794">
        <f>MAX(Z24:AO24)</f>
        <v>43187</v>
      </c>
      <c r="BC24" s="795" t="str">
        <f>INDEX($Z$2:$AO$2,0,MATCH(MAX(Z24:AO24),Z24:AO24,0))</f>
        <v>Dépôt plans+budget pré.</v>
      </c>
      <c r="BD24" s="792">
        <f t="shared" si="5"/>
        <v>1</v>
      </c>
      <c r="BE24" s="790" t="str">
        <f t="shared" si="3"/>
        <v>OK</v>
      </c>
      <c r="BF24" s="2" t="s">
        <v>3689</v>
      </c>
    </row>
    <row r="25" spans="1:58" ht="30">
      <c r="A25" s="772" t="s">
        <v>3638</v>
      </c>
      <c r="B25" s="773"/>
      <c r="C25" s="774" t="s">
        <v>3720</v>
      </c>
      <c r="D25" s="774" t="s">
        <v>3640</v>
      </c>
      <c r="E25" s="775">
        <v>6</v>
      </c>
      <c r="F25" s="774" t="s">
        <v>3269</v>
      </c>
      <c r="G25" s="776" t="s">
        <v>1357</v>
      </c>
      <c r="H25" s="777" t="s">
        <v>3728</v>
      </c>
      <c r="I25" s="777" t="s">
        <v>3729</v>
      </c>
      <c r="J25" s="774" t="s">
        <v>3730</v>
      </c>
      <c r="K25" s="777" t="s">
        <v>3731</v>
      </c>
      <c r="L25" s="776" t="s">
        <v>3732</v>
      </c>
      <c r="M25" s="772" t="s">
        <v>3572</v>
      </c>
      <c r="N25" s="774" t="s">
        <v>693</v>
      </c>
      <c r="O25" s="778"/>
      <c r="P25" s="779">
        <v>4</v>
      </c>
      <c r="Q25" s="776" t="s">
        <v>4</v>
      </c>
      <c r="R25" s="780">
        <v>41353</v>
      </c>
      <c r="S25" s="780"/>
      <c r="T25" s="780">
        <v>41355</v>
      </c>
      <c r="U25" s="780"/>
      <c r="V25" s="781">
        <v>42460</v>
      </c>
      <c r="W25" s="782">
        <v>42460</v>
      </c>
      <c r="X25" s="783"/>
      <c r="Y25" s="784"/>
      <c r="Z25" s="785"/>
      <c r="AA25" s="785"/>
      <c r="AB25" s="785"/>
      <c r="AC25" s="785"/>
      <c r="AD25" s="785"/>
      <c r="AE25" s="785"/>
      <c r="AF25" s="785"/>
      <c r="AG25" s="785"/>
      <c r="AH25" s="785">
        <v>41465</v>
      </c>
      <c r="AI25" s="785"/>
      <c r="AJ25" s="785"/>
      <c r="AK25" s="785"/>
      <c r="AL25" s="786"/>
      <c r="AM25" s="786"/>
      <c r="AN25" s="786"/>
      <c r="AO25" s="786"/>
      <c r="AP25" s="775">
        <v>70</v>
      </c>
      <c r="AQ25" s="776" t="s">
        <v>3733</v>
      </c>
      <c r="AR25" s="787">
        <v>41241</v>
      </c>
      <c r="AS25" s="780"/>
      <c r="AT25" s="774" t="s">
        <v>3596</v>
      </c>
      <c r="AU25" s="774" t="s">
        <v>3596</v>
      </c>
      <c r="AV25" s="776" t="s">
        <v>3734</v>
      </c>
      <c r="AW25" s="774" t="s">
        <v>30</v>
      </c>
      <c r="AX25" s="788">
        <v>3</v>
      </c>
      <c r="AY25" s="789">
        <v>60010120</v>
      </c>
      <c r="AZ25" s="774" t="s">
        <v>3732</v>
      </c>
      <c r="BA25" s="790" t="str">
        <f t="shared" si="1"/>
        <v>Augment. gard. / 3005-7656 / 4</v>
      </c>
      <c r="BB25" s="791">
        <f t="shared" si="2"/>
        <v>41465</v>
      </c>
      <c r="BC25" s="790" t="s">
        <v>3577</v>
      </c>
      <c r="BD25" s="790" t="s">
        <v>3577</v>
      </c>
      <c r="BE25" s="790" t="s">
        <v>3577</v>
      </c>
    </row>
    <row r="26" spans="1:58" ht="30">
      <c r="A26" s="772" t="s">
        <v>3735</v>
      </c>
      <c r="B26" s="773" t="s">
        <v>3552</v>
      </c>
      <c r="C26" s="774" t="s">
        <v>3736</v>
      </c>
      <c r="D26" s="774" t="s">
        <v>3737</v>
      </c>
      <c r="E26" s="775">
        <v>7</v>
      </c>
      <c r="F26" s="774" t="s">
        <v>1478</v>
      </c>
      <c r="G26" s="776" t="s">
        <v>1517</v>
      </c>
      <c r="H26" s="777" t="s">
        <v>3738</v>
      </c>
      <c r="I26" s="777" t="s">
        <v>3739</v>
      </c>
      <c r="J26" s="774" t="s">
        <v>3740</v>
      </c>
      <c r="K26" s="777" t="s">
        <v>3741</v>
      </c>
      <c r="L26" s="776" t="s">
        <v>3742</v>
      </c>
      <c r="M26" s="772" t="s">
        <v>3572</v>
      </c>
      <c r="N26" s="774" t="s">
        <v>395</v>
      </c>
      <c r="O26" s="778">
        <v>50</v>
      </c>
      <c r="P26" s="779">
        <v>50</v>
      </c>
      <c r="Q26" s="776" t="s">
        <v>4</v>
      </c>
      <c r="R26" s="780">
        <v>41521</v>
      </c>
      <c r="S26" s="780"/>
      <c r="T26" s="780">
        <v>41521</v>
      </c>
      <c r="U26" s="780"/>
      <c r="V26" s="781">
        <v>41521</v>
      </c>
      <c r="W26" s="782">
        <v>41521</v>
      </c>
      <c r="X26" s="783"/>
      <c r="Y26" s="784"/>
      <c r="Z26" s="785"/>
      <c r="AA26" s="785"/>
      <c r="AB26" s="785"/>
      <c r="AC26" s="785"/>
      <c r="AD26" s="785"/>
      <c r="AE26" s="785"/>
      <c r="AF26" s="785"/>
      <c r="AG26" s="785"/>
      <c r="AH26" s="785"/>
      <c r="AI26" s="785"/>
      <c r="AJ26" s="785"/>
      <c r="AK26" s="785"/>
      <c r="AL26" s="786"/>
      <c r="AM26" s="786"/>
      <c r="AN26" s="786"/>
      <c r="AO26" s="786"/>
      <c r="AP26" s="775">
        <v>60</v>
      </c>
      <c r="AQ26" s="776" t="s">
        <v>3743</v>
      </c>
      <c r="AR26" s="787">
        <v>41241</v>
      </c>
      <c r="AS26" s="780"/>
      <c r="AT26" s="774"/>
      <c r="AU26" s="774" t="s">
        <v>357</v>
      </c>
      <c r="AV26" s="776" t="s">
        <v>3744</v>
      </c>
      <c r="AW26" s="774" t="s">
        <v>3565</v>
      </c>
      <c r="AX26" s="788">
        <v>2</v>
      </c>
      <c r="AY26" s="789">
        <v>60010466</v>
      </c>
      <c r="AZ26" s="774" t="s">
        <v>3745</v>
      </c>
      <c r="BA26" s="790" t="str">
        <f t="shared" si="1"/>
        <v>Impl. garderie / 3005-8029 / 50</v>
      </c>
      <c r="BB26" s="791" t="s">
        <v>3577</v>
      </c>
      <c r="BC26" s="791" t="s">
        <v>3577</v>
      </c>
      <c r="BD26" s="791" t="s">
        <v>3577</v>
      </c>
      <c r="BE26" s="791" t="s">
        <v>3577</v>
      </c>
    </row>
    <row r="27" spans="1:58" ht="38.25">
      <c r="A27" s="772" t="s">
        <v>3735</v>
      </c>
      <c r="B27" s="773" t="s">
        <v>3552</v>
      </c>
      <c r="C27" s="774" t="s">
        <v>3746</v>
      </c>
      <c r="D27" s="774" t="s">
        <v>3737</v>
      </c>
      <c r="E27" s="775">
        <v>7</v>
      </c>
      <c r="F27" s="774" t="s">
        <v>1478</v>
      </c>
      <c r="G27" s="776" t="s">
        <v>1539</v>
      </c>
      <c r="H27" s="777" t="s">
        <v>3747</v>
      </c>
      <c r="I27" s="777" t="s">
        <v>3748</v>
      </c>
      <c r="J27" s="774" t="s">
        <v>3749</v>
      </c>
      <c r="K27" s="777" t="s">
        <v>3750</v>
      </c>
      <c r="L27" s="776" t="s">
        <v>3751</v>
      </c>
      <c r="M27" s="772" t="s">
        <v>3560</v>
      </c>
      <c r="N27" s="774" t="s">
        <v>347</v>
      </c>
      <c r="O27" s="778">
        <v>61</v>
      </c>
      <c r="P27" s="779">
        <v>61</v>
      </c>
      <c r="Q27" s="776" t="s">
        <v>1</v>
      </c>
      <c r="R27" s="780">
        <v>41359</v>
      </c>
      <c r="S27" s="780"/>
      <c r="T27" s="780">
        <v>41374</v>
      </c>
      <c r="U27" s="780"/>
      <c r="V27" s="781">
        <v>41943</v>
      </c>
      <c r="W27" s="782">
        <v>43434</v>
      </c>
      <c r="X27" s="783"/>
      <c r="Y27" s="784">
        <v>49</v>
      </c>
      <c r="Z27" s="785">
        <v>41318</v>
      </c>
      <c r="AA27" s="785">
        <v>41513</v>
      </c>
      <c r="AB27" s="785">
        <v>41527</v>
      </c>
      <c r="AC27" s="785"/>
      <c r="AD27" s="785"/>
      <c r="AE27" s="785">
        <v>42818</v>
      </c>
      <c r="AF27" s="785">
        <v>42328</v>
      </c>
      <c r="AG27" s="785"/>
      <c r="AH27" s="785"/>
      <c r="AI27" s="785">
        <v>42657</v>
      </c>
      <c r="AJ27" s="785">
        <v>42867</v>
      </c>
      <c r="AK27" s="785"/>
      <c r="AL27" s="786"/>
      <c r="AM27" s="786"/>
      <c r="AN27" s="786"/>
      <c r="AO27" s="786"/>
      <c r="AP27" s="775">
        <v>10</v>
      </c>
      <c r="AQ27" s="796" t="s">
        <v>3752</v>
      </c>
      <c r="AR27" s="787">
        <v>41241</v>
      </c>
      <c r="AS27" s="780"/>
      <c r="AT27" s="774" t="s">
        <v>3596</v>
      </c>
      <c r="AU27" s="774" t="s">
        <v>3563</v>
      </c>
      <c r="AV27" s="776" t="s">
        <v>3753</v>
      </c>
      <c r="AW27" s="774" t="s">
        <v>3565</v>
      </c>
      <c r="AX27" s="788">
        <v>2</v>
      </c>
      <c r="AY27" s="789">
        <v>1008</v>
      </c>
      <c r="AZ27" s="774" t="s">
        <v>3749</v>
      </c>
      <c r="BA27" s="790" t="str">
        <f t="shared" si="1"/>
        <v>Ajout INS / 3005-8023 / 61</v>
      </c>
      <c r="BB27" s="794">
        <f>MAX(Z27:AO27)</f>
        <v>42867</v>
      </c>
      <c r="BC27" s="795" t="str">
        <f>INDEX($Z$2:$AO$2,0,MATCH(MAX(Z27:AO27),Z27:AO27,0))</f>
        <v>Autorisation début des travaux</v>
      </c>
      <c r="BD27" s="792">
        <f t="shared" ref="BD27:BD28" si="6">COUNTIF(Z27:AO27,BB27)</f>
        <v>1</v>
      </c>
      <c r="BE27" s="790" t="str">
        <f t="shared" si="3"/>
        <v>OK</v>
      </c>
      <c r="BF27" s="2" t="s">
        <v>3689</v>
      </c>
    </row>
    <row r="28" spans="1:58" ht="30">
      <c r="A28" s="772" t="s">
        <v>3735</v>
      </c>
      <c r="B28" s="773" t="s">
        <v>3552</v>
      </c>
      <c r="C28" s="774" t="s">
        <v>3754</v>
      </c>
      <c r="D28" s="774" t="s">
        <v>3755</v>
      </c>
      <c r="E28" s="775">
        <v>8</v>
      </c>
      <c r="F28" s="774" t="s">
        <v>1588</v>
      </c>
      <c r="G28" s="776" t="s">
        <v>1587</v>
      </c>
      <c r="H28" s="777" t="s">
        <v>3756</v>
      </c>
      <c r="I28" s="777" t="s">
        <v>3757</v>
      </c>
      <c r="J28" s="774" t="s">
        <v>3758</v>
      </c>
      <c r="K28" s="777" t="s">
        <v>3759</v>
      </c>
      <c r="L28" s="776" t="s">
        <v>3760</v>
      </c>
      <c r="M28" s="772" t="s">
        <v>3560</v>
      </c>
      <c r="N28" s="774" t="s">
        <v>347</v>
      </c>
      <c r="O28" s="778">
        <v>42</v>
      </c>
      <c r="P28" s="779">
        <v>42</v>
      </c>
      <c r="Q28" s="776" t="s">
        <v>1</v>
      </c>
      <c r="R28" s="780">
        <v>41354</v>
      </c>
      <c r="S28" s="780"/>
      <c r="T28" s="780">
        <v>41358</v>
      </c>
      <c r="U28" s="780"/>
      <c r="V28" s="781">
        <v>42035</v>
      </c>
      <c r="W28" s="782">
        <v>43738</v>
      </c>
      <c r="X28" s="783"/>
      <c r="Y28" s="784">
        <v>56</v>
      </c>
      <c r="Z28" s="785">
        <v>41838</v>
      </c>
      <c r="AA28" s="785">
        <v>42110</v>
      </c>
      <c r="AB28" s="785">
        <v>42159</v>
      </c>
      <c r="AC28" s="785"/>
      <c r="AD28" s="785"/>
      <c r="AE28" s="785">
        <v>41776</v>
      </c>
      <c r="AF28" s="785"/>
      <c r="AG28" s="785"/>
      <c r="AH28" s="785"/>
      <c r="AI28" s="785">
        <v>42936</v>
      </c>
      <c r="AJ28" s="785"/>
      <c r="AK28" s="785"/>
      <c r="AL28" s="786"/>
      <c r="AM28" s="786"/>
      <c r="AN28" s="786"/>
      <c r="AO28" s="786"/>
      <c r="AP28" s="775">
        <v>10</v>
      </c>
      <c r="AQ28" s="776"/>
      <c r="AR28" s="787">
        <v>41101</v>
      </c>
      <c r="AS28" s="780">
        <v>40963</v>
      </c>
      <c r="AT28" s="774" t="s">
        <v>3606</v>
      </c>
      <c r="AU28" s="774" t="s">
        <v>3562</v>
      </c>
      <c r="AV28" s="776" t="s">
        <v>3761</v>
      </c>
      <c r="AW28" s="774" t="s">
        <v>3565</v>
      </c>
      <c r="AX28" s="788">
        <v>1</v>
      </c>
      <c r="AY28" s="789">
        <v>380</v>
      </c>
      <c r="AZ28" s="774" t="s">
        <v>3758</v>
      </c>
      <c r="BA28" s="790" t="str">
        <f t="shared" si="1"/>
        <v>Ajout INS / 3005-6493 / 42</v>
      </c>
      <c r="BB28" s="791">
        <f>MAX(Z28:AO28)</f>
        <v>42936</v>
      </c>
      <c r="BC28" s="790" t="str">
        <f>INDEX($Z$2:$AO$2,0,MATCH(MAX(Z28:AO28),Z28:AO28,0))</f>
        <v>Approbation plans+budget rév.</v>
      </c>
      <c r="BD28" s="792">
        <f t="shared" si="6"/>
        <v>1</v>
      </c>
      <c r="BE28" s="790" t="str">
        <f t="shared" si="3"/>
        <v>OK</v>
      </c>
    </row>
    <row r="29" spans="1:58" ht="30">
      <c r="A29" s="772" t="s">
        <v>3551</v>
      </c>
      <c r="B29" s="773" t="s">
        <v>3552</v>
      </c>
      <c r="C29" s="774" t="s">
        <v>3762</v>
      </c>
      <c r="D29" s="774" t="s">
        <v>3579</v>
      </c>
      <c r="E29" s="775">
        <v>9</v>
      </c>
      <c r="F29" s="774" t="s">
        <v>1655</v>
      </c>
      <c r="G29" s="776" t="s">
        <v>1654</v>
      </c>
      <c r="H29" s="777" t="s">
        <v>3763</v>
      </c>
      <c r="I29" s="777" t="s">
        <v>3764</v>
      </c>
      <c r="J29" s="774" t="s">
        <v>3765</v>
      </c>
      <c r="K29" s="777" t="s">
        <v>3766</v>
      </c>
      <c r="L29" s="776" t="s">
        <v>3767</v>
      </c>
      <c r="M29" s="772" t="s">
        <v>3572</v>
      </c>
      <c r="N29" s="774" t="s">
        <v>347</v>
      </c>
      <c r="O29" s="778">
        <v>60</v>
      </c>
      <c r="P29" s="779">
        <v>60</v>
      </c>
      <c r="Q29" s="776" t="s">
        <v>1</v>
      </c>
      <c r="R29" s="780">
        <v>41352</v>
      </c>
      <c r="S29" s="780"/>
      <c r="T29" s="780">
        <v>41353</v>
      </c>
      <c r="U29" s="780"/>
      <c r="V29" s="781">
        <v>42440</v>
      </c>
      <c r="W29" s="782">
        <v>43480</v>
      </c>
      <c r="X29" s="783"/>
      <c r="Y29" s="784">
        <v>34.129032258064498</v>
      </c>
      <c r="Z29" s="785"/>
      <c r="AA29" s="785"/>
      <c r="AB29" s="785"/>
      <c r="AC29" s="785"/>
      <c r="AD29" s="785"/>
      <c r="AE29" s="785"/>
      <c r="AF29" s="785"/>
      <c r="AG29" s="785"/>
      <c r="AH29" s="785"/>
      <c r="AI29" s="785"/>
      <c r="AJ29" s="785"/>
      <c r="AK29" s="785"/>
      <c r="AL29" s="786"/>
      <c r="AM29" s="786"/>
      <c r="AN29" s="786"/>
      <c r="AO29" s="786"/>
      <c r="AP29" s="775">
        <v>50</v>
      </c>
      <c r="AQ29" s="776" t="s">
        <v>3768</v>
      </c>
      <c r="AR29" s="787">
        <v>41241</v>
      </c>
      <c r="AS29" s="780">
        <v>40963</v>
      </c>
      <c r="AT29" s="774" t="s">
        <v>3596</v>
      </c>
      <c r="AU29" s="774" t="s">
        <v>3562</v>
      </c>
      <c r="AV29" s="776" t="s">
        <v>3769</v>
      </c>
      <c r="AW29" s="774" t="s">
        <v>3565</v>
      </c>
      <c r="AX29" s="788">
        <v>1</v>
      </c>
      <c r="AY29" s="789">
        <v>928</v>
      </c>
      <c r="AZ29" s="774" t="s">
        <v>3765</v>
      </c>
      <c r="BA29" s="790" t="str">
        <f t="shared" si="1"/>
        <v>Ajout INS / 3005-6505 / 60</v>
      </c>
      <c r="BB29" s="791" t="s">
        <v>3577</v>
      </c>
      <c r="BC29" s="791" t="s">
        <v>3577</v>
      </c>
      <c r="BD29" s="791" t="s">
        <v>3577</v>
      </c>
      <c r="BE29" s="791" t="s">
        <v>3577</v>
      </c>
    </row>
    <row r="30" spans="1:58" ht="30">
      <c r="A30" s="772" t="s">
        <v>3735</v>
      </c>
      <c r="B30" s="773" t="s">
        <v>3552</v>
      </c>
      <c r="C30" s="774" t="s">
        <v>3754</v>
      </c>
      <c r="D30" s="774" t="s">
        <v>3755</v>
      </c>
      <c r="E30" s="775">
        <v>10</v>
      </c>
      <c r="F30" s="774" t="s">
        <v>2923</v>
      </c>
      <c r="G30" s="776" t="s">
        <v>2922</v>
      </c>
      <c r="H30" s="777" t="s">
        <v>3770</v>
      </c>
      <c r="I30" s="777" t="s">
        <v>3771</v>
      </c>
      <c r="J30" s="774" t="s">
        <v>2924</v>
      </c>
      <c r="K30" s="777" t="s">
        <v>3772</v>
      </c>
      <c r="L30" s="776" t="s">
        <v>2924</v>
      </c>
      <c r="M30" s="772" t="s">
        <v>3560</v>
      </c>
      <c r="N30" s="774" t="s">
        <v>347</v>
      </c>
      <c r="O30" s="778">
        <v>65</v>
      </c>
      <c r="P30" s="779">
        <v>65</v>
      </c>
      <c r="Q30" s="776" t="s">
        <v>1</v>
      </c>
      <c r="R30" s="780">
        <v>41354</v>
      </c>
      <c r="S30" s="780"/>
      <c r="T30" s="780">
        <v>41369</v>
      </c>
      <c r="U30" s="780"/>
      <c r="V30" s="781">
        <v>42368</v>
      </c>
      <c r="W30" s="782">
        <v>44104</v>
      </c>
      <c r="X30" s="783"/>
      <c r="Y30" s="784">
        <v>57</v>
      </c>
      <c r="Z30" s="785">
        <v>41547</v>
      </c>
      <c r="AA30" s="785">
        <v>42328</v>
      </c>
      <c r="AB30" s="785"/>
      <c r="AC30" s="785"/>
      <c r="AD30" s="785"/>
      <c r="AE30" s="785"/>
      <c r="AF30" s="785"/>
      <c r="AG30" s="785"/>
      <c r="AH30" s="785"/>
      <c r="AI30" s="785"/>
      <c r="AJ30" s="785"/>
      <c r="AK30" s="785"/>
      <c r="AL30" s="786"/>
      <c r="AM30" s="786"/>
      <c r="AN30" s="786"/>
      <c r="AO30" s="786"/>
      <c r="AP30" s="775">
        <v>10</v>
      </c>
      <c r="AQ30" s="776"/>
      <c r="AR30" s="787">
        <v>41101</v>
      </c>
      <c r="AS30" s="780"/>
      <c r="AT30" s="774" t="s">
        <v>3606</v>
      </c>
      <c r="AU30" s="774" t="s">
        <v>3563</v>
      </c>
      <c r="AV30" s="776" t="s">
        <v>3773</v>
      </c>
      <c r="AW30" s="774" t="s">
        <v>3565</v>
      </c>
      <c r="AX30" s="788">
        <v>2</v>
      </c>
      <c r="AY30" s="789">
        <v>504</v>
      </c>
      <c r="AZ30" s="774" t="s">
        <v>2924</v>
      </c>
      <c r="BA30" s="790" t="str">
        <f t="shared" si="1"/>
        <v>Ajout INS / 3005-8190 / 65</v>
      </c>
      <c r="BB30" s="791">
        <f>MAX(Z30:AO30)</f>
        <v>42328</v>
      </c>
      <c r="BC30" s="790" t="str">
        <f>INDEX($Z$2:$AO$2,0,MATCH(MAX(Z30:AO30),Z30:AO30,0))</f>
        <v>Appel d'offres choix des pro.</v>
      </c>
      <c r="BD30" s="792">
        <f>COUNTIF(Z30:AO30,BB30)</f>
        <v>1</v>
      </c>
      <c r="BE30" s="790" t="str">
        <f t="shared" si="3"/>
        <v>OK</v>
      </c>
    </row>
    <row r="31" spans="1:58" ht="30">
      <c r="A31" s="772" t="s">
        <v>3551</v>
      </c>
      <c r="B31" s="773" t="s">
        <v>3552</v>
      </c>
      <c r="C31" s="774" t="s">
        <v>3553</v>
      </c>
      <c r="D31" s="774" t="s">
        <v>3554</v>
      </c>
      <c r="E31" s="775">
        <v>11</v>
      </c>
      <c r="F31" s="774" t="s">
        <v>1733</v>
      </c>
      <c r="G31" s="776" t="s">
        <v>3774</v>
      </c>
      <c r="H31" s="777" t="s">
        <v>3775</v>
      </c>
      <c r="I31" s="777" t="s">
        <v>3776</v>
      </c>
      <c r="J31" s="774" t="s">
        <v>3777</v>
      </c>
      <c r="K31" s="777" t="s">
        <v>3778</v>
      </c>
      <c r="L31" s="776" t="s">
        <v>3779</v>
      </c>
      <c r="M31" s="772" t="s">
        <v>3572</v>
      </c>
      <c r="N31" s="774" t="s">
        <v>347</v>
      </c>
      <c r="O31" s="778">
        <v>26</v>
      </c>
      <c r="P31" s="779">
        <v>26</v>
      </c>
      <c r="Q31" s="776" t="s">
        <v>1</v>
      </c>
      <c r="R31" s="780">
        <v>41360</v>
      </c>
      <c r="S31" s="780"/>
      <c r="T31" s="780">
        <v>41367</v>
      </c>
      <c r="U31" s="780"/>
      <c r="V31" s="781">
        <v>42373</v>
      </c>
      <c r="W31" s="782">
        <v>42928</v>
      </c>
      <c r="X31" s="783"/>
      <c r="Y31" s="784">
        <v>18.258064516129</v>
      </c>
      <c r="Z31" s="785"/>
      <c r="AA31" s="785"/>
      <c r="AB31" s="785"/>
      <c r="AC31" s="785"/>
      <c r="AD31" s="785"/>
      <c r="AE31" s="785"/>
      <c r="AF31" s="785"/>
      <c r="AG31" s="785"/>
      <c r="AH31" s="785"/>
      <c r="AI31" s="785"/>
      <c r="AJ31" s="785"/>
      <c r="AK31" s="785"/>
      <c r="AL31" s="786"/>
      <c r="AM31" s="786"/>
      <c r="AN31" s="786"/>
      <c r="AO31" s="786"/>
      <c r="AP31" s="775">
        <v>10</v>
      </c>
      <c r="AQ31" s="776" t="s">
        <v>3780</v>
      </c>
      <c r="AR31" s="787">
        <v>41101</v>
      </c>
      <c r="AS31" s="780">
        <v>40963</v>
      </c>
      <c r="AT31" s="774" t="s">
        <v>3596</v>
      </c>
      <c r="AU31" s="774" t="s">
        <v>3606</v>
      </c>
      <c r="AV31" s="776" t="s">
        <v>3781</v>
      </c>
      <c r="AW31" s="774" t="s">
        <v>3565</v>
      </c>
      <c r="AX31" s="788">
        <v>1</v>
      </c>
      <c r="AY31" s="789">
        <v>525</v>
      </c>
      <c r="AZ31" s="774" t="s">
        <v>3777</v>
      </c>
      <c r="BA31" s="790" t="str">
        <f t="shared" si="1"/>
        <v>Ajout INS / 3005-6510 / 26</v>
      </c>
      <c r="BB31" s="791" t="s">
        <v>3577</v>
      </c>
      <c r="BC31" s="791" t="s">
        <v>3577</v>
      </c>
      <c r="BD31" s="791" t="s">
        <v>3577</v>
      </c>
      <c r="BE31" s="791" t="s">
        <v>3577</v>
      </c>
    </row>
    <row r="32" spans="1:58" ht="30">
      <c r="A32" s="772" t="s">
        <v>3551</v>
      </c>
      <c r="B32" s="773" t="s">
        <v>3552</v>
      </c>
      <c r="C32" s="774" t="s">
        <v>3553</v>
      </c>
      <c r="D32" s="774" t="s">
        <v>3554</v>
      </c>
      <c r="E32" s="775">
        <v>11</v>
      </c>
      <c r="F32" s="774" t="s">
        <v>1737</v>
      </c>
      <c r="G32" s="776" t="s">
        <v>1736</v>
      </c>
      <c r="H32" s="777" t="s">
        <v>3782</v>
      </c>
      <c r="I32" s="777" t="s">
        <v>3783</v>
      </c>
      <c r="J32" s="774" t="s">
        <v>2928</v>
      </c>
      <c r="K32" s="777" t="s">
        <v>3784</v>
      </c>
      <c r="L32" s="776" t="s">
        <v>3785</v>
      </c>
      <c r="M32" s="772" t="s">
        <v>3572</v>
      </c>
      <c r="N32" s="774" t="s">
        <v>347</v>
      </c>
      <c r="O32" s="778">
        <v>29</v>
      </c>
      <c r="P32" s="779">
        <v>29</v>
      </c>
      <c r="Q32" s="776" t="s">
        <v>1</v>
      </c>
      <c r="R32" s="780">
        <v>41347</v>
      </c>
      <c r="S32" s="780"/>
      <c r="T32" s="780">
        <v>41351</v>
      </c>
      <c r="U32" s="780"/>
      <c r="V32" s="781">
        <v>42247</v>
      </c>
      <c r="W32" s="782">
        <v>43018</v>
      </c>
      <c r="X32" s="783"/>
      <c r="Y32" s="784">
        <v>25.322580645161299</v>
      </c>
      <c r="Z32" s="785"/>
      <c r="AA32" s="785"/>
      <c r="AB32" s="785"/>
      <c r="AC32" s="785"/>
      <c r="AD32" s="785"/>
      <c r="AE32" s="785"/>
      <c r="AF32" s="785"/>
      <c r="AG32" s="785"/>
      <c r="AH32" s="785"/>
      <c r="AI32" s="785"/>
      <c r="AJ32" s="785"/>
      <c r="AK32" s="785"/>
      <c r="AL32" s="786"/>
      <c r="AM32" s="786"/>
      <c r="AN32" s="786"/>
      <c r="AO32" s="786"/>
      <c r="AP32" s="775">
        <v>70</v>
      </c>
      <c r="AQ32" s="776" t="s">
        <v>3786</v>
      </c>
      <c r="AR32" s="787">
        <v>41101</v>
      </c>
      <c r="AS32" s="780">
        <v>40963</v>
      </c>
      <c r="AT32" s="774" t="s">
        <v>3562</v>
      </c>
      <c r="AU32" s="774" t="s">
        <v>3562</v>
      </c>
      <c r="AV32" s="776" t="s">
        <v>3787</v>
      </c>
      <c r="AW32" s="774" t="s">
        <v>3565</v>
      </c>
      <c r="AX32" s="788">
        <v>1</v>
      </c>
      <c r="AY32" s="789">
        <v>287</v>
      </c>
      <c r="AZ32" s="774" t="s">
        <v>2928</v>
      </c>
      <c r="BA32" s="790" t="str">
        <f t="shared" si="1"/>
        <v>Ajout INS / 3005-6508 / 29</v>
      </c>
      <c r="BB32" s="791" t="s">
        <v>3577</v>
      </c>
      <c r="BC32" s="791" t="s">
        <v>3577</v>
      </c>
      <c r="BD32" s="791" t="s">
        <v>3577</v>
      </c>
      <c r="BE32" s="791" t="s">
        <v>3577</v>
      </c>
    </row>
    <row r="33" spans="1:57" ht="30">
      <c r="A33" s="772" t="s">
        <v>3551</v>
      </c>
      <c r="B33" s="773" t="s">
        <v>3552</v>
      </c>
      <c r="C33" s="774" t="s">
        <v>3553</v>
      </c>
      <c r="D33" s="774" t="s">
        <v>3566</v>
      </c>
      <c r="E33" s="775">
        <v>12</v>
      </c>
      <c r="F33" s="774" t="s">
        <v>3788</v>
      </c>
      <c r="G33" s="776" t="s">
        <v>1898</v>
      </c>
      <c r="H33" s="777" t="s">
        <v>3789</v>
      </c>
      <c r="I33" s="777" t="s">
        <v>3790</v>
      </c>
      <c r="J33" s="774" t="s">
        <v>3791</v>
      </c>
      <c r="K33" s="777" t="s">
        <v>3792</v>
      </c>
      <c r="L33" s="776" t="s">
        <v>3793</v>
      </c>
      <c r="M33" s="772" t="s">
        <v>3572</v>
      </c>
      <c r="N33" s="774" t="s">
        <v>347</v>
      </c>
      <c r="O33" s="778">
        <v>60</v>
      </c>
      <c r="P33" s="779">
        <v>60</v>
      </c>
      <c r="Q33" s="776" t="s">
        <v>1</v>
      </c>
      <c r="R33" s="780">
        <v>41395</v>
      </c>
      <c r="S33" s="780"/>
      <c r="T33" s="780">
        <v>41415</v>
      </c>
      <c r="U33" s="780"/>
      <c r="V33" s="781">
        <v>42041</v>
      </c>
      <c r="W33" s="782">
        <v>42454</v>
      </c>
      <c r="X33" s="783"/>
      <c r="Y33" s="784">
        <v>13.6129032258065</v>
      </c>
      <c r="Z33" s="785"/>
      <c r="AA33" s="785"/>
      <c r="AB33" s="785"/>
      <c r="AC33" s="785"/>
      <c r="AD33" s="785"/>
      <c r="AE33" s="785"/>
      <c r="AF33" s="785"/>
      <c r="AG33" s="785"/>
      <c r="AH33" s="785"/>
      <c r="AI33" s="785"/>
      <c r="AJ33" s="785"/>
      <c r="AK33" s="785"/>
      <c r="AL33" s="786"/>
      <c r="AM33" s="786"/>
      <c r="AN33" s="786"/>
      <c r="AO33" s="786"/>
      <c r="AP33" s="775">
        <v>70</v>
      </c>
      <c r="AQ33" s="776" t="s">
        <v>3794</v>
      </c>
      <c r="AR33" s="787">
        <v>41241</v>
      </c>
      <c r="AS33" s="780">
        <v>40963</v>
      </c>
      <c r="AT33" s="774" t="s">
        <v>3574</v>
      </c>
      <c r="AU33" s="774" t="s">
        <v>3562</v>
      </c>
      <c r="AV33" s="776" t="s">
        <v>3795</v>
      </c>
      <c r="AW33" s="774" t="s">
        <v>3565</v>
      </c>
      <c r="AX33" s="788">
        <v>1</v>
      </c>
      <c r="AY33" s="789">
        <v>953</v>
      </c>
      <c r="AZ33" s="774" t="s">
        <v>3791</v>
      </c>
      <c r="BA33" s="790" t="str">
        <f t="shared" si="1"/>
        <v>Ajout INS / 3005-8138 / 60</v>
      </c>
      <c r="BB33" s="791" t="s">
        <v>3577</v>
      </c>
      <c r="BC33" s="791" t="s">
        <v>3577</v>
      </c>
      <c r="BD33" s="791" t="s">
        <v>3577</v>
      </c>
      <c r="BE33" s="791" t="s">
        <v>3577</v>
      </c>
    </row>
    <row r="34" spans="1:57" ht="30">
      <c r="A34" s="772" t="s">
        <v>3735</v>
      </c>
      <c r="B34" s="773" t="s">
        <v>3552</v>
      </c>
      <c r="C34" s="774" t="s">
        <v>3796</v>
      </c>
      <c r="D34" s="774" t="s">
        <v>3797</v>
      </c>
      <c r="E34" s="775">
        <v>13</v>
      </c>
      <c r="F34" s="774" t="s">
        <v>1944</v>
      </c>
      <c r="G34" s="776" t="s">
        <v>2941</v>
      </c>
      <c r="H34" s="777" t="s">
        <v>3798</v>
      </c>
      <c r="I34" s="777" t="s">
        <v>3799</v>
      </c>
      <c r="J34" s="774" t="s">
        <v>3800</v>
      </c>
      <c r="K34" s="777" t="s">
        <v>3801</v>
      </c>
      <c r="L34" s="776" t="s">
        <v>3800</v>
      </c>
      <c r="M34" s="772" t="s">
        <v>3560</v>
      </c>
      <c r="N34" s="774" t="s">
        <v>347</v>
      </c>
      <c r="O34" s="778">
        <v>80</v>
      </c>
      <c r="P34" s="779">
        <v>80</v>
      </c>
      <c r="Q34" s="776" t="s">
        <v>1</v>
      </c>
      <c r="R34" s="780">
        <v>41340</v>
      </c>
      <c r="S34" s="780"/>
      <c r="T34" s="780">
        <v>41359</v>
      </c>
      <c r="U34" s="780"/>
      <c r="V34" s="781">
        <v>41912</v>
      </c>
      <c r="W34" s="782">
        <v>43738</v>
      </c>
      <c r="X34" s="783"/>
      <c r="Y34" s="784">
        <v>60</v>
      </c>
      <c r="Z34" s="785">
        <v>41318</v>
      </c>
      <c r="AA34" s="785">
        <v>42108</v>
      </c>
      <c r="AB34" s="785">
        <v>42174</v>
      </c>
      <c r="AC34" s="785"/>
      <c r="AD34" s="785"/>
      <c r="AE34" s="785">
        <v>41957</v>
      </c>
      <c r="AF34" s="785"/>
      <c r="AG34" s="785"/>
      <c r="AH34" s="785"/>
      <c r="AI34" s="785"/>
      <c r="AJ34" s="785"/>
      <c r="AK34" s="785"/>
      <c r="AL34" s="786"/>
      <c r="AM34" s="786"/>
      <c r="AN34" s="786"/>
      <c r="AO34" s="786"/>
      <c r="AP34" s="775">
        <v>10</v>
      </c>
      <c r="AQ34" s="776"/>
      <c r="AR34" s="787">
        <v>41241</v>
      </c>
      <c r="AS34" s="780">
        <v>40963</v>
      </c>
      <c r="AT34" s="774" t="s">
        <v>3596</v>
      </c>
      <c r="AU34" s="774" t="s">
        <v>3562</v>
      </c>
      <c r="AV34" s="776" t="s">
        <v>3802</v>
      </c>
      <c r="AW34" s="774" t="s">
        <v>3565</v>
      </c>
      <c r="AX34" s="788">
        <v>1</v>
      </c>
      <c r="AY34" s="789">
        <v>569</v>
      </c>
      <c r="AZ34" s="774" t="s">
        <v>3800</v>
      </c>
      <c r="BA34" s="790" t="str">
        <f t="shared" si="1"/>
        <v>Ajout INS / 3005-8058 / 80</v>
      </c>
      <c r="BB34" s="791">
        <f>MAX(Z34:AO34)</f>
        <v>42174</v>
      </c>
      <c r="BC34" s="790" t="str">
        <f>INDEX($Z$2:$AO$2,0,MATCH(MAX(Z34:AO34),Z34:AO34,0))</f>
        <v>Avis du MFA embauche pro.</v>
      </c>
      <c r="BD34" s="792">
        <f t="shared" ref="BD34:BD37" si="7">COUNTIF(Z34:AO34,BB34)</f>
        <v>1</v>
      </c>
      <c r="BE34" s="790" t="str">
        <f t="shared" si="3"/>
        <v>OK</v>
      </c>
    </row>
    <row r="35" spans="1:57" ht="30">
      <c r="A35" s="772" t="s">
        <v>3735</v>
      </c>
      <c r="B35" s="773" t="s">
        <v>3552</v>
      </c>
      <c r="C35" s="774" t="s">
        <v>3803</v>
      </c>
      <c r="D35" s="774" t="s">
        <v>3797</v>
      </c>
      <c r="E35" s="775">
        <v>13</v>
      </c>
      <c r="F35" s="774" t="s">
        <v>1944</v>
      </c>
      <c r="G35" s="776" t="s">
        <v>1943</v>
      </c>
      <c r="H35" s="777" t="s">
        <v>3804</v>
      </c>
      <c r="I35" s="777" t="s">
        <v>3805</v>
      </c>
      <c r="J35" s="774" t="s">
        <v>1945</v>
      </c>
      <c r="K35" s="777" t="s">
        <v>1946</v>
      </c>
      <c r="L35" s="776" t="s">
        <v>1945</v>
      </c>
      <c r="M35" s="772" t="s">
        <v>3560</v>
      </c>
      <c r="N35" s="774" t="s">
        <v>347</v>
      </c>
      <c r="O35" s="778">
        <v>80</v>
      </c>
      <c r="P35" s="779">
        <v>80</v>
      </c>
      <c r="Q35" s="776" t="s">
        <v>1</v>
      </c>
      <c r="R35" s="780">
        <v>41344</v>
      </c>
      <c r="S35" s="780"/>
      <c r="T35" s="780">
        <v>41359</v>
      </c>
      <c r="U35" s="780"/>
      <c r="V35" s="781">
        <v>41973</v>
      </c>
      <c r="W35" s="782">
        <v>44104</v>
      </c>
      <c r="X35" s="783"/>
      <c r="Y35" s="784">
        <v>70</v>
      </c>
      <c r="Z35" s="785"/>
      <c r="AA35" s="785"/>
      <c r="AB35" s="785"/>
      <c r="AC35" s="785"/>
      <c r="AD35" s="785"/>
      <c r="AE35" s="785"/>
      <c r="AF35" s="785"/>
      <c r="AG35" s="785"/>
      <c r="AH35" s="785"/>
      <c r="AI35" s="785"/>
      <c r="AJ35" s="785"/>
      <c r="AK35" s="785"/>
      <c r="AL35" s="786"/>
      <c r="AM35" s="786"/>
      <c r="AN35" s="786"/>
      <c r="AO35" s="786"/>
      <c r="AP35" s="775">
        <v>10</v>
      </c>
      <c r="AQ35" s="776"/>
      <c r="AR35" s="787">
        <v>41241</v>
      </c>
      <c r="AS35" s="780">
        <v>40963</v>
      </c>
      <c r="AT35" s="774" t="s">
        <v>3562</v>
      </c>
      <c r="AU35" s="774" t="s">
        <v>3563</v>
      </c>
      <c r="AV35" s="776" t="s">
        <v>3806</v>
      </c>
      <c r="AW35" s="774" t="s">
        <v>3565</v>
      </c>
      <c r="AX35" s="788">
        <v>1</v>
      </c>
      <c r="AY35" s="789">
        <v>60001227</v>
      </c>
      <c r="AZ35" s="774" t="s">
        <v>1945</v>
      </c>
      <c r="BA35" s="790" t="str">
        <f t="shared" si="1"/>
        <v>Ajout INS / 3005-8059 / 80</v>
      </c>
      <c r="BB35" s="791" t="s">
        <v>3654</v>
      </c>
      <c r="BC35" s="791" t="s">
        <v>3654</v>
      </c>
      <c r="BD35" s="792" t="s">
        <v>3655</v>
      </c>
      <c r="BE35" s="790" t="s">
        <v>3654</v>
      </c>
    </row>
    <row r="36" spans="1:57" ht="30">
      <c r="A36" s="772" t="s">
        <v>3735</v>
      </c>
      <c r="B36" s="773" t="s">
        <v>3552</v>
      </c>
      <c r="C36" s="774" t="s">
        <v>3754</v>
      </c>
      <c r="D36" s="774" t="s">
        <v>3797</v>
      </c>
      <c r="E36" s="775">
        <v>13</v>
      </c>
      <c r="F36" s="774" t="s">
        <v>1944</v>
      </c>
      <c r="G36" s="776" t="s">
        <v>1950</v>
      </c>
      <c r="H36" s="777" t="s">
        <v>3807</v>
      </c>
      <c r="I36" s="777" t="s">
        <v>3808</v>
      </c>
      <c r="J36" s="774" t="s">
        <v>3809</v>
      </c>
      <c r="K36" s="777" t="s">
        <v>3810</v>
      </c>
      <c r="L36" s="776" t="s">
        <v>3809</v>
      </c>
      <c r="M36" s="772" t="s">
        <v>3560</v>
      </c>
      <c r="N36" s="774" t="s">
        <v>347</v>
      </c>
      <c r="O36" s="778">
        <v>70</v>
      </c>
      <c r="P36" s="779">
        <v>70</v>
      </c>
      <c r="Q36" s="776" t="s">
        <v>1</v>
      </c>
      <c r="R36" s="780">
        <v>41337</v>
      </c>
      <c r="S36" s="780"/>
      <c r="T36" s="780">
        <v>41361</v>
      </c>
      <c r="U36" s="780"/>
      <c r="V36" s="781">
        <v>42400</v>
      </c>
      <c r="W36" s="782">
        <v>43738</v>
      </c>
      <c r="X36" s="783"/>
      <c r="Y36" s="784">
        <v>44</v>
      </c>
      <c r="Z36" s="785">
        <v>41382</v>
      </c>
      <c r="AA36" s="785"/>
      <c r="AB36" s="785">
        <v>41628</v>
      </c>
      <c r="AC36" s="785"/>
      <c r="AD36" s="785"/>
      <c r="AE36" s="785">
        <v>41591</v>
      </c>
      <c r="AF36" s="785"/>
      <c r="AG36" s="785"/>
      <c r="AH36" s="785"/>
      <c r="AI36" s="785"/>
      <c r="AJ36" s="785"/>
      <c r="AK36" s="785"/>
      <c r="AL36" s="786"/>
      <c r="AM36" s="786"/>
      <c r="AN36" s="786"/>
      <c r="AO36" s="786"/>
      <c r="AP36" s="775">
        <v>10</v>
      </c>
      <c r="AQ36" s="776"/>
      <c r="AR36" s="787">
        <v>41241</v>
      </c>
      <c r="AS36" s="780"/>
      <c r="AT36" s="774"/>
      <c r="AU36" s="774" t="s">
        <v>3596</v>
      </c>
      <c r="AV36" s="776" t="s">
        <v>3811</v>
      </c>
      <c r="AW36" s="774" t="s">
        <v>3565</v>
      </c>
      <c r="AX36" s="788">
        <v>2</v>
      </c>
      <c r="AY36" s="789">
        <v>1138</v>
      </c>
      <c r="AZ36" s="774" t="s">
        <v>3809</v>
      </c>
      <c r="BA36" s="790" t="str">
        <f t="shared" si="1"/>
        <v>Ajout INS / 3005-8055 / 70</v>
      </c>
      <c r="BB36" s="791">
        <f>MAX(Z36:AO36)</f>
        <v>41628</v>
      </c>
      <c r="BC36" s="790" t="str">
        <f>INDEX($Z$2:$AO$2,0,MATCH(MAX(Z36:AO36),Z36:AO36,0))</f>
        <v>Avis du MFA embauche pro.</v>
      </c>
      <c r="BD36" s="792">
        <f t="shared" si="7"/>
        <v>1</v>
      </c>
      <c r="BE36" s="790" t="str">
        <f t="shared" si="3"/>
        <v>OK</v>
      </c>
    </row>
    <row r="37" spans="1:57" ht="30">
      <c r="A37" s="772" t="s">
        <v>3735</v>
      </c>
      <c r="B37" s="773" t="s">
        <v>3552</v>
      </c>
      <c r="C37" s="774" t="s">
        <v>3812</v>
      </c>
      <c r="D37" s="774" t="s">
        <v>3813</v>
      </c>
      <c r="E37" s="775">
        <v>14</v>
      </c>
      <c r="F37" s="774" t="s">
        <v>2952</v>
      </c>
      <c r="G37" s="776" t="s">
        <v>2951</v>
      </c>
      <c r="H37" s="777" t="s">
        <v>3814</v>
      </c>
      <c r="I37" s="777" t="s">
        <v>3815</v>
      </c>
      <c r="J37" s="774" t="s">
        <v>3816</v>
      </c>
      <c r="K37" s="777" t="s">
        <v>3817</v>
      </c>
      <c r="L37" s="776" t="s">
        <v>3818</v>
      </c>
      <c r="M37" s="772" t="s">
        <v>3560</v>
      </c>
      <c r="N37" s="774" t="s">
        <v>347</v>
      </c>
      <c r="O37" s="778">
        <v>60</v>
      </c>
      <c r="P37" s="779">
        <v>60</v>
      </c>
      <c r="Q37" s="776" t="s">
        <v>1</v>
      </c>
      <c r="R37" s="780">
        <v>41344</v>
      </c>
      <c r="S37" s="780"/>
      <c r="T37" s="780">
        <v>41367</v>
      </c>
      <c r="U37" s="780"/>
      <c r="V37" s="781">
        <v>42124</v>
      </c>
      <c r="W37" s="782">
        <v>43555</v>
      </c>
      <c r="X37" s="783"/>
      <c r="Y37" s="784">
        <v>47</v>
      </c>
      <c r="Z37" s="785">
        <v>41459</v>
      </c>
      <c r="AA37" s="785">
        <v>41438</v>
      </c>
      <c r="AB37" s="785">
        <v>41554</v>
      </c>
      <c r="AC37" s="785">
        <v>42794</v>
      </c>
      <c r="AD37" s="785"/>
      <c r="AE37" s="785">
        <v>42793</v>
      </c>
      <c r="AF37" s="785"/>
      <c r="AG37" s="785"/>
      <c r="AH37" s="785"/>
      <c r="AI37" s="785"/>
      <c r="AJ37" s="785"/>
      <c r="AK37" s="785"/>
      <c r="AL37" s="786"/>
      <c r="AM37" s="786"/>
      <c r="AN37" s="786"/>
      <c r="AO37" s="786"/>
      <c r="AP37" s="775">
        <v>10</v>
      </c>
      <c r="AQ37" s="776"/>
      <c r="AR37" s="787">
        <v>41241</v>
      </c>
      <c r="AS37" s="780">
        <v>40963</v>
      </c>
      <c r="AT37" s="774" t="s">
        <v>3596</v>
      </c>
      <c r="AU37" s="774" t="s">
        <v>3562</v>
      </c>
      <c r="AV37" s="776" t="s">
        <v>3819</v>
      </c>
      <c r="AW37" s="774" t="s">
        <v>3565</v>
      </c>
      <c r="AX37" s="788">
        <v>1</v>
      </c>
      <c r="AY37" s="789">
        <v>257</v>
      </c>
      <c r="AZ37" s="774" t="s">
        <v>3816</v>
      </c>
      <c r="BA37" s="790" t="str">
        <f t="shared" si="1"/>
        <v>Ajout INS / 3005-7838 / 60</v>
      </c>
      <c r="BB37" s="791">
        <f>MAX(Z37:AO37)</f>
        <v>42794</v>
      </c>
      <c r="BC37" s="790" t="str">
        <f>INDEX($Z$2:$AO$2,0,MATCH(MAX(Z37:AO37),Z37:AO37,0))</f>
        <v>Dépôt étude d'opportunité</v>
      </c>
      <c r="BD37" s="792">
        <f t="shared" si="7"/>
        <v>1</v>
      </c>
      <c r="BE37" s="790" t="str">
        <f t="shared" si="3"/>
        <v>OK</v>
      </c>
    </row>
    <row r="38" spans="1:57" ht="30">
      <c r="A38" s="772" t="s">
        <v>3735</v>
      </c>
      <c r="B38" s="773" t="s">
        <v>3552</v>
      </c>
      <c r="C38" s="774" t="s">
        <v>3820</v>
      </c>
      <c r="D38" s="774" t="s">
        <v>3813</v>
      </c>
      <c r="E38" s="775">
        <v>14</v>
      </c>
      <c r="F38" s="774" t="s">
        <v>1994</v>
      </c>
      <c r="G38" s="776" t="s">
        <v>1993</v>
      </c>
      <c r="H38" s="777" t="s">
        <v>3821</v>
      </c>
      <c r="I38" s="777" t="s">
        <v>3822</v>
      </c>
      <c r="J38" s="774" t="s">
        <v>3823</v>
      </c>
      <c r="K38" s="777" t="s">
        <v>3824</v>
      </c>
      <c r="L38" s="776" t="s">
        <v>3825</v>
      </c>
      <c r="M38" s="772" t="s">
        <v>3560</v>
      </c>
      <c r="N38" s="774" t="s">
        <v>347</v>
      </c>
      <c r="O38" s="778">
        <v>70</v>
      </c>
      <c r="P38" s="779">
        <v>70</v>
      </c>
      <c r="Q38" s="776" t="s">
        <v>1</v>
      </c>
      <c r="R38" s="780">
        <v>41334</v>
      </c>
      <c r="S38" s="780"/>
      <c r="T38" s="780">
        <v>41415</v>
      </c>
      <c r="U38" s="780"/>
      <c r="V38" s="781">
        <v>41912</v>
      </c>
      <c r="W38" s="782">
        <v>44104</v>
      </c>
      <c r="X38" s="783"/>
      <c r="Y38" s="784">
        <v>72</v>
      </c>
      <c r="Z38" s="785"/>
      <c r="AA38" s="785"/>
      <c r="AB38" s="785"/>
      <c r="AC38" s="785"/>
      <c r="AD38" s="785"/>
      <c r="AE38" s="785"/>
      <c r="AF38" s="785"/>
      <c r="AG38" s="785"/>
      <c r="AH38" s="785"/>
      <c r="AI38" s="785"/>
      <c r="AJ38" s="785"/>
      <c r="AK38" s="785"/>
      <c r="AL38" s="786"/>
      <c r="AM38" s="786"/>
      <c r="AN38" s="786"/>
      <c r="AO38" s="786"/>
      <c r="AP38" s="775">
        <v>10</v>
      </c>
      <c r="AQ38" s="776"/>
      <c r="AR38" s="787">
        <v>41241</v>
      </c>
      <c r="AS38" s="780"/>
      <c r="AT38" s="774" t="s">
        <v>3562</v>
      </c>
      <c r="AU38" s="774" t="s">
        <v>3562</v>
      </c>
      <c r="AV38" s="776" t="s">
        <v>3826</v>
      </c>
      <c r="AW38" s="774" t="s">
        <v>3565</v>
      </c>
      <c r="AX38" s="788">
        <v>2</v>
      </c>
      <c r="AY38" s="789">
        <v>558</v>
      </c>
      <c r="AZ38" s="774" t="s">
        <v>3823</v>
      </c>
      <c r="BA38" s="790" t="str">
        <f t="shared" si="1"/>
        <v>Ajout INS / 3005-7835 / 70</v>
      </c>
      <c r="BB38" s="791" t="s">
        <v>3654</v>
      </c>
      <c r="BC38" s="791" t="s">
        <v>3654</v>
      </c>
      <c r="BD38" s="792" t="s">
        <v>3655</v>
      </c>
      <c r="BE38" s="790" t="s">
        <v>3654</v>
      </c>
    </row>
    <row r="39" spans="1:57" ht="45">
      <c r="A39" s="772" t="s">
        <v>3735</v>
      </c>
      <c r="B39" s="773" t="s">
        <v>3552</v>
      </c>
      <c r="C39" s="774" t="s">
        <v>3812</v>
      </c>
      <c r="D39" s="774" t="s">
        <v>3813</v>
      </c>
      <c r="E39" s="775">
        <v>14</v>
      </c>
      <c r="F39" s="774" t="s">
        <v>2960</v>
      </c>
      <c r="G39" s="776" t="s">
        <v>2040</v>
      </c>
      <c r="H39" s="777" t="s">
        <v>3827</v>
      </c>
      <c r="I39" s="777" t="s">
        <v>3828</v>
      </c>
      <c r="J39" s="774" t="s">
        <v>3829</v>
      </c>
      <c r="K39" s="777" t="s">
        <v>3830</v>
      </c>
      <c r="L39" s="776" t="s">
        <v>3829</v>
      </c>
      <c r="M39" s="772" t="s">
        <v>3572</v>
      </c>
      <c r="N39" s="774" t="s">
        <v>957</v>
      </c>
      <c r="O39" s="778">
        <v>79</v>
      </c>
      <c r="P39" s="779">
        <v>79</v>
      </c>
      <c r="Q39" s="776" t="s">
        <v>1</v>
      </c>
      <c r="R39" s="780">
        <v>41339</v>
      </c>
      <c r="S39" s="780"/>
      <c r="T39" s="780">
        <v>41347</v>
      </c>
      <c r="U39" s="780"/>
      <c r="V39" s="781">
        <v>42093</v>
      </c>
      <c r="W39" s="782">
        <v>44286</v>
      </c>
      <c r="X39" s="783"/>
      <c r="Y39" s="784">
        <v>72.0322580645161</v>
      </c>
      <c r="Z39" s="785">
        <v>41404</v>
      </c>
      <c r="AA39" s="785">
        <v>41572</v>
      </c>
      <c r="AB39" s="785">
        <v>41579</v>
      </c>
      <c r="AC39" s="785"/>
      <c r="AD39" s="785">
        <v>41949</v>
      </c>
      <c r="AE39" s="785"/>
      <c r="AF39" s="785">
        <v>41992</v>
      </c>
      <c r="AG39" s="785"/>
      <c r="AH39" s="785">
        <v>42047</v>
      </c>
      <c r="AI39" s="785">
        <v>42178</v>
      </c>
      <c r="AJ39" s="785"/>
      <c r="AK39" s="785"/>
      <c r="AL39" s="786"/>
      <c r="AM39" s="786"/>
      <c r="AN39" s="786"/>
      <c r="AO39" s="786"/>
      <c r="AP39" s="775">
        <v>10</v>
      </c>
      <c r="AQ39" s="776"/>
      <c r="AR39" s="787">
        <v>41241</v>
      </c>
      <c r="AS39" s="780">
        <v>40963</v>
      </c>
      <c r="AT39" s="774" t="s">
        <v>3562</v>
      </c>
      <c r="AU39" s="774" t="s">
        <v>3563</v>
      </c>
      <c r="AV39" s="776" t="s">
        <v>3831</v>
      </c>
      <c r="AW39" s="774" t="s">
        <v>3565</v>
      </c>
      <c r="AX39" s="788">
        <v>1</v>
      </c>
      <c r="AY39" s="789">
        <v>60010413</v>
      </c>
      <c r="AZ39" s="774" t="s">
        <v>3829</v>
      </c>
      <c r="BA39" s="790" t="str">
        <f t="shared" si="1"/>
        <v>Implant.CPE INS / 3005-7973 / 79</v>
      </c>
      <c r="BB39" s="791">
        <f t="shared" si="2"/>
        <v>42178</v>
      </c>
      <c r="BC39" s="790" t="s">
        <v>3577</v>
      </c>
      <c r="BD39" s="790" t="s">
        <v>3577</v>
      </c>
      <c r="BE39" s="790" t="s">
        <v>3577</v>
      </c>
    </row>
    <row r="40" spans="1:57" ht="30">
      <c r="A40" s="772" t="s">
        <v>3735</v>
      </c>
      <c r="B40" s="773" t="s">
        <v>3552</v>
      </c>
      <c r="C40" s="774" t="s">
        <v>3820</v>
      </c>
      <c r="D40" s="774" t="s">
        <v>3813</v>
      </c>
      <c r="E40" s="775">
        <v>14</v>
      </c>
      <c r="F40" s="774" t="s">
        <v>2070</v>
      </c>
      <c r="G40" s="776" t="s">
        <v>2078</v>
      </c>
      <c r="H40" s="777" t="s">
        <v>3832</v>
      </c>
      <c r="I40" s="777" t="s">
        <v>3833</v>
      </c>
      <c r="J40" s="774" t="s">
        <v>3834</v>
      </c>
      <c r="K40" s="777" t="s">
        <v>3835</v>
      </c>
      <c r="L40" s="776" t="s">
        <v>3834</v>
      </c>
      <c r="M40" s="772" t="s">
        <v>3560</v>
      </c>
      <c r="N40" s="774" t="s">
        <v>371</v>
      </c>
      <c r="O40" s="778"/>
      <c r="P40" s="779">
        <v>30</v>
      </c>
      <c r="Q40" s="776" t="s">
        <v>1</v>
      </c>
      <c r="R40" s="780">
        <v>41507</v>
      </c>
      <c r="S40" s="780"/>
      <c r="T40" s="780">
        <v>41512</v>
      </c>
      <c r="U40" s="780"/>
      <c r="V40" s="781">
        <v>42216</v>
      </c>
      <c r="W40" s="782">
        <v>43190</v>
      </c>
      <c r="X40" s="783"/>
      <c r="Y40" s="784">
        <v>32</v>
      </c>
      <c r="Z40" s="785"/>
      <c r="AA40" s="785"/>
      <c r="AB40" s="785"/>
      <c r="AC40" s="785"/>
      <c r="AD40" s="785"/>
      <c r="AE40" s="785"/>
      <c r="AF40" s="785"/>
      <c r="AG40" s="785"/>
      <c r="AH40" s="785"/>
      <c r="AI40" s="785"/>
      <c r="AJ40" s="785"/>
      <c r="AK40" s="785"/>
      <c r="AL40" s="786"/>
      <c r="AM40" s="786"/>
      <c r="AN40" s="786"/>
      <c r="AO40" s="786"/>
      <c r="AP40" s="775">
        <v>10</v>
      </c>
      <c r="AQ40" s="776"/>
      <c r="AR40" s="787">
        <v>41241</v>
      </c>
      <c r="AS40" s="780"/>
      <c r="AT40" s="774" t="s">
        <v>3596</v>
      </c>
      <c r="AU40" s="774" t="s">
        <v>3836</v>
      </c>
      <c r="AV40" s="776" t="s">
        <v>3837</v>
      </c>
      <c r="AW40" s="774" t="s">
        <v>30</v>
      </c>
      <c r="AX40" s="788">
        <v>3</v>
      </c>
      <c r="AY40" s="789">
        <v>608</v>
      </c>
      <c r="AZ40" s="774" t="s">
        <v>3834</v>
      </c>
      <c r="BA40" s="790" t="str">
        <f t="shared" si="1"/>
        <v>Augment. INS / 3005-7850 / 30</v>
      </c>
      <c r="BB40" s="791" t="s">
        <v>3654</v>
      </c>
      <c r="BC40" s="791" t="s">
        <v>3654</v>
      </c>
      <c r="BD40" s="792" t="s">
        <v>3655</v>
      </c>
      <c r="BE40" s="790" t="s">
        <v>3654</v>
      </c>
    </row>
    <row r="41" spans="1:57" ht="30">
      <c r="A41" s="772" t="s">
        <v>3735</v>
      </c>
      <c r="B41" s="773" t="s">
        <v>3552</v>
      </c>
      <c r="C41" s="774" t="s">
        <v>3838</v>
      </c>
      <c r="D41" s="774" t="s">
        <v>3839</v>
      </c>
      <c r="E41" s="775">
        <v>15</v>
      </c>
      <c r="F41" s="774" t="s">
        <v>2145</v>
      </c>
      <c r="G41" s="776" t="s">
        <v>2129</v>
      </c>
      <c r="H41" s="777" t="s">
        <v>3840</v>
      </c>
      <c r="I41" s="777" t="s">
        <v>3841</v>
      </c>
      <c r="J41" s="774" t="s">
        <v>3842</v>
      </c>
      <c r="K41" s="777" t="s">
        <v>2147</v>
      </c>
      <c r="L41" s="776" t="s">
        <v>2146</v>
      </c>
      <c r="M41" s="772" t="s">
        <v>3560</v>
      </c>
      <c r="N41" s="774" t="s">
        <v>347</v>
      </c>
      <c r="O41" s="778">
        <v>80</v>
      </c>
      <c r="P41" s="779">
        <v>80</v>
      </c>
      <c r="Q41" s="776" t="s">
        <v>1</v>
      </c>
      <c r="R41" s="780">
        <v>41367</v>
      </c>
      <c r="S41" s="780"/>
      <c r="T41" s="780">
        <v>41372</v>
      </c>
      <c r="U41" s="780"/>
      <c r="V41" s="781">
        <v>42035</v>
      </c>
      <c r="W41" s="782">
        <v>43738</v>
      </c>
      <c r="X41" s="783"/>
      <c r="Y41" s="784">
        <v>56</v>
      </c>
      <c r="Z41" s="785">
        <v>41442</v>
      </c>
      <c r="AA41" s="785"/>
      <c r="AB41" s="785">
        <v>41901</v>
      </c>
      <c r="AC41" s="785"/>
      <c r="AD41" s="785"/>
      <c r="AE41" s="785"/>
      <c r="AF41" s="785"/>
      <c r="AG41" s="785"/>
      <c r="AH41" s="785"/>
      <c r="AI41" s="785"/>
      <c r="AJ41" s="785"/>
      <c r="AK41" s="785"/>
      <c r="AL41" s="786"/>
      <c r="AM41" s="786"/>
      <c r="AN41" s="786"/>
      <c r="AO41" s="786"/>
      <c r="AP41" s="775">
        <v>10</v>
      </c>
      <c r="AQ41" s="776"/>
      <c r="AR41" s="787">
        <v>41241</v>
      </c>
      <c r="AS41" s="780">
        <v>42781</v>
      </c>
      <c r="AT41" s="774" t="s">
        <v>3596</v>
      </c>
      <c r="AU41" s="774" t="s">
        <v>3563</v>
      </c>
      <c r="AV41" s="776" t="s">
        <v>3843</v>
      </c>
      <c r="AW41" s="774" t="s">
        <v>3565</v>
      </c>
      <c r="AX41" s="788">
        <v>1</v>
      </c>
      <c r="AY41" s="789">
        <v>951</v>
      </c>
      <c r="AZ41" s="774" t="s">
        <v>3842</v>
      </c>
      <c r="BA41" s="790" t="str">
        <f t="shared" si="1"/>
        <v>Ajout INS / 3005-6900 / 80</v>
      </c>
      <c r="BB41" s="791">
        <f>MAX(Z41:AO41)</f>
        <v>41901</v>
      </c>
      <c r="BC41" s="790" t="str">
        <f>INDEX($Z$2:$AO$2,0,MATCH(MAX(Z41:AO41),Z41:AO41,0))</f>
        <v>Avis du MFA embauche pro.</v>
      </c>
      <c r="BD41" s="792">
        <f t="shared" ref="BD41" si="8">COUNTIF(Z41:AO41,BB41)</f>
        <v>1</v>
      </c>
      <c r="BE41" s="790" t="str">
        <f t="shared" si="3"/>
        <v>OK</v>
      </c>
    </row>
    <row r="42" spans="1:57" ht="30">
      <c r="A42" s="772" t="s">
        <v>3735</v>
      </c>
      <c r="B42" s="773" t="s">
        <v>3552</v>
      </c>
      <c r="C42" s="774" t="s">
        <v>3844</v>
      </c>
      <c r="D42" s="774" t="s">
        <v>3839</v>
      </c>
      <c r="E42" s="775">
        <v>15</v>
      </c>
      <c r="F42" s="774" t="s">
        <v>2185</v>
      </c>
      <c r="G42" s="776" t="s">
        <v>2184</v>
      </c>
      <c r="H42" s="777" t="s">
        <v>3845</v>
      </c>
      <c r="I42" s="777" t="s">
        <v>2205</v>
      </c>
      <c r="J42" s="774" t="s">
        <v>2186</v>
      </c>
      <c r="K42" s="777" t="s">
        <v>2187</v>
      </c>
      <c r="L42" s="776" t="s">
        <v>3846</v>
      </c>
      <c r="M42" s="772" t="s">
        <v>3560</v>
      </c>
      <c r="N42" s="774" t="s">
        <v>347</v>
      </c>
      <c r="O42" s="778">
        <v>80</v>
      </c>
      <c r="P42" s="779">
        <v>80</v>
      </c>
      <c r="Q42" s="776" t="s">
        <v>1</v>
      </c>
      <c r="R42" s="780">
        <v>41344</v>
      </c>
      <c r="S42" s="780"/>
      <c r="T42" s="780">
        <v>41387</v>
      </c>
      <c r="U42" s="780"/>
      <c r="V42" s="781">
        <v>42460</v>
      </c>
      <c r="W42" s="782">
        <v>43738</v>
      </c>
      <c r="X42" s="783"/>
      <c r="Y42" s="784">
        <v>42</v>
      </c>
      <c r="Z42" s="785"/>
      <c r="AA42" s="785"/>
      <c r="AB42" s="785"/>
      <c r="AC42" s="785"/>
      <c r="AD42" s="785"/>
      <c r="AE42" s="785"/>
      <c r="AF42" s="785"/>
      <c r="AG42" s="785"/>
      <c r="AH42" s="785"/>
      <c r="AI42" s="785"/>
      <c r="AJ42" s="785"/>
      <c r="AK42" s="785"/>
      <c r="AL42" s="786"/>
      <c r="AM42" s="786"/>
      <c r="AN42" s="786"/>
      <c r="AO42" s="786"/>
      <c r="AP42" s="775">
        <v>10</v>
      </c>
      <c r="AQ42" s="776"/>
      <c r="AR42" s="787">
        <v>41241</v>
      </c>
      <c r="AS42" s="780">
        <v>40963</v>
      </c>
      <c r="AT42" s="774" t="s">
        <v>3596</v>
      </c>
      <c r="AU42" s="774" t="s">
        <v>3596</v>
      </c>
      <c r="AV42" s="776" t="s">
        <v>3847</v>
      </c>
      <c r="AW42" s="774" t="s">
        <v>3565</v>
      </c>
      <c r="AX42" s="788">
        <v>1</v>
      </c>
      <c r="AY42" s="789">
        <v>30</v>
      </c>
      <c r="AZ42" s="774" t="s">
        <v>2186</v>
      </c>
      <c r="BA42" s="790" t="str">
        <f t="shared" si="1"/>
        <v>Ajout INS / 3005-6905 / 80</v>
      </c>
      <c r="BB42" s="791" t="s">
        <v>3654</v>
      </c>
      <c r="BC42" s="791" t="s">
        <v>3654</v>
      </c>
      <c r="BD42" s="792" t="s">
        <v>3655</v>
      </c>
      <c r="BE42" s="790" t="s">
        <v>3654</v>
      </c>
    </row>
    <row r="43" spans="1:57" ht="30">
      <c r="A43" s="772" t="s">
        <v>3735</v>
      </c>
      <c r="B43" s="773"/>
      <c r="C43" s="774" t="s">
        <v>3838</v>
      </c>
      <c r="D43" s="774" t="s">
        <v>3839</v>
      </c>
      <c r="E43" s="775">
        <v>15</v>
      </c>
      <c r="F43" s="774" t="s">
        <v>2217</v>
      </c>
      <c r="G43" s="776" t="s">
        <v>2216</v>
      </c>
      <c r="H43" s="777" t="s">
        <v>3848</v>
      </c>
      <c r="I43" s="777" t="s">
        <v>3849</v>
      </c>
      <c r="J43" s="774" t="s">
        <v>3850</v>
      </c>
      <c r="K43" s="777" t="s">
        <v>3851</v>
      </c>
      <c r="L43" s="776" t="s">
        <v>3852</v>
      </c>
      <c r="M43" s="772" t="s">
        <v>3572</v>
      </c>
      <c r="N43" s="774" t="s">
        <v>371</v>
      </c>
      <c r="O43" s="778"/>
      <c r="P43" s="779">
        <v>2</v>
      </c>
      <c r="Q43" s="776" t="s">
        <v>1</v>
      </c>
      <c r="R43" s="780">
        <v>41341</v>
      </c>
      <c r="S43" s="780"/>
      <c r="T43" s="780">
        <v>41358</v>
      </c>
      <c r="U43" s="780"/>
      <c r="V43" s="781">
        <v>41943</v>
      </c>
      <c r="W43" s="782">
        <v>42247</v>
      </c>
      <c r="X43" s="783"/>
      <c r="Y43" s="784">
        <v>10</v>
      </c>
      <c r="Z43" s="785"/>
      <c r="AA43" s="785"/>
      <c r="AB43" s="785"/>
      <c r="AC43" s="785"/>
      <c r="AD43" s="785"/>
      <c r="AE43" s="785"/>
      <c r="AF43" s="785"/>
      <c r="AG43" s="785"/>
      <c r="AH43" s="785"/>
      <c r="AI43" s="785"/>
      <c r="AJ43" s="785"/>
      <c r="AK43" s="785"/>
      <c r="AL43" s="786"/>
      <c r="AM43" s="786"/>
      <c r="AN43" s="786"/>
      <c r="AO43" s="786"/>
      <c r="AP43" s="775">
        <v>70</v>
      </c>
      <c r="AQ43" s="776" t="s">
        <v>3853</v>
      </c>
      <c r="AR43" s="787">
        <v>41241</v>
      </c>
      <c r="AS43" s="780"/>
      <c r="AT43" s="774" t="s">
        <v>3562</v>
      </c>
      <c r="AU43" s="774" t="s">
        <v>3563</v>
      </c>
      <c r="AV43" s="776" t="s">
        <v>3854</v>
      </c>
      <c r="AW43" s="774" t="s">
        <v>30</v>
      </c>
      <c r="AX43" s="788">
        <v>12</v>
      </c>
      <c r="AY43" s="789">
        <v>999</v>
      </c>
      <c r="AZ43" s="774" t="s">
        <v>3850</v>
      </c>
      <c r="BA43" s="790" t="str">
        <f t="shared" si="1"/>
        <v>Augment. INS / 3005-1032 / 2</v>
      </c>
      <c r="BB43" s="791" t="s">
        <v>3577</v>
      </c>
      <c r="BC43" s="791" t="s">
        <v>3577</v>
      </c>
      <c r="BD43" s="791" t="s">
        <v>3577</v>
      </c>
      <c r="BE43" s="791" t="s">
        <v>3577</v>
      </c>
    </row>
    <row r="44" spans="1:57" ht="30">
      <c r="A44" s="772" t="s">
        <v>3735</v>
      </c>
      <c r="B44" s="773"/>
      <c r="C44" s="774" t="s">
        <v>3855</v>
      </c>
      <c r="D44" s="774" t="s">
        <v>3839</v>
      </c>
      <c r="E44" s="775">
        <v>15</v>
      </c>
      <c r="F44" s="774" t="s">
        <v>2995</v>
      </c>
      <c r="G44" s="776" t="s">
        <v>2319</v>
      </c>
      <c r="H44" s="777" t="s">
        <v>3856</v>
      </c>
      <c r="I44" s="777" t="s">
        <v>3857</v>
      </c>
      <c r="J44" s="774" t="s">
        <v>3858</v>
      </c>
      <c r="K44" s="777" t="s">
        <v>3859</v>
      </c>
      <c r="L44" s="776" t="s">
        <v>3858</v>
      </c>
      <c r="M44" s="772" t="s">
        <v>3572</v>
      </c>
      <c r="N44" s="774" t="s">
        <v>371</v>
      </c>
      <c r="O44" s="778"/>
      <c r="P44" s="779">
        <v>2</v>
      </c>
      <c r="Q44" s="776" t="s">
        <v>1</v>
      </c>
      <c r="R44" s="780">
        <v>41323</v>
      </c>
      <c r="S44" s="780"/>
      <c r="T44" s="780">
        <v>41338</v>
      </c>
      <c r="U44" s="780"/>
      <c r="V44" s="781">
        <v>41912</v>
      </c>
      <c r="W44" s="782">
        <v>41912</v>
      </c>
      <c r="X44" s="783"/>
      <c r="Y44" s="784"/>
      <c r="Z44" s="785"/>
      <c r="AA44" s="785"/>
      <c r="AB44" s="785"/>
      <c r="AC44" s="785"/>
      <c r="AD44" s="785"/>
      <c r="AE44" s="785"/>
      <c r="AF44" s="785"/>
      <c r="AG44" s="785"/>
      <c r="AH44" s="785"/>
      <c r="AI44" s="785"/>
      <c r="AJ44" s="785"/>
      <c r="AK44" s="785"/>
      <c r="AL44" s="786"/>
      <c r="AM44" s="786"/>
      <c r="AN44" s="786"/>
      <c r="AO44" s="786"/>
      <c r="AP44" s="775">
        <v>70</v>
      </c>
      <c r="AQ44" s="776" t="s">
        <v>3860</v>
      </c>
      <c r="AR44" s="787">
        <v>41241</v>
      </c>
      <c r="AS44" s="780"/>
      <c r="AT44" s="774" t="s">
        <v>3563</v>
      </c>
      <c r="AU44" s="774" t="s">
        <v>3563</v>
      </c>
      <c r="AV44" s="776" t="s">
        <v>3861</v>
      </c>
      <c r="AW44" s="774" t="s">
        <v>30</v>
      </c>
      <c r="AX44" s="788">
        <v>6</v>
      </c>
      <c r="AY44" s="789">
        <v>922</v>
      </c>
      <c r="AZ44" s="774" t="s">
        <v>3858</v>
      </c>
      <c r="BA44" s="790" t="str">
        <f t="shared" si="1"/>
        <v>Augment. INS / 3005-5001 / 2</v>
      </c>
      <c r="BB44" s="791" t="s">
        <v>3577</v>
      </c>
      <c r="BC44" s="791" t="s">
        <v>3577</v>
      </c>
      <c r="BD44" s="791" t="s">
        <v>3577</v>
      </c>
      <c r="BE44" s="791" t="s">
        <v>3577</v>
      </c>
    </row>
    <row r="45" spans="1:57" ht="30">
      <c r="A45" s="772" t="s">
        <v>3598</v>
      </c>
      <c r="B45" s="773" t="s">
        <v>3552</v>
      </c>
      <c r="C45" s="774" t="s">
        <v>3862</v>
      </c>
      <c r="D45" s="774" t="s">
        <v>3600</v>
      </c>
      <c r="E45" s="775">
        <v>16</v>
      </c>
      <c r="F45" s="774" t="s">
        <v>2341</v>
      </c>
      <c r="G45" s="776" t="s">
        <v>2340</v>
      </c>
      <c r="H45" s="777" t="s">
        <v>3863</v>
      </c>
      <c r="I45" s="777" t="s">
        <v>3864</v>
      </c>
      <c r="J45" s="774" t="s">
        <v>3865</v>
      </c>
      <c r="K45" s="777" t="s">
        <v>3866</v>
      </c>
      <c r="L45" s="776" t="s">
        <v>3865</v>
      </c>
      <c r="M45" s="772" t="s">
        <v>3585</v>
      </c>
      <c r="N45" s="774" t="s">
        <v>371</v>
      </c>
      <c r="O45" s="778"/>
      <c r="P45" s="779">
        <v>9</v>
      </c>
      <c r="Q45" s="776" t="s">
        <v>1</v>
      </c>
      <c r="R45" s="780"/>
      <c r="S45" s="780"/>
      <c r="T45" s="780"/>
      <c r="U45" s="780"/>
      <c r="V45" s="781"/>
      <c r="W45" s="782"/>
      <c r="X45" s="783"/>
      <c r="Y45" s="784"/>
      <c r="Z45" s="785"/>
      <c r="AA45" s="785"/>
      <c r="AB45" s="785"/>
      <c r="AC45" s="785"/>
      <c r="AD45" s="785"/>
      <c r="AE45" s="785"/>
      <c r="AF45" s="785"/>
      <c r="AG45" s="785"/>
      <c r="AH45" s="785"/>
      <c r="AI45" s="785"/>
      <c r="AJ45" s="785"/>
      <c r="AK45" s="785"/>
      <c r="AL45" s="786"/>
      <c r="AM45" s="786"/>
      <c r="AN45" s="786"/>
      <c r="AO45" s="786"/>
      <c r="AP45" s="775">
        <v>70</v>
      </c>
      <c r="AQ45" s="776"/>
      <c r="AR45" s="787">
        <v>41242</v>
      </c>
      <c r="AS45" s="780">
        <v>40963</v>
      </c>
      <c r="AT45" s="774"/>
      <c r="AU45" s="774" t="s">
        <v>3606</v>
      </c>
      <c r="AV45" s="776" t="s">
        <v>3867</v>
      </c>
      <c r="AW45" s="774" t="s">
        <v>30</v>
      </c>
      <c r="AX45" s="788">
        <v>7</v>
      </c>
      <c r="AY45" s="789">
        <v>60001237</v>
      </c>
      <c r="AZ45" s="774" t="s">
        <v>3865</v>
      </c>
      <c r="BA45" s="790" t="str">
        <f t="shared" si="1"/>
        <v>Augment. INS / 3005-0684 / 9</v>
      </c>
      <c r="BB45" s="791" t="s">
        <v>3577</v>
      </c>
      <c r="BC45" s="791" t="s">
        <v>3577</v>
      </c>
      <c r="BD45" s="791" t="s">
        <v>3577</v>
      </c>
      <c r="BE45" s="791" t="s">
        <v>3577</v>
      </c>
    </row>
    <row r="46" spans="1:57" ht="30">
      <c r="A46" s="772" t="s">
        <v>3598</v>
      </c>
      <c r="B46" s="773" t="s">
        <v>3552</v>
      </c>
      <c r="C46" s="774" t="s">
        <v>3868</v>
      </c>
      <c r="D46" s="774" t="s">
        <v>3600</v>
      </c>
      <c r="E46" s="775">
        <v>16</v>
      </c>
      <c r="F46" s="774" t="s">
        <v>2396</v>
      </c>
      <c r="G46" s="776" t="s">
        <v>2379</v>
      </c>
      <c r="H46" s="777" t="s">
        <v>3869</v>
      </c>
      <c r="I46" s="777" t="s">
        <v>3870</v>
      </c>
      <c r="J46" s="774" t="s">
        <v>3871</v>
      </c>
      <c r="K46" s="777" t="s">
        <v>3872</v>
      </c>
      <c r="L46" s="776" t="s">
        <v>3873</v>
      </c>
      <c r="M46" s="772" t="s">
        <v>3585</v>
      </c>
      <c r="N46" s="774" t="s">
        <v>347</v>
      </c>
      <c r="O46" s="778">
        <v>80</v>
      </c>
      <c r="P46" s="779">
        <v>80</v>
      </c>
      <c r="Q46" s="776" t="s">
        <v>1</v>
      </c>
      <c r="R46" s="780"/>
      <c r="S46" s="780"/>
      <c r="T46" s="780"/>
      <c r="U46" s="780"/>
      <c r="V46" s="781">
        <v>43190</v>
      </c>
      <c r="W46" s="782">
        <v>43190</v>
      </c>
      <c r="X46" s="783"/>
      <c r="Y46" s="784"/>
      <c r="Z46" s="785"/>
      <c r="AA46" s="785"/>
      <c r="AB46" s="785"/>
      <c r="AC46" s="785"/>
      <c r="AD46" s="785"/>
      <c r="AE46" s="785"/>
      <c r="AF46" s="785"/>
      <c r="AG46" s="785"/>
      <c r="AH46" s="785"/>
      <c r="AI46" s="785"/>
      <c r="AJ46" s="785"/>
      <c r="AK46" s="785"/>
      <c r="AL46" s="786"/>
      <c r="AM46" s="786"/>
      <c r="AN46" s="786"/>
      <c r="AO46" s="786"/>
      <c r="AP46" s="775">
        <v>60</v>
      </c>
      <c r="AQ46" s="776" t="s">
        <v>3874</v>
      </c>
      <c r="AR46" s="787">
        <v>41242</v>
      </c>
      <c r="AS46" s="780">
        <v>40963</v>
      </c>
      <c r="AT46" s="774"/>
      <c r="AU46" s="774" t="s">
        <v>3562</v>
      </c>
      <c r="AV46" s="776" t="s">
        <v>3875</v>
      </c>
      <c r="AW46" s="774" t="s">
        <v>3565</v>
      </c>
      <c r="AX46" s="788">
        <v>1</v>
      </c>
      <c r="AY46" s="789">
        <v>1537</v>
      </c>
      <c r="AZ46" s="774" t="s">
        <v>3871</v>
      </c>
      <c r="BA46" s="790" t="str">
        <f t="shared" si="1"/>
        <v>Ajout INS / 3005-7318 / 80</v>
      </c>
      <c r="BB46" s="791" t="s">
        <v>3577</v>
      </c>
      <c r="BC46" s="791" t="s">
        <v>3577</v>
      </c>
      <c r="BD46" s="791" t="s">
        <v>3577</v>
      </c>
      <c r="BE46" s="791" t="s">
        <v>3577</v>
      </c>
    </row>
    <row r="47" spans="1:57" ht="30">
      <c r="A47" s="772" t="s">
        <v>3598</v>
      </c>
      <c r="B47" s="773" t="s">
        <v>3552</v>
      </c>
      <c r="C47" s="774" t="s">
        <v>3876</v>
      </c>
      <c r="D47" s="774" t="s">
        <v>3609</v>
      </c>
      <c r="E47" s="775">
        <v>16</v>
      </c>
      <c r="F47" s="774" t="s">
        <v>3877</v>
      </c>
      <c r="G47" s="776" t="s">
        <v>2399</v>
      </c>
      <c r="H47" s="777" t="s">
        <v>3878</v>
      </c>
      <c r="I47" s="777" t="s">
        <v>3879</v>
      </c>
      <c r="J47" s="774" t="s">
        <v>3880</v>
      </c>
      <c r="K47" s="777" t="s">
        <v>3881</v>
      </c>
      <c r="L47" s="776" t="s">
        <v>3882</v>
      </c>
      <c r="M47" s="772" t="s">
        <v>3560</v>
      </c>
      <c r="N47" s="774" t="s">
        <v>347</v>
      </c>
      <c r="O47" s="778">
        <v>75</v>
      </c>
      <c r="P47" s="779">
        <v>75</v>
      </c>
      <c r="Q47" s="776" t="s">
        <v>1</v>
      </c>
      <c r="R47" s="780">
        <v>41324</v>
      </c>
      <c r="S47" s="780"/>
      <c r="T47" s="780">
        <v>41324</v>
      </c>
      <c r="U47" s="780"/>
      <c r="V47" s="781">
        <v>42009</v>
      </c>
      <c r="W47" s="782">
        <v>43754</v>
      </c>
      <c r="X47" s="783"/>
      <c r="Y47" s="784">
        <v>57.354838709677402</v>
      </c>
      <c r="Z47" s="785">
        <v>41437</v>
      </c>
      <c r="AA47" s="785"/>
      <c r="AB47" s="785">
        <v>42430</v>
      </c>
      <c r="AC47" s="785">
        <v>41522</v>
      </c>
      <c r="AD47" s="785"/>
      <c r="AE47" s="785">
        <v>42660</v>
      </c>
      <c r="AF47" s="785"/>
      <c r="AG47" s="785"/>
      <c r="AH47" s="785"/>
      <c r="AI47" s="785"/>
      <c r="AJ47" s="785"/>
      <c r="AK47" s="785"/>
      <c r="AL47" s="786"/>
      <c r="AM47" s="786"/>
      <c r="AN47" s="786"/>
      <c r="AO47" s="786"/>
      <c r="AP47" s="775">
        <v>30</v>
      </c>
      <c r="AQ47" s="776" t="s">
        <v>3883</v>
      </c>
      <c r="AR47" s="787">
        <v>41242</v>
      </c>
      <c r="AS47" s="780">
        <v>40963</v>
      </c>
      <c r="AT47" s="774" t="s">
        <v>3562</v>
      </c>
      <c r="AU47" s="774" t="s">
        <v>3563</v>
      </c>
      <c r="AV47" s="776" t="s">
        <v>3884</v>
      </c>
      <c r="AW47" s="774" t="s">
        <v>3565</v>
      </c>
      <c r="AX47" s="788">
        <v>1</v>
      </c>
      <c r="AY47" s="789">
        <v>731</v>
      </c>
      <c r="AZ47" s="774" t="s">
        <v>3880</v>
      </c>
      <c r="BA47" s="790" t="str">
        <f t="shared" si="1"/>
        <v>Ajout INS / 3005-7445 / 75</v>
      </c>
      <c r="BB47" s="791">
        <f t="shared" ref="BB47:BB54" si="9">MAX(Z47:AO47)</f>
        <v>42660</v>
      </c>
      <c r="BC47" s="790" t="str">
        <f>INDEX($Z$2:$AO$2,0,MATCH(MAX(Z47:AO47),Z47:AO47,0))</f>
        <v>Autorisation poursuite projet</v>
      </c>
      <c r="BD47" s="792">
        <f t="shared" ref="BD47:BD54" si="10">COUNTIF(Z47:AO47,BB47)</f>
        <v>1</v>
      </c>
      <c r="BE47" s="790" t="str">
        <f t="shared" si="3"/>
        <v>OK</v>
      </c>
    </row>
    <row r="48" spans="1:57" ht="30">
      <c r="A48" s="772" t="s">
        <v>3598</v>
      </c>
      <c r="B48" s="773" t="s">
        <v>3552</v>
      </c>
      <c r="C48" s="774" t="s">
        <v>3599</v>
      </c>
      <c r="D48" s="774" t="s">
        <v>3609</v>
      </c>
      <c r="E48" s="775">
        <v>16</v>
      </c>
      <c r="F48" s="774" t="s">
        <v>2414</v>
      </c>
      <c r="G48" s="776" t="s">
        <v>2413</v>
      </c>
      <c r="H48" s="777" t="s">
        <v>3885</v>
      </c>
      <c r="I48" s="777" t="s">
        <v>3886</v>
      </c>
      <c r="J48" s="774" t="s">
        <v>3887</v>
      </c>
      <c r="K48" s="777" t="s">
        <v>3886</v>
      </c>
      <c r="L48" s="776" t="s">
        <v>3887</v>
      </c>
      <c r="M48" s="772" t="s">
        <v>3560</v>
      </c>
      <c r="N48" s="774" t="s">
        <v>371</v>
      </c>
      <c r="O48" s="778">
        <v>20</v>
      </c>
      <c r="P48" s="779">
        <v>20</v>
      </c>
      <c r="Q48" s="776" t="s">
        <v>1</v>
      </c>
      <c r="R48" s="780">
        <v>41373</v>
      </c>
      <c r="S48" s="780"/>
      <c r="T48" s="780">
        <v>41373</v>
      </c>
      <c r="U48" s="780"/>
      <c r="V48" s="781">
        <v>42062</v>
      </c>
      <c r="W48" s="782">
        <v>43921</v>
      </c>
      <c r="X48" s="783"/>
      <c r="Y48" s="784">
        <v>61.129032258064498</v>
      </c>
      <c r="Z48" s="785">
        <v>41418</v>
      </c>
      <c r="AA48" s="785"/>
      <c r="AB48" s="785">
        <v>41522</v>
      </c>
      <c r="AC48" s="785"/>
      <c r="AD48" s="785">
        <v>42303</v>
      </c>
      <c r="AE48" s="785">
        <v>41933</v>
      </c>
      <c r="AF48" s="785">
        <v>42440</v>
      </c>
      <c r="AG48" s="785"/>
      <c r="AH48" s="785"/>
      <c r="AI48" s="785"/>
      <c r="AJ48" s="785"/>
      <c r="AK48" s="785"/>
      <c r="AL48" s="786"/>
      <c r="AM48" s="786"/>
      <c r="AN48" s="786"/>
      <c r="AO48" s="786"/>
      <c r="AP48" s="775">
        <v>20</v>
      </c>
      <c r="AQ48" s="776" t="s">
        <v>3888</v>
      </c>
      <c r="AR48" s="787">
        <v>41242</v>
      </c>
      <c r="AS48" s="780">
        <v>40963</v>
      </c>
      <c r="AT48" s="774" t="s">
        <v>3562</v>
      </c>
      <c r="AU48" s="774" t="s">
        <v>3563</v>
      </c>
      <c r="AV48" s="776" t="s">
        <v>3889</v>
      </c>
      <c r="AW48" s="774" t="s">
        <v>3565</v>
      </c>
      <c r="AX48" s="788">
        <v>3</v>
      </c>
      <c r="AY48" s="789">
        <v>272</v>
      </c>
      <c r="AZ48" s="774" t="s">
        <v>3887</v>
      </c>
      <c r="BA48" s="790" t="str">
        <f t="shared" si="1"/>
        <v>Augment. INS / 1625-5390 / 20</v>
      </c>
      <c r="BB48" s="791">
        <f t="shared" si="9"/>
        <v>42440</v>
      </c>
      <c r="BC48" s="790" t="str">
        <f>INDEX($Z$2:$AO$2,0,MATCH(MAX(Z48:AO48),Z48:AO48,0))</f>
        <v>Approbation plans+budget pré.</v>
      </c>
      <c r="BD48" s="792">
        <f t="shared" si="10"/>
        <v>1</v>
      </c>
      <c r="BE48" s="790" t="str">
        <f t="shared" si="3"/>
        <v>OK</v>
      </c>
    </row>
    <row r="49" spans="1:57" ht="30">
      <c r="A49" s="772" t="s">
        <v>3598</v>
      </c>
      <c r="B49" s="773" t="s">
        <v>3552</v>
      </c>
      <c r="C49" s="774" t="s">
        <v>3599</v>
      </c>
      <c r="D49" s="774" t="s">
        <v>3609</v>
      </c>
      <c r="E49" s="775">
        <v>16</v>
      </c>
      <c r="F49" s="774" t="s">
        <v>2414</v>
      </c>
      <c r="G49" s="776" t="s">
        <v>2413</v>
      </c>
      <c r="H49" s="777" t="s">
        <v>3890</v>
      </c>
      <c r="I49" s="777" t="s">
        <v>3886</v>
      </c>
      <c r="J49" s="774" t="s">
        <v>3887</v>
      </c>
      <c r="K49" s="777" t="s">
        <v>3891</v>
      </c>
      <c r="L49" s="776" t="s">
        <v>3892</v>
      </c>
      <c r="M49" s="772" t="s">
        <v>3560</v>
      </c>
      <c r="N49" s="774" t="s">
        <v>347</v>
      </c>
      <c r="O49" s="778">
        <v>80</v>
      </c>
      <c r="P49" s="779">
        <v>80</v>
      </c>
      <c r="Q49" s="776" t="s">
        <v>1</v>
      </c>
      <c r="R49" s="780">
        <v>41373</v>
      </c>
      <c r="S49" s="780"/>
      <c r="T49" s="780">
        <v>41373</v>
      </c>
      <c r="U49" s="780"/>
      <c r="V49" s="781">
        <v>42149</v>
      </c>
      <c r="W49" s="782">
        <v>43921</v>
      </c>
      <c r="X49" s="783"/>
      <c r="Y49" s="784">
        <v>58.193548387096797</v>
      </c>
      <c r="Z49" s="785">
        <v>41418</v>
      </c>
      <c r="AA49" s="785">
        <v>41465</v>
      </c>
      <c r="AB49" s="785">
        <v>41522</v>
      </c>
      <c r="AC49" s="785">
        <v>41943</v>
      </c>
      <c r="AD49" s="785"/>
      <c r="AE49" s="785"/>
      <c r="AF49" s="785"/>
      <c r="AG49" s="785"/>
      <c r="AH49" s="785"/>
      <c r="AI49" s="785"/>
      <c r="AJ49" s="785"/>
      <c r="AK49" s="785"/>
      <c r="AL49" s="786"/>
      <c r="AM49" s="786"/>
      <c r="AN49" s="786"/>
      <c r="AO49" s="786"/>
      <c r="AP49" s="775">
        <v>20</v>
      </c>
      <c r="AQ49" s="776" t="s">
        <v>3893</v>
      </c>
      <c r="AR49" s="787">
        <v>41242</v>
      </c>
      <c r="AS49" s="780">
        <v>40963</v>
      </c>
      <c r="AT49" s="774" t="s">
        <v>3562</v>
      </c>
      <c r="AU49" s="774" t="s">
        <v>3563</v>
      </c>
      <c r="AV49" s="776" t="s">
        <v>3894</v>
      </c>
      <c r="AW49" s="774" t="s">
        <v>3565</v>
      </c>
      <c r="AX49" s="788">
        <v>1</v>
      </c>
      <c r="AY49" s="789">
        <v>272</v>
      </c>
      <c r="AZ49" s="774" t="s">
        <v>3887</v>
      </c>
      <c r="BA49" s="790" t="str">
        <f t="shared" si="1"/>
        <v>Ajout INS / 3005-7437 / 80</v>
      </c>
      <c r="BB49" s="791">
        <f t="shared" si="9"/>
        <v>41943</v>
      </c>
      <c r="BC49" s="790" t="str">
        <f>INDEX($Z$2:$AO$2,0,MATCH(MAX(Z49:AO49),Z49:AO49,0))</f>
        <v>Dépôt étude d'opportunité</v>
      </c>
      <c r="BD49" s="792">
        <f t="shared" si="10"/>
        <v>1</v>
      </c>
      <c r="BE49" s="790" t="str">
        <f t="shared" si="3"/>
        <v>OK</v>
      </c>
    </row>
    <row r="50" spans="1:57" ht="30">
      <c r="A50" s="772" t="s">
        <v>3598</v>
      </c>
      <c r="B50" s="773" t="s">
        <v>3552</v>
      </c>
      <c r="C50" s="774" t="s">
        <v>3599</v>
      </c>
      <c r="D50" s="774" t="s">
        <v>3609</v>
      </c>
      <c r="E50" s="775">
        <v>16</v>
      </c>
      <c r="F50" s="774" t="s">
        <v>3019</v>
      </c>
      <c r="G50" s="776" t="s">
        <v>2435</v>
      </c>
      <c r="H50" s="777" t="s">
        <v>3895</v>
      </c>
      <c r="I50" s="777" t="s">
        <v>3896</v>
      </c>
      <c r="J50" s="774" t="s">
        <v>3897</v>
      </c>
      <c r="K50" s="777" t="s">
        <v>3898</v>
      </c>
      <c r="L50" s="776" t="s">
        <v>3897</v>
      </c>
      <c r="M50" s="772" t="s">
        <v>3560</v>
      </c>
      <c r="N50" s="774" t="s">
        <v>371</v>
      </c>
      <c r="O50" s="778">
        <v>4</v>
      </c>
      <c r="P50" s="779">
        <v>4</v>
      </c>
      <c r="Q50" s="776" t="s">
        <v>1</v>
      </c>
      <c r="R50" s="780">
        <v>41305</v>
      </c>
      <c r="S50" s="780"/>
      <c r="T50" s="780">
        <v>41305</v>
      </c>
      <c r="U50" s="780"/>
      <c r="V50" s="781">
        <v>41729</v>
      </c>
      <c r="W50" s="782">
        <v>43497</v>
      </c>
      <c r="X50" s="783"/>
      <c r="Y50" s="784">
        <v>58.0322580645161</v>
      </c>
      <c r="Z50" s="785"/>
      <c r="AA50" s="785"/>
      <c r="AB50" s="785"/>
      <c r="AC50" s="785"/>
      <c r="AD50" s="785">
        <v>41773</v>
      </c>
      <c r="AE50" s="785"/>
      <c r="AF50" s="785">
        <v>41773</v>
      </c>
      <c r="AG50" s="785"/>
      <c r="AH50" s="785"/>
      <c r="AI50" s="785"/>
      <c r="AJ50" s="785"/>
      <c r="AK50" s="785"/>
      <c r="AL50" s="786"/>
      <c r="AM50" s="786"/>
      <c r="AN50" s="786"/>
      <c r="AO50" s="786"/>
      <c r="AP50" s="775">
        <v>30</v>
      </c>
      <c r="AQ50" s="776" t="s">
        <v>3899</v>
      </c>
      <c r="AR50" s="787">
        <v>41242</v>
      </c>
      <c r="AS50" s="780">
        <v>40963</v>
      </c>
      <c r="AT50" s="774" t="s">
        <v>3606</v>
      </c>
      <c r="AU50" s="774" t="s">
        <v>3606</v>
      </c>
      <c r="AV50" s="776" t="s">
        <v>3900</v>
      </c>
      <c r="AW50" s="774" t="s">
        <v>3565</v>
      </c>
      <c r="AX50" s="788">
        <v>5</v>
      </c>
      <c r="AY50" s="789">
        <v>245</v>
      </c>
      <c r="AZ50" s="774" t="s">
        <v>3897</v>
      </c>
      <c r="BA50" s="790" t="str">
        <f t="shared" si="1"/>
        <v>Augment. INS / 3005-0452 / 4</v>
      </c>
      <c r="BB50" s="791">
        <f t="shared" si="9"/>
        <v>41773</v>
      </c>
      <c r="BC50" s="790" t="s">
        <v>244</v>
      </c>
      <c r="BD50" s="792">
        <v>1</v>
      </c>
      <c r="BE50" s="790" t="s">
        <v>3655</v>
      </c>
    </row>
    <row r="51" spans="1:57" ht="30">
      <c r="A51" s="772" t="s">
        <v>3598</v>
      </c>
      <c r="B51" s="773" t="s">
        <v>3552</v>
      </c>
      <c r="C51" s="774" t="s">
        <v>3599</v>
      </c>
      <c r="D51" s="774" t="s">
        <v>3609</v>
      </c>
      <c r="E51" s="775">
        <v>16</v>
      </c>
      <c r="F51" s="774" t="s">
        <v>3019</v>
      </c>
      <c r="G51" s="776" t="s">
        <v>2435</v>
      </c>
      <c r="H51" s="777" t="s">
        <v>3901</v>
      </c>
      <c r="I51" s="777" t="s">
        <v>3902</v>
      </c>
      <c r="J51" s="774" t="s">
        <v>3903</v>
      </c>
      <c r="K51" s="777" t="s">
        <v>3904</v>
      </c>
      <c r="L51" s="776" t="s">
        <v>3905</v>
      </c>
      <c r="M51" s="772" t="s">
        <v>3560</v>
      </c>
      <c r="N51" s="774" t="s">
        <v>347</v>
      </c>
      <c r="O51" s="778">
        <v>80</v>
      </c>
      <c r="P51" s="779">
        <v>80</v>
      </c>
      <c r="Q51" s="776" t="s">
        <v>1</v>
      </c>
      <c r="R51" s="780">
        <v>41390</v>
      </c>
      <c r="S51" s="780"/>
      <c r="T51" s="780">
        <v>41390</v>
      </c>
      <c r="U51" s="780"/>
      <c r="V51" s="781">
        <v>42349</v>
      </c>
      <c r="W51" s="782">
        <v>43826</v>
      </c>
      <c r="X51" s="783"/>
      <c r="Y51" s="784">
        <v>48.5161290322581</v>
      </c>
      <c r="Z51" s="785">
        <v>41438</v>
      </c>
      <c r="AA51" s="785"/>
      <c r="AB51" s="785"/>
      <c r="AC51" s="785"/>
      <c r="AD51" s="785"/>
      <c r="AE51" s="785"/>
      <c r="AF51" s="785"/>
      <c r="AG51" s="785"/>
      <c r="AH51" s="785"/>
      <c r="AI51" s="785"/>
      <c r="AJ51" s="785"/>
      <c r="AK51" s="785"/>
      <c r="AL51" s="786"/>
      <c r="AM51" s="786"/>
      <c r="AN51" s="786"/>
      <c r="AO51" s="786"/>
      <c r="AP51" s="775">
        <v>20</v>
      </c>
      <c r="AQ51" s="776" t="s">
        <v>3906</v>
      </c>
      <c r="AR51" s="787">
        <v>41242</v>
      </c>
      <c r="AS51" s="780">
        <v>40963</v>
      </c>
      <c r="AT51" s="774" t="s">
        <v>3563</v>
      </c>
      <c r="AU51" s="774" t="s">
        <v>3596</v>
      </c>
      <c r="AV51" s="776" t="s">
        <v>3907</v>
      </c>
      <c r="AW51" s="774" t="s">
        <v>3565</v>
      </c>
      <c r="AX51" s="788">
        <v>1</v>
      </c>
      <c r="AY51" s="789">
        <v>571</v>
      </c>
      <c r="AZ51" s="774" t="s">
        <v>3903</v>
      </c>
      <c r="BA51" s="790" t="str">
        <f t="shared" si="1"/>
        <v>Ajout INS / 3005-7451 / 80</v>
      </c>
      <c r="BB51" s="791">
        <f t="shared" si="9"/>
        <v>41438</v>
      </c>
      <c r="BC51" s="790" t="str">
        <f>INDEX($Z$2:$AO$2,0,MATCH(MAX(Z51:AO51),Z51:AO51,0))</f>
        <v>Admissibilité au PFI</v>
      </c>
      <c r="BD51" s="792">
        <f t="shared" si="10"/>
        <v>1</v>
      </c>
      <c r="BE51" s="790" t="str">
        <f t="shared" si="3"/>
        <v>OK</v>
      </c>
    </row>
    <row r="52" spans="1:57" ht="30">
      <c r="A52" s="772" t="s">
        <v>3598</v>
      </c>
      <c r="B52" s="773" t="s">
        <v>3552</v>
      </c>
      <c r="C52" s="774" t="s">
        <v>3876</v>
      </c>
      <c r="D52" s="774" t="s">
        <v>3609</v>
      </c>
      <c r="E52" s="775">
        <v>16</v>
      </c>
      <c r="F52" s="774" t="s">
        <v>3908</v>
      </c>
      <c r="G52" s="776" t="s">
        <v>2454</v>
      </c>
      <c r="H52" s="777" t="s">
        <v>3909</v>
      </c>
      <c r="I52" s="777" t="s">
        <v>3910</v>
      </c>
      <c r="J52" s="774" t="s">
        <v>3911</v>
      </c>
      <c r="K52" s="777" t="s">
        <v>3912</v>
      </c>
      <c r="L52" s="776" t="s">
        <v>3911</v>
      </c>
      <c r="M52" s="772" t="s">
        <v>3560</v>
      </c>
      <c r="N52" s="774" t="s">
        <v>347</v>
      </c>
      <c r="O52" s="778">
        <v>60</v>
      </c>
      <c r="P52" s="779">
        <v>60</v>
      </c>
      <c r="Q52" s="776" t="s">
        <v>1</v>
      </c>
      <c r="R52" s="780">
        <v>41418</v>
      </c>
      <c r="S52" s="780"/>
      <c r="T52" s="780">
        <v>41418</v>
      </c>
      <c r="U52" s="780"/>
      <c r="V52" s="781">
        <v>42216</v>
      </c>
      <c r="W52" s="782">
        <v>43555</v>
      </c>
      <c r="X52" s="783"/>
      <c r="Y52" s="784">
        <v>44</v>
      </c>
      <c r="Z52" s="785">
        <v>41493</v>
      </c>
      <c r="AA52" s="785">
        <v>41597</v>
      </c>
      <c r="AB52" s="785">
        <v>41652</v>
      </c>
      <c r="AC52" s="785">
        <v>41943</v>
      </c>
      <c r="AD52" s="785"/>
      <c r="AE52" s="785">
        <v>42612</v>
      </c>
      <c r="AF52" s="785"/>
      <c r="AG52" s="785"/>
      <c r="AH52" s="785"/>
      <c r="AI52" s="785"/>
      <c r="AJ52" s="785"/>
      <c r="AK52" s="785"/>
      <c r="AL52" s="786"/>
      <c r="AM52" s="786"/>
      <c r="AN52" s="786"/>
      <c r="AO52" s="786"/>
      <c r="AP52" s="775">
        <v>10</v>
      </c>
      <c r="AQ52" s="776"/>
      <c r="AR52" s="787">
        <v>41242</v>
      </c>
      <c r="AS52" s="780">
        <v>40963</v>
      </c>
      <c r="AT52" s="774" t="s">
        <v>3606</v>
      </c>
      <c r="AU52" s="774" t="s">
        <v>3596</v>
      </c>
      <c r="AV52" s="776" t="s">
        <v>3913</v>
      </c>
      <c r="AW52" s="774" t="s">
        <v>3565</v>
      </c>
      <c r="AX52" s="788">
        <v>2</v>
      </c>
      <c r="AY52" s="789">
        <v>354</v>
      </c>
      <c r="AZ52" s="774" t="s">
        <v>3911</v>
      </c>
      <c r="BA52" s="790" t="str">
        <f t="shared" si="1"/>
        <v>Ajout INS / 3005-7453 / 60</v>
      </c>
      <c r="BB52" s="791">
        <f t="shared" si="9"/>
        <v>42612</v>
      </c>
      <c r="BC52" s="790" t="str">
        <f>INDEX($Z$2:$AO$2,0,MATCH(MAX(Z52:AO52),Z52:AO52,0))</f>
        <v>Autorisation poursuite projet</v>
      </c>
      <c r="BD52" s="792">
        <f t="shared" si="10"/>
        <v>1</v>
      </c>
      <c r="BE52" s="790" t="str">
        <f t="shared" si="3"/>
        <v>OK</v>
      </c>
    </row>
    <row r="53" spans="1:57" ht="30">
      <c r="A53" s="772" t="s">
        <v>3598</v>
      </c>
      <c r="B53" s="773" t="s">
        <v>3552</v>
      </c>
      <c r="C53" s="774" t="s">
        <v>3876</v>
      </c>
      <c r="D53" s="774" t="s">
        <v>3609</v>
      </c>
      <c r="E53" s="775">
        <v>16</v>
      </c>
      <c r="F53" s="774" t="s">
        <v>3914</v>
      </c>
      <c r="G53" s="776" t="s">
        <v>2474</v>
      </c>
      <c r="H53" s="777" t="s">
        <v>3915</v>
      </c>
      <c r="I53" s="777" t="s">
        <v>3916</v>
      </c>
      <c r="J53" s="774" t="s">
        <v>3917</v>
      </c>
      <c r="K53" s="777" t="s">
        <v>3918</v>
      </c>
      <c r="L53" s="776" t="s">
        <v>3919</v>
      </c>
      <c r="M53" s="772" t="s">
        <v>3560</v>
      </c>
      <c r="N53" s="774" t="s">
        <v>347</v>
      </c>
      <c r="O53" s="778">
        <v>80</v>
      </c>
      <c r="P53" s="779">
        <v>80</v>
      </c>
      <c r="Q53" s="776" t="s">
        <v>1</v>
      </c>
      <c r="R53" s="780">
        <v>41372</v>
      </c>
      <c r="S53" s="780"/>
      <c r="T53" s="780">
        <v>41372</v>
      </c>
      <c r="U53" s="780"/>
      <c r="V53" s="781">
        <v>42216</v>
      </c>
      <c r="W53" s="782">
        <v>43466</v>
      </c>
      <c r="X53" s="783"/>
      <c r="Y53" s="784">
        <v>41.0322580645161</v>
      </c>
      <c r="Z53" s="785">
        <v>41471</v>
      </c>
      <c r="AA53" s="785">
        <v>41535</v>
      </c>
      <c r="AB53" s="785">
        <v>41598</v>
      </c>
      <c r="AC53" s="785">
        <v>41943</v>
      </c>
      <c r="AD53" s="785"/>
      <c r="AE53" s="785">
        <v>42503</v>
      </c>
      <c r="AF53" s="785"/>
      <c r="AG53" s="785"/>
      <c r="AH53" s="785"/>
      <c r="AI53" s="785"/>
      <c r="AJ53" s="785"/>
      <c r="AK53" s="785"/>
      <c r="AL53" s="786"/>
      <c r="AM53" s="786"/>
      <c r="AN53" s="786"/>
      <c r="AO53" s="786"/>
      <c r="AP53" s="775">
        <v>20</v>
      </c>
      <c r="AQ53" s="776" t="s">
        <v>3920</v>
      </c>
      <c r="AR53" s="787">
        <v>41242</v>
      </c>
      <c r="AS53" s="780">
        <v>40963</v>
      </c>
      <c r="AT53" s="774" t="s">
        <v>3563</v>
      </c>
      <c r="AU53" s="774" t="s">
        <v>3563</v>
      </c>
      <c r="AV53" s="776" t="s">
        <v>3921</v>
      </c>
      <c r="AW53" s="774" t="s">
        <v>3565</v>
      </c>
      <c r="AX53" s="788">
        <v>1</v>
      </c>
      <c r="AY53" s="789">
        <v>60004040</v>
      </c>
      <c r="AZ53" s="774" t="s">
        <v>3917</v>
      </c>
      <c r="BA53" s="790" t="str">
        <f t="shared" si="1"/>
        <v>Ajout INS / 3005-7447 / 80</v>
      </c>
      <c r="BB53" s="791">
        <f t="shared" si="9"/>
        <v>42503</v>
      </c>
      <c r="BC53" s="790" t="str">
        <f>INDEX($Z$2:$AO$2,0,MATCH(MAX(Z53:AO53),Z53:AO53,0))</f>
        <v>Autorisation poursuite projet</v>
      </c>
      <c r="BD53" s="792">
        <f t="shared" si="10"/>
        <v>1</v>
      </c>
      <c r="BE53" s="790" t="str">
        <f t="shared" si="3"/>
        <v>OK</v>
      </c>
    </row>
    <row r="54" spans="1:57" ht="30">
      <c r="A54" s="772" t="s">
        <v>3598</v>
      </c>
      <c r="B54" s="773" t="s">
        <v>3552</v>
      </c>
      <c r="C54" s="774" t="s">
        <v>3876</v>
      </c>
      <c r="D54" s="774" t="s">
        <v>3609</v>
      </c>
      <c r="E54" s="775">
        <v>16</v>
      </c>
      <c r="F54" s="774" t="s">
        <v>2498</v>
      </c>
      <c r="G54" s="776" t="s">
        <v>2487</v>
      </c>
      <c r="H54" s="777" t="s">
        <v>3922</v>
      </c>
      <c r="I54" s="777" t="s">
        <v>3923</v>
      </c>
      <c r="J54" s="774" t="s">
        <v>3924</v>
      </c>
      <c r="K54" s="777" t="s">
        <v>3925</v>
      </c>
      <c r="L54" s="776" t="s">
        <v>3926</v>
      </c>
      <c r="M54" s="772" t="s">
        <v>3560</v>
      </c>
      <c r="N54" s="774" t="s">
        <v>347</v>
      </c>
      <c r="O54" s="778">
        <v>80</v>
      </c>
      <c r="P54" s="779">
        <v>80</v>
      </c>
      <c r="Q54" s="776" t="s">
        <v>1</v>
      </c>
      <c r="R54" s="780">
        <v>41324</v>
      </c>
      <c r="S54" s="780"/>
      <c r="T54" s="780">
        <v>41324</v>
      </c>
      <c r="U54" s="780"/>
      <c r="V54" s="781">
        <v>42444</v>
      </c>
      <c r="W54" s="782">
        <v>43709</v>
      </c>
      <c r="X54" s="783"/>
      <c r="Y54" s="784">
        <v>41.548387096774192</v>
      </c>
      <c r="Z54" s="785">
        <v>41428</v>
      </c>
      <c r="AA54" s="785">
        <v>41568</v>
      </c>
      <c r="AB54" s="785">
        <v>41668</v>
      </c>
      <c r="AC54" s="785">
        <v>41754</v>
      </c>
      <c r="AD54" s="785">
        <v>42051</v>
      </c>
      <c r="AE54" s="785">
        <v>42016</v>
      </c>
      <c r="AF54" s="785">
        <v>42250</v>
      </c>
      <c r="AG54" s="785"/>
      <c r="AH54" s="785"/>
      <c r="AI54" s="785"/>
      <c r="AJ54" s="785"/>
      <c r="AK54" s="785"/>
      <c r="AL54" s="786"/>
      <c r="AM54" s="786"/>
      <c r="AN54" s="786"/>
      <c r="AO54" s="786"/>
      <c r="AP54" s="775">
        <v>10</v>
      </c>
      <c r="AQ54" s="776"/>
      <c r="AR54" s="787">
        <v>41242</v>
      </c>
      <c r="AS54" s="780">
        <v>40963</v>
      </c>
      <c r="AT54" s="774" t="s">
        <v>3574</v>
      </c>
      <c r="AU54" s="774" t="s">
        <v>3562</v>
      </c>
      <c r="AV54" s="776" t="s">
        <v>3927</v>
      </c>
      <c r="AW54" s="774" t="s">
        <v>3565</v>
      </c>
      <c r="AX54" s="788">
        <v>1</v>
      </c>
      <c r="AY54" s="789">
        <v>679</v>
      </c>
      <c r="AZ54" s="774" t="s">
        <v>3924</v>
      </c>
      <c r="BA54" s="790" t="str">
        <f t="shared" si="1"/>
        <v>Ajout INS / 3005-7462 / 80</v>
      </c>
      <c r="BB54" s="791">
        <f t="shared" si="9"/>
        <v>42250</v>
      </c>
      <c r="BC54" s="790" t="str">
        <f>INDEX($Z$2:$AO$2,0,MATCH(MAX(Z54:AO54),Z54:AO54,0))</f>
        <v>Approbation plans+budget pré.</v>
      </c>
      <c r="BD54" s="792">
        <f t="shared" si="10"/>
        <v>1</v>
      </c>
      <c r="BE54" s="790" t="str">
        <f t="shared" si="3"/>
        <v>OK</v>
      </c>
    </row>
    <row r="55" spans="1:57" ht="30">
      <c r="A55" s="772" t="s">
        <v>3598</v>
      </c>
      <c r="B55" s="773" t="s">
        <v>3552</v>
      </c>
      <c r="C55" s="774" t="s">
        <v>3868</v>
      </c>
      <c r="D55" s="774" t="s">
        <v>3600</v>
      </c>
      <c r="E55" s="775">
        <v>16</v>
      </c>
      <c r="F55" s="774" t="s">
        <v>3928</v>
      </c>
      <c r="G55" s="776" t="s">
        <v>2522</v>
      </c>
      <c r="H55" s="777" t="s">
        <v>3929</v>
      </c>
      <c r="I55" s="777" t="s">
        <v>2532</v>
      </c>
      <c r="J55" s="774" t="s">
        <v>3930</v>
      </c>
      <c r="K55" s="777" t="s">
        <v>3931</v>
      </c>
      <c r="L55" s="776" t="s">
        <v>3932</v>
      </c>
      <c r="M55" s="772" t="s">
        <v>3572</v>
      </c>
      <c r="N55" s="774" t="s">
        <v>347</v>
      </c>
      <c r="O55" s="778">
        <v>52</v>
      </c>
      <c r="P55" s="779">
        <v>52</v>
      </c>
      <c r="Q55" s="776" t="s">
        <v>1</v>
      </c>
      <c r="R55" s="780">
        <v>41284</v>
      </c>
      <c r="S55" s="780"/>
      <c r="T55" s="780">
        <v>41284</v>
      </c>
      <c r="U55" s="780"/>
      <c r="V55" s="781">
        <v>41910</v>
      </c>
      <c r="W55" s="782">
        <v>42667</v>
      </c>
      <c r="X55" s="783"/>
      <c r="Y55" s="784">
        <v>24.870967741935502</v>
      </c>
      <c r="Z55" s="785">
        <v>41401</v>
      </c>
      <c r="AA55" s="785">
        <v>41864</v>
      </c>
      <c r="AB55" s="785"/>
      <c r="AC55" s="785"/>
      <c r="AD55" s="785"/>
      <c r="AE55" s="785"/>
      <c r="AF55" s="785"/>
      <c r="AG55" s="785"/>
      <c r="AH55" s="785"/>
      <c r="AI55" s="785"/>
      <c r="AJ55" s="785"/>
      <c r="AK55" s="785"/>
      <c r="AL55" s="786"/>
      <c r="AM55" s="786"/>
      <c r="AN55" s="786"/>
      <c r="AO55" s="786"/>
      <c r="AP55" s="775">
        <v>70</v>
      </c>
      <c r="AQ55" s="776" t="s">
        <v>3933</v>
      </c>
      <c r="AR55" s="787">
        <v>41242</v>
      </c>
      <c r="AS55" s="780">
        <v>40963</v>
      </c>
      <c r="AT55" s="774" t="s">
        <v>3562</v>
      </c>
      <c r="AU55" s="774" t="s">
        <v>3563</v>
      </c>
      <c r="AV55" s="776" t="s">
        <v>3934</v>
      </c>
      <c r="AW55" s="774" t="s">
        <v>3565</v>
      </c>
      <c r="AX55" s="788">
        <v>1</v>
      </c>
      <c r="AY55" s="789">
        <v>585</v>
      </c>
      <c r="AZ55" s="774" t="s">
        <v>3930</v>
      </c>
      <c r="BA55" s="790" t="str">
        <f t="shared" si="1"/>
        <v>Ajout INS / 3005-7298 / 52</v>
      </c>
      <c r="BB55" s="791">
        <f t="shared" si="2"/>
        <v>41864</v>
      </c>
      <c r="BC55" s="790" t="s">
        <v>3577</v>
      </c>
      <c r="BD55" s="790" t="s">
        <v>3577</v>
      </c>
      <c r="BE55" s="790" t="s">
        <v>3577</v>
      </c>
    </row>
    <row r="56" spans="1:57" ht="30">
      <c r="A56" s="772" t="s">
        <v>3598</v>
      </c>
      <c r="B56" s="773"/>
      <c r="C56" s="774" t="s">
        <v>3868</v>
      </c>
      <c r="D56" s="774" t="s">
        <v>3600</v>
      </c>
      <c r="E56" s="775">
        <v>16</v>
      </c>
      <c r="F56" s="774" t="s">
        <v>3935</v>
      </c>
      <c r="G56" s="776" t="s">
        <v>2563</v>
      </c>
      <c r="H56" s="777" t="s">
        <v>3936</v>
      </c>
      <c r="I56" s="777" t="s">
        <v>3937</v>
      </c>
      <c r="J56" s="774" t="s">
        <v>3938</v>
      </c>
      <c r="K56" s="777" t="s">
        <v>3937</v>
      </c>
      <c r="L56" s="776" t="s">
        <v>3938</v>
      </c>
      <c r="M56" s="772" t="s">
        <v>3572</v>
      </c>
      <c r="N56" s="774" t="s">
        <v>371</v>
      </c>
      <c r="O56" s="778"/>
      <c r="P56" s="779">
        <v>2</v>
      </c>
      <c r="Q56" s="776" t="s">
        <v>1</v>
      </c>
      <c r="R56" s="780">
        <v>41296</v>
      </c>
      <c r="S56" s="780"/>
      <c r="T56" s="780">
        <v>41359</v>
      </c>
      <c r="U56" s="780"/>
      <c r="V56" s="781">
        <v>41866</v>
      </c>
      <c r="W56" s="782">
        <v>41866</v>
      </c>
      <c r="X56" s="783"/>
      <c r="Y56" s="784"/>
      <c r="Z56" s="785"/>
      <c r="AA56" s="785"/>
      <c r="AB56" s="785"/>
      <c r="AC56" s="785"/>
      <c r="AD56" s="785"/>
      <c r="AE56" s="785"/>
      <c r="AF56" s="785"/>
      <c r="AG56" s="785"/>
      <c r="AH56" s="785"/>
      <c r="AI56" s="785"/>
      <c r="AJ56" s="785"/>
      <c r="AK56" s="785"/>
      <c r="AL56" s="786"/>
      <c r="AM56" s="786"/>
      <c r="AN56" s="786"/>
      <c r="AO56" s="786"/>
      <c r="AP56" s="775">
        <v>70</v>
      </c>
      <c r="AQ56" s="776" t="s">
        <v>3939</v>
      </c>
      <c r="AR56" s="787">
        <v>41242</v>
      </c>
      <c r="AS56" s="780"/>
      <c r="AT56" s="774" t="s">
        <v>3563</v>
      </c>
      <c r="AU56" s="774" t="s">
        <v>3563</v>
      </c>
      <c r="AV56" s="776" t="s">
        <v>3940</v>
      </c>
      <c r="AW56" s="774" t="s">
        <v>30</v>
      </c>
      <c r="AX56" s="788">
        <v>6</v>
      </c>
      <c r="AY56" s="789">
        <v>507</v>
      </c>
      <c r="AZ56" s="774" t="s">
        <v>3938</v>
      </c>
      <c r="BA56" s="790" t="str">
        <f t="shared" si="1"/>
        <v>Augment. INS / 1860-5642 / 2</v>
      </c>
      <c r="BB56" s="791" t="s">
        <v>3577</v>
      </c>
      <c r="BC56" s="791" t="s">
        <v>3577</v>
      </c>
      <c r="BD56" s="791" t="s">
        <v>3577</v>
      </c>
      <c r="BE56" s="791" t="s">
        <v>3577</v>
      </c>
    </row>
    <row r="57" spans="1:57" ht="30">
      <c r="A57" s="772" t="s">
        <v>3598</v>
      </c>
      <c r="B57" s="773" t="s">
        <v>3552</v>
      </c>
      <c r="C57" s="774" t="s">
        <v>3868</v>
      </c>
      <c r="D57" s="774" t="s">
        <v>3600</v>
      </c>
      <c r="E57" s="775">
        <v>16</v>
      </c>
      <c r="F57" s="774" t="s">
        <v>2594</v>
      </c>
      <c r="G57" s="776" t="s">
        <v>2588</v>
      </c>
      <c r="H57" s="777" t="s">
        <v>3941</v>
      </c>
      <c r="I57" s="777" t="s">
        <v>3942</v>
      </c>
      <c r="J57" s="774" t="s">
        <v>3943</v>
      </c>
      <c r="K57" s="777" t="s">
        <v>3944</v>
      </c>
      <c r="L57" s="776" t="s">
        <v>3945</v>
      </c>
      <c r="M57" s="772" t="s">
        <v>3560</v>
      </c>
      <c r="N57" s="774" t="s">
        <v>347</v>
      </c>
      <c r="O57" s="778"/>
      <c r="P57" s="779">
        <v>62</v>
      </c>
      <c r="Q57" s="776" t="s">
        <v>1</v>
      </c>
      <c r="R57" s="780">
        <v>41340</v>
      </c>
      <c r="S57" s="780"/>
      <c r="T57" s="780">
        <v>41369</v>
      </c>
      <c r="U57" s="780"/>
      <c r="V57" s="781">
        <v>41896</v>
      </c>
      <c r="W57" s="782">
        <v>43555</v>
      </c>
      <c r="X57" s="783"/>
      <c r="Y57" s="784">
        <v>54.548387096774192</v>
      </c>
      <c r="Z57" s="785">
        <v>41373</v>
      </c>
      <c r="AA57" s="785"/>
      <c r="AB57" s="785"/>
      <c r="AC57" s="785"/>
      <c r="AD57" s="785"/>
      <c r="AE57" s="785">
        <v>42311</v>
      </c>
      <c r="AF57" s="785">
        <v>42678</v>
      </c>
      <c r="AG57" s="785"/>
      <c r="AH57" s="785"/>
      <c r="AI57" s="785">
        <v>42852</v>
      </c>
      <c r="AJ57" s="785"/>
      <c r="AK57" s="785"/>
      <c r="AL57" s="786"/>
      <c r="AM57" s="786"/>
      <c r="AN57" s="786"/>
      <c r="AO57" s="786"/>
      <c r="AP57" s="775">
        <v>10</v>
      </c>
      <c r="AQ57" s="776"/>
      <c r="AR57" s="787">
        <v>41242</v>
      </c>
      <c r="AS57" s="780"/>
      <c r="AT57" s="774" t="s">
        <v>3563</v>
      </c>
      <c r="AU57" s="774" t="s">
        <v>3562</v>
      </c>
      <c r="AV57" s="776" t="s">
        <v>3946</v>
      </c>
      <c r="AW57" s="774" t="s">
        <v>30</v>
      </c>
      <c r="AX57" s="788">
        <v>2</v>
      </c>
      <c r="AY57" s="789">
        <v>502</v>
      </c>
      <c r="AZ57" s="774" t="s">
        <v>3947</v>
      </c>
      <c r="BA57" s="790" t="str">
        <f t="shared" si="1"/>
        <v>Ajout INS / 3005-7303 / 62</v>
      </c>
      <c r="BB57" s="791">
        <f>MAX(Z57:AO57)</f>
        <v>42852</v>
      </c>
      <c r="BC57" s="790" t="str">
        <f>INDEX($Z$2:$AO$2,0,MATCH(MAX(Z57:AO57),Z57:AO57,0))</f>
        <v>Approbation plans+budget rév.</v>
      </c>
      <c r="BD57" s="792">
        <f>COUNTIF(Z57:AO57,BB57)</f>
        <v>1</v>
      </c>
      <c r="BE57" s="790" t="str">
        <f t="shared" si="3"/>
        <v>OK</v>
      </c>
    </row>
    <row r="58" spans="1:57" ht="30">
      <c r="A58" s="772" t="s">
        <v>3598</v>
      </c>
      <c r="B58" s="773" t="s">
        <v>3552</v>
      </c>
      <c r="C58" s="774" t="s">
        <v>3948</v>
      </c>
      <c r="D58" s="774" t="s">
        <v>3609</v>
      </c>
      <c r="E58" s="775">
        <v>16</v>
      </c>
      <c r="F58" s="774" t="s">
        <v>2624</v>
      </c>
      <c r="G58" s="776" t="s">
        <v>2602</v>
      </c>
      <c r="H58" s="777" t="s">
        <v>3949</v>
      </c>
      <c r="I58" s="777" t="s">
        <v>3950</v>
      </c>
      <c r="J58" s="774" t="s">
        <v>3951</v>
      </c>
      <c r="K58" s="777" t="s">
        <v>3952</v>
      </c>
      <c r="L58" s="776" t="s">
        <v>3951</v>
      </c>
      <c r="M58" s="772" t="s">
        <v>3585</v>
      </c>
      <c r="N58" s="774" t="s">
        <v>371</v>
      </c>
      <c r="O58" s="778">
        <v>35</v>
      </c>
      <c r="P58" s="779">
        <v>36</v>
      </c>
      <c r="Q58" s="776" t="s">
        <v>1</v>
      </c>
      <c r="R58" s="780"/>
      <c r="S58" s="780"/>
      <c r="T58" s="780"/>
      <c r="U58" s="780"/>
      <c r="V58" s="781"/>
      <c r="W58" s="782"/>
      <c r="X58" s="783"/>
      <c r="Y58" s="784"/>
      <c r="Z58" s="785"/>
      <c r="AA58" s="785"/>
      <c r="AB58" s="785"/>
      <c r="AC58" s="785"/>
      <c r="AD58" s="785"/>
      <c r="AE58" s="785"/>
      <c r="AF58" s="785"/>
      <c r="AG58" s="785"/>
      <c r="AH58" s="785"/>
      <c r="AI58" s="785"/>
      <c r="AJ58" s="785"/>
      <c r="AK58" s="785"/>
      <c r="AL58" s="786"/>
      <c r="AM58" s="786"/>
      <c r="AN58" s="786"/>
      <c r="AO58" s="786"/>
      <c r="AP58" s="775">
        <v>70</v>
      </c>
      <c r="AQ58" s="776"/>
      <c r="AR58" s="787">
        <v>41242</v>
      </c>
      <c r="AS58" s="780">
        <v>40963</v>
      </c>
      <c r="AT58" s="774"/>
      <c r="AU58" s="774" t="s">
        <v>3563</v>
      </c>
      <c r="AV58" s="776" t="s">
        <v>3953</v>
      </c>
      <c r="AW58" s="774" t="s">
        <v>3565</v>
      </c>
      <c r="AX58" s="788">
        <v>4</v>
      </c>
      <c r="AY58" s="789">
        <v>426</v>
      </c>
      <c r="AZ58" s="774" t="s">
        <v>3951</v>
      </c>
      <c r="BA58" s="790" t="str">
        <f t="shared" si="1"/>
        <v>Augment. INS / 3005-0211 / 36</v>
      </c>
      <c r="BB58" s="791" t="s">
        <v>3577</v>
      </c>
      <c r="BC58" s="791" t="s">
        <v>3577</v>
      </c>
      <c r="BD58" s="791" t="s">
        <v>3577</v>
      </c>
      <c r="BE58" s="791" t="s">
        <v>3577</v>
      </c>
    </row>
    <row r="59" spans="1:57" ht="30">
      <c r="A59" s="772" t="s">
        <v>3598</v>
      </c>
      <c r="B59" s="773" t="s">
        <v>3552</v>
      </c>
      <c r="C59" s="774" t="s">
        <v>3948</v>
      </c>
      <c r="D59" s="774" t="s">
        <v>3609</v>
      </c>
      <c r="E59" s="775">
        <v>16</v>
      </c>
      <c r="F59" s="774" t="s">
        <v>2624</v>
      </c>
      <c r="G59" s="776" t="s">
        <v>2602</v>
      </c>
      <c r="H59" s="777" t="s">
        <v>3954</v>
      </c>
      <c r="I59" s="777" t="s">
        <v>3955</v>
      </c>
      <c r="J59" s="774" t="s">
        <v>3956</v>
      </c>
      <c r="K59" s="777" t="s">
        <v>3957</v>
      </c>
      <c r="L59" s="776" t="s">
        <v>3958</v>
      </c>
      <c r="M59" s="772" t="s">
        <v>3560</v>
      </c>
      <c r="N59" s="774" t="s">
        <v>347</v>
      </c>
      <c r="O59" s="778">
        <v>70</v>
      </c>
      <c r="P59" s="779">
        <v>70</v>
      </c>
      <c r="Q59" s="776" t="s">
        <v>1</v>
      </c>
      <c r="R59" s="780">
        <v>41351</v>
      </c>
      <c r="S59" s="780"/>
      <c r="T59" s="780">
        <v>41351</v>
      </c>
      <c r="U59" s="780"/>
      <c r="V59" s="781">
        <v>42272</v>
      </c>
      <c r="W59" s="782">
        <v>43770</v>
      </c>
      <c r="X59" s="783"/>
      <c r="Y59" s="784">
        <v>49.225806451612897</v>
      </c>
      <c r="Z59" s="785">
        <v>41494</v>
      </c>
      <c r="AA59" s="785"/>
      <c r="AB59" s="785"/>
      <c r="AC59" s="785"/>
      <c r="AD59" s="785"/>
      <c r="AE59" s="785"/>
      <c r="AF59" s="785"/>
      <c r="AG59" s="785"/>
      <c r="AH59" s="785"/>
      <c r="AI59" s="785"/>
      <c r="AJ59" s="785"/>
      <c r="AK59" s="785"/>
      <c r="AL59" s="786"/>
      <c r="AM59" s="786"/>
      <c r="AN59" s="786"/>
      <c r="AO59" s="786"/>
      <c r="AP59" s="775">
        <v>30</v>
      </c>
      <c r="AQ59" s="776" t="s">
        <v>3959</v>
      </c>
      <c r="AR59" s="787">
        <v>41242</v>
      </c>
      <c r="AS59" s="780"/>
      <c r="AT59" s="774" t="s">
        <v>3606</v>
      </c>
      <c r="AU59" s="774" t="s">
        <v>3596</v>
      </c>
      <c r="AV59" s="776" t="s">
        <v>3960</v>
      </c>
      <c r="AW59" s="774" t="s">
        <v>3565</v>
      </c>
      <c r="AX59" s="788">
        <v>2</v>
      </c>
      <c r="AY59" s="789">
        <v>60001061</v>
      </c>
      <c r="AZ59" s="774" t="s">
        <v>3956</v>
      </c>
      <c r="BA59" s="790" t="str">
        <f t="shared" si="1"/>
        <v>Ajout INS / 3005-6756 / 70</v>
      </c>
      <c r="BB59" s="791">
        <f>MAX(Z59:AO59)</f>
        <v>41494</v>
      </c>
      <c r="BC59" s="790" t="str">
        <f>INDEX($Z$2:$AO$2,0,MATCH(MAX(Z59:AO59),Z59:AO59,0))</f>
        <v>Admissibilité au PFI</v>
      </c>
      <c r="BD59" s="792">
        <f t="shared" ref="BD59:BD61" si="11">COUNTIF(Z59:AO59,BB59)</f>
        <v>1</v>
      </c>
      <c r="BE59" s="790" t="str">
        <f t="shared" si="3"/>
        <v>OK</v>
      </c>
    </row>
    <row r="60" spans="1:57" ht="30">
      <c r="A60" s="772" t="s">
        <v>3598</v>
      </c>
      <c r="B60" s="773" t="s">
        <v>3552</v>
      </c>
      <c r="C60" s="774" t="s">
        <v>3948</v>
      </c>
      <c r="D60" s="774" t="s">
        <v>3609</v>
      </c>
      <c r="E60" s="775">
        <v>16</v>
      </c>
      <c r="F60" s="774" t="s">
        <v>2624</v>
      </c>
      <c r="G60" s="776" t="s">
        <v>2623</v>
      </c>
      <c r="H60" s="777" t="s">
        <v>3961</v>
      </c>
      <c r="I60" s="777" t="s">
        <v>3962</v>
      </c>
      <c r="J60" s="774" t="s">
        <v>3963</v>
      </c>
      <c r="K60" s="777" t="s">
        <v>3962</v>
      </c>
      <c r="L60" s="776" t="s">
        <v>3963</v>
      </c>
      <c r="M60" s="772" t="s">
        <v>3560</v>
      </c>
      <c r="N60" s="774" t="s">
        <v>371</v>
      </c>
      <c r="O60" s="778">
        <v>30</v>
      </c>
      <c r="P60" s="779">
        <v>30</v>
      </c>
      <c r="Q60" s="776" t="s">
        <v>1</v>
      </c>
      <c r="R60" s="780">
        <v>41387</v>
      </c>
      <c r="S60" s="780"/>
      <c r="T60" s="780">
        <v>41387</v>
      </c>
      <c r="U60" s="780"/>
      <c r="V60" s="781">
        <v>42254</v>
      </c>
      <c r="W60" s="782">
        <v>43480</v>
      </c>
      <c r="X60" s="783"/>
      <c r="Y60" s="784">
        <v>40.258064516128997</v>
      </c>
      <c r="Z60" s="785">
        <v>41492</v>
      </c>
      <c r="AA60" s="785"/>
      <c r="AB60" s="785"/>
      <c r="AC60" s="785"/>
      <c r="AD60" s="785"/>
      <c r="AE60" s="785">
        <v>41898</v>
      </c>
      <c r="AF60" s="785"/>
      <c r="AG60" s="785"/>
      <c r="AH60" s="785">
        <v>42324</v>
      </c>
      <c r="AI60" s="785">
        <v>42538</v>
      </c>
      <c r="AJ60" s="785"/>
      <c r="AK60" s="785"/>
      <c r="AL60" s="786"/>
      <c r="AM60" s="786"/>
      <c r="AN60" s="786"/>
      <c r="AO60" s="786"/>
      <c r="AP60" s="775">
        <v>20</v>
      </c>
      <c r="AQ60" s="776" t="s">
        <v>3964</v>
      </c>
      <c r="AR60" s="787">
        <v>41242</v>
      </c>
      <c r="AS60" s="780">
        <v>40963</v>
      </c>
      <c r="AT60" s="774" t="s">
        <v>3563</v>
      </c>
      <c r="AU60" s="774" t="s">
        <v>3563</v>
      </c>
      <c r="AV60" s="776" t="s">
        <v>3965</v>
      </c>
      <c r="AW60" s="774" t="s">
        <v>3565</v>
      </c>
      <c r="AX60" s="788">
        <v>2</v>
      </c>
      <c r="AY60" s="789">
        <v>229</v>
      </c>
      <c r="AZ60" s="774" t="s">
        <v>3963</v>
      </c>
      <c r="BA60" s="790" t="str">
        <f t="shared" si="1"/>
        <v>Augment. INS / 1501-8849 / 30</v>
      </c>
      <c r="BB60" s="791">
        <f>MAX(Z60:AO60)</f>
        <v>42538</v>
      </c>
      <c r="BC60" s="790" t="str">
        <f>INDEX($Z$2:$AO$2,0,MATCH(MAX(Z60:AO60),Z60:AO60,0))</f>
        <v>Approbation plans+budget rév.</v>
      </c>
      <c r="BD60" s="792">
        <f t="shared" si="11"/>
        <v>1</v>
      </c>
      <c r="BE60" s="790" t="str">
        <f t="shared" si="3"/>
        <v>OK</v>
      </c>
    </row>
    <row r="61" spans="1:57" ht="30">
      <c r="A61" s="772" t="s">
        <v>3598</v>
      </c>
      <c r="B61" s="773" t="s">
        <v>3552</v>
      </c>
      <c r="C61" s="774" t="s">
        <v>3948</v>
      </c>
      <c r="D61" s="774" t="s">
        <v>3609</v>
      </c>
      <c r="E61" s="775">
        <v>16</v>
      </c>
      <c r="F61" s="774" t="s">
        <v>3450</v>
      </c>
      <c r="G61" s="776" t="s">
        <v>2643</v>
      </c>
      <c r="H61" s="777" t="s">
        <v>3966</v>
      </c>
      <c r="I61" s="777" t="s">
        <v>3967</v>
      </c>
      <c r="J61" s="774" t="s">
        <v>3968</v>
      </c>
      <c r="K61" s="777" t="s">
        <v>3969</v>
      </c>
      <c r="L61" s="776" t="s">
        <v>3968</v>
      </c>
      <c r="M61" s="772" t="s">
        <v>3560</v>
      </c>
      <c r="N61" s="774" t="s">
        <v>347</v>
      </c>
      <c r="O61" s="778">
        <v>80</v>
      </c>
      <c r="P61" s="779">
        <v>80</v>
      </c>
      <c r="Q61" s="776" t="s">
        <v>1</v>
      </c>
      <c r="R61" s="780">
        <v>41355</v>
      </c>
      <c r="S61" s="780"/>
      <c r="T61" s="780">
        <v>41355</v>
      </c>
      <c r="U61" s="780"/>
      <c r="V61" s="781">
        <v>42249</v>
      </c>
      <c r="W61" s="782">
        <v>43800</v>
      </c>
      <c r="X61" s="783"/>
      <c r="Y61" s="784">
        <v>50.967741935483893</v>
      </c>
      <c r="Z61" s="785">
        <v>41394</v>
      </c>
      <c r="AA61" s="785"/>
      <c r="AB61" s="785"/>
      <c r="AC61" s="785"/>
      <c r="AD61" s="785"/>
      <c r="AE61" s="785"/>
      <c r="AF61" s="785">
        <v>42726</v>
      </c>
      <c r="AG61" s="785"/>
      <c r="AH61" s="785"/>
      <c r="AI61" s="785"/>
      <c r="AJ61" s="785"/>
      <c r="AK61" s="785"/>
      <c r="AL61" s="786"/>
      <c r="AM61" s="786"/>
      <c r="AN61" s="786"/>
      <c r="AO61" s="786"/>
      <c r="AP61" s="775">
        <v>20</v>
      </c>
      <c r="AQ61" s="776" t="s">
        <v>3970</v>
      </c>
      <c r="AR61" s="787">
        <v>41242</v>
      </c>
      <c r="AS61" s="780">
        <v>40963</v>
      </c>
      <c r="AT61" s="774" t="s">
        <v>3562</v>
      </c>
      <c r="AU61" s="774" t="s">
        <v>3563</v>
      </c>
      <c r="AV61" s="776" t="s">
        <v>3971</v>
      </c>
      <c r="AW61" s="774" t="s">
        <v>3565</v>
      </c>
      <c r="AX61" s="788">
        <v>1</v>
      </c>
      <c r="AY61" s="789">
        <v>60001234</v>
      </c>
      <c r="AZ61" s="774" t="s">
        <v>3968</v>
      </c>
      <c r="BA61" s="790" t="str">
        <f t="shared" si="1"/>
        <v>Ajout INS / 3005-6762 / 80</v>
      </c>
      <c r="BB61" s="791">
        <f>MAX(Z61:AO61)</f>
        <v>42726</v>
      </c>
      <c r="BC61" s="790" t="str">
        <f>INDEX($Z$2:$AO$2,0,MATCH(MAX(Z61:AO61),Z61:AO61,0))</f>
        <v>Approbation plans+budget pré.</v>
      </c>
      <c r="BD61" s="792">
        <f t="shared" si="11"/>
        <v>1</v>
      </c>
      <c r="BE61" s="790" t="str">
        <f t="shared" si="3"/>
        <v>OK</v>
      </c>
    </row>
    <row r="63" spans="1:57">
      <c r="A63" s="93" t="s">
        <v>3972</v>
      </c>
    </row>
  </sheetData>
  <autoFilter ref="A2:BF61" xr:uid="{00000000-0009-0000-0000-00000B000000}"/>
  <pageMargins left="0.78740157499999996" right="0.78740157499999996" top="0.984251969" bottom="0.984251969" header="0.4921259845" footer="0.4921259845"/>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1">
    <tabColor theme="5" tint="0.39997558519241921"/>
  </sheetPr>
  <dimension ref="A1:BF299"/>
  <sheetViews>
    <sheetView workbookViewId="0">
      <selection sqref="A1:B1"/>
    </sheetView>
  </sheetViews>
  <sheetFormatPr defaultColWidth="11.42578125" defaultRowHeight="12.75"/>
  <cols>
    <col min="1" max="1" width="13" style="96" customWidth="1"/>
    <col min="2" max="2" width="23.5703125" style="96" customWidth="1"/>
    <col min="3" max="4" width="30.42578125" style="2" hidden="1" customWidth="1"/>
    <col min="5" max="5" width="11.42578125" style="2" hidden="1" customWidth="1"/>
    <col min="6" max="6" width="35" style="2" hidden="1" customWidth="1"/>
    <col min="7" max="7" width="14.5703125" style="2" hidden="1" customWidth="1"/>
    <col min="8" max="8" width="14.5703125" style="98" customWidth="1"/>
    <col min="9" max="9" width="11" style="96" bestFit="1" customWidth="1"/>
    <col min="10" max="10" width="11.5703125" style="2"/>
    <col min="11" max="11" width="14" style="96" bestFit="1" customWidth="1"/>
    <col min="12" max="12" width="16.5703125" style="96" bestFit="1" customWidth="1"/>
    <col min="13" max="13" width="9" style="2" bestFit="1" customWidth="1"/>
    <col min="14" max="14" width="15" style="2" bestFit="1" customWidth="1"/>
    <col min="15" max="15" width="13.5703125" style="98" customWidth="1"/>
    <col min="16" max="16" width="12.5703125" style="96" bestFit="1" customWidth="1"/>
    <col min="17" max="17" width="8.5703125" style="2" hidden="1" customWidth="1"/>
    <col min="18" max="18" width="27.5703125" style="2" hidden="1" customWidth="1"/>
    <col min="19" max="19" width="34.5703125" style="2" hidden="1" customWidth="1"/>
    <col min="20" max="20" width="32.42578125" style="2" hidden="1" customWidth="1"/>
    <col min="21" max="21" width="36.42578125" style="2" hidden="1" customWidth="1"/>
    <col min="22" max="22" width="25.42578125" style="96" bestFit="1" customWidth="1"/>
    <col min="23" max="23" width="25.42578125" style="98" bestFit="1" customWidth="1"/>
    <col min="24" max="24" width="11.42578125" style="2" bestFit="1" customWidth="1"/>
    <col min="25" max="25" width="27.5703125" style="2" bestFit="1" customWidth="1"/>
    <col min="26" max="41" width="13" style="2" customWidth="1"/>
    <col min="42" max="42" width="5.5703125" style="2" bestFit="1" customWidth="1"/>
    <col min="43" max="43" width="47" style="2" customWidth="1"/>
    <col min="44" max="44" width="32.5703125" style="2" hidden="1" customWidth="1"/>
    <col min="45" max="45" width="11.5703125" style="2" hidden="1" customWidth="1"/>
    <col min="46" max="46" width="15.42578125" style="2" hidden="1" customWidth="1"/>
    <col min="47" max="47" width="15" style="2" hidden="1" customWidth="1"/>
    <col min="48" max="48" width="19.42578125" style="2" hidden="1" customWidth="1"/>
    <col min="49" max="49" width="8" style="2" hidden="1" customWidth="1"/>
    <col min="50" max="50" width="9.42578125" style="2" hidden="1" customWidth="1"/>
    <col min="51" max="51" width="12" style="2" hidden="1" customWidth="1"/>
    <col min="52" max="52" width="0" style="2" hidden="1" customWidth="1"/>
    <col min="53" max="53" width="19.42578125" style="2" customWidth="1"/>
    <col min="54" max="54" width="11.5703125" style="2"/>
    <col min="55" max="55" width="28.5703125" style="2" customWidth="1"/>
    <col min="56" max="56" width="21.42578125" style="2" customWidth="1"/>
    <col min="57" max="256" width="11.5703125" style="2"/>
    <col min="257" max="257" width="13" style="2" customWidth="1"/>
    <col min="258" max="258" width="23.5703125" style="2" customWidth="1"/>
    <col min="259" max="263" width="0" style="2" hidden="1" customWidth="1"/>
    <col min="264" max="264" width="14.5703125" style="2" customWidth="1"/>
    <col min="265" max="265" width="11" style="2" bestFit="1" customWidth="1"/>
    <col min="266" max="266" width="11.5703125" style="2"/>
    <col min="267" max="267" width="14" style="2" bestFit="1" customWidth="1"/>
    <col min="268" max="268" width="16.5703125" style="2" bestFit="1" customWidth="1"/>
    <col min="269" max="269" width="9" style="2" bestFit="1" customWidth="1"/>
    <col min="270" max="270" width="15" style="2" bestFit="1" customWidth="1"/>
    <col min="271" max="271" width="27.5703125" style="2" bestFit="1" customWidth="1"/>
    <col min="272" max="272" width="12.5703125" style="2" bestFit="1" customWidth="1"/>
    <col min="273" max="273" width="8.5703125" style="2" bestFit="1" customWidth="1"/>
    <col min="274" max="274" width="27.5703125" style="2" bestFit="1" customWidth="1"/>
    <col min="275" max="275" width="34.5703125" style="2" bestFit="1" customWidth="1"/>
    <col min="276" max="276" width="32.42578125" style="2" bestFit="1" customWidth="1"/>
    <col min="277" max="277" width="36.42578125" style="2" bestFit="1" customWidth="1"/>
    <col min="278" max="279" width="25.42578125" style="2" bestFit="1" customWidth="1"/>
    <col min="280" max="280" width="11.42578125" style="2" bestFit="1" customWidth="1"/>
    <col min="281" max="281" width="27.5703125" style="2" bestFit="1" customWidth="1"/>
    <col min="282" max="282" width="19.42578125" style="2" bestFit="1" customWidth="1"/>
    <col min="283" max="283" width="27.42578125" style="2" bestFit="1" customWidth="1"/>
    <col min="284" max="284" width="26.5703125" style="2" bestFit="1" customWidth="1"/>
    <col min="285" max="285" width="24.5703125" style="2" bestFit="1" customWidth="1"/>
    <col min="286" max="286" width="23.5703125" style="2" bestFit="1" customWidth="1"/>
    <col min="287" max="287" width="27.42578125" style="2" bestFit="1" customWidth="1"/>
    <col min="288" max="288" width="29.5703125" style="2" bestFit="1" customWidth="1"/>
    <col min="289" max="289" width="27.42578125" style="2" bestFit="1" customWidth="1"/>
    <col min="290" max="290" width="26.42578125" style="2" bestFit="1" customWidth="1"/>
    <col min="291" max="292" width="29.42578125" style="2" bestFit="1" customWidth="1"/>
    <col min="293" max="293" width="22.5703125" style="2" bestFit="1" customWidth="1"/>
    <col min="294" max="294" width="28.5703125" style="2" bestFit="1" customWidth="1"/>
    <col min="295" max="295" width="22.5703125" style="2" bestFit="1" customWidth="1"/>
    <col min="296" max="296" width="29.5703125" style="2" bestFit="1" customWidth="1"/>
    <col min="297" max="297" width="20.42578125" style="2" bestFit="1" customWidth="1"/>
    <col min="298" max="298" width="5.5703125" style="2" bestFit="1" customWidth="1"/>
    <col min="299" max="299" width="255.5703125" style="2" bestFit="1" customWidth="1"/>
    <col min="300" max="300" width="32.5703125" style="2" bestFit="1" customWidth="1"/>
    <col min="301" max="301" width="11.5703125" style="2" bestFit="1" customWidth="1"/>
    <col min="302" max="302" width="15.42578125" style="2" bestFit="1" customWidth="1"/>
    <col min="303" max="303" width="15" style="2" bestFit="1" customWidth="1"/>
    <col min="304" max="304" width="19.42578125" style="2" bestFit="1" customWidth="1"/>
    <col min="305" max="305" width="8" style="2" bestFit="1" customWidth="1"/>
    <col min="306" max="306" width="9.42578125" style="2" bestFit="1" customWidth="1"/>
    <col min="307" max="307" width="12" style="2" bestFit="1" customWidth="1"/>
    <col min="308" max="512" width="11.5703125" style="2"/>
    <col min="513" max="513" width="13" style="2" customWidth="1"/>
    <col min="514" max="514" width="23.5703125" style="2" customWidth="1"/>
    <col min="515" max="519" width="0" style="2" hidden="1" customWidth="1"/>
    <col min="520" max="520" width="14.5703125" style="2" customWidth="1"/>
    <col min="521" max="521" width="11" style="2" bestFit="1" customWidth="1"/>
    <col min="522" max="522" width="11.5703125" style="2"/>
    <col min="523" max="523" width="14" style="2" bestFit="1" customWidth="1"/>
    <col min="524" max="524" width="16.5703125" style="2" bestFit="1" customWidth="1"/>
    <col min="525" max="525" width="9" style="2" bestFit="1" customWidth="1"/>
    <col min="526" max="526" width="15" style="2" bestFit="1" customWidth="1"/>
    <col min="527" max="527" width="27.5703125" style="2" bestFit="1" customWidth="1"/>
    <col min="528" max="528" width="12.5703125" style="2" bestFit="1" customWidth="1"/>
    <col min="529" max="529" width="8.5703125" style="2" bestFit="1" customWidth="1"/>
    <col min="530" max="530" width="27.5703125" style="2" bestFit="1" customWidth="1"/>
    <col min="531" max="531" width="34.5703125" style="2" bestFit="1" customWidth="1"/>
    <col min="532" max="532" width="32.42578125" style="2" bestFit="1" customWidth="1"/>
    <col min="533" max="533" width="36.42578125" style="2" bestFit="1" customWidth="1"/>
    <col min="534" max="535" width="25.42578125" style="2" bestFit="1" customWidth="1"/>
    <col min="536" max="536" width="11.42578125" style="2" bestFit="1" customWidth="1"/>
    <col min="537" max="537" width="27.5703125" style="2" bestFit="1" customWidth="1"/>
    <col min="538" max="538" width="19.42578125" style="2" bestFit="1" customWidth="1"/>
    <col min="539" max="539" width="27.42578125" style="2" bestFit="1" customWidth="1"/>
    <col min="540" max="540" width="26.5703125" style="2" bestFit="1" customWidth="1"/>
    <col min="541" max="541" width="24.5703125" style="2" bestFit="1" customWidth="1"/>
    <col min="542" max="542" width="23.5703125" style="2" bestFit="1" customWidth="1"/>
    <col min="543" max="543" width="27.42578125" style="2" bestFit="1" customWidth="1"/>
    <col min="544" max="544" width="29.5703125" style="2" bestFit="1" customWidth="1"/>
    <col min="545" max="545" width="27.42578125" style="2" bestFit="1" customWidth="1"/>
    <col min="546" max="546" width="26.42578125" style="2" bestFit="1" customWidth="1"/>
    <col min="547" max="548" width="29.42578125" style="2" bestFit="1" customWidth="1"/>
    <col min="549" max="549" width="22.5703125" style="2" bestFit="1" customWidth="1"/>
    <col min="550" max="550" width="28.5703125" style="2" bestFit="1" customWidth="1"/>
    <col min="551" max="551" width="22.5703125" style="2" bestFit="1" customWidth="1"/>
    <col min="552" max="552" width="29.5703125" style="2" bestFit="1" customWidth="1"/>
    <col min="553" max="553" width="20.42578125" style="2" bestFit="1" customWidth="1"/>
    <col min="554" max="554" width="5.5703125" style="2" bestFit="1" customWidth="1"/>
    <col min="555" max="555" width="255.5703125" style="2" bestFit="1" customWidth="1"/>
    <col min="556" max="556" width="32.5703125" style="2" bestFit="1" customWidth="1"/>
    <col min="557" max="557" width="11.5703125" style="2" bestFit="1" customWidth="1"/>
    <col min="558" max="558" width="15.42578125" style="2" bestFit="1" customWidth="1"/>
    <col min="559" max="559" width="15" style="2" bestFit="1" customWidth="1"/>
    <col min="560" max="560" width="19.42578125" style="2" bestFit="1" customWidth="1"/>
    <col min="561" max="561" width="8" style="2" bestFit="1" customWidth="1"/>
    <col min="562" max="562" width="9.42578125" style="2" bestFit="1" customWidth="1"/>
    <col min="563" max="563" width="12" style="2" bestFit="1" customWidth="1"/>
    <col min="564" max="768" width="11.5703125" style="2"/>
    <col min="769" max="769" width="13" style="2" customWidth="1"/>
    <col min="770" max="770" width="23.5703125" style="2" customWidth="1"/>
    <col min="771" max="775" width="0" style="2" hidden="1" customWidth="1"/>
    <col min="776" max="776" width="14.5703125" style="2" customWidth="1"/>
    <col min="777" max="777" width="11" style="2" bestFit="1" customWidth="1"/>
    <col min="778" max="778" width="11.5703125" style="2"/>
    <col min="779" max="779" width="14" style="2" bestFit="1" customWidth="1"/>
    <col min="780" max="780" width="16.5703125" style="2" bestFit="1" customWidth="1"/>
    <col min="781" max="781" width="9" style="2" bestFit="1" customWidth="1"/>
    <col min="782" max="782" width="15" style="2" bestFit="1" customWidth="1"/>
    <col min="783" max="783" width="27.5703125" style="2" bestFit="1" customWidth="1"/>
    <col min="784" max="784" width="12.5703125" style="2" bestFit="1" customWidth="1"/>
    <col min="785" max="785" width="8.5703125" style="2" bestFit="1" customWidth="1"/>
    <col min="786" max="786" width="27.5703125" style="2" bestFit="1" customWidth="1"/>
    <col min="787" max="787" width="34.5703125" style="2" bestFit="1" customWidth="1"/>
    <col min="788" max="788" width="32.42578125" style="2" bestFit="1" customWidth="1"/>
    <col min="789" max="789" width="36.42578125" style="2" bestFit="1" customWidth="1"/>
    <col min="790" max="791" width="25.42578125" style="2" bestFit="1" customWidth="1"/>
    <col min="792" max="792" width="11.42578125" style="2" bestFit="1" customWidth="1"/>
    <col min="793" max="793" width="27.5703125" style="2" bestFit="1" customWidth="1"/>
    <col min="794" max="794" width="19.42578125" style="2" bestFit="1" customWidth="1"/>
    <col min="795" max="795" width="27.42578125" style="2" bestFit="1" customWidth="1"/>
    <col min="796" max="796" width="26.5703125" style="2" bestFit="1" customWidth="1"/>
    <col min="797" max="797" width="24.5703125" style="2" bestFit="1" customWidth="1"/>
    <col min="798" max="798" width="23.5703125" style="2" bestFit="1" customWidth="1"/>
    <col min="799" max="799" width="27.42578125" style="2" bestFit="1" customWidth="1"/>
    <col min="800" max="800" width="29.5703125" style="2" bestFit="1" customWidth="1"/>
    <col min="801" max="801" width="27.42578125" style="2" bestFit="1" customWidth="1"/>
    <col min="802" max="802" width="26.42578125" style="2" bestFit="1" customWidth="1"/>
    <col min="803" max="804" width="29.42578125" style="2" bestFit="1" customWidth="1"/>
    <col min="805" max="805" width="22.5703125" style="2" bestFit="1" customWidth="1"/>
    <col min="806" max="806" width="28.5703125" style="2" bestFit="1" customWidth="1"/>
    <col min="807" max="807" width="22.5703125" style="2" bestFit="1" customWidth="1"/>
    <col min="808" max="808" width="29.5703125" style="2" bestFit="1" customWidth="1"/>
    <col min="809" max="809" width="20.42578125" style="2" bestFit="1" customWidth="1"/>
    <col min="810" max="810" width="5.5703125" style="2" bestFit="1" customWidth="1"/>
    <col min="811" max="811" width="255.5703125" style="2" bestFit="1" customWidth="1"/>
    <col min="812" max="812" width="32.5703125" style="2" bestFit="1" customWidth="1"/>
    <col min="813" max="813" width="11.5703125" style="2" bestFit="1" customWidth="1"/>
    <col min="814" max="814" width="15.42578125" style="2" bestFit="1" customWidth="1"/>
    <col min="815" max="815" width="15" style="2" bestFit="1" customWidth="1"/>
    <col min="816" max="816" width="19.42578125" style="2" bestFit="1" customWidth="1"/>
    <col min="817" max="817" width="8" style="2" bestFit="1" customWidth="1"/>
    <col min="818" max="818" width="9.42578125" style="2" bestFit="1" customWidth="1"/>
    <col min="819" max="819" width="12" style="2" bestFit="1" customWidth="1"/>
    <col min="820" max="1024" width="11.5703125" style="2"/>
    <col min="1025" max="1025" width="13" style="2" customWidth="1"/>
    <col min="1026" max="1026" width="23.5703125" style="2" customWidth="1"/>
    <col min="1027" max="1031" width="0" style="2" hidden="1" customWidth="1"/>
    <col min="1032" max="1032" width="14.5703125" style="2" customWidth="1"/>
    <col min="1033" max="1033" width="11" style="2" bestFit="1" customWidth="1"/>
    <col min="1034" max="1034" width="11.5703125" style="2"/>
    <col min="1035" max="1035" width="14" style="2" bestFit="1" customWidth="1"/>
    <col min="1036" max="1036" width="16.5703125" style="2" bestFit="1" customWidth="1"/>
    <col min="1037" max="1037" width="9" style="2" bestFit="1" customWidth="1"/>
    <col min="1038" max="1038" width="15" style="2" bestFit="1" customWidth="1"/>
    <col min="1039" max="1039" width="27.5703125" style="2" bestFit="1" customWidth="1"/>
    <col min="1040" max="1040" width="12.5703125" style="2" bestFit="1" customWidth="1"/>
    <col min="1041" max="1041" width="8.5703125" style="2" bestFit="1" customWidth="1"/>
    <col min="1042" max="1042" width="27.5703125" style="2" bestFit="1" customWidth="1"/>
    <col min="1043" max="1043" width="34.5703125" style="2" bestFit="1" customWidth="1"/>
    <col min="1044" max="1044" width="32.42578125" style="2" bestFit="1" customWidth="1"/>
    <col min="1045" max="1045" width="36.42578125" style="2" bestFit="1" customWidth="1"/>
    <col min="1046" max="1047" width="25.42578125" style="2" bestFit="1" customWidth="1"/>
    <col min="1048" max="1048" width="11.42578125" style="2" bestFit="1" customWidth="1"/>
    <col min="1049" max="1049" width="27.5703125" style="2" bestFit="1" customWidth="1"/>
    <col min="1050" max="1050" width="19.42578125" style="2" bestFit="1" customWidth="1"/>
    <col min="1051" max="1051" width="27.42578125" style="2" bestFit="1" customWidth="1"/>
    <col min="1052" max="1052" width="26.5703125" style="2" bestFit="1" customWidth="1"/>
    <col min="1053" max="1053" width="24.5703125" style="2" bestFit="1" customWidth="1"/>
    <col min="1054" max="1054" width="23.5703125" style="2" bestFit="1" customWidth="1"/>
    <col min="1055" max="1055" width="27.42578125" style="2" bestFit="1" customWidth="1"/>
    <col min="1056" max="1056" width="29.5703125" style="2" bestFit="1" customWidth="1"/>
    <col min="1057" max="1057" width="27.42578125" style="2" bestFit="1" customWidth="1"/>
    <col min="1058" max="1058" width="26.42578125" style="2" bestFit="1" customWidth="1"/>
    <col min="1059" max="1060" width="29.42578125" style="2" bestFit="1" customWidth="1"/>
    <col min="1061" max="1061" width="22.5703125" style="2" bestFit="1" customWidth="1"/>
    <col min="1062" max="1062" width="28.5703125" style="2" bestFit="1" customWidth="1"/>
    <col min="1063" max="1063" width="22.5703125" style="2" bestFit="1" customWidth="1"/>
    <col min="1064" max="1064" width="29.5703125" style="2" bestFit="1" customWidth="1"/>
    <col min="1065" max="1065" width="20.42578125" style="2" bestFit="1" customWidth="1"/>
    <col min="1066" max="1066" width="5.5703125" style="2" bestFit="1" customWidth="1"/>
    <col min="1067" max="1067" width="255.5703125" style="2" bestFit="1" customWidth="1"/>
    <col min="1068" max="1068" width="32.5703125" style="2" bestFit="1" customWidth="1"/>
    <col min="1069" max="1069" width="11.5703125" style="2" bestFit="1" customWidth="1"/>
    <col min="1070" max="1070" width="15.42578125" style="2" bestFit="1" customWidth="1"/>
    <col min="1071" max="1071" width="15" style="2" bestFit="1" customWidth="1"/>
    <col min="1072" max="1072" width="19.42578125" style="2" bestFit="1" customWidth="1"/>
    <col min="1073" max="1073" width="8" style="2" bestFit="1" customWidth="1"/>
    <col min="1074" max="1074" width="9.42578125" style="2" bestFit="1" customWidth="1"/>
    <col min="1075" max="1075" width="12" style="2" bestFit="1" customWidth="1"/>
    <col min="1076" max="1280" width="11.5703125" style="2"/>
    <col min="1281" max="1281" width="13" style="2" customWidth="1"/>
    <col min="1282" max="1282" width="23.5703125" style="2" customWidth="1"/>
    <col min="1283" max="1287" width="0" style="2" hidden="1" customWidth="1"/>
    <col min="1288" max="1288" width="14.5703125" style="2" customWidth="1"/>
    <col min="1289" max="1289" width="11" style="2" bestFit="1" customWidth="1"/>
    <col min="1290" max="1290" width="11.5703125" style="2"/>
    <col min="1291" max="1291" width="14" style="2" bestFit="1" customWidth="1"/>
    <col min="1292" max="1292" width="16.5703125" style="2" bestFit="1" customWidth="1"/>
    <col min="1293" max="1293" width="9" style="2" bestFit="1" customWidth="1"/>
    <col min="1294" max="1294" width="15" style="2" bestFit="1" customWidth="1"/>
    <col min="1295" max="1295" width="27.5703125" style="2" bestFit="1" customWidth="1"/>
    <col min="1296" max="1296" width="12.5703125" style="2" bestFit="1" customWidth="1"/>
    <col min="1297" max="1297" width="8.5703125" style="2" bestFit="1" customWidth="1"/>
    <col min="1298" max="1298" width="27.5703125" style="2" bestFit="1" customWidth="1"/>
    <col min="1299" max="1299" width="34.5703125" style="2" bestFit="1" customWidth="1"/>
    <col min="1300" max="1300" width="32.42578125" style="2" bestFit="1" customWidth="1"/>
    <col min="1301" max="1301" width="36.42578125" style="2" bestFit="1" customWidth="1"/>
    <col min="1302" max="1303" width="25.42578125" style="2" bestFit="1" customWidth="1"/>
    <col min="1304" max="1304" width="11.42578125" style="2" bestFit="1" customWidth="1"/>
    <col min="1305" max="1305" width="27.5703125" style="2" bestFit="1" customWidth="1"/>
    <col min="1306" max="1306" width="19.42578125" style="2" bestFit="1" customWidth="1"/>
    <col min="1307" max="1307" width="27.42578125" style="2" bestFit="1" customWidth="1"/>
    <col min="1308" max="1308" width="26.5703125" style="2" bestFit="1" customWidth="1"/>
    <col min="1309" max="1309" width="24.5703125" style="2" bestFit="1" customWidth="1"/>
    <col min="1310" max="1310" width="23.5703125" style="2" bestFit="1" customWidth="1"/>
    <col min="1311" max="1311" width="27.42578125" style="2" bestFit="1" customWidth="1"/>
    <col min="1312" max="1312" width="29.5703125" style="2" bestFit="1" customWidth="1"/>
    <col min="1313" max="1313" width="27.42578125" style="2" bestFit="1" customWidth="1"/>
    <col min="1314" max="1314" width="26.42578125" style="2" bestFit="1" customWidth="1"/>
    <col min="1315" max="1316" width="29.42578125" style="2" bestFit="1" customWidth="1"/>
    <col min="1317" max="1317" width="22.5703125" style="2" bestFit="1" customWidth="1"/>
    <col min="1318" max="1318" width="28.5703125" style="2" bestFit="1" customWidth="1"/>
    <col min="1319" max="1319" width="22.5703125" style="2" bestFit="1" customWidth="1"/>
    <col min="1320" max="1320" width="29.5703125" style="2" bestFit="1" customWidth="1"/>
    <col min="1321" max="1321" width="20.42578125" style="2" bestFit="1" customWidth="1"/>
    <col min="1322" max="1322" width="5.5703125" style="2" bestFit="1" customWidth="1"/>
    <col min="1323" max="1323" width="255.5703125" style="2" bestFit="1" customWidth="1"/>
    <col min="1324" max="1324" width="32.5703125" style="2" bestFit="1" customWidth="1"/>
    <col min="1325" max="1325" width="11.5703125" style="2" bestFit="1" customWidth="1"/>
    <col min="1326" max="1326" width="15.42578125" style="2" bestFit="1" customWidth="1"/>
    <col min="1327" max="1327" width="15" style="2" bestFit="1" customWidth="1"/>
    <col min="1328" max="1328" width="19.42578125" style="2" bestFit="1" customWidth="1"/>
    <col min="1329" max="1329" width="8" style="2" bestFit="1" customWidth="1"/>
    <col min="1330" max="1330" width="9.42578125" style="2" bestFit="1" customWidth="1"/>
    <col min="1331" max="1331" width="12" style="2" bestFit="1" customWidth="1"/>
    <col min="1332" max="1536" width="11.5703125" style="2"/>
    <col min="1537" max="1537" width="13" style="2" customWidth="1"/>
    <col min="1538" max="1538" width="23.5703125" style="2" customWidth="1"/>
    <col min="1539" max="1543" width="0" style="2" hidden="1" customWidth="1"/>
    <col min="1544" max="1544" width="14.5703125" style="2" customWidth="1"/>
    <col min="1545" max="1545" width="11" style="2" bestFit="1" customWidth="1"/>
    <col min="1546" max="1546" width="11.5703125" style="2"/>
    <col min="1547" max="1547" width="14" style="2" bestFit="1" customWidth="1"/>
    <col min="1548" max="1548" width="16.5703125" style="2" bestFit="1" customWidth="1"/>
    <col min="1549" max="1549" width="9" style="2" bestFit="1" customWidth="1"/>
    <col min="1550" max="1550" width="15" style="2" bestFit="1" customWidth="1"/>
    <col min="1551" max="1551" width="27.5703125" style="2" bestFit="1" customWidth="1"/>
    <col min="1552" max="1552" width="12.5703125" style="2" bestFit="1" customWidth="1"/>
    <col min="1553" max="1553" width="8.5703125" style="2" bestFit="1" customWidth="1"/>
    <col min="1554" max="1554" width="27.5703125" style="2" bestFit="1" customWidth="1"/>
    <col min="1555" max="1555" width="34.5703125" style="2" bestFit="1" customWidth="1"/>
    <col min="1556" max="1556" width="32.42578125" style="2" bestFit="1" customWidth="1"/>
    <col min="1557" max="1557" width="36.42578125" style="2" bestFit="1" customWidth="1"/>
    <col min="1558" max="1559" width="25.42578125" style="2" bestFit="1" customWidth="1"/>
    <col min="1560" max="1560" width="11.42578125" style="2" bestFit="1" customWidth="1"/>
    <col min="1561" max="1561" width="27.5703125" style="2" bestFit="1" customWidth="1"/>
    <col min="1562" max="1562" width="19.42578125" style="2" bestFit="1" customWidth="1"/>
    <col min="1563" max="1563" width="27.42578125" style="2" bestFit="1" customWidth="1"/>
    <col min="1564" max="1564" width="26.5703125" style="2" bestFit="1" customWidth="1"/>
    <col min="1565" max="1565" width="24.5703125" style="2" bestFit="1" customWidth="1"/>
    <col min="1566" max="1566" width="23.5703125" style="2" bestFit="1" customWidth="1"/>
    <col min="1567" max="1567" width="27.42578125" style="2" bestFit="1" customWidth="1"/>
    <col min="1568" max="1568" width="29.5703125" style="2" bestFit="1" customWidth="1"/>
    <col min="1569" max="1569" width="27.42578125" style="2" bestFit="1" customWidth="1"/>
    <col min="1570" max="1570" width="26.42578125" style="2" bestFit="1" customWidth="1"/>
    <col min="1571" max="1572" width="29.42578125" style="2" bestFit="1" customWidth="1"/>
    <col min="1573" max="1573" width="22.5703125" style="2" bestFit="1" customWidth="1"/>
    <col min="1574" max="1574" width="28.5703125" style="2" bestFit="1" customWidth="1"/>
    <col min="1575" max="1575" width="22.5703125" style="2" bestFit="1" customWidth="1"/>
    <col min="1576" max="1576" width="29.5703125" style="2" bestFit="1" customWidth="1"/>
    <col min="1577" max="1577" width="20.42578125" style="2" bestFit="1" customWidth="1"/>
    <col min="1578" max="1578" width="5.5703125" style="2" bestFit="1" customWidth="1"/>
    <col min="1579" max="1579" width="255.5703125" style="2" bestFit="1" customWidth="1"/>
    <col min="1580" max="1580" width="32.5703125" style="2" bestFit="1" customWidth="1"/>
    <col min="1581" max="1581" width="11.5703125" style="2" bestFit="1" customWidth="1"/>
    <col min="1582" max="1582" width="15.42578125" style="2" bestFit="1" customWidth="1"/>
    <col min="1583" max="1583" width="15" style="2" bestFit="1" customWidth="1"/>
    <col min="1584" max="1584" width="19.42578125" style="2" bestFit="1" customWidth="1"/>
    <col min="1585" max="1585" width="8" style="2" bestFit="1" customWidth="1"/>
    <col min="1586" max="1586" width="9.42578125" style="2" bestFit="1" customWidth="1"/>
    <col min="1587" max="1587" width="12" style="2" bestFit="1" customWidth="1"/>
    <col min="1588" max="1792" width="11.5703125" style="2"/>
    <col min="1793" max="1793" width="13" style="2" customWidth="1"/>
    <col min="1794" max="1794" width="23.5703125" style="2" customWidth="1"/>
    <col min="1795" max="1799" width="0" style="2" hidden="1" customWidth="1"/>
    <col min="1800" max="1800" width="14.5703125" style="2" customWidth="1"/>
    <col min="1801" max="1801" width="11" style="2" bestFit="1" customWidth="1"/>
    <col min="1802" max="1802" width="11.5703125" style="2"/>
    <col min="1803" max="1803" width="14" style="2" bestFit="1" customWidth="1"/>
    <col min="1804" max="1804" width="16.5703125" style="2" bestFit="1" customWidth="1"/>
    <col min="1805" max="1805" width="9" style="2" bestFit="1" customWidth="1"/>
    <col min="1806" max="1806" width="15" style="2" bestFit="1" customWidth="1"/>
    <col min="1807" max="1807" width="27.5703125" style="2" bestFit="1" customWidth="1"/>
    <col min="1808" max="1808" width="12.5703125" style="2" bestFit="1" customWidth="1"/>
    <col min="1809" max="1809" width="8.5703125" style="2" bestFit="1" customWidth="1"/>
    <col min="1810" max="1810" width="27.5703125" style="2" bestFit="1" customWidth="1"/>
    <col min="1811" max="1811" width="34.5703125" style="2" bestFit="1" customWidth="1"/>
    <col min="1812" max="1812" width="32.42578125" style="2" bestFit="1" customWidth="1"/>
    <col min="1813" max="1813" width="36.42578125" style="2" bestFit="1" customWidth="1"/>
    <col min="1814" max="1815" width="25.42578125" style="2" bestFit="1" customWidth="1"/>
    <col min="1816" max="1816" width="11.42578125" style="2" bestFit="1" customWidth="1"/>
    <col min="1817" max="1817" width="27.5703125" style="2" bestFit="1" customWidth="1"/>
    <col min="1818" max="1818" width="19.42578125" style="2" bestFit="1" customWidth="1"/>
    <col min="1819" max="1819" width="27.42578125" style="2" bestFit="1" customWidth="1"/>
    <col min="1820" max="1820" width="26.5703125" style="2" bestFit="1" customWidth="1"/>
    <col min="1821" max="1821" width="24.5703125" style="2" bestFit="1" customWidth="1"/>
    <col min="1822" max="1822" width="23.5703125" style="2" bestFit="1" customWidth="1"/>
    <col min="1823" max="1823" width="27.42578125" style="2" bestFit="1" customWidth="1"/>
    <col min="1824" max="1824" width="29.5703125" style="2" bestFit="1" customWidth="1"/>
    <col min="1825" max="1825" width="27.42578125" style="2" bestFit="1" customWidth="1"/>
    <col min="1826" max="1826" width="26.42578125" style="2" bestFit="1" customWidth="1"/>
    <col min="1827" max="1828" width="29.42578125" style="2" bestFit="1" customWidth="1"/>
    <col min="1829" max="1829" width="22.5703125" style="2" bestFit="1" customWidth="1"/>
    <col min="1830" max="1830" width="28.5703125" style="2" bestFit="1" customWidth="1"/>
    <col min="1831" max="1831" width="22.5703125" style="2" bestFit="1" customWidth="1"/>
    <col min="1832" max="1832" width="29.5703125" style="2" bestFit="1" customWidth="1"/>
    <col min="1833" max="1833" width="20.42578125" style="2" bestFit="1" customWidth="1"/>
    <col min="1834" max="1834" width="5.5703125" style="2" bestFit="1" customWidth="1"/>
    <col min="1835" max="1835" width="255.5703125" style="2" bestFit="1" customWidth="1"/>
    <col min="1836" max="1836" width="32.5703125" style="2" bestFit="1" customWidth="1"/>
    <col min="1837" max="1837" width="11.5703125" style="2" bestFit="1" customWidth="1"/>
    <col min="1838" max="1838" width="15.42578125" style="2" bestFit="1" customWidth="1"/>
    <col min="1839" max="1839" width="15" style="2" bestFit="1" customWidth="1"/>
    <col min="1840" max="1840" width="19.42578125" style="2" bestFit="1" customWidth="1"/>
    <col min="1841" max="1841" width="8" style="2" bestFit="1" customWidth="1"/>
    <col min="1842" max="1842" width="9.42578125" style="2" bestFit="1" customWidth="1"/>
    <col min="1843" max="1843" width="12" style="2" bestFit="1" customWidth="1"/>
    <col min="1844" max="2048" width="11.5703125" style="2"/>
    <col min="2049" max="2049" width="13" style="2" customWidth="1"/>
    <col min="2050" max="2050" width="23.5703125" style="2" customWidth="1"/>
    <col min="2051" max="2055" width="0" style="2" hidden="1" customWidth="1"/>
    <col min="2056" max="2056" width="14.5703125" style="2" customWidth="1"/>
    <col min="2057" max="2057" width="11" style="2" bestFit="1" customWidth="1"/>
    <col min="2058" max="2058" width="11.5703125" style="2"/>
    <col min="2059" max="2059" width="14" style="2" bestFit="1" customWidth="1"/>
    <col min="2060" max="2060" width="16.5703125" style="2" bestFit="1" customWidth="1"/>
    <col min="2061" max="2061" width="9" style="2" bestFit="1" customWidth="1"/>
    <col min="2062" max="2062" width="15" style="2" bestFit="1" customWidth="1"/>
    <col min="2063" max="2063" width="27.5703125" style="2" bestFit="1" customWidth="1"/>
    <col min="2064" max="2064" width="12.5703125" style="2" bestFit="1" customWidth="1"/>
    <col min="2065" max="2065" width="8.5703125" style="2" bestFit="1" customWidth="1"/>
    <col min="2066" max="2066" width="27.5703125" style="2" bestFit="1" customWidth="1"/>
    <col min="2067" max="2067" width="34.5703125" style="2" bestFit="1" customWidth="1"/>
    <col min="2068" max="2068" width="32.42578125" style="2" bestFit="1" customWidth="1"/>
    <col min="2069" max="2069" width="36.42578125" style="2" bestFit="1" customWidth="1"/>
    <col min="2070" max="2071" width="25.42578125" style="2" bestFit="1" customWidth="1"/>
    <col min="2072" max="2072" width="11.42578125" style="2" bestFit="1" customWidth="1"/>
    <col min="2073" max="2073" width="27.5703125" style="2" bestFit="1" customWidth="1"/>
    <col min="2074" max="2074" width="19.42578125" style="2" bestFit="1" customWidth="1"/>
    <col min="2075" max="2075" width="27.42578125" style="2" bestFit="1" customWidth="1"/>
    <col min="2076" max="2076" width="26.5703125" style="2" bestFit="1" customWidth="1"/>
    <col min="2077" max="2077" width="24.5703125" style="2" bestFit="1" customWidth="1"/>
    <col min="2078" max="2078" width="23.5703125" style="2" bestFit="1" customWidth="1"/>
    <col min="2079" max="2079" width="27.42578125" style="2" bestFit="1" customWidth="1"/>
    <col min="2080" max="2080" width="29.5703125" style="2" bestFit="1" customWidth="1"/>
    <col min="2081" max="2081" width="27.42578125" style="2" bestFit="1" customWidth="1"/>
    <col min="2082" max="2082" width="26.42578125" style="2" bestFit="1" customWidth="1"/>
    <col min="2083" max="2084" width="29.42578125" style="2" bestFit="1" customWidth="1"/>
    <col min="2085" max="2085" width="22.5703125" style="2" bestFit="1" customWidth="1"/>
    <col min="2086" max="2086" width="28.5703125" style="2" bestFit="1" customWidth="1"/>
    <col min="2087" max="2087" width="22.5703125" style="2" bestFit="1" customWidth="1"/>
    <col min="2088" max="2088" width="29.5703125" style="2" bestFit="1" customWidth="1"/>
    <col min="2089" max="2089" width="20.42578125" style="2" bestFit="1" customWidth="1"/>
    <col min="2090" max="2090" width="5.5703125" style="2" bestFit="1" customWidth="1"/>
    <col min="2091" max="2091" width="255.5703125" style="2" bestFit="1" customWidth="1"/>
    <col min="2092" max="2092" width="32.5703125" style="2" bestFit="1" customWidth="1"/>
    <col min="2093" max="2093" width="11.5703125" style="2" bestFit="1" customWidth="1"/>
    <col min="2094" max="2094" width="15.42578125" style="2" bestFit="1" customWidth="1"/>
    <col min="2095" max="2095" width="15" style="2" bestFit="1" customWidth="1"/>
    <col min="2096" max="2096" width="19.42578125" style="2" bestFit="1" customWidth="1"/>
    <col min="2097" max="2097" width="8" style="2" bestFit="1" customWidth="1"/>
    <col min="2098" max="2098" width="9.42578125" style="2" bestFit="1" customWidth="1"/>
    <col min="2099" max="2099" width="12" style="2" bestFit="1" customWidth="1"/>
    <col min="2100" max="2304" width="11.5703125" style="2"/>
    <col min="2305" max="2305" width="13" style="2" customWidth="1"/>
    <col min="2306" max="2306" width="23.5703125" style="2" customWidth="1"/>
    <col min="2307" max="2311" width="0" style="2" hidden="1" customWidth="1"/>
    <col min="2312" max="2312" width="14.5703125" style="2" customWidth="1"/>
    <col min="2313" max="2313" width="11" style="2" bestFit="1" customWidth="1"/>
    <col min="2314" max="2314" width="11.5703125" style="2"/>
    <col min="2315" max="2315" width="14" style="2" bestFit="1" customWidth="1"/>
    <col min="2316" max="2316" width="16.5703125" style="2" bestFit="1" customWidth="1"/>
    <col min="2317" max="2317" width="9" style="2" bestFit="1" customWidth="1"/>
    <col min="2318" max="2318" width="15" style="2" bestFit="1" customWidth="1"/>
    <col min="2319" max="2319" width="27.5703125" style="2" bestFit="1" customWidth="1"/>
    <col min="2320" max="2320" width="12.5703125" style="2" bestFit="1" customWidth="1"/>
    <col min="2321" max="2321" width="8.5703125" style="2" bestFit="1" customWidth="1"/>
    <col min="2322" max="2322" width="27.5703125" style="2" bestFit="1" customWidth="1"/>
    <col min="2323" max="2323" width="34.5703125" style="2" bestFit="1" customWidth="1"/>
    <col min="2324" max="2324" width="32.42578125" style="2" bestFit="1" customWidth="1"/>
    <col min="2325" max="2325" width="36.42578125" style="2" bestFit="1" customWidth="1"/>
    <col min="2326" max="2327" width="25.42578125" style="2" bestFit="1" customWidth="1"/>
    <col min="2328" max="2328" width="11.42578125" style="2" bestFit="1" customWidth="1"/>
    <col min="2329" max="2329" width="27.5703125" style="2" bestFit="1" customWidth="1"/>
    <col min="2330" max="2330" width="19.42578125" style="2" bestFit="1" customWidth="1"/>
    <col min="2331" max="2331" width="27.42578125" style="2" bestFit="1" customWidth="1"/>
    <col min="2332" max="2332" width="26.5703125" style="2" bestFit="1" customWidth="1"/>
    <col min="2333" max="2333" width="24.5703125" style="2" bestFit="1" customWidth="1"/>
    <col min="2334" max="2334" width="23.5703125" style="2" bestFit="1" customWidth="1"/>
    <col min="2335" max="2335" width="27.42578125" style="2" bestFit="1" customWidth="1"/>
    <col min="2336" max="2336" width="29.5703125" style="2" bestFit="1" customWidth="1"/>
    <col min="2337" max="2337" width="27.42578125" style="2" bestFit="1" customWidth="1"/>
    <col min="2338" max="2338" width="26.42578125" style="2" bestFit="1" customWidth="1"/>
    <col min="2339" max="2340" width="29.42578125" style="2" bestFit="1" customWidth="1"/>
    <col min="2341" max="2341" width="22.5703125" style="2" bestFit="1" customWidth="1"/>
    <col min="2342" max="2342" width="28.5703125" style="2" bestFit="1" customWidth="1"/>
    <col min="2343" max="2343" width="22.5703125" style="2" bestFit="1" customWidth="1"/>
    <col min="2344" max="2344" width="29.5703125" style="2" bestFit="1" customWidth="1"/>
    <col min="2345" max="2345" width="20.42578125" style="2" bestFit="1" customWidth="1"/>
    <col min="2346" max="2346" width="5.5703125" style="2" bestFit="1" customWidth="1"/>
    <col min="2347" max="2347" width="255.5703125" style="2" bestFit="1" customWidth="1"/>
    <col min="2348" max="2348" width="32.5703125" style="2" bestFit="1" customWidth="1"/>
    <col min="2349" max="2349" width="11.5703125" style="2" bestFit="1" customWidth="1"/>
    <col min="2350" max="2350" width="15.42578125" style="2" bestFit="1" customWidth="1"/>
    <col min="2351" max="2351" width="15" style="2" bestFit="1" customWidth="1"/>
    <col min="2352" max="2352" width="19.42578125" style="2" bestFit="1" customWidth="1"/>
    <col min="2353" max="2353" width="8" style="2" bestFit="1" customWidth="1"/>
    <col min="2354" max="2354" width="9.42578125" style="2" bestFit="1" customWidth="1"/>
    <col min="2355" max="2355" width="12" style="2" bestFit="1" customWidth="1"/>
    <col min="2356" max="2560" width="11.5703125" style="2"/>
    <col min="2561" max="2561" width="13" style="2" customWidth="1"/>
    <col min="2562" max="2562" width="23.5703125" style="2" customWidth="1"/>
    <col min="2563" max="2567" width="0" style="2" hidden="1" customWidth="1"/>
    <col min="2568" max="2568" width="14.5703125" style="2" customWidth="1"/>
    <col min="2569" max="2569" width="11" style="2" bestFit="1" customWidth="1"/>
    <col min="2570" max="2570" width="11.5703125" style="2"/>
    <col min="2571" max="2571" width="14" style="2" bestFit="1" customWidth="1"/>
    <col min="2572" max="2572" width="16.5703125" style="2" bestFit="1" customWidth="1"/>
    <col min="2573" max="2573" width="9" style="2" bestFit="1" customWidth="1"/>
    <col min="2574" max="2574" width="15" style="2" bestFit="1" customWidth="1"/>
    <col min="2575" max="2575" width="27.5703125" style="2" bestFit="1" customWidth="1"/>
    <col min="2576" max="2576" width="12.5703125" style="2" bestFit="1" customWidth="1"/>
    <col min="2577" max="2577" width="8.5703125" style="2" bestFit="1" customWidth="1"/>
    <col min="2578" max="2578" width="27.5703125" style="2" bestFit="1" customWidth="1"/>
    <col min="2579" max="2579" width="34.5703125" style="2" bestFit="1" customWidth="1"/>
    <col min="2580" max="2580" width="32.42578125" style="2" bestFit="1" customWidth="1"/>
    <col min="2581" max="2581" width="36.42578125" style="2" bestFit="1" customWidth="1"/>
    <col min="2582" max="2583" width="25.42578125" style="2" bestFit="1" customWidth="1"/>
    <col min="2584" max="2584" width="11.42578125" style="2" bestFit="1" customWidth="1"/>
    <col min="2585" max="2585" width="27.5703125" style="2" bestFit="1" customWidth="1"/>
    <col min="2586" max="2586" width="19.42578125" style="2" bestFit="1" customWidth="1"/>
    <col min="2587" max="2587" width="27.42578125" style="2" bestFit="1" customWidth="1"/>
    <col min="2588" max="2588" width="26.5703125" style="2" bestFit="1" customWidth="1"/>
    <col min="2589" max="2589" width="24.5703125" style="2" bestFit="1" customWidth="1"/>
    <col min="2590" max="2590" width="23.5703125" style="2" bestFit="1" customWidth="1"/>
    <col min="2591" max="2591" width="27.42578125" style="2" bestFit="1" customWidth="1"/>
    <col min="2592" max="2592" width="29.5703125" style="2" bestFit="1" customWidth="1"/>
    <col min="2593" max="2593" width="27.42578125" style="2" bestFit="1" customWidth="1"/>
    <col min="2594" max="2594" width="26.42578125" style="2" bestFit="1" customWidth="1"/>
    <col min="2595" max="2596" width="29.42578125" style="2" bestFit="1" customWidth="1"/>
    <col min="2597" max="2597" width="22.5703125" style="2" bestFit="1" customWidth="1"/>
    <col min="2598" max="2598" width="28.5703125" style="2" bestFit="1" customWidth="1"/>
    <col min="2599" max="2599" width="22.5703125" style="2" bestFit="1" customWidth="1"/>
    <col min="2600" max="2600" width="29.5703125" style="2" bestFit="1" customWidth="1"/>
    <col min="2601" max="2601" width="20.42578125" style="2" bestFit="1" customWidth="1"/>
    <col min="2602" max="2602" width="5.5703125" style="2" bestFit="1" customWidth="1"/>
    <col min="2603" max="2603" width="255.5703125" style="2" bestFit="1" customWidth="1"/>
    <col min="2604" max="2604" width="32.5703125" style="2" bestFit="1" customWidth="1"/>
    <col min="2605" max="2605" width="11.5703125" style="2" bestFit="1" customWidth="1"/>
    <col min="2606" max="2606" width="15.42578125" style="2" bestFit="1" customWidth="1"/>
    <col min="2607" max="2607" width="15" style="2" bestFit="1" customWidth="1"/>
    <col min="2608" max="2608" width="19.42578125" style="2" bestFit="1" customWidth="1"/>
    <col min="2609" max="2609" width="8" style="2" bestFit="1" customWidth="1"/>
    <col min="2610" max="2610" width="9.42578125" style="2" bestFit="1" customWidth="1"/>
    <col min="2611" max="2611" width="12" style="2" bestFit="1" customWidth="1"/>
    <col min="2612" max="2816" width="11.5703125" style="2"/>
    <col min="2817" max="2817" width="13" style="2" customWidth="1"/>
    <col min="2818" max="2818" width="23.5703125" style="2" customWidth="1"/>
    <col min="2819" max="2823" width="0" style="2" hidden="1" customWidth="1"/>
    <col min="2824" max="2824" width="14.5703125" style="2" customWidth="1"/>
    <col min="2825" max="2825" width="11" style="2" bestFit="1" customWidth="1"/>
    <col min="2826" max="2826" width="11.5703125" style="2"/>
    <col min="2827" max="2827" width="14" style="2" bestFit="1" customWidth="1"/>
    <col min="2828" max="2828" width="16.5703125" style="2" bestFit="1" customWidth="1"/>
    <col min="2829" max="2829" width="9" style="2" bestFit="1" customWidth="1"/>
    <col min="2830" max="2830" width="15" style="2" bestFit="1" customWidth="1"/>
    <col min="2831" max="2831" width="27.5703125" style="2" bestFit="1" customWidth="1"/>
    <col min="2832" max="2832" width="12.5703125" style="2" bestFit="1" customWidth="1"/>
    <col min="2833" max="2833" width="8.5703125" style="2" bestFit="1" customWidth="1"/>
    <col min="2834" max="2834" width="27.5703125" style="2" bestFit="1" customWidth="1"/>
    <col min="2835" max="2835" width="34.5703125" style="2" bestFit="1" customWidth="1"/>
    <col min="2836" max="2836" width="32.42578125" style="2" bestFit="1" customWidth="1"/>
    <col min="2837" max="2837" width="36.42578125" style="2" bestFit="1" customWidth="1"/>
    <col min="2838" max="2839" width="25.42578125" style="2" bestFit="1" customWidth="1"/>
    <col min="2840" max="2840" width="11.42578125" style="2" bestFit="1" customWidth="1"/>
    <col min="2841" max="2841" width="27.5703125" style="2" bestFit="1" customWidth="1"/>
    <col min="2842" max="2842" width="19.42578125" style="2" bestFit="1" customWidth="1"/>
    <col min="2843" max="2843" width="27.42578125" style="2" bestFit="1" customWidth="1"/>
    <col min="2844" max="2844" width="26.5703125" style="2" bestFit="1" customWidth="1"/>
    <col min="2845" max="2845" width="24.5703125" style="2" bestFit="1" customWidth="1"/>
    <col min="2846" max="2846" width="23.5703125" style="2" bestFit="1" customWidth="1"/>
    <col min="2847" max="2847" width="27.42578125" style="2" bestFit="1" customWidth="1"/>
    <col min="2848" max="2848" width="29.5703125" style="2" bestFit="1" customWidth="1"/>
    <col min="2849" max="2849" width="27.42578125" style="2" bestFit="1" customWidth="1"/>
    <col min="2850" max="2850" width="26.42578125" style="2" bestFit="1" customWidth="1"/>
    <col min="2851" max="2852" width="29.42578125" style="2" bestFit="1" customWidth="1"/>
    <col min="2853" max="2853" width="22.5703125" style="2" bestFit="1" customWidth="1"/>
    <col min="2854" max="2854" width="28.5703125" style="2" bestFit="1" customWidth="1"/>
    <col min="2855" max="2855" width="22.5703125" style="2" bestFit="1" customWidth="1"/>
    <col min="2856" max="2856" width="29.5703125" style="2" bestFit="1" customWidth="1"/>
    <col min="2857" max="2857" width="20.42578125" style="2" bestFit="1" customWidth="1"/>
    <col min="2858" max="2858" width="5.5703125" style="2" bestFit="1" customWidth="1"/>
    <col min="2859" max="2859" width="255.5703125" style="2" bestFit="1" customWidth="1"/>
    <col min="2860" max="2860" width="32.5703125" style="2" bestFit="1" customWidth="1"/>
    <col min="2861" max="2861" width="11.5703125" style="2" bestFit="1" customWidth="1"/>
    <col min="2862" max="2862" width="15.42578125" style="2" bestFit="1" customWidth="1"/>
    <col min="2863" max="2863" width="15" style="2" bestFit="1" customWidth="1"/>
    <col min="2864" max="2864" width="19.42578125" style="2" bestFit="1" customWidth="1"/>
    <col min="2865" max="2865" width="8" style="2" bestFit="1" customWidth="1"/>
    <col min="2866" max="2866" width="9.42578125" style="2" bestFit="1" customWidth="1"/>
    <col min="2867" max="2867" width="12" style="2" bestFit="1" customWidth="1"/>
    <col min="2868" max="3072" width="11.5703125" style="2"/>
    <col min="3073" max="3073" width="13" style="2" customWidth="1"/>
    <col min="3074" max="3074" width="23.5703125" style="2" customWidth="1"/>
    <col min="3075" max="3079" width="0" style="2" hidden="1" customWidth="1"/>
    <col min="3080" max="3080" width="14.5703125" style="2" customWidth="1"/>
    <col min="3081" max="3081" width="11" style="2" bestFit="1" customWidth="1"/>
    <col min="3082" max="3082" width="11.5703125" style="2"/>
    <col min="3083" max="3083" width="14" style="2" bestFit="1" customWidth="1"/>
    <col min="3084" max="3084" width="16.5703125" style="2" bestFit="1" customWidth="1"/>
    <col min="3085" max="3085" width="9" style="2" bestFit="1" customWidth="1"/>
    <col min="3086" max="3086" width="15" style="2" bestFit="1" customWidth="1"/>
    <col min="3087" max="3087" width="27.5703125" style="2" bestFit="1" customWidth="1"/>
    <col min="3088" max="3088" width="12.5703125" style="2" bestFit="1" customWidth="1"/>
    <col min="3089" max="3089" width="8.5703125" style="2" bestFit="1" customWidth="1"/>
    <col min="3090" max="3090" width="27.5703125" style="2" bestFit="1" customWidth="1"/>
    <col min="3091" max="3091" width="34.5703125" style="2" bestFit="1" customWidth="1"/>
    <col min="3092" max="3092" width="32.42578125" style="2" bestFit="1" customWidth="1"/>
    <col min="3093" max="3093" width="36.42578125" style="2" bestFit="1" customWidth="1"/>
    <col min="3094" max="3095" width="25.42578125" style="2" bestFit="1" customWidth="1"/>
    <col min="3096" max="3096" width="11.42578125" style="2" bestFit="1" customWidth="1"/>
    <col min="3097" max="3097" width="27.5703125" style="2" bestFit="1" customWidth="1"/>
    <col min="3098" max="3098" width="19.42578125" style="2" bestFit="1" customWidth="1"/>
    <col min="3099" max="3099" width="27.42578125" style="2" bestFit="1" customWidth="1"/>
    <col min="3100" max="3100" width="26.5703125" style="2" bestFit="1" customWidth="1"/>
    <col min="3101" max="3101" width="24.5703125" style="2" bestFit="1" customWidth="1"/>
    <col min="3102" max="3102" width="23.5703125" style="2" bestFit="1" customWidth="1"/>
    <col min="3103" max="3103" width="27.42578125" style="2" bestFit="1" customWidth="1"/>
    <col min="3104" max="3104" width="29.5703125" style="2" bestFit="1" customWidth="1"/>
    <col min="3105" max="3105" width="27.42578125" style="2" bestFit="1" customWidth="1"/>
    <col min="3106" max="3106" width="26.42578125" style="2" bestFit="1" customWidth="1"/>
    <col min="3107" max="3108" width="29.42578125" style="2" bestFit="1" customWidth="1"/>
    <col min="3109" max="3109" width="22.5703125" style="2" bestFit="1" customWidth="1"/>
    <col min="3110" max="3110" width="28.5703125" style="2" bestFit="1" customWidth="1"/>
    <col min="3111" max="3111" width="22.5703125" style="2" bestFit="1" customWidth="1"/>
    <col min="3112" max="3112" width="29.5703125" style="2" bestFit="1" customWidth="1"/>
    <col min="3113" max="3113" width="20.42578125" style="2" bestFit="1" customWidth="1"/>
    <col min="3114" max="3114" width="5.5703125" style="2" bestFit="1" customWidth="1"/>
    <col min="3115" max="3115" width="255.5703125" style="2" bestFit="1" customWidth="1"/>
    <col min="3116" max="3116" width="32.5703125" style="2" bestFit="1" customWidth="1"/>
    <col min="3117" max="3117" width="11.5703125" style="2" bestFit="1" customWidth="1"/>
    <col min="3118" max="3118" width="15.42578125" style="2" bestFit="1" customWidth="1"/>
    <col min="3119" max="3119" width="15" style="2" bestFit="1" customWidth="1"/>
    <col min="3120" max="3120" width="19.42578125" style="2" bestFit="1" customWidth="1"/>
    <col min="3121" max="3121" width="8" style="2" bestFit="1" customWidth="1"/>
    <col min="3122" max="3122" width="9.42578125" style="2" bestFit="1" customWidth="1"/>
    <col min="3123" max="3123" width="12" style="2" bestFit="1" customWidth="1"/>
    <col min="3124" max="3328" width="11.5703125" style="2"/>
    <col min="3329" max="3329" width="13" style="2" customWidth="1"/>
    <col min="3330" max="3330" width="23.5703125" style="2" customWidth="1"/>
    <col min="3331" max="3335" width="0" style="2" hidden="1" customWidth="1"/>
    <col min="3336" max="3336" width="14.5703125" style="2" customWidth="1"/>
    <col min="3337" max="3337" width="11" style="2" bestFit="1" customWidth="1"/>
    <col min="3338" max="3338" width="11.5703125" style="2"/>
    <col min="3339" max="3339" width="14" style="2" bestFit="1" customWidth="1"/>
    <col min="3340" max="3340" width="16.5703125" style="2" bestFit="1" customWidth="1"/>
    <col min="3341" max="3341" width="9" style="2" bestFit="1" customWidth="1"/>
    <col min="3342" max="3342" width="15" style="2" bestFit="1" customWidth="1"/>
    <col min="3343" max="3343" width="27.5703125" style="2" bestFit="1" customWidth="1"/>
    <col min="3344" max="3344" width="12.5703125" style="2" bestFit="1" customWidth="1"/>
    <col min="3345" max="3345" width="8.5703125" style="2" bestFit="1" customWidth="1"/>
    <col min="3346" max="3346" width="27.5703125" style="2" bestFit="1" customWidth="1"/>
    <col min="3347" max="3347" width="34.5703125" style="2" bestFit="1" customWidth="1"/>
    <col min="3348" max="3348" width="32.42578125" style="2" bestFit="1" customWidth="1"/>
    <col min="3349" max="3349" width="36.42578125" style="2" bestFit="1" customWidth="1"/>
    <col min="3350" max="3351" width="25.42578125" style="2" bestFit="1" customWidth="1"/>
    <col min="3352" max="3352" width="11.42578125" style="2" bestFit="1" customWidth="1"/>
    <col min="3353" max="3353" width="27.5703125" style="2" bestFit="1" customWidth="1"/>
    <col min="3354" max="3354" width="19.42578125" style="2" bestFit="1" customWidth="1"/>
    <col min="3355" max="3355" width="27.42578125" style="2" bestFit="1" customWidth="1"/>
    <col min="3356" max="3356" width="26.5703125" style="2" bestFit="1" customWidth="1"/>
    <col min="3357" max="3357" width="24.5703125" style="2" bestFit="1" customWidth="1"/>
    <col min="3358" max="3358" width="23.5703125" style="2" bestFit="1" customWidth="1"/>
    <col min="3359" max="3359" width="27.42578125" style="2" bestFit="1" customWidth="1"/>
    <col min="3360" max="3360" width="29.5703125" style="2" bestFit="1" customWidth="1"/>
    <col min="3361" max="3361" width="27.42578125" style="2" bestFit="1" customWidth="1"/>
    <col min="3362" max="3362" width="26.42578125" style="2" bestFit="1" customWidth="1"/>
    <col min="3363" max="3364" width="29.42578125" style="2" bestFit="1" customWidth="1"/>
    <col min="3365" max="3365" width="22.5703125" style="2" bestFit="1" customWidth="1"/>
    <col min="3366" max="3366" width="28.5703125" style="2" bestFit="1" customWidth="1"/>
    <col min="3367" max="3367" width="22.5703125" style="2" bestFit="1" customWidth="1"/>
    <col min="3368" max="3368" width="29.5703125" style="2" bestFit="1" customWidth="1"/>
    <col min="3369" max="3369" width="20.42578125" style="2" bestFit="1" customWidth="1"/>
    <col min="3370" max="3370" width="5.5703125" style="2" bestFit="1" customWidth="1"/>
    <col min="3371" max="3371" width="255.5703125" style="2" bestFit="1" customWidth="1"/>
    <col min="3372" max="3372" width="32.5703125" style="2" bestFit="1" customWidth="1"/>
    <col min="3373" max="3373" width="11.5703125" style="2" bestFit="1" customWidth="1"/>
    <col min="3374" max="3374" width="15.42578125" style="2" bestFit="1" customWidth="1"/>
    <col min="3375" max="3375" width="15" style="2" bestFit="1" customWidth="1"/>
    <col min="3376" max="3376" width="19.42578125" style="2" bestFit="1" customWidth="1"/>
    <col min="3377" max="3377" width="8" style="2" bestFit="1" customWidth="1"/>
    <col min="3378" max="3378" width="9.42578125" style="2" bestFit="1" customWidth="1"/>
    <col min="3379" max="3379" width="12" style="2" bestFit="1" customWidth="1"/>
    <col min="3380" max="3584" width="11.5703125" style="2"/>
    <col min="3585" max="3585" width="13" style="2" customWidth="1"/>
    <col min="3586" max="3586" width="23.5703125" style="2" customWidth="1"/>
    <col min="3587" max="3591" width="0" style="2" hidden="1" customWidth="1"/>
    <col min="3592" max="3592" width="14.5703125" style="2" customWidth="1"/>
    <col min="3593" max="3593" width="11" style="2" bestFit="1" customWidth="1"/>
    <col min="3594" max="3594" width="11.5703125" style="2"/>
    <col min="3595" max="3595" width="14" style="2" bestFit="1" customWidth="1"/>
    <col min="3596" max="3596" width="16.5703125" style="2" bestFit="1" customWidth="1"/>
    <col min="3597" max="3597" width="9" style="2" bestFit="1" customWidth="1"/>
    <col min="3598" max="3598" width="15" style="2" bestFit="1" customWidth="1"/>
    <col min="3599" max="3599" width="27.5703125" style="2" bestFit="1" customWidth="1"/>
    <col min="3600" max="3600" width="12.5703125" style="2" bestFit="1" customWidth="1"/>
    <col min="3601" max="3601" width="8.5703125" style="2" bestFit="1" customWidth="1"/>
    <col min="3602" max="3602" width="27.5703125" style="2" bestFit="1" customWidth="1"/>
    <col min="3603" max="3603" width="34.5703125" style="2" bestFit="1" customWidth="1"/>
    <col min="3604" max="3604" width="32.42578125" style="2" bestFit="1" customWidth="1"/>
    <col min="3605" max="3605" width="36.42578125" style="2" bestFit="1" customWidth="1"/>
    <col min="3606" max="3607" width="25.42578125" style="2" bestFit="1" customWidth="1"/>
    <col min="3608" max="3608" width="11.42578125" style="2" bestFit="1" customWidth="1"/>
    <col min="3609" max="3609" width="27.5703125" style="2" bestFit="1" customWidth="1"/>
    <col min="3610" max="3610" width="19.42578125" style="2" bestFit="1" customWidth="1"/>
    <col min="3611" max="3611" width="27.42578125" style="2" bestFit="1" customWidth="1"/>
    <col min="3612" max="3612" width="26.5703125" style="2" bestFit="1" customWidth="1"/>
    <col min="3613" max="3613" width="24.5703125" style="2" bestFit="1" customWidth="1"/>
    <col min="3614" max="3614" width="23.5703125" style="2" bestFit="1" customWidth="1"/>
    <col min="3615" max="3615" width="27.42578125" style="2" bestFit="1" customWidth="1"/>
    <col min="3616" max="3616" width="29.5703125" style="2" bestFit="1" customWidth="1"/>
    <col min="3617" max="3617" width="27.42578125" style="2" bestFit="1" customWidth="1"/>
    <col min="3618" max="3618" width="26.42578125" style="2" bestFit="1" customWidth="1"/>
    <col min="3619" max="3620" width="29.42578125" style="2" bestFit="1" customWidth="1"/>
    <col min="3621" max="3621" width="22.5703125" style="2" bestFit="1" customWidth="1"/>
    <col min="3622" max="3622" width="28.5703125" style="2" bestFit="1" customWidth="1"/>
    <col min="3623" max="3623" width="22.5703125" style="2" bestFit="1" customWidth="1"/>
    <col min="3624" max="3624" width="29.5703125" style="2" bestFit="1" customWidth="1"/>
    <col min="3625" max="3625" width="20.42578125" style="2" bestFit="1" customWidth="1"/>
    <col min="3626" max="3626" width="5.5703125" style="2" bestFit="1" customWidth="1"/>
    <col min="3627" max="3627" width="255.5703125" style="2" bestFit="1" customWidth="1"/>
    <col min="3628" max="3628" width="32.5703125" style="2" bestFit="1" customWidth="1"/>
    <col min="3629" max="3629" width="11.5703125" style="2" bestFit="1" customWidth="1"/>
    <col min="3630" max="3630" width="15.42578125" style="2" bestFit="1" customWidth="1"/>
    <col min="3631" max="3631" width="15" style="2" bestFit="1" customWidth="1"/>
    <col min="3632" max="3632" width="19.42578125" style="2" bestFit="1" customWidth="1"/>
    <col min="3633" max="3633" width="8" style="2" bestFit="1" customWidth="1"/>
    <col min="3634" max="3634" width="9.42578125" style="2" bestFit="1" customWidth="1"/>
    <col min="3635" max="3635" width="12" style="2" bestFit="1" customWidth="1"/>
    <col min="3636" max="3840" width="11.5703125" style="2"/>
    <col min="3841" max="3841" width="13" style="2" customWidth="1"/>
    <col min="3842" max="3842" width="23.5703125" style="2" customWidth="1"/>
    <col min="3843" max="3847" width="0" style="2" hidden="1" customWidth="1"/>
    <col min="3848" max="3848" width="14.5703125" style="2" customWidth="1"/>
    <col min="3849" max="3849" width="11" style="2" bestFit="1" customWidth="1"/>
    <col min="3850" max="3850" width="11.5703125" style="2"/>
    <col min="3851" max="3851" width="14" style="2" bestFit="1" customWidth="1"/>
    <col min="3852" max="3852" width="16.5703125" style="2" bestFit="1" customWidth="1"/>
    <col min="3853" max="3853" width="9" style="2" bestFit="1" customWidth="1"/>
    <col min="3854" max="3854" width="15" style="2" bestFit="1" customWidth="1"/>
    <col min="3855" max="3855" width="27.5703125" style="2" bestFit="1" customWidth="1"/>
    <col min="3856" max="3856" width="12.5703125" style="2" bestFit="1" customWidth="1"/>
    <col min="3857" max="3857" width="8.5703125" style="2" bestFit="1" customWidth="1"/>
    <col min="3858" max="3858" width="27.5703125" style="2" bestFit="1" customWidth="1"/>
    <col min="3859" max="3859" width="34.5703125" style="2" bestFit="1" customWidth="1"/>
    <col min="3860" max="3860" width="32.42578125" style="2" bestFit="1" customWidth="1"/>
    <col min="3861" max="3861" width="36.42578125" style="2" bestFit="1" customWidth="1"/>
    <col min="3862" max="3863" width="25.42578125" style="2" bestFit="1" customWidth="1"/>
    <col min="3864" max="3864" width="11.42578125" style="2" bestFit="1" customWidth="1"/>
    <col min="3865" max="3865" width="27.5703125" style="2" bestFit="1" customWidth="1"/>
    <col min="3866" max="3866" width="19.42578125" style="2" bestFit="1" customWidth="1"/>
    <col min="3867" max="3867" width="27.42578125" style="2" bestFit="1" customWidth="1"/>
    <col min="3868" max="3868" width="26.5703125" style="2" bestFit="1" customWidth="1"/>
    <col min="3869" max="3869" width="24.5703125" style="2" bestFit="1" customWidth="1"/>
    <col min="3870" max="3870" width="23.5703125" style="2" bestFit="1" customWidth="1"/>
    <col min="3871" max="3871" width="27.42578125" style="2" bestFit="1" customWidth="1"/>
    <col min="3872" max="3872" width="29.5703125" style="2" bestFit="1" customWidth="1"/>
    <col min="3873" max="3873" width="27.42578125" style="2" bestFit="1" customWidth="1"/>
    <col min="3874" max="3874" width="26.42578125" style="2" bestFit="1" customWidth="1"/>
    <col min="3875" max="3876" width="29.42578125" style="2" bestFit="1" customWidth="1"/>
    <col min="3877" max="3877" width="22.5703125" style="2" bestFit="1" customWidth="1"/>
    <col min="3878" max="3878" width="28.5703125" style="2" bestFit="1" customWidth="1"/>
    <col min="3879" max="3879" width="22.5703125" style="2" bestFit="1" customWidth="1"/>
    <col min="3880" max="3880" width="29.5703125" style="2" bestFit="1" customWidth="1"/>
    <col min="3881" max="3881" width="20.42578125" style="2" bestFit="1" customWidth="1"/>
    <col min="3882" max="3882" width="5.5703125" style="2" bestFit="1" customWidth="1"/>
    <col min="3883" max="3883" width="255.5703125" style="2" bestFit="1" customWidth="1"/>
    <col min="3884" max="3884" width="32.5703125" style="2" bestFit="1" customWidth="1"/>
    <col min="3885" max="3885" width="11.5703125" style="2" bestFit="1" customWidth="1"/>
    <col min="3886" max="3886" width="15.42578125" style="2" bestFit="1" customWidth="1"/>
    <col min="3887" max="3887" width="15" style="2" bestFit="1" customWidth="1"/>
    <col min="3888" max="3888" width="19.42578125" style="2" bestFit="1" customWidth="1"/>
    <col min="3889" max="3889" width="8" style="2" bestFit="1" customWidth="1"/>
    <col min="3890" max="3890" width="9.42578125" style="2" bestFit="1" customWidth="1"/>
    <col min="3891" max="3891" width="12" style="2" bestFit="1" customWidth="1"/>
    <col min="3892" max="4096" width="11.5703125" style="2"/>
    <col min="4097" max="4097" width="13" style="2" customWidth="1"/>
    <col min="4098" max="4098" width="23.5703125" style="2" customWidth="1"/>
    <col min="4099" max="4103" width="0" style="2" hidden="1" customWidth="1"/>
    <col min="4104" max="4104" width="14.5703125" style="2" customWidth="1"/>
    <col min="4105" max="4105" width="11" style="2" bestFit="1" customWidth="1"/>
    <col min="4106" max="4106" width="11.5703125" style="2"/>
    <col min="4107" max="4107" width="14" style="2" bestFit="1" customWidth="1"/>
    <col min="4108" max="4108" width="16.5703125" style="2" bestFit="1" customWidth="1"/>
    <col min="4109" max="4109" width="9" style="2" bestFit="1" customWidth="1"/>
    <col min="4110" max="4110" width="15" style="2" bestFit="1" customWidth="1"/>
    <col min="4111" max="4111" width="27.5703125" style="2" bestFit="1" customWidth="1"/>
    <col min="4112" max="4112" width="12.5703125" style="2" bestFit="1" customWidth="1"/>
    <col min="4113" max="4113" width="8.5703125" style="2" bestFit="1" customWidth="1"/>
    <col min="4114" max="4114" width="27.5703125" style="2" bestFit="1" customWidth="1"/>
    <col min="4115" max="4115" width="34.5703125" style="2" bestFit="1" customWidth="1"/>
    <col min="4116" max="4116" width="32.42578125" style="2" bestFit="1" customWidth="1"/>
    <col min="4117" max="4117" width="36.42578125" style="2" bestFit="1" customWidth="1"/>
    <col min="4118" max="4119" width="25.42578125" style="2" bestFit="1" customWidth="1"/>
    <col min="4120" max="4120" width="11.42578125" style="2" bestFit="1" customWidth="1"/>
    <col min="4121" max="4121" width="27.5703125" style="2" bestFit="1" customWidth="1"/>
    <col min="4122" max="4122" width="19.42578125" style="2" bestFit="1" customWidth="1"/>
    <col min="4123" max="4123" width="27.42578125" style="2" bestFit="1" customWidth="1"/>
    <col min="4124" max="4124" width="26.5703125" style="2" bestFit="1" customWidth="1"/>
    <col min="4125" max="4125" width="24.5703125" style="2" bestFit="1" customWidth="1"/>
    <col min="4126" max="4126" width="23.5703125" style="2" bestFit="1" customWidth="1"/>
    <col min="4127" max="4127" width="27.42578125" style="2" bestFit="1" customWidth="1"/>
    <col min="4128" max="4128" width="29.5703125" style="2" bestFit="1" customWidth="1"/>
    <col min="4129" max="4129" width="27.42578125" style="2" bestFit="1" customWidth="1"/>
    <col min="4130" max="4130" width="26.42578125" style="2" bestFit="1" customWidth="1"/>
    <col min="4131" max="4132" width="29.42578125" style="2" bestFit="1" customWidth="1"/>
    <col min="4133" max="4133" width="22.5703125" style="2" bestFit="1" customWidth="1"/>
    <col min="4134" max="4134" width="28.5703125" style="2" bestFit="1" customWidth="1"/>
    <col min="4135" max="4135" width="22.5703125" style="2" bestFit="1" customWidth="1"/>
    <col min="4136" max="4136" width="29.5703125" style="2" bestFit="1" customWidth="1"/>
    <col min="4137" max="4137" width="20.42578125" style="2" bestFit="1" customWidth="1"/>
    <col min="4138" max="4138" width="5.5703125" style="2" bestFit="1" customWidth="1"/>
    <col min="4139" max="4139" width="255.5703125" style="2" bestFit="1" customWidth="1"/>
    <col min="4140" max="4140" width="32.5703125" style="2" bestFit="1" customWidth="1"/>
    <col min="4141" max="4141" width="11.5703125" style="2" bestFit="1" customWidth="1"/>
    <col min="4142" max="4142" width="15.42578125" style="2" bestFit="1" customWidth="1"/>
    <col min="4143" max="4143" width="15" style="2" bestFit="1" customWidth="1"/>
    <col min="4144" max="4144" width="19.42578125" style="2" bestFit="1" customWidth="1"/>
    <col min="4145" max="4145" width="8" style="2" bestFit="1" customWidth="1"/>
    <col min="4146" max="4146" width="9.42578125" style="2" bestFit="1" customWidth="1"/>
    <col min="4147" max="4147" width="12" style="2" bestFit="1" customWidth="1"/>
    <col min="4148" max="4352" width="11.5703125" style="2"/>
    <col min="4353" max="4353" width="13" style="2" customWidth="1"/>
    <col min="4354" max="4354" width="23.5703125" style="2" customWidth="1"/>
    <col min="4355" max="4359" width="0" style="2" hidden="1" customWidth="1"/>
    <col min="4360" max="4360" width="14.5703125" style="2" customWidth="1"/>
    <col min="4361" max="4361" width="11" style="2" bestFit="1" customWidth="1"/>
    <col min="4362" max="4362" width="11.5703125" style="2"/>
    <col min="4363" max="4363" width="14" style="2" bestFit="1" customWidth="1"/>
    <col min="4364" max="4364" width="16.5703125" style="2" bestFit="1" customWidth="1"/>
    <col min="4365" max="4365" width="9" style="2" bestFit="1" customWidth="1"/>
    <col min="4366" max="4366" width="15" style="2" bestFit="1" customWidth="1"/>
    <col min="4367" max="4367" width="27.5703125" style="2" bestFit="1" customWidth="1"/>
    <col min="4368" max="4368" width="12.5703125" style="2" bestFit="1" customWidth="1"/>
    <col min="4369" max="4369" width="8.5703125" style="2" bestFit="1" customWidth="1"/>
    <col min="4370" max="4370" width="27.5703125" style="2" bestFit="1" customWidth="1"/>
    <col min="4371" max="4371" width="34.5703125" style="2" bestFit="1" customWidth="1"/>
    <col min="4372" max="4372" width="32.42578125" style="2" bestFit="1" customWidth="1"/>
    <col min="4373" max="4373" width="36.42578125" style="2" bestFit="1" customWidth="1"/>
    <col min="4374" max="4375" width="25.42578125" style="2" bestFit="1" customWidth="1"/>
    <col min="4376" max="4376" width="11.42578125" style="2" bestFit="1" customWidth="1"/>
    <col min="4377" max="4377" width="27.5703125" style="2" bestFit="1" customWidth="1"/>
    <col min="4378" max="4378" width="19.42578125" style="2" bestFit="1" customWidth="1"/>
    <col min="4379" max="4379" width="27.42578125" style="2" bestFit="1" customWidth="1"/>
    <col min="4380" max="4380" width="26.5703125" style="2" bestFit="1" customWidth="1"/>
    <col min="4381" max="4381" width="24.5703125" style="2" bestFit="1" customWidth="1"/>
    <col min="4382" max="4382" width="23.5703125" style="2" bestFit="1" customWidth="1"/>
    <col min="4383" max="4383" width="27.42578125" style="2" bestFit="1" customWidth="1"/>
    <col min="4384" max="4384" width="29.5703125" style="2" bestFit="1" customWidth="1"/>
    <col min="4385" max="4385" width="27.42578125" style="2" bestFit="1" customWidth="1"/>
    <col min="4386" max="4386" width="26.42578125" style="2" bestFit="1" customWidth="1"/>
    <col min="4387" max="4388" width="29.42578125" style="2" bestFit="1" customWidth="1"/>
    <col min="4389" max="4389" width="22.5703125" style="2" bestFit="1" customWidth="1"/>
    <col min="4390" max="4390" width="28.5703125" style="2" bestFit="1" customWidth="1"/>
    <col min="4391" max="4391" width="22.5703125" style="2" bestFit="1" customWidth="1"/>
    <col min="4392" max="4392" width="29.5703125" style="2" bestFit="1" customWidth="1"/>
    <col min="4393" max="4393" width="20.42578125" style="2" bestFit="1" customWidth="1"/>
    <col min="4394" max="4394" width="5.5703125" style="2" bestFit="1" customWidth="1"/>
    <col min="4395" max="4395" width="255.5703125" style="2" bestFit="1" customWidth="1"/>
    <col min="4396" max="4396" width="32.5703125" style="2" bestFit="1" customWidth="1"/>
    <col min="4397" max="4397" width="11.5703125" style="2" bestFit="1" customWidth="1"/>
    <col min="4398" max="4398" width="15.42578125" style="2" bestFit="1" customWidth="1"/>
    <col min="4399" max="4399" width="15" style="2" bestFit="1" customWidth="1"/>
    <col min="4400" max="4400" width="19.42578125" style="2" bestFit="1" customWidth="1"/>
    <col min="4401" max="4401" width="8" style="2" bestFit="1" customWidth="1"/>
    <col min="4402" max="4402" width="9.42578125" style="2" bestFit="1" customWidth="1"/>
    <col min="4403" max="4403" width="12" style="2" bestFit="1" customWidth="1"/>
    <col min="4404" max="4608" width="11.5703125" style="2"/>
    <col min="4609" max="4609" width="13" style="2" customWidth="1"/>
    <col min="4610" max="4610" width="23.5703125" style="2" customWidth="1"/>
    <col min="4611" max="4615" width="0" style="2" hidden="1" customWidth="1"/>
    <col min="4616" max="4616" width="14.5703125" style="2" customWidth="1"/>
    <col min="4617" max="4617" width="11" style="2" bestFit="1" customWidth="1"/>
    <col min="4618" max="4618" width="11.5703125" style="2"/>
    <col min="4619" max="4619" width="14" style="2" bestFit="1" customWidth="1"/>
    <col min="4620" max="4620" width="16.5703125" style="2" bestFit="1" customWidth="1"/>
    <col min="4621" max="4621" width="9" style="2" bestFit="1" customWidth="1"/>
    <col min="4622" max="4622" width="15" style="2" bestFit="1" customWidth="1"/>
    <col min="4623" max="4623" width="27.5703125" style="2" bestFit="1" customWidth="1"/>
    <col min="4624" max="4624" width="12.5703125" style="2" bestFit="1" customWidth="1"/>
    <col min="4625" max="4625" width="8.5703125" style="2" bestFit="1" customWidth="1"/>
    <col min="4626" max="4626" width="27.5703125" style="2" bestFit="1" customWidth="1"/>
    <col min="4627" max="4627" width="34.5703125" style="2" bestFit="1" customWidth="1"/>
    <col min="4628" max="4628" width="32.42578125" style="2" bestFit="1" customWidth="1"/>
    <col min="4629" max="4629" width="36.42578125" style="2" bestFit="1" customWidth="1"/>
    <col min="4630" max="4631" width="25.42578125" style="2" bestFit="1" customWidth="1"/>
    <col min="4632" max="4632" width="11.42578125" style="2" bestFit="1" customWidth="1"/>
    <col min="4633" max="4633" width="27.5703125" style="2" bestFit="1" customWidth="1"/>
    <col min="4634" max="4634" width="19.42578125" style="2" bestFit="1" customWidth="1"/>
    <col min="4635" max="4635" width="27.42578125" style="2" bestFit="1" customWidth="1"/>
    <col min="4636" max="4636" width="26.5703125" style="2" bestFit="1" customWidth="1"/>
    <col min="4637" max="4637" width="24.5703125" style="2" bestFit="1" customWidth="1"/>
    <col min="4638" max="4638" width="23.5703125" style="2" bestFit="1" customWidth="1"/>
    <col min="4639" max="4639" width="27.42578125" style="2" bestFit="1" customWidth="1"/>
    <col min="4640" max="4640" width="29.5703125" style="2" bestFit="1" customWidth="1"/>
    <col min="4641" max="4641" width="27.42578125" style="2" bestFit="1" customWidth="1"/>
    <col min="4642" max="4642" width="26.42578125" style="2" bestFit="1" customWidth="1"/>
    <col min="4643" max="4644" width="29.42578125" style="2" bestFit="1" customWidth="1"/>
    <col min="4645" max="4645" width="22.5703125" style="2" bestFit="1" customWidth="1"/>
    <col min="4646" max="4646" width="28.5703125" style="2" bestFit="1" customWidth="1"/>
    <col min="4647" max="4647" width="22.5703125" style="2" bestFit="1" customWidth="1"/>
    <col min="4648" max="4648" width="29.5703125" style="2" bestFit="1" customWidth="1"/>
    <col min="4649" max="4649" width="20.42578125" style="2" bestFit="1" customWidth="1"/>
    <col min="4650" max="4650" width="5.5703125" style="2" bestFit="1" customWidth="1"/>
    <col min="4651" max="4651" width="255.5703125" style="2" bestFit="1" customWidth="1"/>
    <col min="4652" max="4652" width="32.5703125" style="2" bestFit="1" customWidth="1"/>
    <col min="4653" max="4653" width="11.5703125" style="2" bestFit="1" customWidth="1"/>
    <col min="4654" max="4654" width="15.42578125" style="2" bestFit="1" customWidth="1"/>
    <col min="4655" max="4655" width="15" style="2" bestFit="1" customWidth="1"/>
    <col min="4656" max="4656" width="19.42578125" style="2" bestFit="1" customWidth="1"/>
    <col min="4657" max="4657" width="8" style="2" bestFit="1" customWidth="1"/>
    <col min="4658" max="4658" width="9.42578125" style="2" bestFit="1" customWidth="1"/>
    <col min="4659" max="4659" width="12" style="2" bestFit="1" customWidth="1"/>
    <col min="4660" max="4864" width="11.5703125" style="2"/>
    <col min="4865" max="4865" width="13" style="2" customWidth="1"/>
    <col min="4866" max="4866" width="23.5703125" style="2" customWidth="1"/>
    <col min="4867" max="4871" width="0" style="2" hidden="1" customWidth="1"/>
    <col min="4872" max="4872" width="14.5703125" style="2" customWidth="1"/>
    <col min="4873" max="4873" width="11" style="2" bestFit="1" customWidth="1"/>
    <col min="4874" max="4874" width="11.5703125" style="2"/>
    <col min="4875" max="4875" width="14" style="2" bestFit="1" customWidth="1"/>
    <col min="4876" max="4876" width="16.5703125" style="2" bestFit="1" customWidth="1"/>
    <col min="4877" max="4877" width="9" style="2" bestFit="1" customWidth="1"/>
    <col min="4878" max="4878" width="15" style="2" bestFit="1" customWidth="1"/>
    <col min="4879" max="4879" width="27.5703125" style="2" bestFit="1" customWidth="1"/>
    <col min="4880" max="4880" width="12.5703125" style="2" bestFit="1" customWidth="1"/>
    <col min="4881" max="4881" width="8.5703125" style="2" bestFit="1" customWidth="1"/>
    <col min="4882" max="4882" width="27.5703125" style="2" bestFit="1" customWidth="1"/>
    <col min="4883" max="4883" width="34.5703125" style="2" bestFit="1" customWidth="1"/>
    <col min="4884" max="4884" width="32.42578125" style="2" bestFit="1" customWidth="1"/>
    <col min="4885" max="4885" width="36.42578125" style="2" bestFit="1" customWidth="1"/>
    <col min="4886" max="4887" width="25.42578125" style="2" bestFit="1" customWidth="1"/>
    <col min="4888" max="4888" width="11.42578125" style="2" bestFit="1" customWidth="1"/>
    <col min="4889" max="4889" width="27.5703125" style="2" bestFit="1" customWidth="1"/>
    <col min="4890" max="4890" width="19.42578125" style="2" bestFit="1" customWidth="1"/>
    <col min="4891" max="4891" width="27.42578125" style="2" bestFit="1" customWidth="1"/>
    <col min="4892" max="4892" width="26.5703125" style="2" bestFit="1" customWidth="1"/>
    <col min="4893" max="4893" width="24.5703125" style="2" bestFit="1" customWidth="1"/>
    <col min="4894" max="4894" width="23.5703125" style="2" bestFit="1" customWidth="1"/>
    <col min="4895" max="4895" width="27.42578125" style="2" bestFit="1" customWidth="1"/>
    <col min="4896" max="4896" width="29.5703125" style="2" bestFit="1" customWidth="1"/>
    <col min="4897" max="4897" width="27.42578125" style="2" bestFit="1" customWidth="1"/>
    <col min="4898" max="4898" width="26.42578125" style="2" bestFit="1" customWidth="1"/>
    <col min="4899" max="4900" width="29.42578125" style="2" bestFit="1" customWidth="1"/>
    <col min="4901" max="4901" width="22.5703125" style="2" bestFit="1" customWidth="1"/>
    <col min="4902" max="4902" width="28.5703125" style="2" bestFit="1" customWidth="1"/>
    <col min="4903" max="4903" width="22.5703125" style="2" bestFit="1" customWidth="1"/>
    <col min="4904" max="4904" width="29.5703125" style="2" bestFit="1" customWidth="1"/>
    <col min="4905" max="4905" width="20.42578125" style="2" bestFit="1" customWidth="1"/>
    <col min="4906" max="4906" width="5.5703125" style="2" bestFit="1" customWidth="1"/>
    <col min="4907" max="4907" width="255.5703125" style="2" bestFit="1" customWidth="1"/>
    <col min="4908" max="4908" width="32.5703125" style="2" bestFit="1" customWidth="1"/>
    <col min="4909" max="4909" width="11.5703125" style="2" bestFit="1" customWidth="1"/>
    <col min="4910" max="4910" width="15.42578125" style="2" bestFit="1" customWidth="1"/>
    <col min="4911" max="4911" width="15" style="2" bestFit="1" customWidth="1"/>
    <col min="4912" max="4912" width="19.42578125" style="2" bestFit="1" customWidth="1"/>
    <col min="4913" max="4913" width="8" style="2" bestFit="1" customWidth="1"/>
    <col min="4914" max="4914" width="9.42578125" style="2" bestFit="1" customWidth="1"/>
    <col min="4915" max="4915" width="12" style="2" bestFit="1" customWidth="1"/>
    <col min="4916" max="5120" width="11.5703125" style="2"/>
    <col min="5121" max="5121" width="13" style="2" customWidth="1"/>
    <col min="5122" max="5122" width="23.5703125" style="2" customWidth="1"/>
    <col min="5123" max="5127" width="0" style="2" hidden="1" customWidth="1"/>
    <col min="5128" max="5128" width="14.5703125" style="2" customWidth="1"/>
    <col min="5129" max="5129" width="11" style="2" bestFit="1" customWidth="1"/>
    <col min="5130" max="5130" width="11.5703125" style="2"/>
    <col min="5131" max="5131" width="14" style="2" bestFit="1" customWidth="1"/>
    <col min="5132" max="5132" width="16.5703125" style="2" bestFit="1" customWidth="1"/>
    <col min="5133" max="5133" width="9" style="2" bestFit="1" customWidth="1"/>
    <col min="5134" max="5134" width="15" style="2" bestFit="1" customWidth="1"/>
    <col min="5135" max="5135" width="27.5703125" style="2" bestFit="1" customWidth="1"/>
    <col min="5136" max="5136" width="12.5703125" style="2" bestFit="1" customWidth="1"/>
    <col min="5137" max="5137" width="8.5703125" style="2" bestFit="1" customWidth="1"/>
    <col min="5138" max="5138" width="27.5703125" style="2" bestFit="1" customWidth="1"/>
    <col min="5139" max="5139" width="34.5703125" style="2" bestFit="1" customWidth="1"/>
    <col min="5140" max="5140" width="32.42578125" style="2" bestFit="1" customWidth="1"/>
    <col min="5141" max="5141" width="36.42578125" style="2" bestFit="1" customWidth="1"/>
    <col min="5142" max="5143" width="25.42578125" style="2" bestFit="1" customWidth="1"/>
    <col min="5144" max="5144" width="11.42578125" style="2" bestFit="1" customWidth="1"/>
    <col min="5145" max="5145" width="27.5703125" style="2" bestFit="1" customWidth="1"/>
    <col min="5146" max="5146" width="19.42578125" style="2" bestFit="1" customWidth="1"/>
    <col min="5147" max="5147" width="27.42578125" style="2" bestFit="1" customWidth="1"/>
    <col min="5148" max="5148" width="26.5703125" style="2" bestFit="1" customWidth="1"/>
    <col min="5149" max="5149" width="24.5703125" style="2" bestFit="1" customWidth="1"/>
    <col min="5150" max="5150" width="23.5703125" style="2" bestFit="1" customWidth="1"/>
    <col min="5151" max="5151" width="27.42578125" style="2" bestFit="1" customWidth="1"/>
    <col min="5152" max="5152" width="29.5703125" style="2" bestFit="1" customWidth="1"/>
    <col min="5153" max="5153" width="27.42578125" style="2" bestFit="1" customWidth="1"/>
    <col min="5154" max="5154" width="26.42578125" style="2" bestFit="1" customWidth="1"/>
    <col min="5155" max="5156" width="29.42578125" style="2" bestFit="1" customWidth="1"/>
    <col min="5157" max="5157" width="22.5703125" style="2" bestFit="1" customWidth="1"/>
    <col min="5158" max="5158" width="28.5703125" style="2" bestFit="1" customWidth="1"/>
    <col min="5159" max="5159" width="22.5703125" style="2" bestFit="1" customWidth="1"/>
    <col min="5160" max="5160" width="29.5703125" style="2" bestFit="1" customWidth="1"/>
    <col min="5161" max="5161" width="20.42578125" style="2" bestFit="1" customWidth="1"/>
    <col min="5162" max="5162" width="5.5703125" style="2" bestFit="1" customWidth="1"/>
    <col min="5163" max="5163" width="255.5703125" style="2" bestFit="1" customWidth="1"/>
    <col min="5164" max="5164" width="32.5703125" style="2" bestFit="1" customWidth="1"/>
    <col min="5165" max="5165" width="11.5703125" style="2" bestFit="1" customWidth="1"/>
    <col min="5166" max="5166" width="15.42578125" style="2" bestFit="1" customWidth="1"/>
    <col min="5167" max="5167" width="15" style="2" bestFit="1" customWidth="1"/>
    <col min="5168" max="5168" width="19.42578125" style="2" bestFit="1" customWidth="1"/>
    <col min="5169" max="5169" width="8" style="2" bestFit="1" customWidth="1"/>
    <col min="5170" max="5170" width="9.42578125" style="2" bestFit="1" customWidth="1"/>
    <col min="5171" max="5171" width="12" style="2" bestFit="1" customWidth="1"/>
    <col min="5172" max="5376" width="11.5703125" style="2"/>
    <col min="5377" max="5377" width="13" style="2" customWidth="1"/>
    <col min="5378" max="5378" width="23.5703125" style="2" customWidth="1"/>
    <col min="5379" max="5383" width="0" style="2" hidden="1" customWidth="1"/>
    <col min="5384" max="5384" width="14.5703125" style="2" customWidth="1"/>
    <col min="5385" max="5385" width="11" style="2" bestFit="1" customWidth="1"/>
    <col min="5386" max="5386" width="11.5703125" style="2"/>
    <col min="5387" max="5387" width="14" style="2" bestFit="1" customWidth="1"/>
    <col min="5388" max="5388" width="16.5703125" style="2" bestFit="1" customWidth="1"/>
    <col min="5389" max="5389" width="9" style="2" bestFit="1" customWidth="1"/>
    <col min="5390" max="5390" width="15" style="2" bestFit="1" customWidth="1"/>
    <col min="5391" max="5391" width="27.5703125" style="2" bestFit="1" customWidth="1"/>
    <col min="5392" max="5392" width="12.5703125" style="2" bestFit="1" customWidth="1"/>
    <col min="5393" max="5393" width="8.5703125" style="2" bestFit="1" customWidth="1"/>
    <col min="5394" max="5394" width="27.5703125" style="2" bestFit="1" customWidth="1"/>
    <col min="5395" max="5395" width="34.5703125" style="2" bestFit="1" customWidth="1"/>
    <col min="5396" max="5396" width="32.42578125" style="2" bestFit="1" customWidth="1"/>
    <col min="5397" max="5397" width="36.42578125" style="2" bestFit="1" customWidth="1"/>
    <col min="5398" max="5399" width="25.42578125" style="2" bestFit="1" customWidth="1"/>
    <col min="5400" max="5400" width="11.42578125" style="2" bestFit="1" customWidth="1"/>
    <col min="5401" max="5401" width="27.5703125" style="2" bestFit="1" customWidth="1"/>
    <col min="5402" max="5402" width="19.42578125" style="2" bestFit="1" customWidth="1"/>
    <col min="5403" max="5403" width="27.42578125" style="2" bestFit="1" customWidth="1"/>
    <col min="5404" max="5404" width="26.5703125" style="2" bestFit="1" customWidth="1"/>
    <col min="5405" max="5405" width="24.5703125" style="2" bestFit="1" customWidth="1"/>
    <col min="5406" max="5406" width="23.5703125" style="2" bestFit="1" customWidth="1"/>
    <col min="5407" max="5407" width="27.42578125" style="2" bestFit="1" customWidth="1"/>
    <col min="5408" max="5408" width="29.5703125" style="2" bestFit="1" customWidth="1"/>
    <col min="5409" max="5409" width="27.42578125" style="2" bestFit="1" customWidth="1"/>
    <col min="5410" max="5410" width="26.42578125" style="2" bestFit="1" customWidth="1"/>
    <col min="5411" max="5412" width="29.42578125" style="2" bestFit="1" customWidth="1"/>
    <col min="5413" max="5413" width="22.5703125" style="2" bestFit="1" customWidth="1"/>
    <col min="5414" max="5414" width="28.5703125" style="2" bestFit="1" customWidth="1"/>
    <col min="5415" max="5415" width="22.5703125" style="2" bestFit="1" customWidth="1"/>
    <col min="5416" max="5416" width="29.5703125" style="2" bestFit="1" customWidth="1"/>
    <col min="5417" max="5417" width="20.42578125" style="2" bestFit="1" customWidth="1"/>
    <col min="5418" max="5418" width="5.5703125" style="2" bestFit="1" customWidth="1"/>
    <col min="5419" max="5419" width="255.5703125" style="2" bestFit="1" customWidth="1"/>
    <col min="5420" max="5420" width="32.5703125" style="2" bestFit="1" customWidth="1"/>
    <col min="5421" max="5421" width="11.5703125" style="2" bestFit="1" customWidth="1"/>
    <col min="5422" max="5422" width="15.42578125" style="2" bestFit="1" customWidth="1"/>
    <col min="5423" max="5423" width="15" style="2" bestFit="1" customWidth="1"/>
    <col min="5424" max="5424" width="19.42578125" style="2" bestFit="1" customWidth="1"/>
    <col min="5425" max="5425" width="8" style="2" bestFit="1" customWidth="1"/>
    <col min="5426" max="5426" width="9.42578125" style="2" bestFit="1" customWidth="1"/>
    <col min="5427" max="5427" width="12" style="2" bestFit="1" customWidth="1"/>
    <col min="5428" max="5632" width="11.5703125" style="2"/>
    <col min="5633" max="5633" width="13" style="2" customWidth="1"/>
    <col min="5634" max="5634" width="23.5703125" style="2" customWidth="1"/>
    <col min="5635" max="5639" width="0" style="2" hidden="1" customWidth="1"/>
    <col min="5640" max="5640" width="14.5703125" style="2" customWidth="1"/>
    <col min="5641" max="5641" width="11" style="2" bestFit="1" customWidth="1"/>
    <col min="5642" max="5642" width="11.5703125" style="2"/>
    <col min="5643" max="5643" width="14" style="2" bestFit="1" customWidth="1"/>
    <col min="5644" max="5644" width="16.5703125" style="2" bestFit="1" customWidth="1"/>
    <col min="5645" max="5645" width="9" style="2" bestFit="1" customWidth="1"/>
    <col min="5646" max="5646" width="15" style="2" bestFit="1" customWidth="1"/>
    <col min="5647" max="5647" width="27.5703125" style="2" bestFit="1" customWidth="1"/>
    <col min="5648" max="5648" width="12.5703125" style="2" bestFit="1" customWidth="1"/>
    <col min="5649" max="5649" width="8.5703125" style="2" bestFit="1" customWidth="1"/>
    <col min="5650" max="5650" width="27.5703125" style="2" bestFit="1" customWidth="1"/>
    <col min="5651" max="5651" width="34.5703125" style="2" bestFit="1" customWidth="1"/>
    <col min="5652" max="5652" width="32.42578125" style="2" bestFit="1" customWidth="1"/>
    <col min="5653" max="5653" width="36.42578125" style="2" bestFit="1" customWidth="1"/>
    <col min="5654" max="5655" width="25.42578125" style="2" bestFit="1" customWidth="1"/>
    <col min="5656" max="5656" width="11.42578125" style="2" bestFit="1" customWidth="1"/>
    <col min="5657" max="5657" width="27.5703125" style="2" bestFit="1" customWidth="1"/>
    <col min="5658" max="5658" width="19.42578125" style="2" bestFit="1" customWidth="1"/>
    <col min="5659" max="5659" width="27.42578125" style="2" bestFit="1" customWidth="1"/>
    <col min="5660" max="5660" width="26.5703125" style="2" bestFit="1" customWidth="1"/>
    <col min="5661" max="5661" width="24.5703125" style="2" bestFit="1" customWidth="1"/>
    <col min="5662" max="5662" width="23.5703125" style="2" bestFit="1" customWidth="1"/>
    <col min="5663" max="5663" width="27.42578125" style="2" bestFit="1" customWidth="1"/>
    <col min="5664" max="5664" width="29.5703125" style="2" bestFit="1" customWidth="1"/>
    <col min="5665" max="5665" width="27.42578125" style="2" bestFit="1" customWidth="1"/>
    <col min="5666" max="5666" width="26.42578125" style="2" bestFit="1" customWidth="1"/>
    <col min="5667" max="5668" width="29.42578125" style="2" bestFit="1" customWidth="1"/>
    <col min="5669" max="5669" width="22.5703125" style="2" bestFit="1" customWidth="1"/>
    <col min="5670" max="5670" width="28.5703125" style="2" bestFit="1" customWidth="1"/>
    <col min="5671" max="5671" width="22.5703125" style="2" bestFit="1" customWidth="1"/>
    <col min="5672" max="5672" width="29.5703125" style="2" bestFit="1" customWidth="1"/>
    <col min="5673" max="5673" width="20.42578125" style="2" bestFit="1" customWidth="1"/>
    <col min="5674" max="5674" width="5.5703125" style="2" bestFit="1" customWidth="1"/>
    <col min="5675" max="5675" width="255.5703125" style="2" bestFit="1" customWidth="1"/>
    <col min="5676" max="5676" width="32.5703125" style="2" bestFit="1" customWidth="1"/>
    <col min="5677" max="5677" width="11.5703125" style="2" bestFit="1" customWidth="1"/>
    <col min="5678" max="5678" width="15.42578125" style="2" bestFit="1" customWidth="1"/>
    <col min="5679" max="5679" width="15" style="2" bestFit="1" customWidth="1"/>
    <col min="5680" max="5680" width="19.42578125" style="2" bestFit="1" customWidth="1"/>
    <col min="5681" max="5681" width="8" style="2" bestFit="1" customWidth="1"/>
    <col min="5682" max="5682" width="9.42578125" style="2" bestFit="1" customWidth="1"/>
    <col min="5683" max="5683" width="12" style="2" bestFit="1" customWidth="1"/>
    <col min="5684" max="5888" width="11.5703125" style="2"/>
    <col min="5889" max="5889" width="13" style="2" customWidth="1"/>
    <col min="5890" max="5890" width="23.5703125" style="2" customWidth="1"/>
    <col min="5891" max="5895" width="0" style="2" hidden="1" customWidth="1"/>
    <col min="5896" max="5896" width="14.5703125" style="2" customWidth="1"/>
    <col min="5897" max="5897" width="11" style="2" bestFit="1" customWidth="1"/>
    <col min="5898" max="5898" width="11.5703125" style="2"/>
    <col min="5899" max="5899" width="14" style="2" bestFit="1" customWidth="1"/>
    <col min="5900" max="5900" width="16.5703125" style="2" bestFit="1" customWidth="1"/>
    <col min="5901" max="5901" width="9" style="2" bestFit="1" customWidth="1"/>
    <col min="5902" max="5902" width="15" style="2" bestFit="1" customWidth="1"/>
    <col min="5903" max="5903" width="27.5703125" style="2" bestFit="1" customWidth="1"/>
    <col min="5904" max="5904" width="12.5703125" style="2" bestFit="1" customWidth="1"/>
    <col min="5905" max="5905" width="8.5703125" style="2" bestFit="1" customWidth="1"/>
    <col min="5906" max="5906" width="27.5703125" style="2" bestFit="1" customWidth="1"/>
    <col min="5907" max="5907" width="34.5703125" style="2" bestFit="1" customWidth="1"/>
    <col min="5908" max="5908" width="32.42578125" style="2" bestFit="1" customWidth="1"/>
    <col min="5909" max="5909" width="36.42578125" style="2" bestFit="1" customWidth="1"/>
    <col min="5910" max="5911" width="25.42578125" style="2" bestFit="1" customWidth="1"/>
    <col min="5912" max="5912" width="11.42578125" style="2" bestFit="1" customWidth="1"/>
    <col min="5913" max="5913" width="27.5703125" style="2" bestFit="1" customWidth="1"/>
    <col min="5914" max="5914" width="19.42578125" style="2" bestFit="1" customWidth="1"/>
    <col min="5915" max="5915" width="27.42578125" style="2" bestFit="1" customWidth="1"/>
    <col min="5916" max="5916" width="26.5703125" style="2" bestFit="1" customWidth="1"/>
    <col min="5917" max="5917" width="24.5703125" style="2" bestFit="1" customWidth="1"/>
    <col min="5918" max="5918" width="23.5703125" style="2" bestFit="1" customWidth="1"/>
    <col min="5919" max="5919" width="27.42578125" style="2" bestFit="1" customWidth="1"/>
    <col min="5920" max="5920" width="29.5703125" style="2" bestFit="1" customWidth="1"/>
    <col min="5921" max="5921" width="27.42578125" style="2" bestFit="1" customWidth="1"/>
    <col min="5922" max="5922" width="26.42578125" style="2" bestFit="1" customWidth="1"/>
    <col min="5923" max="5924" width="29.42578125" style="2" bestFit="1" customWidth="1"/>
    <col min="5925" max="5925" width="22.5703125" style="2" bestFit="1" customWidth="1"/>
    <col min="5926" max="5926" width="28.5703125" style="2" bestFit="1" customWidth="1"/>
    <col min="5927" max="5927" width="22.5703125" style="2" bestFit="1" customWidth="1"/>
    <col min="5928" max="5928" width="29.5703125" style="2" bestFit="1" customWidth="1"/>
    <col min="5929" max="5929" width="20.42578125" style="2" bestFit="1" customWidth="1"/>
    <col min="5930" max="5930" width="5.5703125" style="2" bestFit="1" customWidth="1"/>
    <col min="5931" max="5931" width="255.5703125" style="2" bestFit="1" customWidth="1"/>
    <col min="5932" max="5932" width="32.5703125" style="2" bestFit="1" customWidth="1"/>
    <col min="5933" max="5933" width="11.5703125" style="2" bestFit="1" customWidth="1"/>
    <col min="5934" max="5934" width="15.42578125" style="2" bestFit="1" customWidth="1"/>
    <col min="5935" max="5935" width="15" style="2" bestFit="1" customWidth="1"/>
    <col min="5936" max="5936" width="19.42578125" style="2" bestFit="1" customWidth="1"/>
    <col min="5937" max="5937" width="8" style="2" bestFit="1" customWidth="1"/>
    <col min="5938" max="5938" width="9.42578125" style="2" bestFit="1" customWidth="1"/>
    <col min="5939" max="5939" width="12" style="2" bestFit="1" customWidth="1"/>
    <col min="5940" max="6144" width="11.5703125" style="2"/>
    <col min="6145" max="6145" width="13" style="2" customWidth="1"/>
    <col min="6146" max="6146" width="23.5703125" style="2" customWidth="1"/>
    <col min="6147" max="6151" width="0" style="2" hidden="1" customWidth="1"/>
    <col min="6152" max="6152" width="14.5703125" style="2" customWidth="1"/>
    <col min="6153" max="6153" width="11" style="2" bestFit="1" customWidth="1"/>
    <col min="6154" max="6154" width="11.5703125" style="2"/>
    <col min="6155" max="6155" width="14" style="2" bestFit="1" customWidth="1"/>
    <col min="6156" max="6156" width="16.5703125" style="2" bestFit="1" customWidth="1"/>
    <col min="6157" max="6157" width="9" style="2" bestFit="1" customWidth="1"/>
    <col min="6158" max="6158" width="15" style="2" bestFit="1" customWidth="1"/>
    <col min="6159" max="6159" width="27.5703125" style="2" bestFit="1" customWidth="1"/>
    <col min="6160" max="6160" width="12.5703125" style="2" bestFit="1" customWidth="1"/>
    <col min="6161" max="6161" width="8.5703125" style="2" bestFit="1" customWidth="1"/>
    <col min="6162" max="6162" width="27.5703125" style="2" bestFit="1" customWidth="1"/>
    <col min="6163" max="6163" width="34.5703125" style="2" bestFit="1" customWidth="1"/>
    <col min="6164" max="6164" width="32.42578125" style="2" bestFit="1" customWidth="1"/>
    <col min="6165" max="6165" width="36.42578125" style="2" bestFit="1" customWidth="1"/>
    <col min="6166" max="6167" width="25.42578125" style="2" bestFit="1" customWidth="1"/>
    <col min="6168" max="6168" width="11.42578125" style="2" bestFit="1" customWidth="1"/>
    <col min="6169" max="6169" width="27.5703125" style="2" bestFit="1" customWidth="1"/>
    <col min="6170" max="6170" width="19.42578125" style="2" bestFit="1" customWidth="1"/>
    <col min="6171" max="6171" width="27.42578125" style="2" bestFit="1" customWidth="1"/>
    <col min="6172" max="6172" width="26.5703125" style="2" bestFit="1" customWidth="1"/>
    <col min="6173" max="6173" width="24.5703125" style="2" bestFit="1" customWidth="1"/>
    <col min="6174" max="6174" width="23.5703125" style="2" bestFit="1" customWidth="1"/>
    <col min="6175" max="6175" width="27.42578125" style="2" bestFit="1" customWidth="1"/>
    <col min="6176" max="6176" width="29.5703125" style="2" bestFit="1" customWidth="1"/>
    <col min="6177" max="6177" width="27.42578125" style="2" bestFit="1" customWidth="1"/>
    <col min="6178" max="6178" width="26.42578125" style="2" bestFit="1" customWidth="1"/>
    <col min="6179" max="6180" width="29.42578125" style="2" bestFit="1" customWidth="1"/>
    <col min="6181" max="6181" width="22.5703125" style="2" bestFit="1" customWidth="1"/>
    <col min="6182" max="6182" width="28.5703125" style="2" bestFit="1" customWidth="1"/>
    <col min="6183" max="6183" width="22.5703125" style="2" bestFit="1" customWidth="1"/>
    <col min="6184" max="6184" width="29.5703125" style="2" bestFit="1" customWidth="1"/>
    <col min="6185" max="6185" width="20.42578125" style="2" bestFit="1" customWidth="1"/>
    <col min="6186" max="6186" width="5.5703125" style="2" bestFit="1" customWidth="1"/>
    <col min="6187" max="6187" width="255.5703125" style="2" bestFit="1" customWidth="1"/>
    <col min="6188" max="6188" width="32.5703125" style="2" bestFit="1" customWidth="1"/>
    <col min="6189" max="6189" width="11.5703125" style="2" bestFit="1" customWidth="1"/>
    <col min="6190" max="6190" width="15.42578125" style="2" bestFit="1" customWidth="1"/>
    <col min="6191" max="6191" width="15" style="2" bestFit="1" customWidth="1"/>
    <col min="6192" max="6192" width="19.42578125" style="2" bestFit="1" customWidth="1"/>
    <col min="6193" max="6193" width="8" style="2" bestFit="1" customWidth="1"/>
    <col min="6194" max="6194" width="9.42578125" style="2" bestFit="1" customWidth="1"/>
    <col min="6195" max="6195" width="12" style="2" bestFit="1" customWidth="1"/>
    <col min="6196" max="6400" width="11.5703125" style="2"/>
    <col min="6401" max="6401" width="13" style="2" customWidth="1"/>
    <col min="6402" max="6402" width="23.5703125" style="2" customWidth="1"/>
    <col min="6403" max="6407" width="0" style="2" hidden="1" customWidth="1"/>
    <col min="6408" max="6408" width="14.5703125" style="2" customWidth="1"/>
    <col min="6409" max="6409" width="11" style="2" bestFit="1" customWidth="1"/>
    <col min="6410" max="6410" width="11.5703125" style="2"/>
    <col min="6411" max="6411" width="14" style="2" bestFit="1" customWidth="1"/>
    <col min="6412" max="6412" width="16.5703125" style="2" bestFit="1" customWidth="1"/>
    <col min="6413" max="6413" width="9" style="2" bestFit="1" customWidth="1"/>
    <col min="6414" max="6414" width="15" style="2" bestFit="1" customWidth="1"/>
    <col min="6415" max="6415" width="27.5703125" style="2" bestFit="1" customWidth="1"/>
    <col min="6416" max="6416" width="12.5703125" style="2" bestFit="1" customWidth="1"/>
    <col min="6417" max="6417" width="8.5703125" style="2" bestFit="1" customWidth="1"/>
    <col min="6418" max="6418" width="27.5703125" style="2" bestFit="1" customWidth="1"/>
    <col min="6419" max="6419" width="34.5703125" style="2" bestFit="1" customWidth="1"/>
    <col min="6420" max="6420" width="32.42578125" style="2" bestFit="1" customWidth="1"/>
    <col min="6421" max="6421" width="36.42578125" style="2" bestFit="1" customWidth="1"/>
    <col min="6422" max="6423" width="25.42578125" style="2" bestFit="1" customWidth="1"/>
    <col min="6424" max="6424" width="11.42578125" style="2" bestFit="1" customWidth="1"/>
    <col min="6425" max="6425" width="27.5703125" style="2" bestFit="1" customWidth="1"/>
    <col min="6426" max="6426" width="19.42578125" style="2" bestFit="1" customWidth="1"/>
    <col min="6427" max="6427" width="27.42578125" style="2" bestFit="1" customWidth="1"/>
    <col min="6428" max="6428" width="26.5703125" style="2" bestFit="1" customWidth="1"/>
    <col min="6429" max="6429" width="24.5703125" style="2" bestFit="1" customWidth="1"/>
    <col min="6430" max="6430" width="23.5703125" style="2" bestFit="1" customWidth="1"/>
    <col min="6431" max="6431" width="27.42578125" style="2" bestFit="1" customWidth="1"/>
    <col min="6432" max="6432" width="29.5703125" style="2" bestFit="1" customWidth="1"/>
    <col min="6433" max="6433" width="27.42578125" style="2" bestFit="1" customWidth="1"/>
    <col min="6434" max="6434" width="26.42578125" style="2" bestFit="1" customWidth="1"/>
    <col min="6435" max="6436" width="29.42578125" style="2" bestFit="1" customWidth="1"/>
    <col min="6437" max="6437" width="22.5703125" style="2" bestFit="1" customWidth="1"/>
    <col min="6438" max="6438" width="28.5703125" style="2" bestFit="1" customWidth="1"/>
    <col min="6439" max="6439" width="22.5703125" style="2" bestFit="1" customWidth="1"/>
    <col min="6440" max="6440" width="29.5703125" style="2" bestFit="1" customWidth="1"/>
    <col min="6441" max="6441" width="20.42578125" style="2" bestFit="1" customWidth="1"/>
    <col min="6442" max="6442" width="5.5703125" style="2" bestFit="1" customWidth="1"/>
    <col min="6443" max="6443" width="255.5703125" style="2" bestFit="1" customWidth="1"/>
    <col min="6444" max="6444" width="32.5703125" style="2" bestFit="1" customWidth="1"/>
    <col min="6445" max="6445" width="11.5703125" style="2" bestFit="1" customWidth="1"/>
    <col min="6446" max="6446" width="15.42578125" style="2" bestFit="1" customWidth="1"/>
    <col min="6447" max="6447" width="15" style="2" bestFit="1" customWidth="1"/>
    <col min="6448" max="6448" width="19.42578125" style="2" bestFit="1" customWidth="1"/>
    <col min="6449" max="6449" width="8" style="2" bestFit="1" customWidth="1"/>
    <col min="6450" max="6450" width="9.42578125" style="2" bestFit="1" customWidth="1"/>
    <col min="6451" max="6451" width="12" style="2" bestFit="1" customWidth="1"/>
    <col min="6452" max="6656" width="11.5703125" style="2"/>
    <col min="6657" max="6657" width="13" style="2" customWidth="1"/>
    <col min="6658" max="6658" width="23.5703125" style="2" customWidth="1"/>
    <col min="6659" max="6663" width="0" style="2" hidden="1" customWidth="1"/>
    <col min="6664" max="6664" width="14.5703125" style="2" customWidth="1"/>
    <col min="6665" max="6665" width="11" style="2" bestFit="1" customWidth="1"/>
    <col min="6666" max="6666" width="11.5703125" style="2"/>
    <col min="6667" max="6667" width="14" style="2" bestFit="1" customWidth="1"/>
    <col min="6668" max="6668" width="16.5703125" style="2" bestFit="1" customWidth="1"/>
    <col min="6669" max="6669" width="9" style="2" bestFit="1" customWidth="1"/>
    <col min="6670" max="6670" width="15" style="2" bestFit="1" customWidth="1"/>
    <col min="6671" max="6671" width="27.5703125" style="2" bestFit="1" customWidth="1"/>
    <col min="6672" max="6672" width="12.5703125" style="2" bestFit="1" customWidth="1"/>
    <col min="6673" max="6673" width="8.5703125" style="2" bestFit="1" customWidth="1"/>
    <col min="6674" max="6674" width="27.5703125" style="2" bestFit="1" customWidth="1"/>
    <col min="6675" max="6675" width="34.5703125" style="2" bestFit="1" customWidth="1"/>
    <col min="6676" max="6676" width="32.42578125" style="2" bestFit="1" customWidth="1"/>
    <col min="6677" max="6677" width="36.42578125" style="2" bestFit="1" customWidth="1"/>
    <col min="6678" max="6679" width="25.42578125" style="2" bestFit="1" customWidth="1"/>
    <col min="6680" max="6680" width="11.42578125" style="2" bestFit="1" customWidth="1"/>
    <col min="6681" max="6681" width="27.5703125" style="2" bestFit="1" customWidth="1"/>
    <col min="6682" max="6682" width="19.42578125" style="2" bestFit="1" customWidth="1"/>
    <col min="6683" max="6683" width="27.42578125" style="2" bestFit="1" customWidth="1"/>
    <col min="6684" max="6684" width="26.5703125" style="2" bestFit="1" customWidth="1"/>
    <col min="6685" max="6685" width="24.5703125" style="2" bestFit="1" customWidth="1"/>
    <col min="6686" max="6686" width="23.5703125" style="2" bestFit="1" customWidth="1"/>
    <col min="6687" max="6687" width="27.42578125" style="2" bestFit="1" customWidth="1"/>
    <col min="6688" max="6688" width="29.5703125" style="2" bestFit="1" customWidth="1"/>
    <col min="6689" max="6689" width="27.42578125" style="2" bestFit="1" customWidth="1"/>
    <col min="6690" max="6690" width="26.42578125" style="2" bestFit="1" customWidth="1"/>
    <col min="6691" max="6692" width="29.42578125" style="2" bestFit="1" customWidth="1"/>
    <col min="6693" max="6693" width="22.5703125" style="2" bestFit="1" customWidth="1"/>
    <col min="6694" max="6694" width="28.5703125" style="2" bestFit="1" customWidth="1"/>
    <col min="6695" max="6695" width="22.5703125" style="2" bestFit="1" customWidth="1"/>
    <col min="6696" max="6696" width="29.5703125" style="2" bestFit="1" customWidth="1"/>
    <col min="6697" max="6697" width="20.42578125" style="2" bestFit="1" customWidth="1"/>
    <col min="6698" max="6698" width="5.5703125" style="2" bestFit="1" customWidth="1"/>
    <col min="6699" max="6699" width="255.5703125" style="2" bestFit="1" customWidth="1"/>
    <col min="6700" max="6700" width="32.5703125" style="2" bestFit="1" customWidth="1"/>
    <col min="6701" max="6701" width="11.5703125" style="2" bestFit="1" customWidth="1"/>
    <col min="6702" max="6702" width="15.42578125" style="2" bestFit="1" customWidth="1"/>
    <col min="6703" max="6703" width="15" style="2" bestFit="1" customWidth="1"/>
    <col min="6704" max="6704" width="19.42578125" style="2" bestFit="1" customWidth="1"/>
    <col min="6705" max="6705" width="8" style="2" bestFit="1" customWidth="1"/>
    <col min="6706" max="6706" width="9.42578125" style="2" bestFit="1" customWidth="1"/>
    <col min="6707" max="6707" width="12" style="2" bestFit="1" customWidth="1"/>
    <col min="6708" max="6912" width="11.5703125" style="2"/>
    <col min="6913" max="6913" width="13" style="2" customWidth="1"/>
    <col min="6914" max="6914" width="23.5703125" style="2" customWidth="1"/>
    <col min="6915" max="6919" width="0" style="2" hidden="1" customWidth="1"/>
    <col min="6920" max="6920" width="14.5703125" style="2" customWidth="1"/>
    <col min="6921" max="6921" width="11" style="2" bestFit="1" customWidth="1"/>
    <col min="6922" max="6922" width="11.5703125" style="2"/>
    <col min="6923" max="6923" width="14" style="2" bestFit="1" customWidth="1"/>
    <col min="6924" max="6924" width="16.5703125" style="2" bestFit="1" customWidth="1"/>
    <col min="6925" max="6925" width="9" style="2" bestFit="1" customWidth="1"/>
    <col min="6926" max="6926" width="15" style="2" bestFit="1" customWidth="1"/>
    <col min="6927" max="6927" width="27.5703125" style="2" bestFit="1" customWidth="1"/>
    <col min="6928" max="6928" width="12.5703125" style="2" bestFit="1" customWidth="1"/>
    <col min="6929" max="6929" width="8.5703125" style="2" bestFit="1" customWidth="1"/>
    <col min="6930" max="6930" width="27.5703125" style="2" bestFit="1" customWidth="1"/>
    <col min="6931" max="6931" width="34.5703125" style="2" bestFit="1" customWidth="1"/>
    <col min="6932" max="6932" width="32.42578125" style="2" bestFit="1" customWidth="1"/>
    <col min="6933" max="6933" width="36.42578125" style="2" bestFit="1" customWidth="1"/>
    <col min="6934" max="6935" width="25.42578125" style="2" bestFit="1" customWidth="1"/>
    <col min="6936" max="6936" width="11.42578125" style="2" bestFit="1" customWidth="1"/>
    <col min="6937" max="6937" width="27.5703125" style="2" bestFit="1" customWidth="1"/>
    <col min="6938" max="6938" width="19.42578125" style="2" bestFit="1" customWidth="1"/>
    <col min="6939" max="6939" width="27.42578125" style="2" bestFit="1" customWidth="1"/>
    <col min="6940" max="6940" width="26.5703125" style="2" bestFit="1" customWidth="1"/>
    <col min="6941" max="6941" width="24.5703125" style="2" bestFit="1" customWidth="1"/>
    <col min="6942" max="6942" width="23.5703125" style="2" bestFit="1" customWidth="1"/>
    <col min="6943" max="6943" width="27.42578125" style="2" bestFit="1" customWidth="1"/>
    <col min="6944" max="6944" width="29.5703125" style="2" bestFit="1" customWidth="1"/>
    <col min="6945" max="6945" width="27.42578125" style="2" bestFit="1" customWidth="1"/>
    <col min="6946" max="6946" width="26.42578125" style="2" bestFit="1" customWidth="1"/>
    <col min="6947" max="6948" width="29.42578125" style="2" bestFit="1" customWidth="1"/>
    <col min="6949" max="6949" width="22.5703125" style="2" bestFit="1" customWidth="1"/>
    <col min="6950" max="6950" width="28.5703125" style="2" bestFit="1" customWidth="1"/>
    <col min="6951" max="6951" width="22.5703125" style="2" bestFit="1" customWidth="1"/>
    <col min="6952" max="6952" width="29.5703125" style="2" bestFit="1" customWidth="1"/>
    <col min="6953" max="6953" width="20.42578125" style="2" bestFit="1" customWidth="1"/>
    <col min="6954" max="6954" width="5.5703125" style="2" bestFit="1" customWidth="1"/>
    <col min="6955" max="6955" width="255.5703125" style="2" bestFit="1" customWidth="1"/>
    <col min="6956" max="6956" width="32.5703125" style="2" bestFit="1" customWidth="1"/>
    <col min="6957" max="6957" width="11.5703125" style="2" bestFit="1" customWidth="1"/>
    <col min="6958" max="6958" width="15.42578125" style="2" bestFit="1" customWidth="1"/>
    <col min="6959" max="6959" width="15" style="2" bestFit="1" customWidth="1"/>
    <col min="6960" max="6960" width="19.42578125" style="2" bestFit="1" customWidth="1"/>
    <col min="6961" max="6961" width="8" style="2" bestFit="1" customWidth="1"/>
    <col min="6962" max="6962" width="9.42578125" style="2" bestFit="1" customWidth="1"/>
    <col min="6963" max="6963" width="12" style="2" bestFit="1" customWidth="1"/>
    <col min="6964" max="7168" width="11.5703125" style="2"/>
    <col min="7169" max="7169" width="13" style="2" customWidth="1"/>
    <col min="7170" max="7170" width="23.5703125" style="2" customWidth="1"/>
    <col min="7171" max="7175" width="0" style="2" hidden="1" customWidth="1"/>
    <col min="7176" max="7176" width="14.5703125" style="2" customWidth="1"/>
    <col min="7177" max="7177" width="11" style="2" bestFit="1" customWidth="1"/>
    <col min="7178" max="7178" width="11.5703125" style="2"/>
    <col min="7179" max="7179" width="14" style="2" bestFit="1" customWidth="1"/>
    <col min="7180" max="7180" width="16.5703125" style="2" bestFit="1" customWidth="1"/>
    <col min="7181" max="7181" width="9" style="2" bestFit="1" customWidth="1"/>
    <col min="7182" max="7182" width="15" style="2" bestFit="1" customWidth="1"/>
    <col min="7183" max="7183" width="27.5703125" style="2" bestFit="1" customWidth="1"/>
    <col min="7184" max="7184" width="12.5703125" style="2" bestFit="1" customWidth="1"/>
    <col min="7185" max="7185" width="8.5703125" style="2" bestFit="1" customWidth="1"/>
    <col min="7186" max="7186" width="27.5703125" style="2" bestFit="1" customWidth="1"/>
    <col min="7187" max="7187" width="34.5703125" style="2" bestFit="1" customWidth="1"/>
    <col min="7188" max="7188" width="32.42578125" style="2" bestFit="1" customWidth="1"/>
    <col min="7189" max="7189" width="36.42578125" style="2" bestFit="1" customWidth="1"/>
    <col min="7190" max="7191" width="25.42578125" style="2" bestFit="1" customWidth="1"/>
    <col min="7192" max="7192" width="11.42578125" style="2" bestFit="1" customWidth="1"/>
    <col min="7193" max="7193" width="27.5703125" style="2" bestFit="1" customWidth="1"/>
    <col min="7194" max="7194" width="19.42578125" style="2" bestFit="1" customWidth="1"/>
    <col min="7195" max="7195" width="27.42578125" style="2" bestFit="1" customWidth="1"/>
    <col min="7196" max="7196" width="26.5703125" style="2" bestFit="1" customWidth="1"/>
    <col min="7197" max="7197" width="24.5703125" style="2" bestFit="1" customWidth="1"/>
    <col min="7198" max="7198" width="23.5703125" style="2" bestFit="1" customWidth="1"/>
    <col min="7199" max="7199" width="27.42578125" style="2" bestFit="1" customWidth="1"/>
    <col min="7200" max="7200" width="29.5703125" style="2" bestFit="1" customWidth="1"/>
    <col min="7201" max="7201" width="27.42578125" style="2" bestFit="1" customWidth="1"/>
    <col min="7202" max="7202" width="26.42578125" style="2" bestFit="1" customWidth="1"/>
    <col min="7203" max="7204" width="29.42578125" style="2" bestFit="1" customWidth="1"/>
    <col min="7205" max="7205" width="22.5703125" style="2" bestFit="1" customWidth="1"/>
    <col min="7206" max="7206" width="28.5703125" style="2" bestFit="1" customWidth="1"/>
    <col min="7207" max="7207" width="22.5703125" style="2" bestFit="1" customWidth="1"/>
    <col min="7208" max="7208" width="29.5703125" style="2" bestFit="1" customWidth="1"/>
    <col min="7209" max="7209" width="20.42578125" style="2" bestFit="1" customWidth="1"/>
    <col min="7210" max="7210" width="5.5703125" style="2" bestFit="1" customWidth="1"/>
    <col min="7211" max="7211" width="255.5703125" style="2" bestFit="1" customWidth="1"/>
    <col min="7212" max="7212" width="32.5703125" style="2" bestFit="1" customWidth="1"/>
    <col min="7213" max="7213" width="11.5703125" style="2" bestFit="1" customWidth="1"/>
    <col min="7214" max="7214" width="15.42578125" style="2" bestFit="1" customWidth="1"/>
    <col min="7215" max="7215" width="15" style="2" bestFit="1" customWidth="1"/>
    <col min="7216" max="7216" width="19.42578125" style="2" bestFit="1" customWidth="1"/>
    <col min="7217" max="7217" width="8" style="2" bestFit="1" customWidth="1"/>
    <col min="7218" max="7218" width="9.42578125" style="2" bestFit="1" customWidth="1"/>
    <col min="7219" max="7219" width="12" style="2" bestFit="1" customWidth="1"/>
    <col min="7220" max="7424" width="11.5703125" style="2"/>
    <col min="7425" max="7425" width="13" style="2" customWidth="1"/>
    <col min="7426" max="7426" width="23.5703125" style="2" customWidth="1"/>
    <col min="7427" max="7431" width="0" style="2" hidden="1" customWidth="1"/>
    <col min="7432" max="7432" width="14.5703125" style="2" customWidth="1"/>
    <col min="7433" max="7433" width="11" style="2" bestFit="1" customWidth="1"/>
    <col min="7434" max="7434" width="11.5703125" style="2"/>
    <col min="7435" max="7435" width="14" style="2" bestFit="1" customWidth="1"/>
    <col min="7436" max="7436" width="16.5703125" style="2" bestFit="1" customWidth="1"/>
    <col min="7437" max="7437" width="9" style="2" bestFit="1" customWidth="1"/>
    <col min="7438" max="7438" width="15" style="2" bestFit="1" customWidth="1"/>
    <col min="7439" max="7439" width="27.5703125" style="2" bestFit="1" customWidth="1"/>
    <col min="7440" max="7440" width="12.5703125" style="2" bestFit="1" customWidth="1"/>
    <col min="7441" max="7441" width="8.5703125" style="2" bestFit="1" customWidth="1"/>
    <col min="7442" max="7442" width="27.5703125" style="2" bestFit="1" customWidth="1"/>
    <col min="7443" max="7443" width="34.5703125" style="2" bestFit="1" customWidth="1"/>
    <col min="7444" max="7444" width="32.42578125" style="2" bestFit="1" customWidth="1"/>
    <col min="7445" max="7445" width="36.42578125" style="2" bestFit="1" customWidth="1"/>
    <col min="7446" max="7447" width="25.42578125" style="2" bestFit="1" customWidth="1"/>
    <col min="7448" max="7448" width="11.42578125" style="2" bestFit="1" customWidth="1"/>
    <col min="7449" max="7449" width="27.5703125" style="2" bestFit="1" customWidth="1"/>
    <col min="7450" max="7450" width="19.42578125" style="2" bestFit="1" customWidth="1"/>
    <col min="7451" max="7451" width="27.42578125" style="2" bestFit="1" customWidth="1"/>
    <col min="7452" max="7452" width="26.5703125" style="2" bestFit="1" customWidth="1"/>
    <col min="7453" max="7453" width="24.5703125" style="2" bestFit="1" customWidth="1"/>
    <col min="7454" max="7454" width="23.5703125" style="2" bestFit="1" customWidth="1"/>
    <col min="7455" max="7455" width="27.42578125" style="2" bestFit="1" customWidth="1"/>
    <col min="7456" max="7456" width="29.5703125" style="2" bestFit="1" customWidth="1"/>
    <col min="7457" max="7457" width="27.42578125" style="2" bestFit="1" customWidth="1"/>
    <col min="7458" max="7458" width="26.42578125" style="2" bestFit="1" customWidth="1"/>
    <col min="7459" max="7460" width="29.42578125" style="2" bestFit="1" customWidth="1"/>
    <col min="7461" max="7461" width="22.5703125" style="2" bestFit="1" customWidth="1"/>
    <col min="7462" max="7462" width="28.5703125" style="2" bestFit="1" customWidth="1"/>
    <col min="7463" max="7463" width="22.5703125" style="2" bestFit="1" customWidth="1"/>
    <col min="7464" max="7464" width="29.5703125" style="2" bestFit="1" customWidth="1"/>
    <col min="7465" max="7465" width="20.42578125" style="2" bestFit="1" customWidth="1"/>
    <col min="7466" max="7466" width="5.5703125" style="2" bestFit="1" customWidth="1"/>
    <col min="7467" max="7467" width="255.5703125" style="2" bestFit="1" customWidth="1"/>
    <col min="7468" max="7468" width="32.5703125" style="2" bestFit="1" customWidth="1"/>
    <col min="7469" max="7469" width="11.5703125" style="2" bestFit="1" customWidth="1"/>
    <col min="7470" max="7470" width="15.42578125" style="2" bestFit="1" customWidth="1"/>
    <col min="7471" max="7471" width="15" style="2" bestFit="1" customWidth="1"/>
    <col min="7472" max="7472" width="19.42578125" style="2" bestFit="1" customWidth="1"/>
    <col min="7473" max="7473" width="8" style="2" bestFit="1" customWidth="1"/>
    <col min="7474" max="7474" width="9.42578125" style="2" bestFit="1" customWidth="1"/>
    <col min="7475" max="7475" width="12" style="2" bestFit="1" customWidth="1"/>
    <col min="7476" max="7680" width="11.5703125" style="2"/>
    <col min="7681" max="7681" width="13" style="2" customWidth="1"/>
    <col min="7682" max="7682" width="23.5703125" style="2" customWidth="1"/>
    <col min="7683" max="7687" width="0" style="2" hidden="1" customWidth="1"/>
    <col min="7688" max="7688" width="14.5703125" style="2" customWidth="1"/>
    <col min="7689" max="7689" width="11" style="2" bestFit="1" customWidth="1"/>
    <col min="7690" max="7690" width="11.5703125" style="2"/>
    <col min="7691" max="7691" width="14" style="2" bestFit="1" customWidth="1"/>
    <col min="7692" max="7692" width="16.5703125" style="2" bestFit="1" customWidth="1"/>
    <col min="7693" max="7693" width="9" style="2" bestFit="1" customWidth="1"/>
    <col min="7694" max="7694" width="15" style="2" bestFit="1" customWidth="1"/>
    <col min="7695" max="7695" width="27.5703125" style="2" bestFit="1" customWidth="1"/>
    <col min="7696" max="7696" width="12.5703125" style="2" bestFit="1" customWidth="1"/>
    <col min="7697" max="7697" width="8.5703125" style="2" bestFit="1" customWidth="1"/>
    <col min="7698" max="7698" width="27.5703125" style="2" bestFit="1" customWidth="1"/>
    <col min="7699" max="7699" width="34.5703125" style="2" bestFit="1" customWidth="1"/>
    <col min="7700" max="7700" width="32.42578125" style="2" bestFit="1" customWidth="1"/>
    <col min="7701" max="7701" width="36.42578125" style="2" bestFit="1" customWidth="1"/>
    <col min="7702" max="7703" width="25.42578125" style="2" bestFit="1" customWidth="1"/>
    <col min="7704" max="7704" width="11.42578125" style="2" bestFit="1" customWidth="1"/>
    <col min="7705" max="7705" width="27.5703125" style="2" bestFit="1" customWidth="1"/>
    <col min="7706" max="7706" width="19.42578125" style="2" bestFit="1" customWidth="1"/>
    <col min="7707" max="7707" width="27.42578125" style="2" bestFit="1" customWidth="1"/>
    <col min="7708" max="7708" width="26.5703125" style="2" bestFit="1" customWidth="1"/>
    <col min="7709" max="7709" width="24.5703125" style="2" bestFit="1" customWidth="1"/>
    <col min="7710" max="7710" width="23.5703125" style="2" bestFit="1" customWidth="1"/>
    <col min="7711" max="7711" width="27.42578125" style="2" bestFit="1" customWidth="1"/>
    <col min="7712" max="7712" width="29.5703125" style="2" bestFit="1" customWidth="1"/>
    <col min="7713" max="7713" width="27.42578125" style="2" bestFit="1" customWidth="1"/>
    <col min="7714" max="7714" width="26.42578125" style="2" bestFit="1" customWidth="1"/>
    <col min="7715" max="7716" width="29.42578125" style="2" bestFit="1" customWidth="1"/>
    <col min="7717" max="7717" width="22.5703125" style="2" bestFit="1" customWidth="1"/>
    <col min="7718" max="7718" width="28.5703125" style="2" bestFit="1" customWidth="1"/>
    <col min="7719" max="7719" width="22.5703125" style="2" bestFit="1" customWidth="1"/>
    <col min="7720" max="7720" width="29.5703125" style="2" bestFit="1" customWidth="1"/>
    <col min="7721" max="7721" width="20.42578125" style="2" bestFit="1" customWidth="1"/>
    <col min="7722" max="7722" width="5.5703125" style="2" bestFit="1" customWidth="1"/>
    <col min="7723" max="7723" width="255.5703125" style="2" bestFit="1" customWidth="1"/>
    <col min="7724" max="7724" width="32.5703125" style="2" bestFit="1" customWidth="1"/>
    <col min="7725" max="7725" width="11.5703125" style="2" bestFit="1" customWidth="1"/>
    <col min="7726" max="7726" width="15.42578125" style="2" bestFit="1" customWidth="1"/>
    <col min="7727" max="7727" width="15" style="2" bestFit="1" customWidth="1"/>
    <col min="7728" max="7728" width="19.42578125" style="2" bestFit="1" customWidth="1"/>
    <col min="7729" max="7729" width="8" style="2" bestFit="1" customWidth="1"/>
    <col min="7730" max="7730" width="9.42578125" style="2" bestFit="1" customWidth="1"/>
    <col min="7731" max="7731" width="12" style="2" bestFit="1" customWidth="1"/>
    <col min="7732" max="7936" width="11.5703125" style="2"/>
    <col min="7937" max="7937" width="13" style="2" customWidth="1"/>
    <col min="7938" max="7938" width="23.5703125" style="2" customWidth="1"/>
    <col min="7939" max="7943" width="0" style="2" hidden="1" customWidth="1"/>
    <col min="7944" max="7944" width="14.5703125" style="2" customWidth="1"/>
    <col min="7945" max="7945" width="11" style="2" bestFit="1" customWidth="1"/>
    <col min="7946" max="7946" width="11.5703125" style="2"/>
    <col min="7947" max="7947" width="14" style="2" bestFit="1" customWidth="1"/>
    <col min="7948" max="7948" width="16.5703125" style="2" bestFit="1" customWidth="1"/>
    <col min="7949" max="7949" width="9" style="2" bestFit="1" customWidth="1"/>
    <col min="7950" max="7950" width="15" style="2" bestFit="1" customWidth="1"/>
    <col min="7951" max="7951" width="27.5703125" style="2" bestFit="1" customWidth="1"/>
    <col min="7952" max="7952" width="12.5703125" style="2" bestFit="1" customWidth="1"/>
    <col min="7953" max="7953" width="8.5703125" style="2" bestFit="1" customWidth="1"/>
    <col min="7954" max="7954" width="27.5703125" style="2" bestFit="1" customWidth="1"/>
    <col min="7955" max="7955" width="34.5703125" style="2" bestFit="1" customWidth="1"/>
    <col min="7956" max="7956" width="32.42578125" style="2" bestFit="1" customWidth="1"/>
    <col min="7957" max="7957" width="36.42578125" style="2" bestFit="1" customWidth="1"/>
    <col min="7958" max="7959" width="25.42578125" style="2" bestFit="1" customWidth="1"/>
    <col min="7960" max="7960" width="11.42578125" style="2" bestFit="1" customWidth="1"/>
    <col min="7961" max="7961" width="27.5703125" style="2" bestFit="1" customWidth="1"/>
    <col min="7962" max="7962" width="19.42578125" style="2" bestFit="1" customWidth="1"/>
    <col min="7963" max="7963" width="27.42578125" style="2" bestFit="1" customWidth="1"/>
    <col min="7964" max="7964" width="26.5703125" style="2" bestFit="1" customWidth="1"/>
    <col min="7965" max="7965" width="24.5703125" style="2" bestFit="1" customWidth="1"/>
    <col min="7966" max="7966" width="23.5703125" style="2" bestFit="1" customWidth="1"/>
    <col min="7967" max="7967" width="27.42578125" style="2" bestFit="1" customWidth="1"/>
    <col min="7968" max="7968" width="29.5703125" style="2" bestFit="1" customWidth="1"/>
    <col min="7969" max="7969" width="27.42578125" style="2" bestFit="1" customWidth="1"/>
    <col min="7970" max="7970" width="26.42578125" style="2" bestFit="1" customWidth="1"/>
    <col min="7971" max="7972" width="29.42578125" style="2" bestFit="1" customWidth="1"/>
    <col min="7973" max="7973" width="22.5703125" style="2" bestFit="1" customWidth="1"/>
    <col min="7974" max="7974" width="28.5703125" style="2" bestFit="1" customWidth="1"/>
    <col min="7975" max="7975" width="22.5703125" style="2" bestFit="1" customWidth="1"/>
    <col min="7976" max="7976" width="29.5703125" style="2" bestFit="1" customWidth="1"/>
    <col min="7977" max="7977" width="20.42578125" style="2" bestFit="1" customWidth="1"/>
    <col min="7978" max="7978" width="5.5703125" style="2" bestFit="1" customWidth="1"/>
    <col min="7979" max="7979" width="255.5703125" style="2" bestFit="1" customWidth="1"/>
    <col min="7980" max="7980" width="32.5703125" style="2" bestFit="1" customWidth="1"/>
    <col min="7981" max="7981" width="11.5703125" style="2" bestFit="1" customWidth="1"/>
    <col min="7982" max="7982" width="15.42578125" style="2" bestFit="1" customWidth="1"/>
    <col min="7983" max="7983" width="15" style="2" bestFit="1" customWidth="1"/>
    <col min="7984" max="7984" width="19.42578125" style="2" bestFit="1" customWidth="1"/>
    <col min="7985" max="7985" width="8" style="2" bestFit="1" customWidth="1"/>
    <col min="7986" max="7986" width="9.42578125" style="2" bestFit="1" customWidth="1"/>
    <col min="7987" max="7987" width="12" style="2" bestFit="1" customWidth="1"/>
    <col min="7988" max="8192" width="11.5703125" style="2"/>
    <col min="8193" max="8193" width="13" style="2" customWidth="1"/>
    <col min="8194" max="8194" width="23.5703125" style="2" customWidth="1"/>
    <col min="8195" max="8199" width="0" style="2" hidden="1" customWidth="1"/>
    <col min="8200" max="8200" width="14.5703125" style="2" customWidth="1"/>
    <col min="8201" max="8201" width="11" style="2" bestFit="1" customWidth="1"/>
    <col min="8202" max="8202" width="11.5703125" style="2"/>
    <col min="8203" max="8203" width="14" style="2" bestFit="1" customWidth="1"/>
    <col min="8204" max="8204" width="16.5703125" style="2" bestFit="1" customWidth="1"/>
    <col min="8205" max="8205" width="9" style="2" bestFit="1" customWidth="1"/>
    <col min="8206" max="8206" width="15" style="2" bestFit="1" customWidth="1"/>
    <col min="8207" max="8207" width="27.5703125" style="2" bestFit="1" customWidth="1"/>
    <col min="8208" max="8208" width="12.5703125" style="2" bestFit="1" customWidth="1"/>
    <col min="8209" max="8209" width="8.5703125" style="2" bestFit="1" customWidth="1"/>
    <col min="8210" max="8210" width="27.5703125" style="2" bestFit="1" customWidth="1"/>
    <col min="8211" max="8211" width="34.5703125" style="2" bestFit="1" customWidth="1"/>
    <col min="8212" max="8212" width="32.42578125" style="2" bestFit="1" customWidth="1"/>
    <col min="8213" max="8213" width="36.42578125" style="2" bestFit="1" customWidth="1"/>
    <col min="8214" max="8215" width="25.42578125" style="2" bestFit="1" customWidth="1"/>
    <col min="8216" max="8216" width="11.42578125" style="2" bestFit="1" customWidth="1"/>
    <col min="8217" max="8217" width="27.5703125" style="2" bestFit="1" customWidth="1"/>
    <col min="8218" max="8218" width="19.42578125" style="2" bestFit="1" customWidth="1"/>
    <col min="8219" max="8219" width="27.42578125" style="2" bestFit="1" customWidth="1"/>
    <col min="8220" max="8220" width="26.5703125" style="2" bestFit="1" customWidth="1"/>
    <col min="8221" max="8221" width="24.5703125" style="2" bestFit="1" customWidth="1"/>
    <col min="8222" max="8222" width="23.5703125" style="2" bestFit="1" customWidth="1"/>
    <col min="8223" max="8223" width="27.42578125" style="2" bestFit="1" customWidth="1"/>
    <col min="8224" max="8224" width="29.5703125" style="2" bestFit="1" customWidth="1"/>
    <col min="8225" max="8225" width="27.42578125" style="2" bestFit="1" customWidth="1"/>
    <col min="8226" max="8226" width="26.42578125" style="2" bestFit="1" customWidth="1"/>
    <col min="8227" max="8228" width="29.42578125" style="2" bestFit="1" customWidth="1"/>
    <col min="8229" max="8229" width="22.5703125" style="2" bestFit="1" customWidth="1"/>
    <col min="8230" max="8230" width="28.5703125" style="2" bestFit="1" customWidth="1"/>
    <col min="8231" max="8231" width="22.5703125" style="2" bestFit="1" customWidth="1"/>
    <col min="8232" max="8232" width="29.5703125" style="2" bestFit="1" customWidth="1"/>
    <col min="8233" max="8233" width="20.42578125" style="2" bestFit="1" customWidth="1"/>
    <col min="8234" max="8234" width="5.5703125" style="2" bestFit="1" customWidth="1"/>
    <col min="8235" max="8235" width="255.5703125" style="2" bestFit="1" customWidth="1"/>
    <col min="8236" max="8236" width="32.5703125" style="2" bestFit="1" customWidth="1"/>
    <col min="8237" max="8237" width="11.5703125" style="2" bestFit="1" customWidth="1"/>
    <col min="8238" max="8238" width="15.42578125" style="2" bestFit="1" customWidth="1"/>
    <col min="8239" max="8239" width="15" style="2" bestFit="1" customWidth="1"/>
    <col min="8240" max="8240" width="19.42578125" style="2" bestFit="1" customWidth="1"/>
    <col min="8241" max="8241" width="8" style="2" bestFit="1" customWidth="1"/>
    <col min="8242" max="8242" width="9.42578125" style="2" bestFit="1" customWidth="1"/>
    <col min="8243" max="8243" width="12" style="2" bestFit="1" customWidth="1"/>
    <col min="8244" max="8448" width="11.5703125" style="2"/>
    <col min="8449" max="8449" width="13" style="2" customWidth="1"/>
    <col min="8450" max="8450" width="23.5703125" style="2" customWidth="1"/>
    <col min="8451" max="8455" width="0" style="2" hidden="1" customWidth="1"/>
    <col min="8456" max="8456" width="14.5703125" style="2" customWidth="1"/>
    <col min="8457" max="8457" width="11" style="2" bestFit="1" customWidth="1"/>
    <col min="8458" max="8458" width="11.5703125" style="2"/>
    <col min="8459" max="8459" width="14" style="2" bestFit="1" customWidth="1"/>
    <col min="8460" max="8460" width="16.5703125" style="2" bestFit="1" customWidth="1"/>
    <col min="8461" max="8461" width="9" style="2" bestFit="1" customWidth="1"/>
    <col min="8462" max="8462" width="15" style="2" bestFit="1" customWidth="1"/>
    <col min="8463" max="8463" width="27.5703125" style="2" bestFit="1" customWidth="1"/>
    <col min="8464" max="8464" width="12.5703125" style="2" bestFit="1" customWidth="1"/>
    <col min="8465" max="8465" width="8.5703125" style="2" bestFit="1" customWidth="1"/>
    <col min="8466" max="8466" width="27.5703125" style="2" bestFit="1" customWidth="1"/>
    <col min="8467" max="8467" width="34.5703125" style="2" bestFit="1" customWidth="1"/>
    <col min="8468" max="8468" width="32.42578125" style="2" bestFit="1" customWidth="1"/>
    <col min="8469" max="8469" width="36.42578125" style="2" bestFit="1" customWidth="1"/>
    <col min="8470" max="8471" width="25.42578125" style="2" bestFit="1" customWidth="1"/>
    <col min="8472" max="8472" width="11.42578125" style="2" bestFit="1" customWidth="1"/>
    <col min="8473" max="8473" width="27.5703125" style="2" bestFit="1" customWidth="1"/>
    <col min="8474" max="8474" width="19.42578125" style="2" bestFit="1" customWidth="1"/>
    <col min="8475" max="8475" width="27.42578125" style="2" bestFit="1" customWidth="1"/>
    <col min="8476" max="8476" width="26.5703125" style="2" bestFit="1" customWidth="1"/>
    <col min="8477" max="8477" width="24.5703125" style="2" bestFit="1" customWidth="1"/>
    <col min="8478" max="8478" width="23.5703125" style="2" bestFit="1" customWidth="1"/>
    <col min="8479" max="8479" width="27.42578125" style="2" bestFit="1" customWidth="1"/>
    <col min="8480" max="8480" width="29.5703125" style="2" bestFit="1" customWidth="1"/>
    <col min="8481" max="8481" width="27.42578125" style="2" bestFit="1" customWidth="1"/>
    <col min="8482" max="8482" width="26.42578125" style="2" bestFit="1" customWidth="1"/>
    <col min="8483" max="8484" width="29.42578125" style="2" bestFit="1" customWidth="1"/>
    <col min="8485" max="8485" width="22.5703125" style="2" bestFit="1" customWidth="1"/>
    <col min="8486" max="8486" width="28.5703125" style="2" bestFit="1" customWidth="1"/>
    <col min="8487" max="8487" width="22.5703125" style="2" bestFit="1" customWidth="1"/>
    <col min="8488" max="8488" width="29.5703125" style="2" bestFit="1" customWidth="1"/>
    <col min="8489" max="8489" width="20.42578125" style="2" bestFit="1" customWidth="1"/>
    <col min="8490" max="8490" width="5.5703125" style="2" bestFit="1" customWidth="1"/>
    <col min="8491" max="8491" width="255.5703125" style="2" bestFit="1" customWidth="1"/>
    <col min="8492" max="8492" width="32.5703125" style="2" bestFit="1" customWidth="1"/>
    <col min="8493" max="8493" width="11.5703125" style="2" bestFit="1" customWidth="1"/>
    <col min="8494" max="8494" width="15.42578125" style="2" bestFit="1" customWidth="1"/>
    <col min="8495" max="8495" width="15" style="2" bestFit="1" customWidth="1"/>
    <col min="8496" max="8496" width="19.42578125" style="2" bestFit="1" customWidth="1"/>
    <col min="8497" max="8497" width="8" style="2" bestFit="1" customWidth="1"/>
    <col min="8498" max="8498" width="9.42578125" style="2" bestFit="1" customWidth="1"/>
    <col min="8499" max="8499" width="12" style="2" bestFit="1" customWidth="1"/>
    <col min="8500" max="8704" width="11.5703125" style="2"/>
    <col min="8705" max="8705" width="13" style="2" customWidth="1"/>
    <col min="8706" max="8706" width="23.5703125" style="2" customWidth="1"/>
    <col min="8707" max="8711" width="0" style="2" hidden="1" customWidth="1"/>
    <col min="8712" max="8712" width="14.5703125" style="2" customWidth="1"/>
    <col min="8713" max="8713" width="11" style="2" bestFit="1" customWidth="1"/>
    <col min="8714" max="8714" width="11.5703125" style="2"/>
    <col min="8715" max="8715" width="14" style="2" bestFit="1" customWidth="1"/>
    <col min="8716" max="8716" width="16.5703125" style="2" bestFit="1" customWidth="1"/>
    <col min="8717" max="8717" width="9" style="2" bestFit="1" customWidth="1"/>
    <col min="8718" max="8718" width="15" style="2" bestFit="1" customWidth="1"/>
    <col min="8719" max="8719" width="27.5703125" style="2" bestFit="1" customWidth="1"/>
    <col min="8720" max="8720" width="12.5703125" style="2" bestFit="1" customWidth="1"/>
    <col min="8721" max="8721" width="8.5703125" style="2" bestFit="1" customWidth="1"/>
    <col min="8722" max="8722" width="27.5703125" style="2" bestFit="1" customWidth="1"/>
    <col min="8723" max="8723" width="34.5703125" style="2" bestFit="1" customWidth="1"/>
    <col min="8724" max="8724" width="32.42578125" style="2" bestFit="1" customWidth="1"/>
    <col min="8725" max="8725" width="36.42578125" style="2" bestFit="1" customWidth="1"/>
    <col min="8726" max="8727" width="25.42578125" style="2" bestFit="1" customWidth="1"/>
    <col min="8728" max="8728" width="11.42578125" style="2" bestFit="1" customWidth="1"/>
    <col min="8729" max="8729" width="27.5703125" style="2" bestFit="1" customWidth="1"/>
    <col min="8730" max="8730" width="19.42578125" style="2" bestFit="1" customWidth="1"/>
    <col min="8731" max="8731" width="27.42578125" style="2" bestFit="1" customWidth="1"/>
    <col min="8732" max="8732" width="26.5703125" style="2" bestFit="1" customWidth="1"/>
    <col min="8733" max="8733" width="24.5703125" style="2" bestFit="1" customWidth="1"/>
    <col min="8734" max="8734" width="23.5703125" style="2" bestFit="1" customWidth="1"/>
    <col min="8735" max="8735" width="27.42578125" style="2" bestFit="1" customWidth="1"/>
    <col min="8736" max="8736" width="29.5703125" style="2" bestFit="1" customWidth="1"/>
    <col min="8737" max="8737" width="27.42578125" style="2" bestFit="1" customWidth="1"/>
    <col min="8738" max="8738" width="26.42578125" style="2" bestFit="1" customWidth="1"/>
    <col min="8739" max="8740" width="29.42578125" style="2" bestFit="1" customWidth="1"/>
    <col min="8741" max="8741" width="22.5703125" style="2" bestFit="1" customWidth="1"/>
    <col min="8742" max="8742" width="28.5703125" style="2" bestFit="1" customWidth="1"/>
    <col min="8743" max="8743" width="22.5703125" style="2" bestFit="1" customWidth="1"/>
    <col min="8744" max="8744" width="29.5703125" style="2" bestFit="1" customWidth="1"/>
    <col min="8745" max="8745" width="20.42578125" style="2" bestFit="1" customWidth="1"/>
    <col min="8746" max="8746" width="5.5703125" style="2" bestFit="1" customWidth="1"/>
    <col min="8747" max="8747" width="255.5703125" style="2" bestFit="1" customWidth="1"/>
    <col min="8748" max="8748" width="32.5703125" style="2" bestFit="1" customWidth="1"/>
    <col min="8749" max="8749" width="11.5703125" style="2" bestFit="1" customWidth="1"/>
    <col min="8750" max="8750" width="15.42578125" style="2" bestFit="1" customWidth="1"/>
    <col min="8751" max="8751" width="15" style="2" bestFit="1" customWidth="1"/>
    <col min="8752" max="8752" width="19.42578125" style="2" bestFit="1" customWidth="1"/>
    <col min="8753" max="8753" width="8" style="2" bestFit="1" customWidth="1"/>
    <col min="8754" max="8754" width="9.42578125" style="2" bestFit="1" customWidth="1"/>
    <col min="8755" max="8755" width="12" style="2" bestFit="1" customWidth="1"/>
    <col min="8756" max="8960" width="11.5703125" style="2"/>
    <col min="8961" max="8961" width="13" style="2" customWidth="1"/>
    <col min="8962" max="8962" width="23.5703125" style="2" customWidth="1"/>
    <col min="8963" max="8967" width="0" style="2" hidden="1" customWidth="1"/>
    <col min="8968" max="8968" width="14.5703125" style="2" customWidth="1"/>
    <col min="8969" max="8969" width="11" style="2" bestFit="1" customWidth="1"/>
    <col min="8970" max="8970" width="11.5703125" style="2"/>
    <col min="8971" max="8971" width="14" style="2" bestFit="1" customWidth="1"/>
    <col min="8972" max="8972" width="16.5703125" style="2" bestFit="1" customWidth="1"/>
    <col min="8973" max="8973" width="9" style="2" bestFit="1" customWidth="1"/>
    <col min="8974" max="8974" width="15" style="2" bestFit="1" customWidth="1"/>
    <col min="8975" max="8975" width="27.5703125" style="2" bestFit="1" customWidth="1"/>
    <col min="8976" max="8976" width="12.5703125" style="2" bestFit="1" customWidth="1"/>
    <col min="8977" max="8977" width="8.5703125" style="2" bestFit="1" customWidth="1"/>
    <col min="8978" max="8978" width="27.5703125" style="2" bestFit="1" customWidth="1"/>
    <col min="8979" max="8979" width="34.5703125" style="2" bestFit="1" customWidth="1"/>
    <col min="8980" max="8980" width="32.42578125" style="2" bestFit="1" customWidth="1"/>
    <col min="8981" max="8981" width="36.42578125" style="2" bestFit="1" customWidth="1"/>
    <col min="8982" max="8983" width="25.42578125" style="2" bestFit="1" customWidth="1"/>
    <col min="8984" max="8984" width="11.42578125" style="2" bestFit="1" customWidth="1"/>
    <col min="8985" max="8985" width="27.5703125" style="2" bestFit="1" customWidth="1"/>
    <col min="8986" max="8986" width="19.42578125" style="2" bestFit="1" customWidth="1"/>
    <col min="8987" max="8987" width="27.42578125" style="2" bestFit="1" customWidth="1"/>
    <col min="8988" max="8988" width="26.5703125" style="2" bestFit="1" customWidth="1"/>
    <col min="8989" max="8989" width="24.5703125" style="2" bestFit="1" customWidth="1"/>
    <col min="8990" max="8990" width="23.5703125" style="2" bestFit="1" customWidth="1"/>
    <col min="8991" max="8991" width="27.42578125" style="2" bestFit="1" customWidth="1"/>
    <col min="8992" max="8992" width="29.5703125" style="2" bestFit="1" customWidth="1"/>
    <col min="8993" max="8993" width="27.42578125" style="2" bestFit="1" customWidth="1"/>
    <col min="8994" max="8994" width="26.42578125" style="2" bestFit="1" customWidth="1"/>
    <col min="8995" max="8996" width="29.42578125" style="2" bestFit="1" customWidth="1"/>
    <col min="8997" max="8997" width="22.5703125" style="2" bestFit="1" customWidth="1"/>
    <col min="8998" max="8998" width="28.5703125" style="2" bestFit="1" customWidth="1"/>
    <col min="8999" max="8999" width="22.5703125" style="2" bestFit="1" customWidth="1"/>
    <col min="9000" max="9000" width="29.5703125" style="2" bestFit="1" customWidth="1"/>
    <col min="9001" max="9001" width="20.42578125" style="2" bestFit="1" customWidth="1"/>
    <col min="9002" max="9002" width="5.5703125" style="2" bestFit="1" customWidth="1"/>
    <col min="9003" max="9003" width="255.5703125" style="2" bestFit="1" customWidth="1"/>
    <col min="9004" max="9004" width="32.5703125" style="2" bestFit="1" customWidth="1"/>
    <col min="9005" max="9005" width="11.5703125" style="2" bestFit="1" customWidth="1"/>
    <col min="9006" max="9006" width="15.42578125" style="2" bestFit="1" customWidth="1"/>
    <col min="9007" max="9007" width="15" style="2" bestFit="1" customWidth="1"/>
    <col min="9008" max="9008" width="19.42578125" style="2" bestFit="1" customWidth="1"/>
    <col min="9009" max="9009" width="8" style="2" bestFit="1" customWidth="1"/>
    <col min="9010" max="9010" width="9.42578125" style="2" bestFit="1" customWidth="1"/>
    <col min="9011" max="9011" width="12" style="2" bestFit="1" customWidth="1"/>
    <col min="9012" max="9216" width="11.5703125" style="2"/>
    <col min="9217" max="9217" width="13" style="2" customWidth="1"/>
    <col min="9218" max="9218" width="23.5703125" style="2" customWidth="1"/>
    <col min="9219" max="9223" width="0" style="2" hidden="1" customWidth="1"/>
    <col min="9224" max="9224" width="14.5703125" style="2" customWidth="1"/>
    <col min="9225" max="9225" width="11" style="2" bestFit="1" customWidth="1"/>
    <col min="9226" max="9226" width="11.5703125" style="2"/>
    <col min="9227" max="9227" width="14" style="2" bestFit="1" customWidth="1"/>
    <col min="9228" max="9228" width="16.5703125" style="2" bestFit="1" customWidth="1"/>
    <col min="9229" max="9229" width="9" style="2" bestFit="1" customWidth="1"/>
    <col min="9230" max="9230" width="15" style="2" bestFit="1" customWidth="1"/>
    <col min="9231" max="9231" width="27.5703125" style="2" bestFit="1" customWidth="1"/>
    <col min="9232" max="9232" width="12.5703125" style="2" bestFit="1" customWidth="1"/>
    <col min="9233" max="9233" width="8.5703125" style="2" bestFit="1" customWidth="1"/>
    <col min="9234" max="9234" width="27.5703125" style="2" bestFit="1" customWidth="1"/>
    <col min="9235" max="9235" width="34.5703125" style="2" bestFit="1" customWidth="1"/>
    <col min="9236" max="9236" width="32.42578125" style="2" bestFit="1" customWidth="1"/>
    <col min="9237" max="9237" width="36.42578125" style="2" bestFit="1" customWidth="1"/>
    <col min="9238" max="9239" width="25.42578125" style="2" bestFit="1" customWidth="1"/>
    <col min="9240" max="9240" width="11.42578125" style="2" bestFit="1" customWidth="1"/>
    <col min="9241" max="9241" width="27.5703125" style="2" bestFit="1" customWidth="1"/>
    <col min="9242" max="9242" width="19.42578125" style="2" bestFit="1" customWidth="1"/>
    <col min="9243" max="9243" width="27.42578125" style="2" bestFit="1" customWidth="1"/>
    <col min="9244" max="9244" width="26.5703125" style="2" bestFit="1" customWidth="1"/>
    <col min="9245" max="9245" width="24.5703125" style="2" bestFit="1" customWidth="1"/>
    <col min="9246" max="9246" width="23.5703125" style="2" bestFit="1" customWidth="1"/>
    <col min="9247" max="9247" width="27.42578125" style="2" bestFit="1" customWidth="1"/>
    <col min="9248" max="9248" width="29.5703125" style="2" bestFit="1" customWidth="1"/>
    <col min="9249" max="9249" width="27.42578125" style="2" bestFit="1" customWidth="1"/>
    <col min="9250" max="9250" width="26.42578125" style="2" bestFit="1" customWidth="1"/>
    <col min="9251" max="9252" width="29.42578125" style="2" bestFit="1" customWidth="1"/>
    <col min="9253" max="9253" width="22.5703125" style="2" bestFit="1" customWidth="1"/>
    <col min="9254" max="9254" width="28.5703125" style="2" bestFit="1" customWidth="1"/>
    <col min="9255" max="9255" width="22.5703125" style="2" bestFit="1" customWidth="1"/>
    <col min="9256" max="9256" width="29.5703125" style="2" bestFit="1" customWidth="1"/>
    <col min="9257" max="9257" width="20.42578125" style="2" bestFit="1" customWidth="1"/>
    <col min="9258" max="9258" width="5.5703125" style="2" bestFit="1" customWidth="1"/>
    <col min="9259" max="9259" width="255.5703125" style="2" bestFit="1" customWidth="1"/>
    <col min="9260" max="9260" width="32.5703125" style="2" bestFit="1" customWidth="1"/>
    <col min="9261" max="9261" width="11.5703125" style="2" bestFit="1" customWidth="1"/>
    <col min="9262" max="9262" width="15.42578125" style="2" bestFit="1" customWidth="1"/>
    <col min="9263" max="9263" width="15" style="2" bestFit="1" customWidth="1"/>
    <col min="9264" max="9264" width="19.42578125" style="2" bestFit="1" customWidth="1"/>
    <col min="9265" max="9265" width="8" style="2" bestFit="1" customWidth="1"/>
    <col min="9266" max="9266" width="9.42578125" style="2" bestFit="1" customWidth="1"/>
    <col min="9267" max="9267" width="12" style="2" bestFit="1" customWidth="1"/>
    <col min="9268" max="9472" width="11.5703125" style="2"/>
    <col min="9473" max="9473" width="13" style="2" customWidth="1"/>
    <col min="9474" max="9474" width="23.5703125" style="2" customWidth="1"/>
    <col min="9475" max="9479" width="0" style="2" hidden="1" customWidth="1"/>
    <col min="9480" max="9480" width="14.5703125" style="2" customWidth="1"/>
    <col min="9481" max="9481" width="11" style="2" bestFit="1" customWidth="1"/>
    <col min="9482" max="9482" width="11.5703125" style="2"/>
    <col min="9483" max="9483" width="14" style="2" bestFit="1" customWidth="1"/>
    <col min="9484" max="9484" width="16.5703125" style="2" bestFit="1" customWidth="1"/>
    <col min="9485" max="9485" width="9" style="2" bestFit="1" customWidth="1"/>
    <col min="9486" max="9486" width="15" style="2" bestFit="1" customWidth="1"/>
    <col min="9487" max="9487" width="27.5703125" style="2" bestFit="1" customWidth="1"/>
    <col min="9488" max="9488" width="12.5703125" style="2" bestFit="1" customWidth="1"/>
    <col min="9489" max="9489" width="8.5703125" style="2" bestFit="1" customWidth="1"/>
    <col min="9490" max="9490" width="27.5703125" style="2" bestFit="1" customWidth="1"/>
    <col min="9491" max="9491" width="34.5703125" style="2" bestFit="1" customWidth="1"/>
    <col min="9492" max="9492" width="32.42578125" style="2" bestFit="1" customWidth="1"/>
    <col min="9493" max="9493" width="36.42578125" style="2" bestFit="1" customWidth="1"/>
    <col min="9494" max="9495" width="25.42578125" style="2" bestFit="1" customWidth="1"/>
    <col min="9496" max="9496" width="11.42578125" style="2" bestFit="1" customWidth="1"/>
    <col min="9497" max="9497" width="27.5703125" style="2" bestFit="1" customWidth="1"/>
    <col min="9498" max="9498" width="19.42578125" style="2" bestFit="1" customWidth="1"/>
    <col min="9499" max="9499" width="27.42578125" style="2" bestFit="1" customWidth="1"/>
    <col min="9500" max="9500" width="26.5703125" style="2" bestFit="1" customWidth="1"/>
    <col min="9501" max="9501" width="24.5703125" style="2" bestFit="1" customWidth="1"/>
    <col min="9502" max="9502" width="23.5703125" style="2" bestFit="1" customWidth="1"/>
    <col min="9503" max="9503" width="27.42578125" style="2" bestFit="1" customWidth="1"/>
    <col min="9504" max="9504" width="29.5703125" style="2" bestFit="1" customWidth="1"/>
    <col min="9505" max="9505" width="27.42578125" style="2" bestFit="1" customWidth="1"/>
    <col min="9506" max="9506" width="26.42578125" style="2" bestFit="1" customWidth="1"/>
    <col min="9507" max="9508" width="29.42578125" style="2" bestFit="1" customWidth="1"/>
    <col min="9509" max="9509" width="22.5703125" style="2" bestFit="1" customWidth="1"/>
    <col min="9510" max="9510" width="28.5703125" style="2" bestFit="1" customWidth="1"/>
    <col min="9511" max="9511" width="22.5703125" style="2" bestFit="1" customWidth="1"/>
    <col min="9512" max="9512" width="29.5703125" style="2" bestFit="1" customWidth="1"/>
    <col min="9513" max="9513" width="20.42578125" style="2" bestFit="1" customWidth="1"/>
    <col min="9514" max="9514" width="5.5703125" style="2" bestFit="1" customWidth="1"/>
    <col min="9515" max="9515" width="255.5703125" style="2" bestFit="1" customWidth="1"/>
    <col min="9516" max="9516" width="32.5703125" style="2" bestFit="1" customWidth="1"/>
    <col min="9517" max="9517" width="11.5703125" style="2" bestFit="1" customWidth="1"/>
    <col min="9518" max="9518" width="15.42578125" style="2" bestFit="1" customWidth="1"/>
    <col min="9519" max="9519" width="15" style="2" bestFit="1" customWidth="1"/>
    <col min="9520" max="9520" width="19.42578125" style="2" bestFit="1" customWidth="1"/>
    <col min="9521" max="9521" width="8" style="2" bestFit="1" customWidth="1"/>
    <col min="9522" max="9522" width="9.42578125" style="2" bestFit="1" customWidth="1"/>
    <col min="9523" max="9523" width="12" style="2" bestFit="1" customWidth="1"/>
    <col min="9524" max="9728" width="11.5703125" style="2"/>
    <col min="9729" max="9729" width="13" style="2" customWidth="1"/>
    <col min="9730" max="9730" width="23.5703125" style="2" customWidth="1"/>
    <col min="9731" max="9735" width="0" style="2" hidden="1" customWidth="1"/>
    <col min="9736" max="9736" width="14.5703125" style="2" customWidth="1"/>
    <col min="9737" max="9737" width="11" style="2" bestFit="1" customWidth="1"/>
    <col min="9738" max="9738" width="11.5703125" style="2"/>
    <col min="9739" max="9739" width="14" style="2" bestFit="1" customWidth="1"/>
    <col min="9740" max="9740" width="16.5703125" style="2" bestFit="1" customWidth="1"/>
    <col min="9741" max="9741" width="9" style="2" bestFit="1" customWidth="1"/>
    <col min="9742" max="9742" width="15" style="2" bestFit="1" customWidth="1"/>
    <col min="9743" max="9743" width="27.5703125" style="2" bestFit="1" customWidth="1"/>
    <col min="9744" max="9744" width="12.5703125" style="2" bestFit="1" customWidth="1"/>
    <col min="9745" max="9745" width="8.5703125" style="2" bestFit="1" customWidth="1"/>
    <col min="9746" max="9746" width="27.5703125" style="2" bestFit="1" customWidth="1"/>
    <col min="9747" max="9747" width="34.5703125" style="2" bestFit="1" customWidth="1"/>
    <col min="9748" max="9748" width="32.42578125" style="2" bestFit="1" customWidth="1"/>
    <col min="9749" max="9749" width="36.42578125" style="2" bestFit="1" customWidth="1"/>
    <col min="9750" max="9751" width="25.42578125" style="2" bestFit="1" customWidth="1"/>
    <col min="9752" max="9752" width="11.42578125" style="2" bestFit="1" customWidth="1"/>
    <col min="9753" max="9753" width="27.5703125" style="2" bestFit="1" customWidth="1"/>
    <col min="9754" max="9754" width="19.42578125" style="2" bestFit="1" customWidth="1"/>
    <col min="9755" max="9755" width="27.42578125" style="2" bestFit="1" customWidth="1"/>
    <col min="9756" max="9756" width="26.5703125" style="2" bestFit="1" customWidth="1"/>
    <col min="9757" max="9757" width="24.5703125" style="2" bestFit="1" customWidth="1"/>
    <col min="9758" max="9758" width="23.5703125" style="2" bestFit="1" customWidth="1"/>
    <col min="9759" max="9759" width="27.42578125" style="2" bestFit="1" customWidth="1"/>
    <col min="9760" max="9760" width="29.5703125" style="2" bestFit="1" customWidth="1"/>
    <col min="9761" max="9761" width="27.42578125" style="2" bestFit="1" customWidth="1"/>
    <col min="9762" max="9762" width="26.42578125" style="2" bestFit="1" customWidth="1"/>
    <col min="9763" max="9764" width="29.42578125" style="2" bestFit="1" customWidth="1"/>
    <col min="9765" max="9765" width="22.5703125" style="2" bestFit="1" customWidth="1"/>
    <col min="9766" max="9766" width="28.5703125" style="2" bestFit="1" customWidth="1"/>
    <col min="9767" max="9767" width="22.5703125" style="2" bestFit="1" customWidth="1"/>
    <col min="9768" max="9768" width="29.5703125" style="2" bestFit="1" customWidth="1"/>
    <col min="9769" max="9769" width="20.42578125" style="2" bestFit="1" customWidth="1"/>
    <col min="9770" max="9770" width="5.5703125" style="2" bestFit="1" customWidth="1"/>
    <col min="9771" max="9771" width="255.5703125" style="2" bestFit="1" customWidth="1"/>
    <col min="9772" max="9772" width="32.5703125" style="2" bestFit="1" customWidth="1"/>
    <col min="9773" max="9773" width="11.5703125" style="2" bestFit="1" customWidth="1"/>
    <col min="9774" max="9774" width="15.42578125" style="2" bestFit="1" customWidth="1"/>
    <col min="9775" max="9775" width="15" style="2" bestFit="1" customWidth="1"/>
    <col min="9776" max="9776" width="19.42578125" style="2" bestFit="1" customWidth="1"/>
    <col min="9777" max="9777" width="8" style="2" bestFit="1" customWidth="1"/>
    <col min="9778" max="9778" width="9.42578125" style="2" bestFit="1" customWidth="1"/>
    <col min="9779" max="9779" width="12" style="2" bestFit="1" customWidth="1"/>
    <col min="9780" max="9984" width="11.5703125" style="2"/>
    <col min="9985" max="9985" width="13" style="2" customWidth="1"/>
    <col min="9986" max="9986" width="23.5703125" style="2" customWidth="1"/>
    <col min="9987" max="9991" width="0" style="2" hidden="1" customWidth="1"/>
    <col min="9992" max="9992" width="14.5703125" style="2" customWidth="1"/>
    <col min="9993" max="9993" width="11" style="2" bestFit="1" customWidth="1"/>
    <col min="9994" max="9994" width="11.5703125" style="2"/>
    <col min="9995" max="9995" width="14" style="2" bestFit="1" customWidth="1"/>
    <col min="9996" max="9996" width="16.5703125" style="2" bestFit="1" customWidth="1"/>
    <col min="9997" max="9997" width="9" style="2" bestFit="1" customWidth="1"/>
    <col min="9998" max="9998" width="15" style="2" bestFit="1" customWidth="1"/>
    <col min="9999" max="9999" width="27.5703125" style="2" bestFit="1" customWidth="1"/>
    <col min="10000" max="10000" width="12.5703125" style="2" bestFit="1" customWidth="1"/>
    <col min="10001" max="10001" width="8.5703125" style="2" bestFit="1" customWidth="1"/>
    <col min="10002" max="10002" width="27.5703125" style="2" bestFit="1" customWidth="1"/>
    <col min="10003" max="10003" width="34.5703125" style="2" bestFit="1" customWidth="1"/>
    <col min="10004" max="10004" width="32.42578125" style="2" bestFit="1" customWidth="1"/>
    <col min="10005" max="10005" width="36.42578125" style="2" bestFit="1" customWidth="1"/>
    <col min="10006" max="10007" width="25.42578125" style="2" bestFit="1" customWidth="1"/>
    <col min="10008" max="10008" width="11.42578125" style="2" bestFit="1" customWidth="1"/>
    <col min="10009" max="10009" width="27.5703125" style="2" bestFit="1" customWidth="1"/>
    <col min="10010" max="10010" width="19.42578125" style="2" bestFit="1" customWidth="1"/>
    <col min="10011" max="10011" width="27.42578125" style="2" bestFit="1" customWidth="1"/>
    <col min="10012" max="10012" width="26.5703125" style="2" bestFit="1" customWidth="1"/>
    <col min="10013" max="10013" width="24.5703125" style="2" bestFit="1" customWidth="1"/>
    <col min="10014" max="10014" width="23.5703125" style="2" bestFit="1" customWidth="1"/>
    <col min="10015" max="10015" width="27.42578125" style="2" bestFit="1" customWidth="1"/>
    <col min="10016" max="10016" width="29.5703125" style="2" bestFit="1" customWidth="1"/>
    <col min="10017" max="10017" width="27.42578125" style="2" bestFit="1" customWidth="1"/>
    <col min="10018" max="10018" width="26.42578125" style="2" bestFit="1" customWidth="1"/>
    <col min="10019" max="10020" width="29.42578125" style="2" bestFit="1" customWidth="1"/>
    <col min="10021" max="10021" width="22.5703125" style="2" bestFit="1" customWidth="1"/>
    <col min="10022" max="10022" width="28.5703125" style="2" bestFit="1" customWidth="1"/>
    <col min="10023" max="10023" width="22.5703125" style="2" bestFit="1" customWidth="1"/>
    <col min="10024" max="10024" width="29.5703125" style="2" bestFit="1" customWidth="1"/>
    <col min="10025" max="10025" width="20.42578125" style="2" bestFit="1" customWidth="1"/>
    <col min="10026" max="10026" width="5.5703125" style="2" bestFit="1" customWidth="1"/>
    <col min="10027" max="10027" width="255.5703125" style="2" bestFit="1" customWidth="1"/>
    <col min="10028" max="10028" width="32.5703125" style="2" bestFit="1" customWidth="1"/>
    <col min="10029" max="10029" width="11.5703125" style="2" bestFit="1" customWidth="1"/>
    <col min="10030" max="10030" width="15.42578125" style="2" bestFit="1" customWidth="1"/>
    <col min="10031" max="10031" width="15" style="2" bestFit="1" customWidth="1"/>
    <col min="10032" max="10032" width="19.42578125" style="2" bestFit="1" customWidth="1"/>
    <col min="10033" max="10033" width="8" style="2" bestFit="1" customWidth="1"/>
    <col min="10034" max="10034" width="9.42578125" style="2" bestFit="1" customWidth="1"/>
    <col min="10035" max="10035" width="12" style="2" bestFit="1" customWidth="1"/>
    <col min="10036" max="10240" width="11.5703125" style="2"/>
    <col min="10241" max="10241" width="13" style="2" customWidth="1"/>
    <col min="10242" max="10242" width="23.5703125" style="2" customWidth="1"/>
    <col min="10243" max="10247" width="0" style="2" hidden="1" customWidth="1"/>
    <col min="10248" max="10248" width="14.5703125" style="2" customWidth="1"/>
    <col min="10249" max="10249" width="11" style="2" bestFit="1" customWidth="1"/>
    <col min="10250" max="10250" width="11.5703125" style="2"/>
    <col min="10251" max="10251" width="14" style="2" bestFit="1" customWidth="1"/>
    <col min="10252" max="10252" width="16.5703125" style="2" bestFit="1" customWidth="1"/>
    <col min="10253" max="10253" width="9" style="2" bestFit="1" customWidth="1"/>
    <col min="10254" max="10254" width="15" style="2" bestFit="1" customWidth="1"/>
    <col min="10255" max="10255" width="27.5703125" style="2" bestFit="1" customWidth="1"/>
    <col min="10256" max="10256" width="12.5703125" style="2" bestFit="1" customWidth="1"/>
    <col min="10257" max="10257" width="8.5703125" style="2" bestFit="1" customWidth="1"/>
    <col min="10258" max="10258" width="27.5703125" style="2" bestFit="1" customWidth="1"/>
    <col min="10259" max="10259" width="34.5703125" style="2" bestFit="1" customWidth="1"/>
    <col min="10260" max="10260" width="32.42578125" style="2" bestFit="1" customWidth="1"/>
    <col min="10261" max="10261" width="36.42578125" style="2" bestFit="1" customWidth="1"/>
    <col min="10262" max="10263" width="25.42578125" style="2" bestFit="1" customWidth="1"/>
    <col min="10264" max="10264" width="11.42578125" style="2" bestFit="1" customWidth="1"/>
    <col min="10265" max="10265" width="27.5703125" style="2" bestFit="1" customWidth="1"/>
    <col min="10266" max="10266" width="19.42578125" style="2" bestFit="1" customWidth="1"/>
    <col min="10267" max="10267" width="27.42578125" style="2" bestFit="1" customWidth="1"/>
    <col min="10268" max="10268" width="26.5703125" style="2" bestFit="1" customWidth="1"/>
    <col min="10269" max="10269" width="24.5703125" style="2" bestFit="1" customWidth="1"/>
    <col min="10270" max="10270" width="23.5703125" style="2" bestFit="1" customWidth="1"/>
    <col min="10271" max="10271" width="27.42578125" style="2" bestFit="1" customWidth="1"/>
    <col min="10272" max="10272" width="29.5703125" style="2" bestFit="1" customWidth="1"/>
    <col min="10273" max="10273" width="27.42578125" style="2" bestFit="1" customWidth="1"/>
    <col min="10274" max="10274" width="26.42578125" style="2" bestFit="1" customWidth="1"/>
    <col min="10275" max="10276" width="29.42578125" style="2" bestFit="1" customWidth="1"/>
    <col min="10277" max="10277" width="22.5703125" style="2" bestFit="1" customWidth="1"/>
    <col min="10278" max="10278" width="28.5703125" style="2" bestFit="1" customWidth="1"/>
    <col min="10279" max="10279" width="22.5703125" style="2" bestFit="1" customWidth="1"/>
    <col min="10280" max="10280" width="29.5703125" style="2" bestFit="1" customWidth="1"/>
    <col min="10281" max="10281" width="20.42578125" style="2" bestFit="1" customWidth="1"/>
    <col min="10282" max="10282" width="5.5703125" style="2" bestFit="1" customWidth="1"/>
    <col min="10283" max="10283" width="255.5703125" style="2" bestFit="1" customWidth="1"/>
    <col min="10284" max="10284" width="32.5703125" style="2" bestFit="1" customWidth="1"/>
    <col min="10285" max="10285" width="11.5703125" style="2" bestFit="1" customWidth="1"/>
    <col min="10286" max="10286" width="15.42578125" style="2" bestFit="1" customWidth="1"/>
    <col min="10287" max="10287" width="15" style="2" bestFit="1" customWidth="1"/>
    <col min="10288" max="10288" width="19.42578125" style="2" bestFit="1" customWidth="1"/>
    <col min="10289" max="10289" width="8" style="2" bestFit="1" customWidth="1"/>
    <col min="10290" max="10290" width="9.42578125" style="2" bestFit="1" customWidth="1"/>
    <col min="10291" max="10291" width="12" style="2" bestFit="1" customWidth="1"/>
    <col min="10292" max="10496" width="11.5703125" style="2"/>
    <col min="10497" max="10497" width="13" style="2" customWidth="1"/>
    <col min="10498" max="10498" width="23.5703125" style="2" customWidth="1"/>
    <col min="10499" max="10503" width="0" style="2" hidden="1" customWidth="1"/>
    <col min="10504" max="10504" width="14.5703125" style="2" customWidth="1"/>
    <col min="10505" max="10505" width="11" style="2" bestFit="1" customWidth="1"/>
    <col min="10506" max="10506" width="11.5703125" style="2"/>
    <col min="10507" max="10507" width="14" style="2" bestFit="1" customWidth="1"/>
    <col min="10508" max="10508" width="16.5703125" style="2" bestFit="1" customWidth="1"/>
    <col min="10509" max="10509" width="9" style="2" bestFit="1" customWidth="1"/>
    <col min="10510" max="10510" width="15" style="2" bestFit="1" customWidth="1"/>
    <col min="10511" max="10511" width="27.5703125" style="2" bestFit="1" customWidth="1"/>
    <col min="10512" max="10512" width="12.5703125" style="2" bestFit="1" customWidth="1"/>
    <col min="10513" max="10513" width="8.5703125" style="2" bestFit="1" customWidth="1"/>
    <col min="10514" max="10514" width="27.5703125" style="2" bestFit="1" customWidth="1"/>
    <col min="10515" max="10515" width="34.5703125" style="2" bestFit="1" customWidth="1"/>
    <col min="10516" max="10516" width="32.42578125" style="2" bestFit="1" customWidth="1"/>
    <col min="10517" max="10517" width="36.42578125" style="2" bestFit="1" customWidth="1"/>
    <col min="10518" max="10519" width="25.42578125" style="2" bestFit="1" customWidth="1"/>
    <col min="10520" max="10520" width="11.42578125" style="2" bestFit="1" customWidth="1"/>
    <col min="10521" max="10521" width="27.5703125" style="2" bestFit="1" customWidth="1"/>
    <col min="10522" max="10522" width="19.42578125" style="2" bestFit="1" customWidth="1"/>
    <col min="10523" max="10523" width="27.42578125" style="2" bestFit="1" customWidth="1"/>
    <col min="10524" max="10524" width="26.5703125" style="2" bestFit="1" customWidth="1"/>
    <col min="10525" max="10525" width="24.5703125" style="2" bestFit="1" customWidth="1"/>
    <col min="10526" max="10526" width="23.5703125" style="2" bestFit="1" customWidth="1"/>
    <col min="10527" max="10527" width="27.42578125" style="2" bestFit="1" customWidth="1"/>
    <col min="10528" max="10528" width="29.5703125" style="2" bestFit="1" customWidth="1"/>
    <col min="10529" max="10529" width="27.42578125" style="2" bestFit="1" customWidth="1"/>
    <col min="10530" max="10530" width="26.42578125" style="2" bestFit="1" customWidth="1"/>
    <col min="10531" max="10532" width="29.42578125" style="2" bestFit="1" customWidth="1"/>
    <col min="10533" max="10533" width="22.5703125" style="2" bestFit="1" customWidth="1"/>
    <col min="10534" max="10534" width="28.5703125" style="2" bestFit="1" customWidth="1"/>
    <col min="10535" max="10535" width="22.5703125" style="2" bestFit="1" customWidth="1"/>
    <col min="10536" max="10536" width="29.5703125" style="2" bestFit="1" customWidth="1"/>
    <col min="10537" max="10537" width="20.42578125" style="2" bestFit="1" customWidth="1"/>
    <col min="10538" max="10538" width="5.5703125" style="2" bestFit="1" customWidth="1"/>
    <col min="10539" max="10539" width="255.5703125" style="2" bestFit="1" customWidth="1"/>
    <col min="10540" max="10540" width="32.5703125" style="2" bestFit="1" customWidth="1"/>
    <col min="10541" max="10541" width="11.5703125" style="2" bestFit="1" customWidth="1"/>
    <col min="10542" max="10542" width="15.42578125" style="2" bestFit="1" customWidth="1"/>
    <col min="10543" max="10543" width="15" style="2" bestFit="1" customWidth="1"/>
    <col min="10544" max="10544" width="19.42578125" style="2" bestFit="1" customWidth="1"/>
    <col min="10545" max="10545" width="8" style="2" bestFit="1" customWidth="1"/>
    <col min="10546" max="10546" width="9.42578125" style="2" bestFit="1" customWidth="1"/>
    <col min="10547" max="10547" width="12" style="2" bestFit="1" customWidth="1"/>
    <col min="10548" max="10752" width="11.5703125" style="2"/>
    <col min="10753" max="10753" width="13" style="2" customWidth="1"/>
    <col min="10754" max="10754" width="23.5703125" style="2" customWidth="1"/>
    <col min="10755" max="10759" width="0" style="2" hidden="1" customWidth="1"/>
    <col min="10760" max="10760" width="14.5703125" style="2" customWidth="1"/>
    <col min="10761" max="10761" width="11" style="2" bestFit="1" customWidth="1"/>
    <col min="10762" max="10762" width="11.5703125" style="2"/>
    <col min="10763" max="10763" width="14" style="2" bestFit="1" customWidth="1"/>
    <col min="10764" max="10764" width="16.5703125" style="2" bestFit="1" customWidth="1"/>
    <col min="10765" max="10765" width="9" style="2" bestFit="1" customWidth="1"/>
    <col min="10766" max="10766" width="15" style="2" bestFit="1" customWidth="1"/>
    <col min="10767" max="10767" width="27.5703125" style="2" bestFit="1" customWidth="1"/>
    <col min="10768" max="10768" width="12.5703125" style="2" bestFit="1" customWidth="1"/>
    <col min="10769" max="10769" width="8.5703125" style="2" bestFit="1" customWidth="1"/>
    <col min="10770" max="10770" width="27.5703125" style="2" bestFit="1" customWidth="1"/>
    <col min="10771" max="10771" width="34.5703125" style="2" bestFit="1" customWidth="1"/>
    <col min="10772" max="10772" width="32.42578125" style="2" bestFit="1" customWidth="1"/>
    <col min="10773" max="10773" width="36.42578125" style="2" bestFit="1" customWidth="1"/>
    <col min="10774" max="10775" width="25.42578125" style="2" bestFit="1" customWidth="1"/>
    <col min="10776" max="10776" width="11.42578125" style="2" bestFit="1" customWidth="1"/>
    <col min="10777" max="10777" width="27.5703125" style="2" bestFit="1" customWidth="1"/>
    <col min="10778" max="10778" width="19.42578125" style="2" bestFit="1" customWidth="1"/>
    <col min="10779" max="10779" width="27.42578125" style="2" bestFit="1" customWidth="1"/>
    <col min="10780" max="10780" width="26.5703125" style="2" bestFit="1" customWidth="1"/>
    <col min="10781" max="10781" width="24.5703125" style="2" bestFit="1" customWidth="1"/>
    <col min="10782" max="10782" width="23.5703125" style="2" bestFit="1" customWidth="1"/>
    <col min="10783" max="10783" width="27.42578125" style="2" bestFit="1" customWidth="1"/>
    <col min="10784" max="10784" width="29.5703125" style="2" bestFit="1" customWidth="1"/>
    <col min="10785" max="10785" width="27.42578125" style="2" bestFit="1" customWidth="1"/>
    <col min="10786" max="10786" width="26.42578125" style="2" bestFit="1" customWidth="1"/>
    <col min="10787" max="10788" width="29.42578125" style="2" bestFit="1" customWidth="1"/>
    <col min="10789" max="10789" width="22.5703125" style="2" bestFit="1" customWidth="1"/>
    <col min="10790" max="10790" width="28.5703125" style="2" bestFit="1" customWidth="1"/>
    <col min="10791" max="10791" width="22.5703125" style="2" bestFit="1" customWidth="1"/>
    <col min="10792" max="10792" width="29.5703125" style="2" bestFit="1" customWidth="1"/>
    <col min="10793" max="10793" width="20.42578125" style="2" bestFit="1" customWidth="1"/>
    <col min="10794" max="10794" width="5.5703125" style="2" bestFit="1" customWidth="1"/>
    <col min="10795" max="10795" width="255.5703125" style="2" bestFit="1" customWidth="1"/>
    <col min="10796" max="10796" width="32.5703125" style="2" bestFit="1" customWidth="1"/>
    <col min="10797" max="10797" width="11.5703125" style="2" bestFit="1" customWidth="1"/>
    <col min="10798" max="10798" width="15.42578125" style="2" bestFit="1" customWidth="1"/>
    <col min="10799" max="10799" width="15" style="2" bestFit="1" customWidth="1"/>
    <col min="10800" max="10800" width="19.42578125" style="2" bestFit="1" customWidth="1"/>
    <col min="10801" max="10801" width="8" style="2" bestFit="1" customWidth="1"/>
    <col min="10802" max="10802" width="9.42578125" style="2" bestFit="1" customWidth="1"/>
    <col min="10803" max="10803" width="12" style="2" bestFit="1" customWidth="1"/>
    <col min="10804" max="11008" width="11.5703125" style="2"/>
    <col min="11009" max="11009" width="13" style="2" customWidth="1"/>
    <col min="11010" max="11010" width="23.5703125" style="2" customWidth="1"/>
    <col min="11011" max="11015" width="0" style="2" hidden="1" customWidth="1"/>
    <col min="11016" max="11016" width="14.5703125" style="2" customWidth="1"/>
    <col min="11017" max="11017" width="11" style="2" bestFit="1" customWidth="1"/>
    <col min="11018" max="11018" width="11.5703125" style="2"/>
    <col min="11019" max="11019" width="14" style="2" bestFit="1" customWidth="1"/>
    <col min="11020" max="11020" width="16.5703125" style="2" bestFit="1" customWidth="1"/>
    <col min="11021" max="11021" width="9" style="2" bestFit="1" customWidth="1"/>
    <col min="11022" max="11022" width="15" style="2" bestFit="1" customWidth="1"/>
    <col min="11023" max="11023" width="27.5703125" style="2" bestFit="1" customWidth="1"/>
    <col min="11024" max="11024" width="12.5703125" style="2" bestFit="1" customWidth="1"/>
    <col min="11025" max="11025" width="8.5703125" style="2" bestFit="1" customWidth="1"/>
    <col min="11026" max="11026" width="27.5703125" style="2" bestFit="1" customWidth="1"/>
    <col min="11027" max="11027" width="34.5703125" style="2" bestFit="1" customWidth="1"/>
    <col min="11028" max="11028" width="32.42578125" style="2" bestFit="1" customWidth="1"/>
    <col min="11029" max="11029" width="36.42578125" style="2" bestFit="1" customWidth="1"/>
    <col min="11030" max="11031" width="25.42578125" style="2" bestFit="1" customWidth="1"/>
    <col min="11032" max="11032" width="11.42578125" style="2" bestFit="1" customWidth="1"/>
    <col min="11033" max="11033" width="27.5703125" style="2" bestFit="1" customWidth="1"/>
    <col min="11034" max="11034" width="19.42578125" style="2" bestFit="1" customWidth="1"/>
    <col min="11035" max="11035" width="27.42578125" style="2" bestFit="1" customWidth="1"/>
    <col min="11036" max="11036" width="26.5703125" style="2" bestFit="1" customWidth="1"/>
    <col min="11037" max="11037" width="24.5703125" style="2" bestFit="1" customWidth="1"/>
    <col min="11038" max="11038" width="23.5703125" style="2" bestFit="1" customWidth="1"/>
    <col min="11039" max="11039" width="27.42578125" style="2" bestFit="1" customWidth="1"/>
    <col min="11040" max="11040" width="29.5703125" style="2" bestFit="1" customWidth="1"/>
    <col min="11041" max="11041" width="27.42578125" style="2" bestFit="1" customWidth="1"/>
    <col min="11042" max="11042" width="26.42578125" style="2" bestFit="1" customWidth="1"/>
    <col min="11043" max="11044" width="29.42578125" style="2" bestFit="1" customWidth="1"/>
    <col min="11045" max="11045" width="22.5703125" style="2" bestFit="1" customWidth="1"/>
    <col min="11046" max="11046" width="28.5703125" style="2" bestFit="1" customWidth="1"/>
    <col min="11047" max="11047" width="22.5703125" style="2" bestFit="1" customWidth="1"/>
    <col min="11048" max="11048" width="29.5703125" style="2" bestFit="1" customWidth="1"/>
    <col min="11049" max="11049" width="20.42578125" style="2" bestFit="1" customWidth="1"/>
    <col min="11050" max="11050" width="5.5703125" style="2" bestFit="1" customWidth="1"/>
    <col min="11051" max="11051" width="255.5703125" style="2" bestFit="1" customWidth="1"/>
    <col min="11052" max="11052" width="32.5703125" style="2" bestFit="1" customWidth="1"/>
    <col min="11053" max="11053" width="11.5703125" style="2" bestFit="1" customWidth="1"/>
    <col min="11054" max="11054" width="15.42578125" style="2" bestFit="1" customWidth="1"/>
    <col min="11055" max="11055" width="15" style="2" bestFit="1" customWidth="1"/>
    <col min="11056" max="11056" width="19.42578125" style="2" bestFit="1" customWidth="1"/>
    <col min="11057" max="11057" width="8" style="2" bestFit="1" customWidth="1"/>
    <col min="11058" max="11058" width="9.42578125" style="2" bestFit="1" customWidth="1"/>
    <col min="11059" max="11059" width="12" style="2" bestFit="1" customWidth="1"/>
    <col min="11060" max="11264" width="11.5703125" style="2"/>
    <col min="11265" max="11265" width="13" style="2" customWidth="1"/>
    <col min="11266" max="11266" width="23.5703125" style="2" customWidth="1"/>
    <col min="11267" max="11271" width="0" style="2" hidden="1" customWidth="1"/>
    <col min="11272" max="11272" width="14.5703125" style="2" customWidth="1"/>
    <col min="11273" max="11273" width="11" style="2" bestFit="1" customWidth="1"/>
    <col min="11274" max="11274" width="11.5703125" style="2"/>
    <col min="11275" max="11275" width="14" style="2" bestFit="1" customWidth="1"/>
    <col min="11276" max="11276" width="16.5703125" style="2" bestFit="1" customWidth="1"/>
    <col min="11277" max="11277" width="9" style="2" bestFit="1" customWidth="1"/>
    <col min="11278" max="11278" width="15" style="2" bestFit="1" customWidth="1"/>
    <col min="11279" max="11279" width="27.5703125" style="2" bestFit="1" customWidth="1"/>
    <col min="11280" max="11280" width="12.5703125" style="2" bestFit="1" customWidth="1"/>
    <col min="11281" max="11281" width="8.5703125" style="2" bestFit="1" customWidth="1"/>
    <col min="11282" max="11282" width="27.5703125" style="2" bestFit="1" customWidth="1"/>
    <col min="11283" max="11283" width="34.5703125" style="2" bestFit="1" customWidth="1"/>
    <col min="11284" max="11284" width="32.42578125" style="2" bestFit="1" customWidth="1"/>
    <col min="11285" max="11285" width="36.42578125" style="2" bestFit="1" customWidth="1"/>
    <col min="11286" max="11287" width="25.42578125" style="2" bestFit="1" customWidth="1"/>
    <col min="11288" max="11288" width="11.42578125" style="2" bestFit="1" customWidth="1"/>
    <col min="11289" max="11289" width="27.5703125" style="2" bestFit="1" customWidth="1"/>
    <col min="11290" max="11290" width="19.42578125" style="2" bestFit="1" customWidth="1"/>
    <col min="11291" max="11291" width="27.42578125" style="2" bestFit="1" customWidth="1"/>
    <col min="11292" max="11292" width="26.5703125" style="2" bestFit="1" customWidth="1"/>
    <col min="11293" max="11293" width="24.5703125" style="2" bestFit="1" customWidth="1"/>
    <col min="11294" max="11294" width="23.5703125" style="2" bestFit="1" customWidth="1"/>
    <col min="11295" max="11295" width="27.42578125" style="2" bestFit="1" customWidth="1"/>
    <col min="11296" max="11296" width="29.5703125" style="2" bestFit="1" customWidth="1"/>
    <col min="11297" max="11297" width="27.42578125" style="2" bestFit="1" customWidth="1"/>
    <col min="11298" max="11298" width="26.42578125" style="2" bestFit="1" customWidth="1"/>
    <col min="11299" max="11300" width="29.42578125" style="2" bestFit="1" customWidth="1"/>
    <col min="11301" max="11301" width="22.5703125" style="2" bestFit="1" customWidth="1"/>
    <col min="11302" max="11302" width="28.5703125" style="2" bestFit="1" customWidth="1"/>
    <col min="11303" max="11303" width="22.5703125" style="2" bestFit="1" customWidth="1"/>
    <col min="11304" max="11304" width="29.5703125" style="2" bestFit="1" customWidth="1"/>
    <col min="11305" max="11305" width="20.42578125" style="2" bestFit="1" customWidth="1"/>
    <col min="11306" max="11306" width="5.5703125" style="2" bestFit="1" customWidth="1"/>
    <col min="11307" max="11307" width="255.5703125" style="2" bestFit="1" customWidth="1"/>
    <col min="11308" max="11308" width="32.5703125" style="2" bestFit="1" customWidth="1"/>
    <col min="11309" max="11309" width="11.5703125" style="2" bestFit="1" customWidth="1"/>
    <col min="11310" max="11310" width="15.42578125" style="2" bestFit="1" customWidth="1"/>
    <col min="11311" max="11311" width="15" style="2" bestFit="1" customWidth="1"/>
    <col min="11312" max="11312" width="19.42578125" style="2" bestFit="1" customWidth="1"/>
    <col min="11313" max="11313" width="8" style="2" bestFit="1" customWidth="1"/>
    <col min="11314" max="11314" width="9.42578125" style="2" bestFit="1" customWidth="1"/>
    <col min="11315" max="11315" width="12" style="2" bestFit="1" customWidth="1"/>
    <col min="11316" max="11520" width="11.5703125" style="2"/>
    <col min="11521" max="11521" width="13" style="2" customWidth="1"/>
    <col min="11522" max="11522" width="23.5703125" style="2" customWidth="1"/>
    <col min="11523" max="11527" width="0" style="2" hidden="1" customWidth="1"/>
    <col min="11528" max="11528" width="14.5703125" style="2" customWidth="1"/>
    <col min="11529" max="11529" width="11" style="2" bestFit="1" customWidth="1"/>
    <col min="11530" max="11530" width="11.5703125" style="2"/>
    <col min="11531" max="11531" width="14" style="2" bestFit="1" customWidth="1"/>
    <col min="11532" max="11532" width="16.5703125" style="2" bestFit="1" customWidth="1"/>
    <col min="11533" max="11533" width="9" style="2" bestFit="1" customWidth="1"/>
    <col min="11534" max="11534" width="15" style="2" bestFit="1" customWidth="1"/>
    <col min="11535" max="11535" width="27.5703125" style="2" bestFit="1" customWidth="1"/>
    <col min="11536" max="11536" width="12.5703125" style="2" bestFit="1" customWidth="1"/>
    <col min="11537" max="11537" width="8.5703125" style="2" bestFit="1" customWidth="1"/>
    <col min="11538" max="11538" width="27.5703125" style="2" bestFit="1" customWidth="1"/>
    <col min="11539" max="11539" width="34.5703125" style="2" bestFit="1" customWidth="1"/>
    <col min="11540" max="11540" width="32.42578125" style="2" bestFit="1" customWidth="1"/>
    <col min="11541" max="11541" width="36.42578125" style="2" bestFit="1" customWidth="1"/>
    <col min="11542" max="11543" width="25.42578125" style="2" bestFit="1" customWidth="1"/>
    <col min="11544" max="11544" width="11.42578125" style="2" bestFit="1" customWidth="1"/>
    <col min="11545" max="11545" width="27.5703125" style="2" bestFit="1" customWidth="1"/>
    <col min="11546" max="11546" width="19.42578125" style="2" bestFit="1" customWidth="1"/>
    <col min="11547" max="11547" width="27.42578125" style="2" bestFit="1" customWidth="1"/>
    <col min="11548" max="11548" width="26.5703125" style="2" bestFit="1" customWidth="1"/>
    <col min="11549" max="11549" width="24.5703125" style="2" bestFit="1" customWidth="1"/>
    <col min="11550" max="11550" width="23.5703125" style="2" bestFit="1" customWidth="1"/>
    <col min="11551" max="11551" width="27.42578125" style="2" bestFit="1" customWidth="1"/>
    <col min="11552" max="11552" width="29.5703125" style="2" bestFit="1" customWidth="1"/>
    <col min="11553" max="11553" width="27.42578125" style="2" bestFit="1" customWidth="1"/>
    <col min="11554" max="11554" width="26.42578125" style="2" bestFit="1" customWidth="1"/>
    <col min="11555" max="11556" width="29.42578125" style="2" bestFit="1" customWidth="1"/>
    <col min="11557" max="11557" width="22.5703125" style="2" bestFit="1" customWidth="1"/>
    <col min="11558" max="11558" width="28.5703125" style="2" bestFit="1" customWidth="1"/>
    <col min="11559" max="11559" width="22.5703125" style="2" bestFit="1" customWidth="1"/>
    <col min="11560" max="11560" width="29.5703125" style="2" bestFit="1" customWidth="1"/>
    <col min="11561" max="11561" width="20.42578125" style="2" bestFit="1" customWidth="1"/>
    <col min="11562" max="11562" width="5.5703125" style="2" bestFit="1" customWidth="1"/>
    <col min="11563" max="11563" width="255.5703125" style="2" bestFit="1" customWidth="1"/>
    <col min="11564" max="11564" width="32.5703125" style="2" bestFit="1" customWidth="1"/>
    <col min="11565" max="11565" width="11.5703125" style="2" bestFit="1" customWidth="1"/>
    <col min="11566" max="11566" width="15.42578125" style="2" bestFit="1" customWidth="1"/>
    <col min="11567" max="11567" width="15" style="2" bestFit="1" customWidth="1"/>
    <col min="11568" max="11568" width="19.42578125" style="2" bestFit="1" customWidth="1"/>
    <col min="11569" max="11569" width="8" style="2" bestFit="1" customWidth="1"/>
    <col min="11570" max="11570" width="9.42578125" style="2" bestFit="1" customWidth="1"/>
    <col min="11571" max="11571" width="12" style="2" bestFit="1" customWidth="1"/>
    <col min="11572" max="11776" width="11.5703125" style="2"/>
    <col min="11777" max="11777" width="13" style="2" customWidth="1"/>
    <col min="11778" max="11778" width="23.5703125" style="2" customWidth="1"/>
    <col min="11779" max="11783" width="0" style="2" hidden="1" customWidth="1"/>
    <col min="11784" max="11784" width="14.5703125" style="2" customWidth="1"/>
    <col min="11785" max="11785" width="11" style="2" bestFit="1" customWidth="1"/>
    <col min="11786" max="11786" width="11.5703125" style="2"/>
    <col min="11787" max="11787" width="14" style="2" bestFit="1" customWidth="1"/>
    <col min="11788" max="11788" width="16.5703125" style="2" bestFit="1" customWidth="1"/>
    <col min="11789" max="11789" width="9" style="2" bestFit="1" customWidth="1"/>
    <col min="11790" max="11790" width="15" style="2" bestFit="1" customWidth="1"/>
    <col min="11791" max="11791" width="27.5703125" style="2" bestFit="1" customWidth="1"/>
    <col min="11792" max="11792" width="12.5703125" style="2" bestFit="1" customWidth="1"/>
    <col min="11793" max="11793" width="8.5703125" style="2" bestFit="1" customWidth="1"/>
    <col min="11794" max="11794" width="27.5703125" style="2" bestFit="1" customWidth="1"/>
    <col min="11795" max="11795" width="34.5703125" style="2" bestFit="1" customWidth="1"/>
    <col min="11796" max="11796" width="32.42578125" style="2" bestFit="1" customWidth="1"/>
    <col min="11797" max="11797" width="36.42578125" style="2" bestFit="1" customWidth="1"/>
    <col min="11798" max="11799" width="25.42578125" style="2" bestFit="1" customWidth="1"/>
    <col min="11800" max="11800" width="11.42578125" style="2" bestFit="1" customWidth="1"/>
    <col min="11801" max="11801" width="27.5703125" style="2" bestFit="1" customWidth="1"/>
    <col min="11802" max="11802" width="19.42578125" style="2" bestFit="1" customWidth="1"/>
    <col min="11803" max="11803" width="27.42578125" style="2" bestFit="1" customWidth="1"/>
    <col min="11804" max="11804" width="26.5703125" style="2" bestFit="1" customWidth="1"/>
    <col min="11805" max="11805" width="24.5703125" style="2" bestFit="1" customWidth="1"/>
    <col min="11806" max="11806" width="23.5703125" style="2" bestFit="1" customWidth="1"/>
    <col min="11807" max="11807" width="27.42578125" style="2" bestFit="1" customWidth="1"/>
    <col min="11808" max="11808" width="29.5703125" style="2" bestFit="1" customWidth="1"/>
    <col min="11809" max="11809" width="27.42578125" style="2" bestFit="1" customWidth="1"/>
    <col min="11810" max="11810" width="26.42578125" style="2" bestFit="1" customWidth="1"/>
    <col min="11811" max="11812" width="29.42578125" style="2" bestFit="1" customWidth="1"/>
    <col min="11813" max="11813" width="22.5703125" style="2" bestFit="1" customWidth="1"/>
    <col min="11814" max="11814" width="28.5703125" style="2" bestFit="1" customWidth="1"/>
    <col min="11815" max="11815" width="22.5703125" style="2" bestFit="1" customWidth="1"/>
    <col min="11816" max="11816" width="29.5703125" style="2" bestFit="1" customWidth="1"/>
    <col min="11817" max="11817" width="20.42578125" style="2" bestFit="1" customWidth="1"/>
    <col min="11818" max="11818" width="5.5703125" style="2" bestFit="1" customWidth="1"/>
    <col min="11819" max="11819" width="255.5703125" style="2" bestFit="1" customWidth="1"/>
    <col min="11820" max="11820" width="32.5703125" style="2" bestFit="1" customWidth="1"/>
    <col min="11821" max="11821" width="11.5703125" style="2" bestFit="1" customWidth="1"/>
    <col min="11822" max="11822" width="15.42578125" style="2" bestFit="1" customWidth="1"/>
    <col min="11823" max="11823" width="15" style="2" bestFit="1" customWidth="1"/>
    <col min="11824" max="11824" width="19.42578125" style="2" bestFit="1" customWidth="1"/>
    <col min="11825" max="11825" width="8" style="2" bestFit="1" customWidth="1"/>
    <col min="11826" max="11826" width="9.42578125" style="2" bestFit="1" customWidth="1"/>
    <col min="11827" max="11827" width="12" style="2" bestFit="1" customWidth="1"/>
    <col min="11828" max="12032" width="11.5703125" style="2"/>
    <col min="12033" max="12033" width="13" style="2" customWidth="1"/>
    <col min="12034" max="12034" width="23.5703125" style="2" customWidth="1"/>
    <col min="12035" max="12039" width="0" style="2" hidden="1" customWidth="1"/>
    <col min="12040" max="12040" width="14.5703125" style="2" customWidth="1"/>
    <col min="12041" max="12041" width="11" style="2" bestFit="1" customWidth="1"/>
    <col min="12042" max="12042" width="11.5703125" style="2"/>
    <col min="12043" max="12043" width="14" style="2" bestFit="1" customWidth="1"/>
    <col min="12044" max="12044" width="16.5703125" style="2" bestFit="1" customWidth="1"/>
    <col min="12045" max="12045" width="9" style="2" bestFit="1" customWidth="1"/>
    <col min="12046" max="12046" width="15" style="2" bestFit="1" customWidth="1"/>
    <col min="12047" max="12047" width="27.5703125" style="2" bestFit="1" customWidth="1"/>
    <col min="12048" max="12048" width="12.5703125" style="2" bestFit="1" customWidth="1"/>
    <col min="12049" max="12049" width="8.5703125" style="2" bestFit="1" customWidth="1"/>
    <col min="12050" max="12050" width="27.5703125" style="2" bestFit="1" customWidth="1"/>
    <col min="12051" max="12051" width="34.5703125" style="2" bestFit="1" customWidth="1"/>
    <col min="12052" max="12052" width="32.42578125" style="2" bestFit="1" customWidth="1"/>
    <col min="12053" max="12053" width="36.42578125" style="2" bestFit="1" customWidth="1"/>
    <col min="12054" max="12055" width="25.42578125" style="2" bestFit="1" customWidth="1"/>
    <col min="12056" max="12056" width="11.42578125" style="2" bestFit="1" customWidth="1"/>
    <col min="12057" max="12057" width="27.5703125" style="2" bestFit="1" customWidth="1"/>
    <col min="12058" max="12058" width="19.42578125" style="2" bestFit="1" customWidth="1"/>
    <col min="12059" max="12059" width="27.42578125" style="2" bestFit="1" customWidth="1"/>
    <col min="12060" max="12060" width="26.5703125" style="2" bestFit="1" customWidth="1"/>
    <col min="12061" max="12061" width="24.5703125" style="2" bestFit="1" customWidth="1"/>
    <col min="12062" max="12062" width="23.5703125" style="2" bestFit="1" customWidth="1"/>
    <col min="12063" max="12063" width="27.42578125" style="2" bestFit="1" customWidth="1"/>
    <col min="12064" max="12064" width="29.5703125" style="2" bestFit="1" customWidth="1"/>
    <col min="12065" max="12065" width="27.42578125" style="2" bestFit="1" customWidth="1"/>
    <col min="12066" max="12066" width="26.42578125" style="2" bestFit="1" customWidth="1"/>
    <col min="12067" max="12068" width="29.42578125" style="2" bestFit="1" customWidth="1"/>
    <col min="12069" max="12069" width="22.5703125" style="2" bestFit="1" customWidth="1"/>
    <col min="12070" max="12070" width="28.5703125" style="2" bestFit="1" customWidth="1"/>
    <col min="12071" max="12071" width="22.5703125" style="2" bestFit="1" customWidth="1"/>
    <col min="12072" max="12072" width="29.5703125" style="2" bestFit="1" customWidth="1"/>
    <col min="12073" max="12073" width="20.42578125" style="2" bestFit="1" customWidth="1"/>
    <col min="12074" max="12074" width="5.5703125" style="2" bestFit="1" customWidth="1"/>
    <col min="12075" max="12075" width="255.5703125" style="2" bestFit="1" customWidth="1"/>
    <col min="12076" max="12076" width="32.5703125" style="2" bestFit="1" customWidth="1"/>
    <col min="12077" max="12077" width="11.5703125" style="2" bestFit="1" customWidth="1"/>
    <col min="12078" max="12078" width="15.42578125" style="2" bestFit="1" customWidth="1"/>
    <col min="12079" max="12079" width="15" style="2" bestFit="1" customWidth="1"/>
    <col min="12080" max="12080" width="19.42578125" style="2" bestFit="1" customWidth="1"/>
    <col min="12081" max="12081" width="8" style="2" bestFit="1" customWidth="1"/>
    <col min="12082" max="12082" width="9.42578125" style="2" bestFit="1" customWidth="1"/>
    <col min="12083" max="12083" width="12" style="2" bestFit="1" customWidth="1"/>
    <col min="12084" max="12288" width="11.5703125" style="2"/>
    <col min="12289" max="12289" width="13" style="2" customWidth="1"/>
    <col min="12290" max="12290" width="23.5703125" style="2" customWidth="1"/>
    <col min="12291" max="12295" width="0" style="2" hidden="1" customWidth="1"/>
    <col min="12296" max="12296" width="14.5703125" style="2" customWidth="1"/>
    <col min="12297" max="12297" width="11" style="2" bestFit="1" customWidth="1"/>
    <col min="12298" max="12298" width="11.5703125" style="2"/>
    <col min="12299" max="12299" width="14" style="2" bestFit="1" customWidth="1"/>
    <col min="12300" max="12300" width="16.5703125" style="2" bestFit="1" customWidth="1"/>
    <col min="12301" max="12301" width="9" style="2" bestFit="1" customWidth="1"/>
    <col min="12302" max="12302" width="15" style="2" bestFit="1" customWidth="1"/>
    <col min="12303" max="12303" width="27.5703125" style="2" bestFit="1" customWidth="1"/>
    <col min="12304" max="12304" width="12.5703125" style="2" bestFit="1" customWidth="1"/>
    <col min="12305" max="12305" width="8.5703125" style="2" bestFit="1" customWidth="1"/>
    <col min="12306" max="12306" width="27.5703125" style="2" bestFit="1" customWidth="1"/>
    <col min="12307" max="12307" width="34.5703125" style="2" bestFit="1" customWidth="1"/>
    <col min="12308" max="12308" width="32.42578125" style="2" bestFit="1" customWidth="1"/>
    <col min="12309" max="12309" width="36.42578125" style="2" bestFit="1" customWidth="1"/>
    <col min="12310" max="12311" width="25.42578125" style="2" bestFit="1" customWidth="1"/>
    <col min="12312" max="12312" width="11.42578125" style="2" bestFit="1" customWidth="1"/>
    <col min="12313" max="12313" width="27.5703125" style="2" bestFit="1" customWidth="1"/>
    <col min="12314" max="12314" width="19.42578125" style="2" bestFit="1" customWidth="1"/>
    <col min="12315" max="12315" width="27.42578125" style="2" bestFit="1" customWidth="1"/>
    <col min="12316" max="12316" width="26.5703125" style="2" bestFit="1" customWidth="1"/>
    <col min="12317" max="12317" width="24.5703125" style="2" bestFit="1" customWidth="1"/>
    <col min="12318" max="12318" width="23.5703125" style="2" bestFit="1" customWidth="1"/>
    <col min="12319" max="12319" width="27.42578125" style="2" bestFit="1" customWidth="1"/>
    <col min="12320" max="12320" width="29.5703125" style="2" bestFit="1" customWidth="1"/>
    <col min="12321" max="12321" width="27.42578125" style="2" bestFit="1" customWidth="1"/>
    <col min="12322" max="12322" width="26.42578125" style="2" bestFit="1" customWidth="1"/>
    <col min="12323" max="12324" width="29.42578125" style="2" bestFit="1" customWidth="1"/>
    <col min="12325" max="12325" width="22.5703125" style="2" bestFit="1" customWidth="1"/>
    <col min="12326" max="12326" width="28.5703125" style="2" bestFit="1" customWidth="1"/>
    <col min="12327" max="12327" width="22.5703125" style="2" bestFit="1" customWidth="1"/>
    <col min="12328" max="12328" width="29.5703125" style="2" bestFit="1" customWidth="1"/>
    <col min="12329" max="12329" width="20.42578125" style="2" bestFit="1" customWidth="1"/>
    <col min="12330" max="12330" width="5.5703125" style="2" bestFit="1" customWidth="1"/>
    <col min="12331" max="12331" width="255.5703125" style="2" bestFit="1" customWidth="1"/>
    <col min="12332" max="12332" width="32.5703125" style="2" bestFit="1" customWidth="1"/>
    <col min="12333" max="12333" width="11.5703125" style="2" bestFit="1" customWidth="1"/>
    <col min="12334" max="12334" width="15.42578125" style="2" bestFit="1" customWidth="1"/>
    <col min="12335" max="12335" width="15" style="2" bestFit="1" customWidth="1"/>
    <col min="12336" max="12336" width="19.42578125" style="2" bestFit="1" customWidth="1"/>
    <col min="12337" max="12337" width="8" style="2" bestFit="1" customWidth="1"/>
    <col min="12338" max="12338" width="9.42578125" style="2" bestFit="1" customWidth="1"/>
    <col min="12339" max="12339" width="12" style="2" bestFit="1" customWidth="1"/>
    <col min="12340" max="12544" width="11.5703125" style="2"/>
    <col min="12545" max="12545" width="13" style="2" customWidth="1"/>
    <col min="12546" max="12546" width="23.5703125" style="2" customWidth="1"/>
    <col min="12547" max="12551" width="0" style="2" hidden="1" customWidth="1"/>
    <col min="12552" max="12552" width="14.5703125" style="2" customWidth="1"/>
    <col min="12553" max="12553" width="11" style="2" bestFit="1" customWidth="1"/>
    <col min="12554" max="12554" width="11.5703125" style="2"/>
    <col min="12555" max="12555" width="14" style="2" bestFit="1" customWidth="1"/>
    <col min="12556" max="12556" width="16.5703125" style="2" bestFit="1" customWidth="1"/>
    <col min="12557" max="12557" width="9" style="2" bestFit="1" customWidth="1"/>
    <col min="12558" max="12558" width="15" style="2" bestFit="1" customWidth="1"/>
    <col min="12559" max="12559" width="27.5703125" style="2" bestFit="1" customWidth="1"/>
    <col min="12560" max="12560" width="12.5703125" style="2" bestFit="1" customWidth="1"/>
    <col min="12561" max="12561" width="8.5703125" style="2" bestFit="1" customWidth="1"/>
    <col min="12562" max="12562" width="27.5703125" style="2" bestFit="1" customWidth="1"/>
    <col min="12563" max="12563" width="34.5703125" style="2" bestFit="1" customWidth="1"/>
    <col min="12564" max="12564" width="32.42578125" style="2" bestFit="1" customWidth="1"/>
    <col min="12565" max="12565" width="36.42578125" style="2" bestFit="1" customWidth="1"/>
    <col min="12566" max="12567" width="25.42578125" style="2" bestFit="1" customWidth="1"/>
    <col min="12568" max="12568" width="11.42578125" style="2" bestFit="1" customWidth="1"/>
    <col min="12569" max="12569" width="27.5703125" style="2" bestFit="1" customWidth="1"/>
    <col min="12570" max="12570" width="19.42578125" style="2" bestFit="1" customWidth="1"/>
    <col min="12571" max="12571" width="27.42578125" style="2" bestFit="1" customWidth="1"/>
    <col min="12572" max="12572" width="26.5703125" style="2" bestFit="1" customWidth="1"/>
    <col min="12573" max="12573" width="24.5703125" style="2" bestFit="1" customWidth="1"/>
    <col min="12574" max="12574" width="23.5703125" style="2" bestFit="1" customWidth="1"/>
    <col min="12575" max="12575" width="27.42578125" style="2" bestFit="1" customWidth="1"/>
    <col min="12576" max="12576" width="29.5703125" style="2" bestFit="1" customWidth="1"/>
    <col min="12577" max="12577" width="27.42578125" style="2" bestFit="1" customWidth="1"/>
    <col min="12578" max="12578" width="26.42578125" style="2" bestFit="1" customWidth="1"/>
    <col min="12579" max="12580" width="29.42578125" style="2" bestFit="1" customWidth="1"/>
    <col min="12581" max="12581" width="22.5703125" style="2" bestFit="1" customWidth="1"/>
    <col min="12582" max="12582" width="28.5703125" style="2" bestFit="1" customWidth="1"/>
    <col min="12583" max="12583" width="22.5703125" style="2" bestFit="1" customWidth="1"/>
    <col min="12584" max="12584" width="29.5703125" style="2" bestFit="1" customWidth="1"/>
    <col min="12585" max="12585" width="20.42578125" style="2" bestFit="1" customWidth="1"/>
    <col min="12586" max="12586" width="5.5703125" style="2" bestFit="1" customWidth="1"/>
    <col min="12587" max="12587" width="255.5703125" style="2" bestFit="1" customWidth="1"/>
    <col min="12588" max="12588" width="32.5703125" style="2" bestFit="1" customWidth="1"/>
    <col min="12589" max="12589" width="11.5703125" style="2" bestFit="1" customWidth="1"/>
    <col min="12590" max="12590" width="15.42578125" style="2" bestFit="1" customWidth="1"/>
    <col min="12591" max="12591" width="15" style="2" bestFit="1" customWidth="1"/>
    <col min="12592" max="12592" width="19.42578125" style="2" bestFit="1" customWidth="1"/>
    <col min="12593" max="12593" width="8" style="2" bestFit="1" customWidth="1"/>
    <col min="12594" max="12594" width="9.42578125" style="2" bestFit="1" customWidth="1"/>
    <col min="12595" max="12595" width="12" style="2" bestFit="1" customWidth="1"/>
    <col min="12596" max="12800" width="11.5703125" style="2"/>
    <col min="12801" max="12801" width="13" style="2" customWidth="1"/>
    <col min="12802" max="12802" width="23.5703125" style="2" customWidth="1"/>
    <col min="12803" max="12807" width="0" style="2" hidden="1" customWidth="1"/>
    <col min="12808" max="12808" width="14.5703125" style="2" customWidth="1"/>
    <col min="12809" max="12809" width="11" style="2" bestFit="1" customWidth="1"/>
    <col min="12810" max="12810" width="11.5703125" style="2"/>
    <col min="12811" max="12811" width="14" style="2" bestFit="1" customWidth="1"/>
    <col min="12812" max="12812" width="16.5703125" style="2" bestFit="1" customWidth="1"/>
    <col min="12813" max="12813" width="9" style="2" bestFit="1" customWidth="1"/>
    <col min="12814" max="12814" width="15" style="2" bestFit="1" customWidth="1"/>
    <col min="12815" max="12815" width="27.5703125" style="2" bestFit="1" customWidth="1"/>
    <col min="12816" max="12816" width="12.5703125" style="2" bestFit="1" customWidth="1"/>
    <col min="12817" max="12817" width="8.5703125" style="2" bestFit="1" customWidth="1"/>
    <col min="12818" max="12818" width="27.5703125" style="2" bestFit="1" customWidth="1"/>
    <col min="12819" max="12819" width="34.5703125" style="2" bestFit="1" customWidth="1"/>
    <col min="12820" max="12820" width="32.42578125" style="2" bestFit="1" customWidth="1"/>
    <col min="12821" max="12821" width="36.42578125" style="2" bestFit="1" customWidth="1"/>
    <col min="12822" max="12823" width="25.42578125" style="2" bestFit="1" customWidth="1"/>
    <col min="12824" max="12824" width="11.42578125" style="2" bestFit="1" customWidth="1"/>
    <col min="12825" max="12825" width="27.5703125" style="2" bestFit="1" customWidth="1"/>
    <col min="12826" max="12826" width="19.42578125" style="2" bestFit="1" customWidth="1"/>
    <col min="12827" max="12827" width="27.42578125" style="2" bestFit="1" customWidth="1"/>
    <col min="12828" max="12828" width="26.5703125" style="2" bestFit="1" customWidth="1"/>
    <col min="12829" max="12829" width="24.5703125" style="2" bestFit="1" customWidth="1"/>
    <col min="12830" max="12830" width="23.5703125" style="2" bestFit="1" customWidth="1"/>
    <col min="12831" max="12831" width="27.42578125" style="2" bestFit="1" customWidth="1"/>
    <col min="12832" max="12832" width="29.5703125" style="2" bestFit="1" customWidth="1"/>
    <col min="12833" max="12833" width="27.42578125" style="2" bestFit="1" customWidth="1"/>
    <col min="12834" max="12834" width="26.42578125" style="2" bestFit="1" customWidth="1"/>
    <col min="12835" max="12836" width="29.42578125" style="2" bestFit="1" customWidth="1"/>
    <col min="12837" max="12837" width="22.5703125" style="2" bestFit="1" customWidth="1"/>
    <col min="12838" max="12838" width="28.5703125" style="2" bestFit="1" customWidth="1"/>
    <col min="12839" max="12839" width="22.5703125" style="2" bestFit="1" customWidth="1"/>
    <col min="12840" max="12840" width="29.5703125" style="2" bestFit="1" customWidth="1"/>
    <col min="12841" max="12841" width="20.42578125" style="2" bestFit="1" customWidth="1"/>
    <col min="12842" max="12842" width="5.5703125" style="2" bestFit="1" customWidth="1"/>
    <col min="12843" max="12843" width="255.5703125" style="2" bestFit="1" customWidth="1"/>
    <col min="12844" max="12844" width="32.5703125" style="2" bestFit="1" customWidth="1"/>
    <col min="12845" max="12845" width="11.5703125" style="2" bestFit="1" customWidth="1"/>
    <col min="12846" max="12846" width="15.42578125" style="2" bestFit="1" customWidth="1"/>
    <col min="12847" max="12847" width="15" style="2" bestFit="1" customWidth="1"/>
    <col min="12848" max="12848" width="19.42578125" style="2" bestFit="1" customWidth="1"/>
    <col min="12849" max="12849" width="8" style="2" bestFit="1" customWidth="1"/>
    <col min="12850" max="12850" width="9.42578125" style="2" bestFit="1" customWidth="1"/>
    <col min="12851" max="12851" width="12" style="2" bestFit="1" customWidth="1"/>
    <col min="12852" max="13056" width="11.5703125" style="2"/>
    <col min="13057" max="13057" width="13" style="2" customWidth="1"/>
    <col min="13058" max="13058" width="23.5703125" style="2" customWidth="1"/>
    <col min="13059" max="13063" width="0" style="2" hidden="1" customWidth="1"/>
    <col min="13064" max="13064" width="14.5703125" style="2" customWidth="1"/>
    <col min="13065" max="13065" width="11" style="2" bestFit="1" customWidth="1"/>
    <col min="13066" max="13066" width="11.5703125" style="2"/>
    <col min="13067" max="13067" width="14" style="2" bestFit="1" customWidth="1"/>
    <col min="13068" max="13068" width="16.5703125" style="2" bestFit="1" customWidth="1"/>
    <col min="13069" max="13069" width="9" style="2" bestFit="1" customWidth="1"/>
    <col min="13070" max="13070" width="15" style="2" bestFit="1" customWidth="1"/>
    <col min="13071" max="13071" width="27.5703125" style="2" bestFit="1" customWidth="1"/>
    <col min="13072" max="13072" width="12.5703125" style="2" bestFit="1" customWidth="1"/>
    <col min="13073" max="13073" width="8.5703125" style="2" bestFit="1" customWidth="1"/>
    <col min="13074" max="13074" width="27.5703125" style="2" bestFit="1" customWidth="1"/>
    <col min="13075" max="13075" width="34.5703125" style="2" bestFit="1" customWidth="1"/>
    <col min="13076" max="13076" width="32.42578125" style="2" bestFit="1" customWidth="1"/>
    <col min="13077" max="13077" width="36.42578125" style="2" bestFit="1" customWidth="1"/>
    <col min="13078" max="13079" width="25.42578125" style="2" bestFit="1" customWidth="1"/>
    <col min="13080" max="13080" width="11.42578125" style="2" bestFit="1" customWidth="1"/>
    <col min="13081" max="13081" width="27.5703125" style="2" bestFit="1" customWidth="1"/>
    <col min="13082" max="13082" width="19.42578125" style="2" bestFit="1" customWidth="1"/>
    <col min="13083" max="13083" width="27.42578125" style="2" bestFit="1" customWidth="1"/>
    <col min="13084" max="13084" width="26.5703125" style="2" bestFit="1" customWidth="1"/>
    <col min="13085" max="13085" width="24.5703125" style="2" bestFit="1" customWidth="1"/>
    <col min="13086" max="13086" width="23.5703125" style="2" bestFit="1" customWidth="1"/>
    <col min="13087" max="13087" width="27.42578125" style="2" bestFit="1" customWidth="1"/>
    <col min="13088" max="13088" width="29.5703125" style="2" bestFit="1" customWidth="1"/>
    <col min="13089" max="13089" width="27.42578125" style="2" bestFit="1" customWidth="1"/>
    <col min="13090" max="13090" width="26.42578125" style="2" bestFit="1" customWidth="1"/>
    <col min="13091" max="13092" width="29.42578125" style="2" bestFit="1" customWidth="1"/>
    <col min="13093" max="13093" width="22.5703125" style="2" bestFit="1" customWidth="1"/>
    <col min="13094" max="13094" width="28.5703125" style="2" bestFit="1" customWidth="1"/>
    <col min="13095" max="13095" width="22.5703125" style="2" bestFit="1" customWidth="1"/>
    <col min="13096" max="13096" width="29.5703125" style="2" bestFit="1" customWidth="1"/>
    <col min="13097" max="13097" width="20.42578125" style="2" bestFit="1" customWidth="1"/>
    <col min="13098" max="13098" width="5.5703125" style="2" bestFit="1" customWidth="1"/>
    <col min="13099" max="13099" width="255.5703125" style="2" bestFit="1" customWidth="1"/>
    <col min="13100" max="13100" width="32.5703125" style="2" bestFit="1" customWidth="1"/>
    <col min="13101" max="13101" width="11.5703125" style="2" bestFit="1" customWidth="1"/>
    <col min="13102" max="13102" width="15.42578125" style="2" bestFit="1" customWidth="1"/>
    <col min="13103" max="13103" width="15" style="2" bestFit="1" customWidth="1"/>
    <col min="13104" max="13104" width="19.42578125" style="2" bestFit="1" customWidth="1"/>
    <col min="13105" max="13105" width="8" style="2" bestFit="1" customWidth="1"/>
    <col min="13106" max="13106" width="9.42578125" style="2" bestFit="1" customWidth="1"/>
    <col min="13107" max="13107" width="12" style="2" bestFit="1" customWidth="1"/>
    <col min="13108" max="13312" width="11.5703125" style="2"/>
    <col min="13313" max="13313" width="13" style="2" customWidth="1"/>
    <col min="13314" max="13314" width="23.5703125" style="2" customWidth="1"/>
    <col min="13315" max="13319" width="0" style="2" hidden="1" customWidth="1"/>
    <col min="13320" max="13320" width="14.5703125" style="2" customWidth="1"/>
    <col min="13321" max="13321" width="11" style="2" bestFit="1" customWidth="1"/>
    <col min="13322" max="13322" width="11.5703125" style="2"/>
    <col min="13323" max="13323" width="14" style="2" bestFit="1" customWidth="1"/>
    <col min="13324" max="13324" width="16.5703125" style="2" bestFit="1" customWidth="1"/>
    <col min="13325" max="13325" width="9" style="2" bestFit="1" customWidth="1"/>
    <col min="13326" max="13326" width="15" style="2" bestFit="1" customWidth="1"/>
    <col min="13327" max="13327" width="27.5703125" style="2" bestFit="1" customWidth="1"/>
    <col min="13328" max="13328" width="12.5703125" style="2" bestFit="1" customWidth="1"/>
    <col min="13329" max="13329" width="8.5703125" style="2" bestFit="1" customWidth="1"/>
    <col min="13330" max="13330" width="27.5703125" style="2" bestFit="1" customWidth="1"/>
    <col min="13331" max="13331" width="34.5703125" style="2" bestFit="1" customWidth="1"/>
    <col min="13332" max="13332" width="32.42578125" style="2" bestFit="1" customWidth="1"/>
    <col min="13333" max="13333" width="36.42578125" style="2" bestFit="1" customWidth="1"/>
    <col min="13334" max="13335" width="25.42578125" style="2" bestFit="1" customWidth="1"/>
    <col min="13336" max="13336" width="11.42578125" style="2" bestFit="1" customWidth="1"/>
    <col min="13337" max="13337" width="27.5703125" style="2" bestFit="1" customWidth="1"/>
    <col min="13338" max="13338" width="19.42578125" style="2" bestFit="1" customWidth="1"/>
    <col min="13339" max="13339" width="27.42578125" style="2" bestFit="1" customWidth="1"/>
    <col min="13340" max="13340" width="26.5703125" style="2" bestFit="1" customWidth="1"/>
    <col min="13341" max="13341" width="24.5703125" style="2" bestFit="1" customWidth="1"/>
    <col min="13342" max="13342" width="23.5703125" style="2" bestFit="1" customWidth="1"/>
    <col min="13343" max="13343" width="27.42578125" style="2" bestFit="1" customWidth="1"/>
    <col min="13344" max="13344" width="29.5703125" style="2" bestFit="1" customWidth="1"/>
    <col min="13345" max="13345" width="27.42578125" style="2" bestFit="1" customWidth="1"/>
    <col min="13346" max="13346" width="26.42578125" style="2" bestFit="1" customWidth="1"/>
    <col min="13347" max="13348" width="29.42578125" style="2" bestFit="1" customWidth="1"/>
    <col min="13349" max="13349" width="22.5703125" style="2" bestFit="1" customWidth="1"/>
    <col min="13350" max="13350" width="28.5703125" style="2" bestFit="1" customWidth="1"/>
    <col min="13351" max="13351" width="22.5703125" style="2" bestFit="1" customWidth="1"/>
    <col min="13352" max="13352" width="29.5703125" style="2" bestFit="1" customWidth="1"/>
    <col min="13353" max="13353" width="20.42578125" style="2" bestFit="1" customWidth="1"/>
    <col min="13354" max="13354" width="5.5703125" style="2" bestFit="1" customWidth="1"/>
    <col min="13355" max="13355" width="255.5703125" style="2" bestFit="1" customWidth="1"/>
    <col min="13356" max="13356" width="32.5703125" style="2" bestFit="1" customWidth="1"/>
    <col min="13357" max="13357" width="11.5703125" style="2" bestFit="1" customWidth="1"/>
    <col min="13358" max="13358" width="15.42578125" style="2" bestFit="1" customWidth="1"/>
    <col min="13359" max="13359" width="15" style="2" bestFit="1" customWidth="1"/>
    <col min="13360" max="13360" width="19.42578125" style="2" bestFit="1" customWidth="1"/>
    <col min="13361" max="13361" width="8" style="2" bestFit="1" customWidth="1"/>
    <col min="13362" max="13362" width="9.42578125" style="2" bestFit="1" customWidth="1"/>
    <col min="13363" max="13363" width="12" style="2" bestFit="1" customWidth="1"/>
    <col min="13364" max="13568" width="11.5703125" style="2"/>
    <col min="13569" max="13569" width="13" style="2" customWidth="1"/>
    <col min="13570" max="13570" width="23.5703125" style="2" customWidth="1"/>
    <col min="13571" max="13575" width="0" style="2" hidden="1" customWidth="1"/>
    <col min="13576" max="13576" width="14.5703125" style="2" customWidth="1"/>
    <col min="13577" max="13577" width="11" style="2" bestFit="1" customWidth="1"/>
    <col min="13578" max="13578" width="11.5703125" style="2"/>
    <col min="13579" max="13579" width="14" style="2" bestFit="1" customWidth="1"/>
    <col min="13580" max="13580" width="16.5703125" style="2" bestFit="1" customWidth="1"/>
    <col min="13581" max="13581" width="9" style="2" bestFit="1" customWidth="1"/>
    <col min="13582" max="13582" width="15" style="2" bestFit="1" customWidth="1"/>
    <col min="13583" max="13583" width="27.5703125" style="2" bestFit="1" customWidth="1"/>
    <col min="13584" max="13584" width="12.5703125" style="2" bestFit="1" customWidth="1"/>
    <col min="13585" max="13585" width="8.5703125" style="2" bestFit="1" customWidth="1"/>
    <col min="13586" max="13586" width="27.5703125" style="2" bestFit="1" customWidth="1"/>
    <col min="13587" max="13587" width="34.5703125" style="2" bestFit="1" customWidth="1"/>
    <col min="13588" max="13588" width="32.42578125" style="2" bestFit="1" customWidth="1"/>
    <col min="13589" max="13589" width="36.42578125" style="2" bestFit="1" customWidth="1"/>
    <col min="13590" max="13591" width="25.42578125" style="2" bestFit="1" customWidth="1"/>
    <col min="13592" max="13592" width="11.42578125" style="2" bestFit="1" customWidth="1"/>
    <col min="13593" max="13593" width="27.5703125" style="2" bestFit="1" customWidth="1"/>
    <col min="13594" max="13594" width="19.42578125" style="2" bestFit="1" customWidth="1"/>
    <col min="13595" max="13595" width="27.42578125" style="2" bestFit="1" customWidth="1"/>
    <col min="13596" max="13596" width="26.5703125" style="2" bestFit="1" customWidth="1"/>
    <col min="13597" max="13597" width="24.5703125" style="2" bestFit="1" customWidth="1"/>
    <col min="13598" max="13598" width="23.5703125" style="2" bestFit="1" customWidth="1"/>
    <col min="13599" max="13599" width="27.42578125" style="2" bestFit="1" customWidth="1"/>
    <col min="13600" max="13600" width="29.5703125" style="2" bestFit="1" customWidth="1"/>
    <col min="13601" max="13601" width="27.42578125" style="2" bestFit="1" customWidth="1"/>
    <col min="13602" max="13602" width="26.42578125" style="2" bestFit="1" customWidth="1"/>
    <col min="13603" max="13604" width="29.42578125" style="2" bestFit="1" customWidth="1"/>
    <col min="13605" max="13605" width="22.5703125" style="2" bestFit="1" customWidth="1"/>
    <col min="13606" max="13606" width="28.5703125" style="2" bestFit="1" customWidth="1"/>
    <col min="13607" max="13607" width="22.5703125" style="2" bestFit="1" customWidth="1"/>
    <col min="13608" max="13608" width="29.5703125" style="2" bestFit="1" customWidth="1"/>
    <col min="13609" max="13609" width="20.42578125" style="2" bestFit="1" customWidth="1"/>
    <col min="13610" max="13610" width="5.5703125" style="2" bestFit="1" customWidth="1"/>
    <col min="13611" max="13611" width="255.5703125" style="2" bestFit="1" customWidth="1"/>
    <col min="13612" max="13612" width="32.5703125" style="2" bestFit="1" customWidth="1"/>
    <col min="13613" max="13613" width="11.5703125" style="2" bestFit="1" customWidth="1"/>
    <col min="13614" max="13614" width="15.42578125" style="2" bestFit="1" customWidth="1"/>
    <col min="13615" max="13615" width="15" style="2" bestFit="1" customWidth="1"/>
    <col min="13616" max="13616" width="19.42578125" style="2" bestFit="1" customWidth="1"/>
    <col min="13617" max="13617" width="8" style="2" bestFit="1" customWidth="1"/>
    <col min="13618" max="13618" width="9.42578125" style="2" bestFit="1" customWidth="1"/>
    <col min="13619" max="13619" width="12" style="2" bestFit="1" customWidth="1"/>
    <col min="13620" max="13824" width="11.5703125" style="2"/>
    <col min="13825" max="13825" width="13" style="2" customWidth="1"/>
    <col min="13826" max="13826" width="23.5703125" style="2" customWidth="1"/>
    <col min="13827" max="13831" width="0" style="2" hidden="1" customWidth="1"/>
    <col min="13832" max="13832" width="14.5703125" style="2" customWidth="1"/>
    <col min="13833" max="13833" width="11" style="2" bestFit="1" customWidth="1"/>
    <col min="13834" max="13834" width="11.5703125" style="2"/>
    <col min="13835" max="13835" width="14" style="2" bestFit="1" customWidth="1"/>
    <col min="13836" max="13836" width="16.5703125" style="2" bestFit="1" customWidth="1"/>
    <col min="13837" max="13837" width="9" style="2" bestFit="1" customWidth="1"/>
    <col min="13838" max="13838" width="15" style="2" bestFit="1" customWidth="1"/>
    <col min="13839" max="13839" width="27.5703125" style="2" bestFit="1" customWidth="1"/>
    <col min="13840" max="13840" width="12.5703125" style="2" bestFit="1" customWidth="1"/>
    <col min="13841" max="13841" width="8.5703125" style="2" bestFit="1" customWidth="1"/>
    <col min="13842" max="13842" width="27.5703125" style="2" bestFit="1" customWidth="1"/>
    <col min="13843" max="13843" width="34.5703125" style="2" bestFit="1" customWidth="1"/>
    <col min="13844" max="13844" width="32.42578125" style="2" bestFit="1" customWidth="1"/>
    <col min="13845" max="13845" width="36.42578125" style="2" bestFit="1" customWidth="1"/>
    <col min="13846" max="13847" width="25.42578125" style="2" bestFit="1" customWidth="1"/>
    <col min="13848" max="13848" width="11.42578125" style="2" bestFit="1" customWidth="1"/>
    <col min="13849" max="13849" width="27.5703125" style="2" bestFit="1" customWidth="1"/>
    <col min="13850" max="13850" width="19.42578125" style="2" bestFit="1" customWidth="1"/>
    <col min="13851" max="13851" width="27.42578125" style="2" bestFit="1" customWidth="1"/>
    <col min="13852" max="13852" width="26.5703125" style="2" bestFit="1" customWidth="1"/>
    <col min="13853" max="13853" width="24.5703125" style="2" bestFit="1" customWidth="1"/>
    <col min="13854" max="13854" width="23.5703125" style="2" bestFit="1" customWidth="1"/>
    <col min="13855" max="13855" width="27.42578125" style="2" bestFit="1" customWidth="1"/>
    <col min="13856" max="13856" width="29.5703125" style="2" bestFit="1" customWidth="1"/>
    <col min="13857" max="13857" width="27.42578125" style="2" bestFit="1" customWidth="1"/>
    <col min="13858" max="13858" width="26.42578125" style="2" bestFit="1" customWidth="1"/>
    <col min="13859" max="13860" width="29.42578125" style="2" bestFit="1" customWidth="1"/>
    <col min="13861" max="13861" width="22.5703125" style="2" bestFit="1" customWidth="1"/>
    <col min="13862" max="13862" width="28.5703125" style="2" bestFit="1" customWidth="1"/>
    <col min="13863" max="13863" width="22.5703125" style="2" bestFit="1" customWidth="1"/>
    <col min="13864" max="13864" width="29.5703125" style="2" bestFit="1" customWidth="1"/>
    <col min="13865" max="13865" width="20.42578125" style="2" bestFit="1" customWidth="1"/>
    <col min="13866" max="13866" width="5.5703125" style="2" bestFit="1" customWidth="1"/>
    <col min="13867" max="13867" width="255.5703125" style="2" bestFit="1" customWidth="1"/>
    <col min="13868" max="13868" width="32.5703125" style="2" bestFit="1" customWidth="1"/>
    <col min="13869" max="13869" width="11.5703125" style="2" bestFit="1" customWidth="1"/>
    <col min="13870" max="13870" width="15.42578125" style="2" bestFit="1" customWidth="1"/>
    <col min="13871" max="13871" width="15" style="2" bestFit="1" customWidth="1"/>
    <col min="13872" max="13872" width="19.42578125" style="2" bestFit="1" customWidth="1"/>
    <col min="13873" max="13873" width="8" style="2" bestFit="1" customWidth="1"/>
    <col min="13874" max="13874" width="9.42578125" style="2" bestFit="1" customWidth="1"/>
    <col min="13875" max="13875" width="12" style="2" bestFit="1" customWidth="1"/>
    <col min="13876" max="14080" width="11.5703125" style="2"/>
    <col min="14081" max="14081" width="13" style="2" customWidth="1"/>
    <col min="14082" max="14082" width="23.5703125" style="2" customWidth="1"/>
    <col min="14083" max="14087" width="0" style="2" hidden="1" customWidth="1"/>
    <col min="14088" max="14088" width="14.5703125" style="2" customWidth="1"/>
    <col min="14089" max="14089" width="11" style="2" bestFit="1" customWidth="1"/>
    <col min="14090" max="14090" width="11.5703125" style="2"/>
    <col min="14091" max="14091" width="14" style="2" bestFit="1" customWidth="1"/>
    <col min="14092" max="14092" width="16.5703125" style="2" bestFit="1" customWidth="1"/>
    <col min="14093" max="14093" width="9" style="2" bestFit="1" customWidth="1"/>
    <col min="14094" max="14094" width="15" style="2" bestFit="1" customWidth="1"/>
    <col min="14095" max="14095" width="27.5703125" style="2" bestFit="1" customWidth="1"/>
    <col min="14096" max="14096" width="12.5703125" style="2" bestFit="1" customWidth="1"/>
    <col min="14097" max="14097" width="8.5703125" style="2" bestFit="1" customWidth="1"/>
    <col min="14098" max="14098" width="27.5703125" style="2" bestFit="1" customWidth="1"/>
    <col min="14099" max="14099" width="34.5703125" style="2" bestFit="1" customWidth="1"/>
    <col min="14100" max="14100" width="32.42578125" style="2" bestFit="1" customWidth="1"/>
    <col min="14101" max="14101" width="36.42578125" style="2" bestFit="1" customWidth="1"/>
    <col min="14102" max="14103" width="25.42578125" style="2" bestFit="1" customWidth="1"/>
    <col min="14104" max="14104" width="11.42578125" style="2" bestFit="1" customWidth="1"/>
    <col min="14105" max="14105" width="27.5703125" style="2" bestFit="1" customWidth="1"/>
    <col min="14106" max="14106" width="19.42578125" style="2" bestFit="1" customWidth="1"/>
    <col min="14107" max="14107" width="27.42578125" style="2" bestFit="1" customWidth="1"/>
    <col min="14108" max="14108" width="26.5703125" style="2" bestFit="1" customWidth="1"/>
    <col min="14109" max="14109" width="24.5703125" style="2" bestFit="1" customWidth="1"/>
    <col min="14110" max="14110" width="23.5703125" style="2" bestFit="1" customWidth="1"/>
    <col min="14111" max="14111" width="27.42578125" style="2" bestFit="1" customWidth="1"/>
    <col min="14112" max="14112" width="29.5703125" style="2" bestFit="1" customWidth="1"/>
    <col min="14113" max="14113" width="27.42578125" style="2" bestFit="1" customWidth="1"/>
    <col min="14114" max="14114" width="26.42578125" style="2" bestFit="1" customWidth="1"/>
    <col min="14115" max="14116" width="29.42578125" style="2" bestFit="1" customWidth="1"/>
    <col min="14117" max="14117" width="22.5703125" style="2" bestFit="1" customWidth="1"/>
    <col min="14118" max="14118" width="28.5703125" style="2" bestFit="1" customWidth="1"/>
    <col min="14119" max="14119" width="22.5703125" style="2" bestFit="1" customWidth="1"/>
    <col min="14120" max="14120" width="29.5703125" style="2" bestFit="1" customWidth="1"/>
    <col min="14121" max="14121" width="20.42578125" style="2" bestFit="1" customWidth="1"/>
    <col min="14122" max="14122" width="5.5703125" style="2" bestFit="1" customWidth="1"/>
    <col min="14123" max="14123" width="255.5703125" style="2" bestFit="1" customWidth="1"/>
    <col min="14124" max="14124" width="32.5703125" style="2" bestFit="1" customWidth="1"/>
    <col min="14125" max="14125" width="11.5703125" style="2" bestFit="1" customWidth="1"/>
    <col min="14126" max="14126" width="15.42578125" style="2" bestFit="1" customWidth="1"/>
    <col min="14127" max="14127" width="15" style="2" bestFit="1" customWidth="1"/>
    <col min="14128" max="14128" width="19.42578125" style="2" bestFit="1" customWidth="1"/>
    <col min="14129" max="14129" width="8" style="2" bestFit="1" customWidth="1"/>
    <col min="14130" max="14130" width="9.42578125" style="2" bestFit="1" customWidth="1"/>
    <col min="14131" max="14131" width="12" style="2" bestFit="1" customWidth="1"/>
    <col min="14132" max="14336" width="11.5703125" style="2"/>
    <col min="14337" max="14337" width="13" style="2" customWidth="1"/>
    <col min="14338" max="14338" width="23.5703125" style="2" customWidth="1"/>
    <col min="14339" max="14343" width="0" style="2" hidden="1" customWidth="1"/>
    <col min="14344" max="14344" width="14.5703125" style="2" customWidth="1"/>
    <col min="14345" max="14345" width="11" style="2" bestFit="1" customWidth="1"/>
    <col min="14346" max="14346" width="11.5703125" style="2"/>
    <col min="14347" max="14347" width="14" style="2" bestFit="1" customWidth="1"/>
    <col min="14348" max="14348" width="16.5703125" style="2" bestFit="1" customWidth="1"/>
    <col min="14349" max="14349" width="9" style="2" bestFit="1" customWidth="1"/>
    <col min="14350" max="14350" width="15" style="2" bestFit="1" customWidth="1"/>
    <col min="14351" max="14351" width="27.5703125" style="2" bestFit="1" customWidth="1"/>
    <col min="14352" max="14352" width="12.5703125" style="2" bestFit="1" customWidth="1"/>
    <col min="14353" max="14353" width="8.5703125" style="2" bestFit="1" customWidth="1"/>
    <col min="14354" max="14354" width="27.5703125" style="2" bestFit="1" customWidth="1"/>
    <col min="14355" max="14355" width="34.5703125" style="2" bestFit="1" customWidth="1"/>
    <col min="14356" max="14356" width="32.42578125" style="2" bestFit="1" customWidth="1"/>
    <col min="14357" max="14357" width="36.42578125" style="2" bestFit="1" customWidth="1"/>
    <col min="14358" max="14359" width="25.42578125" style="2" bestFit="1" customWidth="1"/>
    <col min="14360" max="14360" width="11.42578125" style="2" bestFit="1" customWidth="1"/>
    <col min="14361" max="14361" width="27.5703125" style="2" bestFit="1" customWidth="1"/>
    <col min="14362" max="14362" width="19.42578125" style="2" bestFit="1" customWidth="1"/>
    <col min="14363" max="14363" width="27.42578125" style="2" bestFit="1" customWidth="1"/>
    <col min="14364" max="14364" width="26.5703125" style="2" bestFit="1" customWidth="1"/>
    <col min="14365" max="14365" width="24.5703125" style="2" bestFit="1" customWidth="1"/>
    <col min="14366" max="14366" width="23.5703125" style="2" bestFit="1" customWidth="1"/>
    <col min="14367" max="14367" width="27.42578125" style="2" bestFit="1" customWidth="1"/>
    <col min="14368" max="14368" width="29.5703125" style="2" bestFit="1" customWidth="1"/>
    <col min="14369" max="14369" width="27.42578125" style="2" bestFit="1" customWidth="1"/>
    <col min="14370" max="14370" width="26.42578125" style="2" bestFit="1" customWidth="1"/>
    <col min="14371" max="14372" width="29.42578125" style="2" bestFit="1" customWidth="1"/>
    <col min="14373" max="14373" width="22.5703125" style="2" bestFit="1" customWidth="1"/>
    <col min="14374" max="14374" width="28.5703125" style="2" bestFit="1" customWidth="1"/>
    <col min="14375" max="14375" width="22.5703125" style="2" bestFit="1" customWidth="1"/>
    <col min="14376" max="14376" width="29.5703125" style="2" bestFit="1" customWidth="1"/>
    <col min="14377" max="14377" width="20.42578125" style="2" bestFit="1" customWidth="1"/>
    <col min="14378" max="14378" width="5.5703125" style="2" bestFit="1" customWidth="1"/>
    <col min="14379" max="14379" width="255.5703125" style="2" bestFit="1" customWidth="1"/>
    <col min="14380" max="14380" width="32.5703125" style="2" bestFit="1" customWidth="1"/>
    <col min="14381" max="14381" width="11.5703125" style="2" bestFit="1" customWidth="1"/>
    <col min="14382" max="14382" width="15.42578125" style="2" bestFit="1" customWidth="1"/>
    <col min="14383" max="14383" width="15" style="2" bestFit="1" customWidth="1"/>
    <col min="14384" max="14384" width="19.42578125" style="2" bestFit="1" customWidth="1"/>
    <col min="14385" max="14385" width="8" style="2" bestFit="1" customWidth="1"/>
    <col min="14386" max="14386" width="9.42578125" style="2" bestFit="1" customWidth="1"/>
    <col min="14387" max="14387" width="12" style="2" bestFit="1" customWidth="1"/>
    <col min="14388" max="14592" width="11.5703125" style="2"/>
    <col min="14593" max="14593" width="13" style="2" customWidth="1"/>
    <col min="14594" max="14594" width="23.5703125" style="2" customWidth="1"/>
    <col min="14595" max="14599" width="0" style="2" hidden="1" customWidth="1"/>
    <col min="14600" max="14600" width="14.5703125" style="2" customWidth="1"/>
    <col min="14601" max="14601" width="11" style="2" bestFit="1" customWidth="1"/>
    <col min="14602" max="14602" width="11.5703125" style="2"/>
    <col min="14603" max="14603" width="14" style="2" bestFit="1" customWidth="1"/>
    <col min="14604" max="14604" width="16.5703125" style="2" bestFit="1" customWidth="1"/>
    <col min="14605" max="14605" width="9" style="2" bestFit="1" customWidth="1"/>
    <col min="14606" max="14606" width="15" style="2" bestFit="1" customWidth="1"/>
    <col min="14607" max="14607" width="27.5703125" style="2" bestFit="1" customWidth="1"/>
    <col min="14608" max="14608" width="12.5703125" style="2" bestFit="1" customWidth="1"/>
    <col min="14609" max="14609" width="8.5703125" style="2" bestFit="1" customWidth="1"/>
    <col min="14610" max="14610" width="27.5703125" style="2" bestFit="1" customWidth="1"/>
    <col min="14611" max="14611" width="34.5703125" style="2" bestFit="1" customWidth="1"/>
    <col min="14612" max="14612" width="32.42578125" style="2" bestFit="1" customWidth="1"/>
    <col min="14613" max="14613" width="36.42578125" style="2" bestFit="1" customWidth="1"/>
    <col min="14614" max="14615" width="25.42578125" style="2" bestFit="1" customWidth="1"/>
    <col min="14616" max="14616" width="11.42578125" style="2" bestFit="1" customWidth="1"/>
    <col min="14617" max="14617" width="27.5703125" style="2" bestFit="1" customWidth="1"/>
    <col min="14618" max="14618" width="19.42578125" style="2" bestFit="1" customWidth="1"/>
    <col min="14619" max="14619" width="27.42578125" style="2" bestFit="1" customWidth="1"/>
    <col min="14620" max="14620" width="26.5703125" style="2" bestFit="1" customWidth="1"/>
    <col min="14621" max="14621" width="24.5703125" style="2" bestFit="1" customWidth="1"/>
    <col min="14622" max="14622" width="23.5703125" style="2" bestFit="1" customWidth="1"/>
    <col min="14623" max="14623" width="27.42578125" style="2" bestFit="1" customWidth="1"/>
    <col min="14624" max="14624" width="29.5703125" style="2" bestFit="1" customWidth="1"/>
    <col min="14625" max="14625" width="27.42578125" style="2" bestFit="1" customWidth="1"/>
    <col min="14626" max="14626" width="26.42578125" style="2" bestFit="1" customWidth="1"/>
    <col min="14627" max="14628" width="29.42578125" style="2" bestFit="1" customWidth="1"/>
    <col min="14629" max="14629" width="22.5703125" style="2" bestFit="1" customWidth="1"/>
    <col min="14630" max="14630" width="28.5703125" style="2" bestFit="1" customWidth="1"/>
    <col min="14631" max="14631" width="22.5703125" style="2" bestFit="1" customWidth="1"/>
    <col min="14632" max="14632" width="29.5703125" style="2" bestFit="1" customWidth="1"/>
    <col min="14633" max="14633" width="20.42578125" style="2" bestFit="1" customWidth="1"/>
    <col min="14634" max="14634" width="5.5703125" style="2" bestFit="1" customWidth="1"/>
    <col min="14635" max="14635" width="255.5703125" style="2" bestFit="1" customWidth="1"/>
    <col min="14636" max="14636" width="32.5703125" style="2" bestFit="1" customWidth="1"/>
    <col min="14637" max="14637" width="11.5703125" style="2" bestFit="1" customWidth="1"/>
    <col min="14638" max="14638" width="15.42578125" style="2" bestFit="1" customWidth="1"/>
    <col min="14639" max="14639" width="15" style="2" bestFit="1" customWidth="1"/>
    <col min="14640" max="14640" width="19.42578125" style="2" bestFit="1" customWidth="1"/>
    <col min="14641" max="14641" width="8" style="2" bestFit="1" customWidth="1"/>
    <col min="14642" max="14642" width="9.42578125" style="2" bestFit="1" customWidth="1"/>
    <col min="14643" max="14643" width="12" style="2" bestFit="1" customWidth="1"/>
    <col min="14644" max="14848" width="11.5703125" style="2"/>
    <col min="14849" max="14849" width="13" style="2" customWidth="1"/>
    <col min="14850" max="14850" width="23.5703125" style="2" customWidth="1"/>
    <col min="14851" max="14855" width="0" style="2" hidden="1" customWidth="1"/>
    <col min="14856" max="14856" width="14.5703125" style="2" customWidth="1"/>
    <col min="14857" max="14857" width="11" style="2" bestFit="1" customWidth="1"/>
    <col min="14858" max="14858" width="11.5703125" style="2"/>
    <col min="14859" max="14859" width="14" style="2" bestFit="1" customWidth="1"/>
    <col min="14860" max="14860" width="16.5703125" style="2" bestFit="1" customWidth="1"/>
    <col min="14861" max="14861" width="9" style="2" bestFit="1" customWidth="1"/>
    <col min="14862" max="14862" width="15" style="2" bestFit="1" customWidth="1"/>
    <col min="14863" max="14863" width="27.5703125" style="2" bestFit="1" customWidth="1"/>
    <col min="14864" max="14864" width="12.5703125" style="2" bestFit="1" customWidth="1"/>
    <col min="14865" max="14865" width="8.5703125" style="2" bestFit="1" customWidth="1"/>
    <col min="14866" max="14866" width="27.5703125" style="2" bestFit="1" customWidth="1"/>
    <col min="14867" max="14867" width="34.5703125" style="2" bestFit="1" customWidth="1"/>
    <col min="14868" max="14868" width="32.42578125" style="2" bestFit="1" customWidth="1"/>
    <col min="14869" max="14869" width="36.42578125" style="2" bestFit="1" customWidth="1"/>
    <col min="14870" max="14871" width="25.42578125" style="2" bestFit="1" customWidth="1"/>
    <col min="14872" max="14872" width="11.42578125" style="2" bestFit="1" customWidth="1"/>
    <col min="14873" max="14873" width="27.5703125" style="2" bestFit="1" customWidth="1"/>
    <col min="14874" max="14874" width="19.42578125" style="2" bestFit="1" customWidth="1"/>
    <col min="14875" max="14875" width="27.42578125" style="2" bestFit="1" customWidth="1"/>
    <col min="14876" max="14876" width="26.5703125" style="2" bestFit="1" customWidth="1"/>
    <col min="14877" max="14877" width="24.5703125" style="2" bestFit="1" customWidth="1"/>
    <col min="14878" max="14878" width="23.5703125" style="2" bestFit="1" customWidth="1"/>
    <col min="14879" max="14879" width="27.42578125" style="2" bestFit="1" customWidth="1"/>
    <col min="14880" max="14880" width="29.5703125" style="2" bestFit="1" customWidth="1"/>
    <col min="14881" max="14881" width="27.42578125" style="2" bestFit="1" customWidth="1"/>
    <col min="14882" max="14882" width="26.42578125" style="2" bestFit="1" customWidth="1"/>
    <col min="14883" max="14884" width="29.42578125" style="2" bestFit="1" customWidth="1"/>
    <col min="14885" max="14885" width="22.5703125" style="2" bestFit="1" customWidth="1"/>
    <col min="14886" max="14886" width="28.5703125" style="2" bestFit="1" customWidth="1"/>
    <col min="14887" max="14887" width="22.5703125" style="2" bestFit="1" customWidth="1"/>
    <col min="14888" max="14888" width="29.5703125" style="2" bestFit="1" customWidth="1"/>
    <col min="14889" max="14889" width="20.42578125" style="2" bestFit="1" customWidth="1"/>
    <col min="14890" max="14890" width="5.5703125" style="2" bestFit="1" customWidth="1"/>
    <col min="14891" max="14891" width="255.5703125" style="2" bestFit="1" customWidth="1"/>
    <col min="14892" max="14892" width="32.5703125" style="2" bestFit="1" customWidth="1"/>
    <col min="14893" max="14893" width="11.5703125" style="2" bestFit="1" customWidth="1"/>
    <col min="14894" max="14894" width="15.42578125" style="2" bestFit="1" customWidth="1"/>
    <col min="14895" max="14895" width="15" style="2" bestFit="1" customWidth="1"/>
    <col min="14896" max="14896" width="19.42578125" style="2" bestFit="1" customWidth="1"/>
    <col min="14897" max="14897" width="8" style="2" bestFit="1" customWidth="1"/>
    <col min="14898" max="14898" width="9.42578125" style="2" bestFit="1" customWidth="1"/>
    <col min="14899" max="14899" width="12" style="2" bestFit="1" customWidth="1"/>
    <col min="14900" max="15104" width="11.5703125" style="2"/>
    <col min="15105" max="15105" width="13" style="2" customWidth="1"/>
    <col min="15106" max="15106" width="23.5703125" style="2" customWidth="1"/>
    <col min="15107" max="15111" width="0" style="2" hidden="1" customWidth="1"/>
    <col min="15112" max="15112" width="14.5703125" style="2" customWidth="1"/>
    <col min="15113" max="15113" width="11" style="2" bestFit="1" customWidth="1"/>
    <col min="15114" max="15114" width="11.5703125" style="2"/>
    <col min="15115" max="15115" width="14" style="2" bestFit="1" customWidth="1"/>
    <col min="15116" max="15116" width="16.5703125" style="2" bestFit="1" customWidth="1"/>
    <col min="15117" max="15117" width="9" style="2" bestFit="1" customWidth="1"/>
    <col min="15118" max="15118" width="15" style="2" bestFit="1" customWidth="1"/>
    <col min="15119" max="15119" width="27.5703125" style="2" bestFit="1" customWidth="1"/>
    <col min="15120" max="15120" width="12.5703125" style="2" bestFit="1" customWidth="1"/>
    <col min="15121" max="15121" width="8.5703125" style="2" bestFit="1" customWidth="1"/>
    <col min="15122" max="15122" width="27.5703125" style="2" bestFit="1" customWidth="1"/>
    <col min="15123" max="15123" width="34.5703125" style="2" bestFit="1" customWidth="1"/>
    <col min="15124" max="15124" width="32.42578125" style="2" bestFit="1" customWidth="1"/>
    <col min="15125" max="15125" width="36.42578125" style="2" bestFit="1" customWidth="1"/>
    <col min="15126" max="15127" width="25.42578125" style="2" bestFit="1" customWidth="1"/>
    <col min="15128" max="15128" width="11.42578125" style="2" bestFit="1" customWidth="1"/>
    <col min="15129" max="15129" width="27.5703125" style="2" bestFit="1" customWidth="1"/>
    <col min="15130" max="15130" width="19.42578125" style="2" bestFit="1" customWidth="1"/>
    <col min="15131" max="15131" width="27.42578125" style="2" bestFit="1" customWidth="1"/>
    <col min="15132" max="15132" width="26.5703125" style="2" bestFit="1" customWidth="1"/>
    <col min="15133" max="15133" width="24.5703125" style="2" bestFit="1" customWidth="1"/>
    <col min="15134" max="15134" width="23.5703125" style="2" bestFit="1" customWidth="1"/>
    <col min="15135" max="15135" width="27.42578125" style="2" bestFit="1" customWidth="1"/>
    <col min="15136" max="15136" width="29.5703125" style="2" bestFit="1" customWidth="1"/>
    <col min="15137" max="15137" width="27.42578125" style="2" bestFit="1" customWidth="1"/>
    <col min="15138" max="15138" width="26.42578125" style="2" bestFit="1" customWidth="1"/>
    <col min="15139" max="15140" width="29.42578125" style="2" bestFit="1" customWidth="1"/>
    <col min="15141" max="15141" width="22.5703125" style="2" bestFit="1" customWidth="1"/>
    <col min="15142" max="15142" width="28.5703125" style="2" bestFit="1" customWidth="1"/>
    <col min="15143" max="15143" width="22.5703125" style="2" bestFit="1" customWidth="1"/>
    <col min="15144" max="15144" width="29.5703125" style="2" bestFit="1" customWidth="1"/>
    <col min="15145" max="15145" width="20.42578125" style="2" bestFit="1" customWidth="1"/>
    <col min="15146" max="15146" width="5.5703125" style="2" bestFit="1" customWidth="1"/>
    <col min="15147" max="15147" width="255.5703125" style="2" bestFit="1" customWidth="1"/>
    <col min="15148" max="15148" width="32.5703125" style="2" bestFit="1" customWidth="1"/>
    <col min="15149" max="15149" width="11.5703125" style="2" bestFit="1" customWidth="1"/>
    <col min="15150" max="15150" width="15.42578125" style="2" bestFit="1" customWidth="1"/>
    <col min="15151" max="15151" width="15" style="2" bestFit="1" customWidth="1"/>
    <col min="15152" max="15152" width="19.42578125" style="2" bestFit="1" customWidth="1"/>
    <col min="15153" max="15153" width="8" style="2" bestFit="1" customWidth="1"/>
    <col min="15154" max="15154" width="9.42578125" style="2" bestFit="1" customWidth="1"/>
    <col min="15155" max="15155" width="12" style="2" bestFit="1" customWidth="1"/>
    <col min="15156" max="15360" width="11.5703125" style="2"/>
    <col min="15361" max="15361" width="13" style="2" customWidth="1"/>
    <col min="15362" max="15362" width="23.5703125" style="2" customWidth="1"/>
    <col min="15363" max="15367" width="0" style="2" hidden="1" customWidth="1"/>
    <col min="15368" max="15368" width="14.5703125" style="2" customWidth="1"/>
    <col min="15369" max="15369" width="11" style="2" bestFit="1" customWidth="1"/>
    <col min="15370" max="15370" width="11.5703125" style="2"/>
    <col min="15371" max="15371" width="14" style="2" bestFit="1" customWidth="1"/>
    <col min="15372" max="15372" width="16.5703125" style="2" bestFit="1" customWidth="1"/>
    <col min="15373" max="15373" width="9" style="2" bestFit="1" customWidth="1"/>
    <col min="15374" max="15374" width="15" style="2" bestFit="1" customWidth="1"/>
    <col min="15375" max="15375" width="27.5703125" style="2" bestFit="1" customWidth="1"/>
    <col min="15376" max="15376" width="12.5703125" style="2" bestFit="1" customWidth="1"/>
    <col min="15377" max="15377" width="8.5703125" style="2" bestFit="1" customWidth="1"/>
    <col min="15378" max="15378" width="27.5703125" style="2" bestFit="1" customWidth="1"/>
    <col min="15379" max="15379" width="34.5703125" style="2" bestFit="1" customWidth="1"/>
    <col min="15380" max="15380" width="32.42578125" style="2" bestFit="1" customWidth="1"/>
    <col min="15381" max="15381" width="36.42578125" style="2" bestFit="1" customWidth="1"/>
    <col min="15382" max="15383" width="25.42578125" style="2" bestFit="1" customWidth="1"/>
    <col min="15384" max="15384" width="11.42578125" style="2" bestFit="1" customWidth="1"/>
    <col min="15385" max="15385" width="27.5703125" style="2" bestFit="1" customWidth="1"/>
    <col min="15386" max="15386" width="19.42578125" style="2" bestFit="1" customWidth="1"/>
    <col min="15387" max="15387" width="27.42578125" style="2" bestFit="1" customWidth="1"/>
    <col min="15388" max="15388" width="26.5703125" style="2" bestFit="1" customWidth="1"/>
    <col min="15389" max="15389" width="24.5703125" style="2" bestFit="1" customWidth="1"/>
    <col min="15390" max="15390" width="23.5703125" style="2" bestFit="1" customWidth="1"/>
    <col min="15391" max="15391" width="27.42578125" style="2" bestFit="1" customWidth="1"/>
    <col min="15392" max="15392" width="29.5703125" style="2" bestFit="1" customWidth="1"/>
    <col min="15393" max="15393" width="27.42578125" style="2" bestFit="1" customWidth="1"/>
    <col min="15394" max="15394" width="26.42578125" style="2" bestFit="1" customWidth="1"/>
    <col min="15395" max="15396" width="29.42578125" style="2" bestFit="1" customWidth="1"/>
    <col min="15397" max="15397" width="22.5703125" style="2" bestFit="1" customWidth="1"/>
    <col min="15398" max="15398" width="28.5703125" style="2" bestFit="1" customWidth="1"/>
    <col min="15399" max="15399" width="22.5703125" style="2" bestFit="1" customWidth="1"/>
    <col min="15400" max="15400" width="29.5703125" style="2" bestFit="1" customWidth="1"/>
    <col min="15401" max="15401" width="20.42578125" style="2" bestFit="1" customWidth="1"/>
    <col min="15402" max="15402" width="5.5703125" style="2" bestFit="1" customWidth="1"/>
    <col min="15403" max="15403" width="255.5703125" style="2" bestFit="1" customWidth="1"/>
    <col min="15404" max="15404" width="32.5703125" style="2" bestFit="1" customWidth="1"/>
    <col min="15405" max="15405" width="11.5703125" style="2" bestFit="1" customWidth="1"/>
    <col min="15406" max="15406" width="15.42578125" style="2" bestFit="1" customWidth="1"/>
    <col min="15407" max="15407" width="15" style="2" bestFit="1" customWidth="1"/>
    <col min="15408" max="15408" width="19.42578125" style="2" bestFit="1" customWidth="1"/>
    <col min="15409" max="15409" width="8" style="2" bestFit="1" customWidth="1"/>
    <col min="15410" max="15410" width="9.42578125" style="2" bestFit="1" customWidth="1"/>
    <col min="15411" max="15411" width="12" style="2" bestFit="1" customWidth="1"/>
    <col min="15412" max="15616" width="11.5703125" style="2"/>
    <col min="15617" max="15617" width="13" style="2" customWidth="1"/>
    <col min="15618" max="15618" width="23.5703125" style="2" customWidth="1"/>
    <col min="15619" max="15623" width="0" style="2" hidden="1" customWidth="1"/>
    <col min="15624" max="15624" width="14.5703125" style="2" customWidth="1"/>
    <col min="15625" max="15625" width="11" style="2" bestFit="1" customWidth="1"/>
    <col min="15626" max="15626" width="11.5703125" style="2"/>
    <col min="15627" max="15627" width="14" style="2" bestFit="1" customWidth="1"/>
    <col min="15628" max="15628" width="16.5703125" style="2" bestFit="1" customWidth="1"/>
    <col min="15629" max="15629" width="9" style="2" bestFit="1" customWidth="1"/>
    <col min="15630" max="15630" width="15" style="2" bestFit="1" customWidth="1"/>
    <col min="15631" max="15631" width="27.5703125" style="2" bestFit="1" customWidth="1"/>
    <col min="15632" max="15632" width="12.5703125" style="2" bestFit="1" customWidth="1"/>
    <col min="15633" max="15633" width="8.5703125" style="2" bestFit="1" customWidth="1"/>
    <col min="15634" max="15634" width="27.5703125" style="2" bestFit="1" customWidth="1"/>
    <col min="15635" max="15635" width="34.5703125" style="2" bestFit="1" customWidth="1"/>
    <col min="15636" max="15636" width="32.42578125" style="2" bestFit="1" customWidth="1"/>
    <col min="15637" max="15637" width="36.42578125" style="2" bestFit="1" customWidth="1"/>
    <col min="15638" max="15639" width="25.42578125" style="2" bestFit="1" customWidth="1"/>
    <col min="15640" max="15640" width="11.42578125" style="2" bestFit="1" customWidth="1"/>
    <col min="15641" max="15641" width="27.5703125" style="2" bestFit="1" customWidth="1"/>
    <col min="15642" max="15642" width="19.42578125" style="2" bestFit="1" customWidth="1"/>
    <col min="15643" max="15643" width="27.42578125" style="2" bestFit="1" customWidth="1"/>
    <col min="15644" max="15644" width="26.5703125" style="2" bestFit="1" customWidth="1"/>
    <col min="15645" max="15645" width="24.5703125" style="2" bestFit="1" customWidth="1"/>
    <col min="15646" max="15646" width="23.5703125" style="2" bestFit="1" customWidth="1"/>
    <col min="15647" max="15647" width="27.42578125" style="2" bestFit="1" customWidth="1"/>
    <col min="15648" max="15648" width="29.5703125" style="2" bestFit="1" customWidth="1"/>
    <col min="15649" max="15649" width="27.42578125" style="2" bestFit="1" customWidth="1"/>
    <col min="15650" max="15650" width="26.42578125" style="2" bestFit="1" customWidth="1"/>
    <col min="15651" max="15652" width="29.42578125" style="2" bestFit="1" customWidth="1"/>
    <col min="15653" max="15653" width="22.5703125" style="2" bestFit="1" customWidth="1"/>
    <col min="15654" max="15654" width="28.5703125" style="2" bestFit="1" customWidth="1"/>
    <col min="15655" max="15655" width="22.5703125" style="2" bestFit="1" customWidth="1"/>
    <col min="15656" max="15656" width="29.5703125" style="2" bestFit="1" customWidth="1"/>
    <col min="15657" max="15657" width="20.42578125" style="2" bestFit="1" customWidth="1"/>
    <col min="15658" max="15658" width="5.5703125" style="2" bestFit="1" customWidth="1"/>
    <col min="15659" max="15659" width="255.5703125" style="2" bestFit="1" customWidth="1"/>
    <col min="15660" max="15660" width="32.5703125" style="2" bestFit="1" customWidth="1"/>
    <col min="15661" max="15661" width="11.5703125" style="2" bestFit="1" customWidth="1"/>
    <col min="15662" max="15662" width="15.42578125" style="2" bestFit="1" customWidth="1"/>
    <col min="15663" max="15663" width="15" style="2" bestFit="1" customWidth="1"/>
    <col min="15664" max="15664" width="19.42578125" style="2" bestFit="1" customWidth="1"/>
    <col min="15665" max="15665" width="8" style="2" bestFit="1" customWidth="1"/>
    <col min="15666" max="15666" width="9.42578125" style="2" bestFit="1" customWidth="1"/>
    <col min="15667" max="15667" width="12" style="2" bestFit="1" customWidth="1"/>
    <col min="15668" max="15872" width="11.5703125" style="2"/>
    <col min="15873" max="15873" width="13" style="2" customWidth="1"/>
    <col min="15874" max="15874" width="23.5703125" style="2" customWidth="1"/>
    <col min="15875" max="15879" width="0" style="2" hidden="1" customWidth="1"/>
    <col min="15880" max="15880" width="14.5703125" style="2" customWidth="1"/>
    <col min="15881" max="15881" width="11" style="2" bestFit="1" customWidth="1"/>
    <col min="15882" max="15882" width="11.5703125" style="2"/>
    <col min="15883" max="15883" width="14" style="2" bestFit="1" customWidth="1"/>
    <col min="15884" max="15884" width="16.5703125" style="2" bestFit="1" customWidth="1"/>
    <col min="15885" max="15885" width="9" style="2" bestFit="1" customWidth="1"/>
    <col min="15886" max="15886" width="15" style="2" bestFit="1" customWidth="1"/>
    <col min="15887" max="15887" width="27.5703125" style="2" bestFit="1" customWidth="1"/>
    <col min="15888" max="15888" width="12.5703125" style="2" bestFit="1" customWidth="1"/>
    <col min="15889" max="15889" width="8.5703125" style="2" bestFit="1" customWidth="1"/>
    <col min="15890" max="15890" width="27.5703125" style="2" bestFit="1" customWidth="1"/>
    <col min="15891" max="15891" width="34.5703125" style="2" bestFit="1" customWidth="1"/>
    <col min="15892" max="15892" width="32.42578125" style="2" bestFit="1" customWidth="1"/>
    <col min="15893" max="15893" width="36.42578125" style="2" bestFit="1" customWidth="1"/>
    <col min="15894" max="15895" width="25.42578125" style="2" bestFit="1" customWidth="1"/>
    <col min="15896" max="15896" width="11.42578125" style="2" bestFit="1" customWidth="1"/>
    <col min="15897" max="15897" width="27.5703125" style="2" bestFit="1" customWidth="1"/>
    <col min="15898" max="15898" width="19.42578125" style="2" bestFit="1" customWidth="1"/>
    <col min="15899" max="15899" width="27.42578125" style="2" bestFit="1" customWidth="1"/>
    <col min="15900" max="15900" width="26.5703125" style="2" bestFit="1" customWidth="1"/>
    <col min="15901" max="15901" width="24.5703125" style="2" bestFit="1" customWidth="1"/>
    <col min="15902" max="15902" width="23.5703125" style="2" bestFit="1" customWidth="1"/>
    <col min="15903" max="15903" width="27.42578125" style="2" bestFit="1" customWidth="1"/>
    <col min="15904" max="15904" width="29.5703125" style="2" bestFit="1" customWidth="1"/>
    <col min="15905" max="15905" width="27.42578125" style="2" bestFit="1" customWidth="1"/>
    <col min="15906" max="15906" width="26.42578125" style="2" bestFit="1" customWidth="1"/>
    <col min="15907" max="15908" width="29.42578125" style="2" bestFit="1" customWidth="1"/>
    <col min="15909" max="15909" width="22.5703125" style="2" bestFit="1" customWidth="1"/>
    <col min="15910" max="15910" width="28.5703125" style="2" bestFit="1" customWidth="1"/>
    <col min="15911" max="15911" width="22.5703125" style="2" bestFit="1" customWidth="1"/>
    <col min="15912" max="15912" width="29.5703125" style="2" bestFit="1" customWidth="1"/>
    <col min="15913" max="15913" width="20.42578125" style="2" bestFit="1" customWidth="1"/>
    <col min="15914" max="15914" width="5.5703125" style="2" bestFit="1" customWidth="1"/>
    <col min="15915" max="15915" width="255.5703125" style="2" bestFit="1" customWidth="1"/>
    <col min="15916" max="15916" width="32.5703125" style="2" bestFit="1" customWidth="1"/>
    <col min="15917" max="15917" width="11.5703125" style="2" bestFit="1" customWidth="1"/>
    <col min="15918" max="15918" width="15.42578125" style="2" bestFit="1" customWidth="1"/>
    <col min="15919" max="15919" width="15" style="2" bestFit="1" customWidth="1"/>
    <col min="15920" max="15920" width="19.42578125" style="2" bestFit="1" customWidth="1"/>
    <col min="15921" max="15921" width="8" style="2" bestFit="1" customWidth="1"/>
    <col min="15922" max="15922" width="9.42578125" style="2" bestFit="1" customWidth="1"/>
    <col min="15923" max="15923" width="12" style="2" bestFit="1" customWidth="1"/>
    <col min="15924" max="16128" width="11.5703125" style="2"/>
    <col min="16129" max="16129" width="13" style="2" customWidth="1"/>
    <col min="16130" max="16130" width="23.5703125" style="2" customWidth="1"/>
    <col min="16131" max="16135" width="0" style="2" hidden="1" customWidth="1"/>
    <col min="16136" max="16136" width="14.5703125" style="2" customWidth="1"/>
    <col min="16137" max="16137" width="11" style="2" bestFit="1" customWidth="1"/>
    <col min="16138" max="16138" width="11.5703125" style="2"/>
    <col min="16139" max="16139" width="14" style="2" bestFit="1" customWidth="1"/>
    <col min="16140" max="16140" width="16.5703125" style="2" bestFit="1" customWidth="1"/>
    <col min="16141" max="16141" width="9" style="2" bestFit="1" customWidth="1"/>
    <col min="16142" max="16142" width="15" style="2" bestFit="1" customWidth="1"/>
    <col min="16143" max="16143" width="27.5703125" style="2" bestFit="1" customWidth="1"/>
    <col min="16144" max="16144" width="12.5703125" style="2" bestFit="1" customWidth="1"/>
    <col min="16145" max="16145" width="8.5703125" style="2" bestFit="1" customWidth="1"/>
    <col min="16146" max="16146" width="27.5703125" style="2" bestFit="1" customWidth="1"/>
    <col min="16147" max="16147" width="34.5703125" style="2" bestFit="1" customWidth="1"/>
    <col min="16148" max="16148" width="32.42578125" style="2" bestFit="1" customWidth="1"/>
    <col min="16149" max="16149" width="36.42578125" style="2" bestFit="1" customWidth="1"/>
    <col min="16150" max="16151" width="25.42578125" style="2" bestFit="1" customWidth="1"/>
    <col min="16152" max="16152" width="11.42578125" style="2" bestFit="1" customWidth="1"/>
    <col min="16153" max="16153" width="27.5703125" style="2" bestFit="1" customWidth="1"/>
    <col min="16154" max="16154" width="19.42578125" style="2" bestFit="1" customWidth="1"/>
    <col min="16155" max="16155" width="27.42578125" style="2" bestFit="1" customWidth="1"/>
    <col min="16156" max="16156" width="26.5703125" style="2" bestFit="1" customWidth="1"/>
    <col min="16157" max="16157" width="24.5703125" style="2" bestFit="1" customWidth="1"/>
    <col min="16158" max="16158" width="23.5703125" style="2" bestFit="1" customWidth="1"/>
    <col min="16159" max="16159" width="27.42578125" style="2" bestFit="1" customWidth="1"/>
    <col min="16160" max="16160" width="29.5703125" style="2" bestFit="1" customWidth="1"/>
    <col min="16161" max="16161" width="27.42578125" style="2" bestFit="1" customWidth="1"/>
    <col min="16162" max="16162" width="26.42578125" style="2" bestFit="1" customWidth="1"/>
    <col min="16163" max="16164" width="29.42578125" style="2" bestFit="1" customWidth="1"/>
    <col min="16165" max="16165" width="22.5703125" style="2" bestFit="1" customWidth="1"/>
    <col min="16166" max="16166" width="28.5703125" style="2" bestFit="1" customWidth="1"/>
    <col min="16167" max="16167" width="22.5703125" style="2" bestFit="1" customWidth="1"/>
    <col min="16168" max="16168" width="29.5703125" style="2" bestFit="1" customWidth="1"/>
    <col min="16169" max="16169" width="20.42578125" style="2" bestFit="1" customWidth="1"/>
    <col min="16170" max="16170" width="5.5703125" style="2" bestFit="1" customWidth="1"/>
    <col min="16171" max="16171" width="255.5703125" style="2" bestFit="1" customWidth="1"/>
    <col min="16172" max="16172" width="32.5703125" style="2" bestFit="1" customWidth="1"/>
    <col min="16173" max="16173" width="11.5703125" style="2" bestFit="1" customWidth="1"/>
    <col min="16174" max="16174" width="15.42578125" style="2" bestFit="1" customWidth="1"/>
    <col min="16175" max="16175" width="15" style="2" bestFit="1" customWidth="1"/>
    <col min="16176" max="16176" width="19.42578125" style="2" bestFit="1" customWidth="1"/>
    <col min="16177" max="16177" width="8" style="2" bestFit="1" customWidth="1"/>
    <col min="16178" max="16178" width="9.42578125" style="2" bestFit="1" customWidth="1"/>
    <col min="16179" max="16179" width="12" style="2" bestFit="1" customWidth="1"/>
    <col min="16180" max="16384" width="11.5703125" style="2"/>
  </cols>
  <sheetData>
    <row r="1" spans="1:57" ht="23.25">
      <c r="A1" s="663" t="s">
        <v>3973</v>
      </c>
      <c r="B1" s="663"/>
      <c r="H1" s="97"/>
      <c r="I1" s="99" t="s">
        <v>3974</v>
      </c>
      <c r="K1" s="2"/>
      <c r="L1" s="2"/>
      <c r="P1" s="2"/>
      <c r="V1" s="2"/>
      <c r="W1" s="97"/>
      <c r="Z1" s="100" t="s">
        <v>3511</v>
      </c>
      <c r="AA1" s="101"/>
      <c r="AB1" s="101"/>
      <c r="AC1" s="101"/>
      <c r="AD1" s="101"/>
      <c r="AE1" s="101"/>
      <c r="AF1" s="101"/>
      <c r="AG1" s="101"/>
      <c r="AH1" s="101"/>
      <c r="AI1" s="101"/>
      <c r="AJ1" s="101"/>
      <c r="AK1" s="101"/>
      <c r="AL1" s="101"/>
      <c r="AM1" s="101"/>
      <c r="AN1" s="101"/>
      <c r="AO1" s="101"/>
    </row>
    <row r="2" spans="1:57" ht="76.5">
      <c r="A2" s="797" t="s">
        <v>3512</v>
      </c>
      <c r="B2" s="797" t="s">
        <v>3513</v>
      </c>
      <c r="C2" s="798" t="s">
        <v>3514</v>
      </c>
      <c r="D2" s="798" t="s">
        <v>3515</v>
      </c>
      <c r="E2" s="798" t="s">
        <v>3516</v>
      </c>
      <c r="F2" s="798" t="s">
        <v>3517</v>
      </c>
      <c r="G2" s="798" t="s">
        <v>3518</v>
      </c>
      <c r="H2" s="797" t="s">
        <v>3519</v>
      </c>
      <c r="I2" s="797" t="s">
        <v>3975</v>
      </c>
      <c r="J2" s="799" t="s">
        <v>3976</v>
      </c>
      <c r="K2" s="797" t="s">
        <v>3977</v>
      </c>
      <c r="L2" s="797" t="s">
        <v>3978</v>
      </c>
      <c r="M2" s="798" t="s">
        <v>3523</v>
      </c>
      <c r="N2" s="798" t="s">
        <v>3524</v>
      </c>
      <c r="O2" s="797" t="s">
        <v>3525</v>
      </c>
      <c r="P2" s="797" t="s">
        <v>3526</v>
      </c>
      <c r="Q2" s="798" t="s">
        <v>3979</v>
      </c>
      <c r="R2" s="798" t="s">
        <v>3980</v>
      </c>
      <c r="S2" s="798" t="s">
        <v>3981</v>
      </c>
      <c r="T2" s="798" t="s">
        <v>3982</v>
      </c>
      <c r="U2" s="798" t="s">
        <v>3983</v>
      </c>
      <c r="V2" s="797" t="s">
        <v>3532</v>
      </c>
      <c r="W2" s="797" t="s">
        <v>3533</v>
      </c>
      <c r="X2" s="798" t="s">
        <v>3534</v>
      </c>
      <c r="Y2" s="798" t="s">
        <v>3535</v>
      </c>
      <c r="Z2" s="800" t="s">
        <v>61</v>
      </c>
      <c r="AA2" s="800" t="s">
        <v>127</v>
      </c>
      <c r="AB2" s="800" t="s">
        <v>54</v>
      </c>
      <c r="AC2" s="800" t="s">
        <v>58</v>
      </c>
      <c r="AD2" s="800" t="s">
        <v>75</v>
      </c>
      <c r="AE2" s="800" t="s">
        <v>64</v>
      </c>
      <c r="AF2" s="800" t="s">
        <v>244</v>
      </c>
      <c r="AG2" s="800" t="s">
        <v>118</v>
      </c>
      <c r="AH2" s="800" t="s">
        <v>93</v>
      </c>
      <c r="AI2" s="800" t="s">
        <v>110</v>
      </c>
      <c r="AJ2" s="800" t="s">
        <v>89</v>
      </c>
      <c r="AK2" s="800" t="s">
        <v>3536</v>
      </c>
      <c r="AL2" s="800" t="s">
        <v>68</v>
      </c>
      <c r="AM2" s="800" t="s">
        <v>3537</v>
      </c>
      <c r="AN2" s="800" t="s">
        <v>3538</v>
      </c>
      <c r="AO2" s="800" t="s">
        <v>3539</v>
      </c>
      <c r="AP2" s="798" t="s">
        <v>3540</v>
      </c>
      <c r="AQ2" s="798" t="s">
        <v>3541</v>
      </c>
      <c r="AR2" s="798" t="s">
        <v>3542</v>
      </c>
      <c r="AS2" s="798" t="s">
        <v>3543</v>
      </c>
      <c r="AT2" s="798" t="s">
        <v>3544</v>
      </c>
      <c r="AU2" s="798" t="s">
        <v>3545</v>
      </c>
      <c r="AV2" s="798" t="s">
        <v>3546</v>
      </c>
      <c r="AW2" s="801" t="s">
        <v>3547</v>
      </c>
      <c r="AX2" s="802" t="s">
        <v>3548</v>
      </c>
      <c r="AY2" s="802" t="s">
        <v>3549</v>
      </c>
      <c r="AZ2" s="801" t="s">
        <v>3550</v>
      </c>
      <c r="BA2" s="770" t="s">
        <v>43</v>
      </c>
      <c r="BB2" s="771" t="s">
        <v>47</v>
      </c>
      <c r="BC2" s="770" t="s">
        <v>44</v>
      </c>
      <c r="BD2" s="770" t="s">
        <v>45</v>
      </c>
      <c r="BE2" s="770" t="s">
        <v>46</v>
      </c>
    </row>
    <row r="3" spans="1:57" ht="30">
      <c r="A3" s="803" t="s">
        <v>3551</v>
      </c>
      <c r="B3" s="803" t="s">
        <v>3984</v>
      </c>
      <c r="C3" s="804" t="s">
        <v>3578</v>
      </c>
      <c r="D3" s="804" t="s">
        <v>3579</v>
      </c>
      <c r="E3" s="805">
        <v>3</v>
      </c>
      <c r="F3" s="806" t="s">
        <v>3985</v>
      </c>
      <c r="G3" s="807" t="s">
        <v>737</v>
      </c>
      <c r="H3" s="808" t="s">
        <v>3986</v>
      </c>
      <c r="I3" s="803" t="s">
        <v>3987</v>
      </c>
      <c r="J3" s="804" t="s">
        <v>3988</v>
      </c>
      <c r="K3" s="803" t="s">
        <v>3989</v>
      </c>
      <c r="L3" s="803" t="s">
        <v>3988</v>
      </c>
      <c r="M3" s="807" t="s">
        <v>3560</v>
      </c>
      <c r="N3" s="807" t="s">
        <v>957</v>
      </c>
      <c r="O3" s="809">
        <v>60</v>
      </c>
      <c r="P3" s="810">
        <v>60</v>
      </c>
      <c r="Q3" s="807" t="s">
        <v>1</v>
      </c>
      <c r="R3" s="811">
        <v>42555</v>
      </c>
      <c r="S3" s="811" t="s">
        <v>377</v>
      </c>
      <c r="T3" s="811">
        <v>42677</v>
      </c>
      <c r="U3" s="811" t="s">
        <v>377</v>
      </c>
      <c r="V3" s="812">
        <v>43160</v>
      </c>
      <c r="W3" s="813">
        <v>44073</v>
      </c>
      <c r="X3" s="814" t="s">
        <v>377</v>
      </c>
      <c r="Y3" s="815">
        <v>29.935483870967698</v>
      </c>
      <c r="Z3" s="811" t="s">
        <v>377</v>
      </c>
      <c r="AA3" s="811" t="s">
        <v>377</v>
      </c>
      <c r="AB3" s="811" t="s">
        <v>377</v>
      </c>
      <c r="AC3" s="811" t="s">
        <v>377</v>
      </c>
      <c r="AD3" s="811" t="s">
        <v>377</v>
      </c>
      <c r="AE3" s="811" t="s">
        <v>377</v>
      </c>
      <c r="AF3" s="811" t="s">
        <v>377</v>
      </c>
      <c r="AG3" s="811" t="s">
        <v>377</v>
      </c>
      <c r="AH3" s="811" t="s">
        <v>377</v>
      </c>
      <c r="AI3" s="811" t="s">
        <v>377</v>
      </c>
      <c r="AJ3" s="811" t="s">
        <v>377</v>
      </c>
      <c r="AK3" s="811" t="s">
        <v>377</v>
      </c>
      <c r="AL3" s="811" t="s">
        <v>377</v>
      </c>
      <c r="AM3" s="811" t="s">
        <v>377</v>
      </c>
      <c r="AN3" s="811" t="s">
        <v>377</v>
      </c>
      <c r="AO3" s="811" t="s">
        <v>377</v>
      </c>
      <c r="AP3" s="805">
        <v>40</v>
      </c>
      <c r="AQ3" s="806" t="s">
        <v>3990</v>
      </c>
      <c r="AR3" s="811">
        <v>42061</v>
      </c>
      <c r="AS3" s="811">
        <v>41607</v>
      </c>
      <c r="AT3" s="804" t="s">
        <v>3991</v>
      </c>
      <c r="AU3" s="804" t="s">
        <v>3562</v>
      </c>
      <c r="AV3" s="807" t="s">
        <v>3992</v>
      </c>
      <c r="AW3" s="804" t="s">
        <v>3993</v>
      </c>
      <c r="AX3" s="816">
        <v>1</v>
      </c>
      <c r="AY3" s="817">
        <v>60012851</v>
      </c>
      <c r="AZ3" s="804" t="s">
        <v>3994</v>
      </c>
      <c r="BA3" s="790" t="str">
        <f>CONCATENATE(N3," / ",H3)</f>
        <v>Implant.CPE INS / 3005-9750 / 60</v>
      </c>
      <c r="BB3" s="791">
        <f>MAX(Z3:AO3)</f>
        <v>0</v>
      </c>
      <c r="BC3" s="791" t="s">
        <v>3654</v>
      </c>
      <c r="BD3" s="792" t="s">
        <v>3655</v>
      </c>
      <c r="BE3" s="790" t="s">
        <v>3654</v>
      </c>
    </row>
    <row r="4" spans="1:57" ht="30">
      <c r="A4" s="803" t="s">
        <v>3735</v>
      </c>
      <c r="B4" s="803" t="s">
        <v>3984</v>
      </c>
      <c r="C4" s="804" t="s">
        <v>3995</v>
      </c>
      <c r="D4" s="804" t="s">
        <v>3995</v>
      </c>
      <c r="E4" s="805">
        <v>8</v>
      </c>
      <c r="F4" s="806" t="s">
        <v>3996</v>
      </c>
      <c r="G4" s="807" t="s">
        <v>1620</v>
      </c>
      <c r="H4" s="808" t="s">
        <v>3997</v>
      </c>
      <c r="I4" s="803" t="s">
        <v>3998</v>
      </c>
      <c r="J4" s="804" t="s">
        <v>3131</v>
      </c>
      <c r="K4" s="803" t="s">
        <v>3999</v>
      </c>
      <c r="L4" s="803" t="s">
        <v>3131</v>
      </c>
      <c r="M4" s="807" t="s">
        <v>4000</v>
      </c>
      <c r="N4" s="807" t="s">
        <v>347</v>
      </c>
      <c r="O4" s="809" t="s">
        <v>377</v>
      </c>
      <c r="P4" s="810">
        <v>80</v>
      </c>
      <c r="Q4" s="807" t="s">
        <v>1</v>
      </c>
      <c r="R4" s="811" t="s">
        <v>377</v>
      </c>
      <c r="S4" s="811" t="s">
        <v>377</v>
      </c>
      <c r="T4" s="811" t="s">
        <v>377</v>
      </c>
      <c r="U4" s="811" t="s">
        <v>377</v>
      </c>
      <c r="V4" s="812" t="s">
        <v>377</v>
      </c>
      <c r="W4" s="813" t="s">
        <v>377</v>
      </c>
      <c r="X4" s="814" t="s">
        <v>377</v>
      </c>
      <c r="Y4" s="815" t="s">
        <v>377</v>
      </c>
      <c r="Z4" s="811" t="s">
        <v>377</v>
      </c>
      <c r="AA4" s="811" t="s">
        <v>377</v>
      </c>
      <c r="AB4" s="811" t="s">
        <v>377</v>
      </c>
      <c r="AC4" s="811" t="s">
        <v>377</v>
      </c>
      <c r="AD4" s="811" t="s">
        <v>377</v>
      </c>
      <c r="AE4" s="811" t="s">
        <v>377</v>
      </c>
      <c r="AF4" s="811" t="s">
        <v>377</v>
      </c>
      <c r="AG4" s="811" t="s">
        <v>377</v>
      </c>
      <c r="AH4" s="811" t="s">
        <v>377</v>
      </c>
      <c r="AI4" s="811" t="s">
        <v>377</v>
      </c>
      <c r="AJ4" s="811" t="s">
        <v>377</v>
      </c>
      <c r="AK4" s="811" t="s">
        <v>377</v>
      </c>
      <c r="AL4" s="811" t="s">
        <v>377</v>
      </c>
      <c r="AM4" s="811" t="s">
        <v>377</v>
      </c>
      <c r="AN4" s="811" t="s">
        <v>377</v>
      </c>
      <c r="AO4" s="811" t="s">
        <v>377</v>
      </c>
      <c r="AP4" s="805" t="s">
        <v>377</v>
      </c>
      <c r="AQ4" s="806" t="s">
        <v>377</v>
      </c>
      <c r="AR4" s="811" t="s">
        <v>377</v>
      </c>
      <c r="AS4" s="811">
        <v>41599</v>
      </c>
      <c r="AT4" s="804" t="s">
        <v>377</v>
      </c>
      <c r="AU4" s="804" t="s">
        <v>4001</v>
      </c>
      <c r="AV4" s="807" t="s">
        <v>4002</v>
      </c>
      <c r="AW4" s="804" t="s">
        <v>4003</v>
      </c>
      <c r="AX4" s="816">
        <v>1</v>
      </c>
      <c r="AY4" s="817">
        <v>60001369</v>
      </c>
      <c r="AZ4" s="804" t="s">
        <v>3131</v>
      </c>
      <c r="BA4" s="790" t="str">
        <f t="shared" ref="BA4:BA67" si="0">CONCATENATE(N4," / ",H4)</f>
        <v>Ajout INS / 3005-9746 / NULL</v>
      </c>
      <c r="BB4" s="791">
        <f t="shared" ref="BB4:BB67" si="1">MAX(Z4:AO4)</f>
        <v>0</v>
      </c>
      <c r="BC4" s="791" t="s">
        <v>3654</v>
      </c>
      <c r="BD4" s="792" t="s">
        <v>3655</v>
      </c>
      <c r="BE4" s="790" t="s">
        <v>3654</v>
      </c>
    </row>
    <row r="5" spans="1:57" ht="30">
      <c r="A5" s="803" t="s">
        <v>3551</v>
      </c>
      <c r="B5" s="803" t="s">
        <v>3984</v>
      </c>
      <c r="C5" s="804" t="s">
        <v>3995</v>
      </c>
      <c r="D5" s="804" t="s">
        <v>3995</v>
      </c>
      <c r="E5" s="805">
        <v>9</v>
      </c>
      <c r="F5" s="806" t="s">
        <v>3135</v>
      </c>
      <c r="G5" s="807" t="s">
        <v>3134</v>
      </c>
      <c r="H5" s="808" t="s">
        <v>4004</v>
      </c>
      <c r="I5" s="803" t="s">
        <v>4005</v>
      </c>
      <c r="J5" s="804" t="s">
        <v>3136</v>
      </c>
      <c r="K5" s="803" t="s">
        <v>3137</v>
      </c>
      <c r="L5" s="803" t="s">
        <v>3136</v>
      </c>
      <c r="M5" s="807" t="s">
        <v>4000</v>
      </c>
      <c r="N5" s="807" t="s">
        <v>371</v>
      </c>
      <c r="O5" s="809" t="s">
        <v>377</v>
      </c>
      <c r="P5" s="810">
        <v>15</v>
      </c>
      <c r="Q5" s="807" t="s">
        <v>1</v>
      </c>
      <c r="R5" s="811" t="s">
        <v>377</v>
      </c>
      <c r="S5" s="811" t="s">
        <v>377</v>
      </c>
      <c r="T5" s="811" t="s">
        <v>377</v>
      </c>
      <c r="U5" s="811" t="s">
        <v>377</v>
      </c>
      <c r="V5" s="812" t="s">
        <v>377</v>
      </c>
      <c r="W5" s="813" t="s">
        <v>377</v>
      </c>
      <c r="X5" s="814" t="s">
        <v>377</v>
      </c>
      <c r="Y5" s="815" t="s">
        <v>377</v>
      </c>
      <c r="Z5" s="811" t="s">
        <v>377</v>
      </c>
      <c r="AA5" s="811" t="s">
        <v>377</v>
      </c>
      <c r="AB5" s="811" t="s">
        <v>377</v>
      </c>
      <c r="AC5" s="811" t="s">
        <v>377</v>
      </c>
      <c r="AD5" s="811" t="s">
        <v>377</v>
      </c>
      <c r="AE5" s="811" t="s">
        <v>377</v>
      </c>
      <c r="AF5" s="811" t="s">
        <v>377</v>
      </c>
      <c r="AG5" s="811" t="s">
        <v>377</v>
      </c>
      <c r="AH5" s="811" t="s">
        <v>377</v>
      </c>
      <c r="AI5" s="811" t="s">
        <v>377</v>
      </c>
      <c r="AJ5" s="811" t="s">
        <v>377</v>
      </c>
      <c r="AK5" s="811" t="s">
        <v>377</v>
      </c>
      <c r="AL5" s="811" t="s">
        <v>377</v>
      </c>
      <c r="AM5" s="811" t="s">
        <v>377</v>
      </c>
      <c r="AN5" s="811" t="s">
        <v>377</v>
      </c>
      <c r="AO5" s="811" t="s">
        <v>377</v>
      </c>
      <c r="AP5" s="805" t="s">
        <v>377</v>
      </c>
      <c r="AQ5" s="806" t="s">
        <v>377</v>
      </c>
      <c r="AR5" s="811" t="s">
        <v>377</v>
      </c>
      <c r="AS5" s="811">
        <v>41611</v>
      </c>
      <c r="AT5" s="804" t="s">
        <v>377</v>
      </c>
      <c r="AU5" s="804" t="s">
        <v>4001</v>
      </c>
      <c r="AV5" s="807" t="s">
        <v>4006</v>
      </c>
      <c r="AW5" s="804" t="s">
        <v>4003</v>
      </c>
      <c r="AX5" s="816">
        <v>5</v>
      </c>
      <c r="AY5" s="817">
        <v>60001060</v>
      </c>
      <c r="AZ5" s="804" t="s">
        <v>3136</v>
      </c>
      <c r="BA5" s="790" t="str">
        <f t="shared" si="0"/>
        <v>Augment. INS / 3005-0065 / NULL</v>
      </c>
      <c r="BB5" s="791">
        <f t="shared" si="1"/>
        <v>0</v>
      </c>
      <c r="BC5" s="791" t="s">
        <v>3654</v>
      </c>
      <c r="BD5" s="792" t="s">
        <v>3655</v>
      </c>
      <c r="BE5" s="790" t="s">
        <v>3654</v>
      </c>
    </row>
    <row r="6" spans="1:57" ht="30">
      <c r="A6" s="803" t="s">
        <v>3735</v>
      </c>
      <c r="B6" s="803" t="s">
        <v>3984</v>
      </c>
      <c r="C6" s="804" t="s">
        <v>4007</v>
      </c>
      <c r="D6" s="804" t="s">
        <v>4007</v>
      </c>
      <c r="E6" s="805">
        <v>10</v>
      </c>
      <c r="F6" s="806" t="s">
        <v>3150</v>
      </c>
      <c r="G6" s="807" t="s">
        <v>3149</v>
      </c>
      <c r="H6" s="808" t="s">
        <v>4008</v>
      </c>
      <c r="I6" s="803" t="s">
        <v>4009</v>
      </c>
      <c r="J6" s="804" t="s">
        <v>4010</v>
      </c>
      <c r="K6" s="803" t="s">
        <v>3152</v>
      </c>
      <c r="L6" s="803" t="s">
        <v>4011</v>
      </c>
      <c r="M6" s="807" t="s">
        <v>4000</v>
      </c>
      <c r="N6" s="807" t="s">
        <v>347</v>
      </c>
      <c r="O6" s="809">
        <v>60</v>
      </c>
      <c r="P6" s="810">
        <v>80</v>
      </c>
      <c r="Q6" s="807" t="s">
        <v>1</v>
      </c>
      <c r="R6" s="811" t="s">
        <v>377</v>
      </c>
      <c r="S6" s="811" t="s">
        <v>377</v>
      </c>
      <c r="T6" s="811" t="s">
        <v>377</v>
      </c>
      <c r="U6" s="811" t="s">
        <v>377</v>
      </c>
      <c r="V6" s="812" t="s">
        <v>377</v>
      </c>
      <c r="W6" s="813" t="s">
        <v>377</v>
      </c>
      <c r="X6" s="814" t="s">
        <v>377</v>
      </c>
      <c r="Y6" s="815" t="s">
        <v>377</v>
      </c>
      <c r="Z6" s="811" t="s">
        <v>377</v>
      </c>
      <c r="AA6" s="811" t="s">
        <v>377</v>
      </c>
      <c r="AB6" s="811" t="s">
        <v>377</v>
      </c>
      <c r="AC6" s="811" t="s">
        <v>377</v>
      </c>
      <c r="AD6" s="811" t="s">
        <v>377</v>
      </c>
      <c r="AE6" s="811" t="s">
        <v>377</v>
      </c>
      <c r="AF6" s="811" t="s">
        <v>377</v>
      </c>
      <c r="AG6" s="811" t="s">
        <v>377</v>
      </c>
      <c r="AH6" s="811" t="s">
        <v>377</v>
      </c>
      <c r="AI6" s="811" t="s">
        <v>377</v>
      </c>
      <c r="AJ6" s="811" t="s">
        <v>377</v>
      </c>
      <c r="AK6" s="811" t="s">
        <v>377</v>
      </c>
      <c r="AL6" s="811" t="s">
        <v>377</v>
      </c>
      <c r="AM6" s="811" t="s">
        <v>377</v>
      </c>
      <c r="AN6" s="811" t="s">
        <v>377</v>
      </c>
      <c r="AO6" s="811" t="s">
        <v>377</v>
      </c>
      <c r="AP6" s="805" t="s">
        <v>377</v>
      </c>
      <c r="AQ6" s="806" t="s">
        <v>377</v>
      </c>
      <c r="AR6" s="811" t="s">
        <v>377</v>
      </c>
      <c r="AS6" s="811">
        <v>41607</v>
      </c>
      <c r="AT6" s="804" t="s">
        <v>377</v>
      </c>
      <c r="AU6" s="804" t="s">
        <v>3596</v>
      </c>
      <c r="AV6" s="807" t="s">
        <v>4012</v>
      </c>
      <c r="AW6" s="804" t="s">
        <v>3993</v>
      </c>
      <c r="AX6" s="816">
        <v>1</v>
      </c>
      <c r="AY6" s="817">
        <v>484</v>
      </c>
      <c r="AZ6" s="804" t="s">
        <v>4013</v>
      </c>
      <c r="BA6" s="790" t="str">
        <f t="shared" si="0"/>
        <v>Ajout INS / 3005-9747 / 60</v>
      </c>
      <c r="BB6" s="791">
        <f t="shared" si="1"/>
        <v>0</v>
      </c>
      <c r="BC6" s="791" t="s">
        <v>3654</v>
      </c>
      <c r="BD6" s="792" t="s">
        <v>3655</v>
      </c>
      <c r="BE6" s="790" t="s">
        <v>3654</v>
      </c>
    </row>
    <row r="7" spans="1:57" ht="30">
      <c r="A7" s="803" t="s">
        <v>3735</v>
      </c>
      <c r="B7" s="803" t="s">
        <v>3984</v>
      </c>
      <c r="C7" s="804" t="s">
        <v>4007</v>
      </c>
      <c r="D7" s="804" t="s">
        <v>4007</v>
      </c>
      <c r="E7" s="805">
        <v>10</v>
      </c>
      <c r="F7" s="806" t="s">
        <v>4014</v>
      </c>
      <c r="G7" s="807" t="s">
        <v>4015</v>
      </c>
      <c r="H7" s="808" t="s">
        <v>4016</v>
      </c>
      <c r="I7" s="803" t="s">
        <v>4017</v>
      </c>
      <c r="J7" s="804" t="s">
        <v>4018</v>
      </c>
      <c r="K7" s="803" t="s">
        <v>4019</v>
      </c>
      <c r="L7" s="803" t="s">
        <v>4018</v>
      </c>
      <c r="M7" s="807" t="s">
        <v>4000</v>
      </c>
      <c r="N7" s="807" t="s">
        <v>347</v>
      </c>
      <c r="O7" s="809" t="s">
        <v>377</v>
      </c>
      <c r="P7" s="810">
        <v>30</v>
      </c>
      <c r="Q7" s="807" t="s">
        <v>1</v>
      </c>
      <c r="R7" s="811" t="s">
        <v>377</v>
      </c>
      <c r="S7" s="811" t="s">
        <v>377</v>
      </c>
      <c r="T7" s="811" t="s">
        <v>377</v>
      </c>
      <c r="U7" s="811" t="s">
        <v>377</v>
      </c>
      <c r="V7" s="812" t="s">
        <v>377</v>
      </c>
      <c r="W7" s="813" t="s">
        <v>377</v>
      </c>
      <c r="X7" s="814" t="s">
        <v>377</v>
      </c>
      <c r="Y7" s="815" t="s">
        <v>377</v>
      </c>
      <c r="Z7" s="811" t="s">
        <v>377</v>
      </c>
      <c r="AA7" s="811" t="s">
        <v>377</v>
      </c>
      <c r="AB7" s="811" t="s">
        <v>377</v>
      </c>
      <c r="AC7" s="811" t="s">
        <v>377</v>
      </c>
      <c r="AD7" s="811" t="s">
        <v>377</v>
      </c>
      <c r="AE7" s="811" t="s">
        <v>377</v>
      </c>
      <c r="AF7" s="811" t="s">
        <v>377</v>
      </c>
      <c r="AG7" s="811" t="s">
        <v>377</v>
      </c>
      <c r="AH7" s="811" t="s">
        <v>377</v>
      </c>
      <c r="AI7" s="811" t="s">
        <v>377</v>
      </c>
      <c r="AJ7" s="811" t="s">
        <v>377</v>
      </c>
      <c r="AK7" s="811" t="s">
        <v>377</v>
      </c>
      <c r="AL7" s="811" t="s">
        <v>377</v>
      </c>
      <c r="AM7" s="811" t="s">
        <v>377</v>
      </c>
      <c r="AN7" s="811" t="s">
        <v>377</v>
      </c>
      <c r="AO7" s="811" t="s">
        <v>377</v>
      </c>
      <c r="AP7" s="805" t="s">
        <v>377</v>
      </c>
      <c r="AQ7" s="806" t="s">
        <v>377</v>
      </c>
      <c r="AR7" s="811" t="s">
        <v>377</v>
      </c>
      <c r="AS7" s="811">
        <v>41607</v>
      </c>
      <c r="AT7" s="804" t="s">
        <v>377</v>
      </c>
      <c r="AU7" s="804" t="s">
        <v>3596</v>
      </c>
      <c r="AV7" s="807" t="s">
        <v>4020</v>
      </c>
      <c r="AW7" s="804" t="s">
        <v>4003</v>
      </c>
      <c r="AX7" s="816">
        <v>1</v>
      </c>
      <c r="AY7" s="817">
        <v>60001331</v>
      </c>
      <c r="AZ7" s="804" t="s">
        <v>4018</v>
      </c>
      <c r="BA7" s="790" t="str">
        <f t="shared" si="0"/>
        <v>Ajout INS / 3005-9748 / NULL</v>
      </c>
      <c r="BB7" s="791">
        <f t="shared" si="1"/>
        <v>0</v>
      </c>
      <c r="BC7" s="791" t="s">
        <v>3654</v>
      </c>
      <c r="BD7" s="792" t="s">
        <v>3655</v>
      </c>
      <c r="BE7" s="790" t="s">
        <v>3654</v>
      </c>
    </row>
    <row r="8" spans="1:57" ht="30">
      <c r="A8" s="803" t="s">
        <v>3735</v>
      </c>
      <c r="B8" s="803" t="s">
        <v>3984</v>
      </c>
      <c r="C8" s="804" t="s">
        <v>3868</v>
      </c>
      <c r="D8" s="804" t="s">
        <v>3600</v>
      </c>
      <c r="E8" s="805">
        <v>14</v>
      </c>
      <c r="F8" s="806" t="s">
        <v>4021</v>
      </c>
      <c r="G8" s="807" t="s">
        <v>2027</v>
      </c>
      <c r="H8" s="808" t="s">
        <v>4022</v>
      </c>
      <c r="I8" s="803" t="s">
        <v>4023</v>
      </c>
      <c r="J8" s="804" t="s">
        <v>4024</v>
      </c>
      <c r="K8" s="803" t="s">
        <v>4025</v>
      </c>
      <c r="L8" s="803" t="s">
        <v>4026</v>
      </c>
      <c r="M8" s="807" t="s">
        <v>4000</v>
      </c>
      <c r="N8" s="807" t="s">
        <v>347</v>
      </c>
      <c r="O8" s="809">
        <v>60</v>
      </c>
      <c r="P8" s="810">
        <v>60</v>
      </c>
      <c r="Q8" s="807" t="s">
        <v>1</v>
      </c>
      <c r="R8" s="811" t="s">
        <v>377</v>
      </c>
      <c r="S8" s="811" t="s">
        <v>377</v>
      </c>
      <c r="T8" s="811" t="s">
        <v>377</v>
      </c>
      <c r="U8" s="811" t="s">
        <v>377</v>
      </c>
      <c r="V8" s="812" t="s">
        <v>377</v>
      </c>
      <c r="W8" s="813" t="s">
        <v>377</v>
      </c>
      <c r="X8" s="814" t="s">
        <v>377</v>
      </c>
      <c r="Y8" s="815" t="s">
        <v>377</v>
      </c>
      <c r="Z8" s="811" t="s">
        <v>377</v>
      </c>
      <c r="AA8" s="811" t="s">
        <v>377</v>
      </c>
      <c r="AB8" s="811" t="s">
        <v>377</v>
      </c>
      <c r="AC8" s="811" t="s">
        <v>377</v>
      </c>
      <c r="AD8" s="811" t="s">
        <v>377</v>
      </c>
      <c r="AE8" s="811" t="s">
        <v>377</v>
      </c>
      <c r="AF8" s="811" t="s">
        <v>377</v>
      </c>
      <c r="AG8" s="811" t="s">
        <v>377</v>
      </c>
      <c r="AH8" s="811" t="s">
        <v>377</v>
      </c>
      <c r="AI8" s="811" t="s">
        <v>377</v>
      </c>
      <c r="AJ8" s="811" t="s">
        <v>377</v>
      </c>
      <c r="AK8" s="811" t="s">
        <v>377</v>
      </c>
      <c r="AL8" s="811" t="s">
        <v>377</v>
      </c>
      <c r="AM8" s="811" t="s">
        <v>377</v>
      </c>
      <c r="AN8" s="811" t="s">
        <v>377</v>
      </c>
      <c r="AO8" s="811" t="s">
        <v>377</v>
      </c>
      <c r="AP8" s="805" t="s">
        <v>377</v>
      </c>
      <c r="AQ8" s="806" t="s">
        <v>377</v>
      </c>
      <c r="AR8" s="811">
        <v>42061</v>
      </c>
      <c r="AS8" s="811">
        <v>41607</v>
      </c>
      <c r="AT8" s="804" t="s">
        <v>377</v>
      </c>
      <c r="AU8" s="804" t="s">
        <v>3596</v>
      </c>
      <c r="AV8" s="807" t="s">
        <v>4027</v>
      </c>
      <c r="AW8" s="804" t="s">
        <v>3993</v>
      </c>
      <c r="AX8" s="816">
        <v>1</v>
      </c>
      <c r="AY8" s="817">
        <v>60003830</v>
      </c>
      <c r="AZ8" s="804" t="s">
        <v>4024</v>
      </c>
      <c r="BA8" s="790" t="str">
        <f t="shared" si="0"/>
        <v>Ajout INS / 3005-9749 / 60</v>
      </c>
      <c r="BB8" s="791">
        <f t="shared" si="1"/>
        <v>0</v>
      </c>
      <c r="BC8" s="791" t="s">
        <v>3654</v>
      </c>
      <c r="BD8" s="792" t="s">
        <v>3655</v>
      </c>
      <c r="BE8" s="790" t="s">
        <v>3654</v>
      </c>
    </row>
    <row r="9" spans="1:57" ht="30">
      <c r="A9" s="803" t="s">
        <v>3551</v>
      </c>
      <c r="B9" s="803" t="s">
        <v>4028</v>
      </c>
      <c r="C9" s="804" t="s">
        <v>3762</v>
      </c>
      <c r="D9" s="804" t="s">
        <v>3589</v>
      </c>
      <c r="E9" s="805">
        <v>3</v>
      </c>
      <c r="F9" s="806" t="s">
        <v>658</v>
      </c>
      <c r="G9" s="807" t="s">
        <v>681</v>
      </c>
      <c r="H9" s="808" t="s">
        <v>4029</v>
      </c>
      <c r="I9" s="803" t="s">
        <v>4030</v>
      </c>
      <c r="J9" s="804" t="s">
        <v>4031</v>
      </c>
      <c r="K9" s="803" t="s">
        <v>4030</v>
      </c>
      <c r="L9" s="803" t="s">
        <v>4031</v>
      </c>
      <c r="M9" s="807" t="s">
        <v>3572</v>
      </c>
      <c r="N9" s="807" t="s">
        <v>371</v>
      </c>
      <c r="O9" s="809">
        <v>1</v>
      </c>
      <c r="P9" s="810">
        <v>1</v>
      </c>
      <c r="Q9" s="807" t="s">
        <v>1</v>
      </c>
      <c r="R9" s="811" t="s">
        <v>377</v>
      </c>
      <c r="S9" s="811" t="s">
        <v>377</v>
      </c>
      <c r="T9" s="811" t="s">
        <v>377</v>
      </c>
      <c r="U9" s="811" t="s">
        <v>377</v>
      </c>
      <c r="V9" s="812">
        <v>41913</v>
      </c>
      <c r="W9" s="813">
        <v>41913</v>
      </c>
      <c r="X9" s="814" t="s">
        <v>377</v>
      </c>
      <c r="Y9" s="815" t="s">
        <v>377</v>
      </c>
      <c r="Z9" s="811" t="s">
        <v>377</v>
      </c>
      <c r="AA9" s="811" t="s">
        <v>377</v>
      </c>
      <c r="AB9" s="811" t="s">
        <v>377</v>
      </c>
      <c r="AC9" s="811" t="s">
        <v>377</v>
      </c>
      <c r="AD9" s="811" t="s">
        <v>377</v>
      </c>
      <c r="AE9" s="811" t="s">
        <v>377</v>
      </c>
      <c r="AF9" s="811" t="s">
        <v>377</v>
      </c>
      <c r="AG9" s="811" t="s">
        <v>377</v>
      </c>
      <c r="AH9" s="811" t="s">
        <v>377</v>
      </c>
      <c r="AI9" s="811" t="s">
        <v>377</v>
      </c>
      <c r="AJ9" s="811" t="s">
        <v>377</v>
      </c>
      <c r="AK9" s="811" t="s">
        <v>377</v>
      </c>
      <c r="AL9" s="811" t="s">
        <v>377</v>
      </c>
      <c r="AM9" s="811" t="s">
        <v>377</v>
      </c>
      <c r="AN9" s="811" t="s">
        <v>377</v>
      </c>
      <c r="AO9" s="811" t="s">
        <v>377</v>
      </c>
      <c r="AP9" s="805">
        <v>70</v>
      </c>
      <c r="AQ9" s="806" t="s">
        <v>4032</v>
      </c>
      <c r="AR9" s="811">
        <v>41520</v>
      </c>
      <c r="AS9" s="811" t="s">
        <v>377</v>
      </c>
      <c r="AT9" s="804" t="s">
        <v>377</v>
      </c>
      <c r="AU9" s="804" t="s">
        <v>357</v>
      </c>
      <c r="AV9" s="807" t="s">
        <v>4033</v>
      </c>
      <c r="AW9" s="804" t="s">
        <v>3993</v>
      </c>
      <c r="AX9" s="816">
        <v>12</v>
      </c>
      <c r="AY9" s="817">
        <v>343</v>
      </c>
      <c r="AZ9" s="804" t="s">
        <v>4031</v>
      </c>
      <c r="BA9" s="790" t="str">
        <f t="shared" si="0"/>
        <v>Augment. INS / 1637-8846 / 1</v>
      </c>
      <c r="BB9" s="791" t="s">
        <v>3577</v>
      </c>
      <c r="BC9" s="791" t="s">
        <v>3577</v>
      </c>
      <c r="BD9" s="791" t="s">
        <v>3577</v>
      </c>
      <c r="BE9" s="791" t="s">
        <v>3577</v>
      </c>
    </row>
    <row r="10" spans="1:57" ht="30">
      <c r="A10" s="803" t="s">
        <v>3551</v>
      </c>
      <c r="B10" s="803" t="s">
        <v>4028</v>
      </c>
      <c r="C10" s="804" t="s">
        <v>3588</v>
      </c>
      <c r="D10" s="804" t="s">
        <v>3589</v>
      </c>
      <c r="E10" s="805">
        <v>3</v>
      </c>
      <c r="F10" s="806" t="s">
        <v>658</v>
      </c>
      <c r="G10" s="807" t="s">
        <v>847</v>
      </c>
      <c r="H10" s="808" t="s">
        <v>4034</v>
      </c>
      <c r="I10" s="803" t="s">
        <v>4035</v>
      </c>
      <c r="J10" s="804" t="s">
        <v>4036</v>
      </c>
      <c r="K10" s="803" t="s">
        <v>4035</v>
      </c>
      <c r="L10" s="803" t="s">
        <v>4036</v>
      </c>
      <c r="M10" s="807" t="s">
        <v>3572</v>
      </c>
      <c r="N10" s="807" t="s">
        <v>693</v>
      </c>
      <c r="O10" s="809">
        <v>4</v>
      </c>
      <c r="P10" s="810">
        <v>4</v>
      </c>
      <c r="Q10" s="807" t="s">
        <v>4</v>
      </c>
      <c r="R10" s="811" t="s">
        <v>377</v>
      </c>
      <c r="S10" s="811" t="s">
        <v>377</v>
      </c>
      <c r="T10" s="811" t="s">
        <v>377</v>
      </c>
      <c r="U10" s="811" t="s">
        <v>377</v>
      </c>
      <c r="V10" s="812">
        <v>41922</v>
      </c>
      <c r="W10" s="813">
        <v>41922</v>
      </c>
      <c r="X10" s="814" t="s">
        <v>377</v>
      </c>
      <c r="Y10" s="815" t="s">
        <v>377</v>
      </c>
      <c r="Z10" s="811" t="s">
        <v>377</v>
      </c>
      <c r="AA10" s="811" t="s">
        <v>377</v>
      </c>
      <c r="AB10" s="811" t="s">
        <v>377</v>
      </c>
      <c r="AC10" s="811" t="s">
        <v>377</v>
      </c>
      <c r="AD10" s="811" t="s">
        <v>377</v>
      </c>
      <c r="AE10" s="811" t="s">
        <v>377</v>
      </c>
      <c r="AF10" s="811" t="s">
        <v>377</v>
      </c>
      <c r="AG10" s="811" t="s">
        <v>377</v>
      </c>
      <c r="AH10" s="811" t="s">
        <v>377</v>
      </c>
      <c r="AI10" s="811" t="s">
        <v>377</v>
      </c>
      <c r="AJ10" s="811" t="s">
        <v>377</v>
      </c>
      <c r="AK10" s="811" t="s">
        <v>377</v>
      </c>
      <c r="AL10" s="811" t="s">
        <v>377</v>
      </c>
      <c r="AM10" s="811" t="s">
        <v>377</v>
      </c>
      <c r="AN10" s="811" t="s">
        <v>377</v>
      </c>
      <c r="AO10" s="811" t="s">
        <v>377</v>
      </c>
      <c r="AP10" s="805">
        <v>70</v>
      </c>
      <c r="AQ10" s="806" t="s">
        <v>4037</v>
      </c>
      <c r="AR10" s="811">
        <v>41520</v>
      </c>
      <c r="AS10" s="811">
        <v>41423</v>
      </c>
      <c r="AT10" s="804" t="s">
        <v>3563</v>
      </c>
      <c r="AU10" s="804" t="s">
        <v>3562</v>
      </c>
      <c r="AV10" s="807" t="s">
        <v>4038</v>
      </c>
      <c r="AW10" s="804" t="s">
        <v>3993</v>
      </c>
      <c r="AX10" s="816">
        <v>8</v>
      </c>
      <c r="AY10" s="817">
        <v>1590</v>
      </c>
      <c r="AZ10" s="804" t="s">
        <v>4039</v>
      </c>
      <c r="BA10" s="790" t="str">
        <f t="shared" si="0"/>
        <v>Augment. gard. / 5498-0941 / 4</v>
      </c>
      <c r="BB10" s="791" t="s">
        <v>3577</v>
      </c>
      <c r="BC10" s="791" t="s">
        <v>3577</v>
      </c>
      <c r="BD10" s="791" t="s">
        <v>3577</v>
      </c>
      <c r="BE10" s="791" t="s">
        <v>3577</v>
      </c>
    </row>
    <row r="11" spans="1:57" ht="30">
      <c r="A11" s="803" t="s">
        <v>3638</v>
      </c>
      <c r="B11" s="803" t="s">
        <v>4028</v>
      </c>
      <c r="C11" s="804" t="s">
        <v>4040</v>
      </c>
      <c r="D11" s="804" t="s">
        <v>4041</v>
      </c>
      <c r="E11" s="805">
        <v>6</v>
      </c>
      <c r="F11" s="806" t="s">
        <v>1389</v>
      </c>
      <c r="G11" s="807" t="s">
        <v>1388</v>
      </c>
      <c r="H11" s="808" t="s">
        <v>4042</v>
      </c>
      <c r="I11" s="803" t="s">
        <v>4043</v>
      </c>
      <c r="J11" s="804" t="s">
        <v>4044</v>
      </c>
      <c r="K11" s="803" t="s">
        <v>4043</v>
      </c>
      <c r="L11" s="803" t="s">
        <v>4044</v>
      </c>
      <c r="M11" s="807" t="s">
        <v>3572</v>
      </c>
      <c r="N11" s="807" t="s">
        <v>371</v>
      </c>
      <c r="O11" s="809">
        <v>1</v>
      </c>
      <c r="P11" s="810">
        <v>1</v>
      </c>
      <c r="Q11" s="807" t="s">
        <v>1</v>
      </c>
      <c r="R11" s="811" t="s">
        <v>377</v>
      </c>
      <c r="S11" s="811" t="s">
        <v>377</v>
      </c>
      <c r="T11" s="811" t="s">
        <v>377</v>
      </c>
      <c r="U11" s="811" t="s">
        <v>377</v>
      </c>
      <c r="V11" s="812">
        <v>41578</v>
      </c>
      <c r="W11" s="813">
        <v>41608</v>
      </c>
      <c r="X11" s="814" t="s">
        <v>377</v>
      </c>
      <c r="Y11" s="815">
        <v>1</v>
      </c>
      <c r="Z11" s="811" t="s">
        <v>377</v>
      </c>
      <c r="AA11" s="811" t="s">
        <v>377</v>
      </c>
      <c r="AB11" s="811" t="s">
        <v>377</v>
      </c>
      <c r="AC11" s="811" t="s">
        <v>377</v>
      </c>
      <c r="AD11" s="811" t="s">
        <v>377</v>
      </c>
      <c r="AE11" s="811" t="s">
        <v>377</v>
      </c>
      <c r="AF11" s="811" t="s">
        <v>377</v>
      </c>
      <c r="AG11" s="811" t="s">
        <v>377</v>
      </c>
      <c r="AH11" s="811" t="s">
        <v>377</v>
      </c>
      <c r="AI11" s="811" t="s">
        <v>377</v>
      </c>
      <c r="AJ11" s="811" t="s">
        <v>377</v>
      </c>
      <c r="AK11" s="811" t="s">
        <v>377</v>
      </c>
      <c r="AL11" s="811" t="s">
        <v>377</v>
      </c>
      <c r="AM11" s="811" t="s">
        <v>377</v>
      </c>
      <c r="AN11" s="811" t="s">
        <v>377</v>
      </c>
      <c r="AO11" s="811" t="s">
        <v>377</v>
      </c>
      <c r="AP11" s="805">
        <v>70</v>
      </c>
      <c r="AQ11" s="806" t="s">
        <v>4045</v>
      </c>
      <c r="AR11" s="811">
        <v>41535</v>
      </c>
      <c r="AS11" s="811">
        <v>41416</v>
      </c>
      <c r="AT11" s="804" t="s">
        <v>3563</v>
      </c>
      <c r="AU11" s="804" t="s">
        <v>3563</v>
      </c>
      <c r="AV11" s="807" t="s">
        <v>4046</v>
      </c>
      <c r="AW11" s="804" t="s">
        <v>3993</v>
      </c>
      <c r="AX11" s="816">
        <v>3</v>
      </c>
      <c r="AY11" s="817">
        <v>921</v>
      </c>
      <c r="AZ11" s="804" t="s">
        <v>4044</v>
      </c>
      <c r="BA11" s="790" t="str">
        <f t="shared" si="0"/>
        <v>Augment. INS / 2731-8872 / 1</v>
      </c>
      <c r="BB11" s="791" t="s">
        <v>3577</v>
      </c>
      <c r="BC11" s="791" t="s">
        <v>3577</v>
      </c>
      <c r="BD11" s="791" t="s">
        <v>3577</v>
      </c>
      <c r="BE11" s="791" t="s">
        <v>3577</v>
      </c>
    </row>
    <row r="12" spans="1:57" ht="30">
      <c r="A12" s="803" t="s">
        <v>3735</v>
      </c>
      <c r="B12" s="803" t="s">
        <v>4028</v>
      </c>
      <c r="C12" s="804" t="s">
        <v>4047</v>
      </c>
      <c r="D12" s="804" t="s">
        <v>3737</v>
      </c>
      <c r="E12" s="805">
        <v>7</v>
      </c>
      <c r="F12" s="806" t="s">
        <v>1478</v>
      </c>
      <c r="G12" s="807" t="s">
        <v>1517</v>
      </c>
      <c r="H12" s="808" t="s">
        <v>4048</v>
      </c>
      <c r="I12" s="803" t="s">
        <v>4049</v>
      </c>
      <c r="J12" s="804" t="s">
        <v>4050</v>
      </c>
      <c r="K12" s="803" t="s">
        <v>4051</v>
      </c>
      <c r="L12" s="803" t="s">
        <v>4050</v>
      </c>
      <c r="M12" s="807" t="s">
        <v>3572</v>
      </c>
      <c r="N12" s="807" t="s">
        <v>693</v>
      </c>
      <c r="O12" s="809" t="s">
        <v>377</v>
      </c>
      <c r="P12" s="810">
        <v>1</v>
      </c>
      <c r="Q12" s="807" t="s">
        <v>4</v>
      </c>
      <c r="R12" s="811" t="s">
        <v>377</v>
      </c>
      <c r="S12" s="811" t="s">
        <v>377</v>
      </c>
      <c r="T12" s="811" t="s">
        <v>377</v>
      </c>
      <c r="U12" s="811" t="s">
        <v>377</v>
      </c>
      <c r="V12" s="812">
        <v>41577</v>
      </c>
      <c r="W12" s="813">
        <v>41577</v>
      </c>
      <c r="X12" s="814" t="s">
        <v>377</v>
      </c>
      <c r="Y12" s="815" t="s">
        <v>377</v>
      </c>
      <c r="Z12" s="811" t="s">
        <v>377</v>
      </c>
      <c r="AA12" s="811" t="s">
        <v>377</v>
      </c>
      <c r="AB12" s="811" t="s">
        <v>377</v>
      </c>
      <c r="AC12" s="811" t="s">
        <v>377</v>
      </c>
      <c r="AD12" s="811" t="s">
        <v>377</v>
      </c>
      <c r="AE12" s="811" t="s">
        <v>377</v>
      </c>
      <c r="AF12" s="811" t="s">
        <v>377</v>
      </c>
      <c r="AG12" s="811" t="s">
        <v>377</v>
      </c>
      <c r="AH12" s="811" t="s">
        <v>377</v>
      </c>
      <c r="AI12" s="811" t="s">
        <v>377</v>
      </c>
      <c r="AJ12" s="811" t="s">
        <v>377</v>
      </c>
      <c r="AK12" s="811" t="s">
        <v>377</v>
      </c>
      <c r="AL12" s="811" t="s">
        <v>377</v>
      </c>
      <c r="AM12" s="811" t="s">
        <v>377</v>
      </c>
      <c r="AN12" s="811" t="s">
        <v>377</v>
      </c>
      <c r="AO12" s="811" t="s">
        <v>377</v>
      </c>
      <c r="AP12" s="805">
        <v>70</v>
      </c>
      <c r="AQ12" s="806" t="s">
        <v>4052</v>
      </c>
      <c r="AR12" s="811">
        <v>41535</v>
      </c>
      <c r="AS12" s="811" t="s">
        <v>377</v>
      </c>
      <c r="AT12" s="804" t="s">
        <v>3563</v>
      </c>
      <c r="AU12" s="804" t="s">
        <v>3563</v>
      </c>
      <c r="AV12" s="807" t="s">
        <v>4053</v>
      </c>
      <c r="AW12" s="804" t="s">
        <v>4003</v>
      </c>
      <c r="AX12" s="816">
        <v>14</v>
      </c>
      <c r="AY12" s="817">
        <v>60005193</v>
      </c>
      <c r="AZ12" s="804" t="s">
        <v>4054</v>
      </c>
      <c r="BA12" s="790" t="str">
        <f t="shared" si="0"/>
        <v>Augment. gard. / 3005-3235 / NULL</v>
      </c>
      <c r="BB12" s="791" t="s">
        <v>3577</v>
      </c>
      <c r="BC12" s="791" t="s">
        <v>3577</v>
      </c>
      <c r="BD12" s="791" t="s">
        <v>3577</v>
      </c>
      <c r="BE12" s="791" t="s">
        <v>3577</v>
      </c>
    </row>
    <row r="13" spans="1:57" ht="30">
      <c r="A13" s="803" t="s">
        <v>3735</v>
      </c>
      <c r="B13" s="803" t="s">
        <v>4028</v>
      </c>
      <c r="C13" s="804" t="s">
        <v>3754</v>
      </c>
      <c r="D13" s="804" t="s">
        <v>3755</v>
      </c>
      <c r="E13" s="805">
        <v>8</v>
      </c>
      <c r="F13" s="806" t="s">
        <v>1635</v>
      </c>
      <c r="G13" s="807" t="s">
        <v>1634</v>
      </c>
      <c r="H13" s="808" t="s">
        <v>4055</v>
      </c>
      <c r="I13" s="803" t="s">
        <v>4056</v>
      </c>
      <c r="J13" s="804" t="s">
        <v>2916</v>
      </c>
      <c r="K13" s="803" t="s">
        <v>4056</v>
      </c>
      <c r="L13" s="803" t="s">
        <v>2916</v>
      </c>
      <c r="M13" s="807" t="s">
        <v>3572</v>
      </c>
      <c r="N13" s="807" t="s">
        <v>371</v>
      </c>
      <c r="O13" s="809">
        <v>2</v>
      </c>
      <c r="P13" s="810">
        <v>2</v>
      </c>
      <c r="Q13" s="807" t="s">
        <v>1</v>
      </c>
      <c r="R13" s="811" t="s">
        <v>377</v>
      </c>
      <c r="S13" s="811" t="s">
        <v>377</v>
      </c>
      <c r="T13" s="811" t="s">
        <v>377</v>
      </c>
      <c r="U13" s="811" t="s">
        <v>377</v>
      </c>
      <c r="V13" s="812">
        <v>41932</v>
      </c>
      <c r="W13" s="813">
        <v>41932</v>
      </c>
      <c r="X13" s="814" t="s">
        <v>377</v>
      </c>
      <c r="Y13" s="815" t="s">
        <v>377</v>
      </c>
      <c r="Z13" s="811" t="s">
        <v>377</v>
      </c>
      <c r="AA13" s="811" t="s">
        <v>377</v>
      </c>
      <c r="AB13" s="811" t="s">
        <v>377</v>
      </c>
      <c r="AC13" s="811" t="s">
        <v>377</v>
      </c>
      <c r="AD13" s="811" t="s">
        <v>377</v>
      </c>
      <c r="AE13" s="811" t="s">
        <v>377</v>
      </c>
      <c r="AF13" s="811" t="s">
        <v>377</v>
      </c>
      <c r="AG13" s="811" t="s">
        <v>377</v>
      </c>
      <c r="AH13" s="811" t="s">
        <v>377</v>
      </c>
      <c r="AI13" s="811" t="s">
        <v>377</v>
      </c>
      <c r="AJ13" s="811" t="s">
        <v>377</v>
      </c>
      <c r="AK13" s="811" t="s">
        <v>377</v>
      </c>
      <c r="AL13" s="811" t="s">
        <v>377</v>
      </c>
      <c r="AM13" s="811" t="s">
        <v>377</v>
      </c>
      <c r="AN13" s="811" t="s">
        <v>377</v>
      </c>
      <c r="AO13" s="811" t="s">
        <v>377</v>
      </c>
      <c r="AP13" s="805">
        <v>70</v>
      </c>
      <c r="AQ13" s="806" t="s">
        <v>4057</v>
      </c>
      <c r="AR13" s="811">
        <v>41535</v>
      </c>
      <c r="AS13" s="811" t="s">
        <v>377</v>
      </c>
      <c r="AT13" s="804" t="s">
        <v>377</v>
      </c>
      <c r="AU13" s="804" t="s">
        <v>3563</v>
      </c>
      <c r="AV13" s="807" t="s">
        <v>4058</v>
      </c>
      <c r="AW13" s="804" t="s">
        <v>3993</v>
      </c>
      <c r="AX13" s="816">
        <v>9</v>
      </c>
      <c r="AY13" s="817">
        <v>973</v>
      </c>
      <c r="AZ13" s="804" t="s">
        <v>2916</v>
      </c>
      <c r="BA13" s="790" t="str">
        <f t="shared" si="0"/>
        <v>Augment. INS / 2868-0783 / 2</v>
      </c>
      <c r="BB13" s="791" t="s">
        <v>3577</v>
      </c>
      <c r="BC13" s="791" t="s">
        <v>3577</v>
      </c>
      <c r="BD13" s="791" t="s">
        <v>3577</v>
      </c>
      <c r="BE13" s="791" t="s">
        <v>3577</v>
      </c>
    </row>
    <row r="14" spans="1:57" ht="30">
      <c r="A14" s="803" t="s">
        <v>3735</v>
      </c>
      <c r="B14" s="803" t="s">
        <v>4028</v>
      </c>
      <c r="C14" s="804" t="s">
        <v>4059</v>
      </c>
      <c r="D14" s="804" t="s">
        <v>3755</v>
      </c>
      <c r="E14" s="805">
        <v>15</v>
      </c>
      <c r="F14" s="806" t="s">
        <v>2185</v>
      </c>
      <c r="G14" s="807" t="s">
        <v>2184</v>
      </c>
      <c r="H14" s="808" t="s">
        <v>4060</v>
      </c>
      <c r="I14" s="803" t="s">
        <v>4061</v>
      </c>
      <c r="J14" s="804" t="s">
        <v>4062</v>
      </c>
      <c r="K14" s="803" t="s">
        <v>4063</v>
      </c>
      <c r="L14" s="803" t="s">
        <v>4062</v>
      </c>
      <c r="M14" s="807" t="s">
        <v>3572</v>
      </c>
      <c r="N14" s="807" t="s">
        <v>693</v>
      </c>
      <c r="O14" s="809">
        <v>2</v>
      </c>
      <c r="P14" s="810">
        <v>2</v>
      </c>
      <c r="Q14" s="807" t="s">
        <v>4</v>
      </c>
      <c r="R14" s="811">
        <v>41918</v>
      </c>
      <c r="S14" s="811">
        <v>41918</v>
      </c>
      <c r="T14" s="811" t="s">
        <v>377</v>
      </c>
      <c r="U14" s="811" t="s">
        <v>377</v>
      </c>
      <c r="V14" s="812">
        <v>41918</v>
      </c>
      <c r="W14" s="813">
        <v>41918</v>
      </c>
      <c r="X14" s="814" t="s">
        <v>377</v>
      </c>
      <c r="Y14" s="815" t="s">
        <v>377</v>
      </c>
      <c r="Z14" s="811" t="s">
        <v>377</v>
      </c>
      <c r="AA14" s="811" t="s">
        <v>377</v>
      </c>
      <c r="AB14" s="811" t="s">
        <v>377</v>
      </c>
      <c r="AC14" s="811" t="s">
        <v>377</v>
      </c>
      <c r="AD14" s="811" t="s">
        <v>377</v>
      </c>
      <c r="AE14" s="811" t="s">
        <v>377</v>
      </c>
      <c r="AF14" s="811" t="s">
        <v>377</v>
      </c>
      <c r="AG14" s="811" t="s">
        <v>377</v>
      </c>
      <c r="AH14" s="811" t="s">
        <v>377</v>
      </c>
      <c r="AI14" s="811" t="s">
        <v>377</v>
      </c>
      <c r="AJ14" s="811" t="s">
        <v>377</v>
      </c>
      <c r="AK14" s="811" t="s">
        <v>377</v>
      </c>
      <c r="AL14" s="811" t="s">
        <v>377</v>
      </c>
      <c r="AM14" s="811" t="s">
        <v>377</v>
      </c>
      <c r="AN14" s="811" t="s">
        <v>377</v>
      </c>
      <c r="AO14" s="811" t="s">
        <v>377</v>
      </c>
      <c r="AP14" s="805">
        <v>70</v>
      </c>
      <c r="AQ14" s="806" t="s">
        <v>4064</v>
      </c>
      <c r="AR14" s="811">
        <v>41535</v>
      </c>
      <c r="AS14" s="811">
        <v>41424</v>
      </c>
      <c r="AT14" s="804" t="s">
        <v>3563</v>
      </c>
      <c r="AU14" s="804" t="s">
        <v>3563</v>
      </c>
      <c r="AV14" s="807" t="s">
        <v>4065</v>
      </c>
      <c r="AW14" s="804" t="s">
        <v>3993</v>
      </c>
      <c r="AX14" s="816">
        <v>2</v>
      </c>
      <c r="AY14" s="817">
        <v>60001378</v>
      </c>
      <c r="AZ14" s="804" t="s">
        <v>4062</v>
      </c>
      <c r="BA14" s="790" t="str">
        <f t="shared" si="0"/>
        <v>Augment. gard. / 3000-1136 / 2</v>
      </c>
      <c r="BB14" s="791" t="s">
        <v>3577</v>
      </c>
      <c r="BC14" s="791" t="s">
        <v>3577</v>
      </c>
      <c r="BD14" s="791" t="s">
        <v>3577</v>
      </c>
      <c r="BE14" s="791" t="s">
        <v>3577</v>
      </c>
    </row>
    <row r="15" spans="1:57" ht="30">
      <c r="A15" s="803" t="s">
        <v>3735</v>
      </c>
      <c r="B15" s="803" t="s">
        <v>4028</v>
      </c>
      <c r="C15" s="804" t="s">
        <v>3855</v>
      </c>
      <c r="D15" s="804" t="s">
        <v>3839</v>
      </c>
      <c r="E15" s="805">
        <v>15</v>
      </c>
      <c r="F15" s="806" t="s">
        <v>2240</v>
      </c>
      <c r="G15" s="807" t="s">
        <v>2239</v>
      </c>
      <c r="H15" s="808" t="s">
        <v>4066</v>
      </c>
      <c r="I15" s="803" t="s">
        <v>4067</v>
      </c>
      <c r="J15" s="804" t="s">
        <v>4068</v>
      </c>
      <c r="K15" s="803" t="s">
        <v>4069</v>
      </c>
      <c r="L15" s="803" t="s">
        <v>4068</v>
      </c>
      <c r="M15" s="807" t="s">
        <v>3572</v>
      </c>
      <c r="N15" s="807" t="s">
        <v>693</v>
      </c>
      <c r="O15" s="809">
        <v>2</v>
      </c>
      <c r="P15" s="810">
        <v>2</v>
      </c>
      <c r="Q15" s="807" t="s">
        <v>4</v>
      </c>
      <c r="R15" s="811" t="s">
        <v>377</v>
      </c>
      <c r="S15" s="811" t="s">
        <v>377</v>
      </c>
      <c r="T15" s="811" t="s">
        <v>377</v>
      </c>
      <c r="U15" s="811" t="s">
        <v>377</v>
      </c>
      <c r="V15" s="812">
        <v>41557</v>
      </c>
      <c r="W15" s="813">
        <v>41557</v>
      </c>
      <c r="X15" s="814" t="s">
        <v>377</v>
      </c>
      <c r="Y15" s="815" t="s">
        <v>377</v>
      </c>
      <c r="Z15" s="811" t="s">
        <v>377</v>
      </c>
      <c r="AA15" s="811" t="s">
        <v>377</v>
      </c>
      <c r="AB15" s="811" t="s">
        <v>377</v>
      </c>
      <c r="AC15" s="811" t="s">
        <v>377</v>
      </c>
      <c r="AD15" s="811" t="s">
        <v>377</v>
      </c>
      <c r="AE15" s="811" t="s">
        <v>377</v>
      </c>
      <c r="AF15" s="811" t="s">
        <v>377</v>
      </c>
      <c r="AG15" s="811" t="s">
        <v>377</v>
      </c>
      <c r="AH15" s="811" t="s">
        <v>377</v>
      </c>
      <c r="AI15" s="811" t="s">
        <v>377</v>
      </c>
      <c r="AJ15" s="811" t="s">
        <v>377</v>
      </c>
      <c r="AK15" s="811" t="s">
        <v>377</v>
      </c>
      <c r="AL15" s="811">
        <v>41556</v>
      </c>
      <c r="AM15" s="811" t="s">
        <v>377</v>
      </c>
      <c r="AN15" s="811" t="s">
        <v>377</v>
      </c>
      <c r="AO15" s="811" t="s">
        <v>377</v>
      </c>
      <c r="AP15" s="805">
        <v>70</v>
      </c>
      <c r="AQ15" s="806" t="s">
        <v>4070</v>
      </c>
      <c r="AR15" s="811">
        <v>41535</v>
      </c>
      <c r="AS15" s="811">
        <v>41425</v>
      </c>
      <c r="AT15" s="804" t="s">
        <v>3563</v>
      </c>
      <c r="AU15" s="804" t="s">
        <v>3563</v>
      </c>
      <c r="AV15" s="807" t="s">
        <v>4071</v>
      </c>
      <c r="AW15" s="804" t="s">
        <v>3993</v>
      </c>
      <c r="AX15" s="816">
        <v>6</v>
      </c>
      <c r="AY15" s="817">
        <v>60003899</v>
      </c>
      <c r="AZ15" s="804" t="s">
        <v>4068</v>
      </c>
      <c r="BA15" s="790" t="str">
        <f t="shared" si="0"/>
        <v>Augment. gard. / 3005-1302 / 2</v>
      </c>
      <c r="BB15" s="791" t="s">
        <v>3577</v>
      </c>
      <c r="BC15" s="791" t="s">
        <v>3577</v>
      </c>
      <c r="BD15" s="791" t="s">
        <v>3577</v>
      </c>
      <c r="BE15" s="791" t="s">
        <v>3577</v>
      </c>
    </row>
    <row r="16" spans="1:57" ht="30">
      <c r="A16" s="803" t="s">
        <v>3598</v>
      </c>
      <c r="B16" s="803" t="s">
        <v>4028</v>
      </c>
      <c r="C16" s="804" t="s">
        <v>3948</v>
      </c>
      <c r="D16" s="804" t="s">
        <v>3609</v>
      </c>
      <c r="E16" s="805">
        <v>16</v>
      </c>
      <c r="F16" s="806" t="s">
        <v>2624</v>
      </c>
      <c r="G16" s="807" t="s">
        <v>2623</v>
      </c>
      <c r="H16" s="808" t="s">
        <v>4072</v>
      </c>
      <c r="I16" s="803" t="s">
        <v>4073</v>
      </c>
      <c r="J16" s="804" t="s">
        <v>4074</v>
      </c>
      <c r="K16" s="803" t="s">
        <v>4073</v>
      </c>
      <c r="L16" s="803" t="s">
        <v>4074</v>
      </c>
      <c r="M16" s="807" t="s">
        <v>3572</v>
      </c>
      <c r="N16" s="807" t="s">
        <v>371</v>
      </c>
      <c r="O16" s="809">
        <v>1</v>
      </c>
      <c r="P16" s="810">
        <v>1</v>
      </c>
      <c r="Q16" s="807" t="s">
        <v>1</v>
      </c>
      <c r="R16" s="811" t="s">
        <v>377</v>
      </c>
      <c r="S16" s="811" t="s">
        <v>377</v>
      </c>
      <c r="T16" s="811" t="s">
        <v>377</v>
      </c>
      <c r="U16" s="811" t="s">
        <v>377</v>
      </c>
      <c r="V16" s="812">
        <v>41911</v>
      </c>
      <c r="W16" s="813">
        <v>41911</v>
      </c>
      <c r="X16" s="814" t="s">
        <v>377</v>
      </c>
      <c r="Y16" s="815" t="s">
        <v>377</v>
      </c>
      <c r="Z16" s="811" t="s">
        <v>377</v>
      </c>
      <c r="AA16" s="811" t="s">
        <v>377</v>
      </c>
      <c r="AB16" s="811" t="s">
        <v>377</v>
      </c>
      <c r="AC16" s="811" t="s">
        <v>377</v>
      </c>
      <c r="AD16" s="811" t="s">
        <v>377</v>
      </c>
      <c r="AE16" s="811" t="s">
        <v>377</v>
      </c>
      <c r="AF16" s="811" t="s">
        <v>377</v>
      </c>
      <c r="AG16" s="811" t="s">
        <v>377</v>
      </c>
      <c r="AH16" s="811" t="s">
        <v>377</v>
      </c>
      <c r="AI16" s="811" t="s">
        <v>377</v>
      </c>
      <c r="AJ16" s="811" t="s">
        <v>377</v>
      </c>
      <c r="AK16" s="811" t="s">
        <v>377</v>
      </c>
      <c r="AL16" s="811" t="s">
        <v>377</v>
      </c>
      <c r="AM16" s="811" t="s">
        <v>377</v>
      </c>
      <c r="AN16" s="811" t="s">
        <v>377</v>
      </c>
      <c r="AO16" s="811" t="s">
        <v>377</v>
      </c>
      <c r="AP16" s="805">
        <v>60</v>
      </c>
      <c r="AQ16" s="806" t="s">
        <v>4075</v>
      </c>
      <c r="AR16" s="811">
        <v>41535</v>
      </c>
      <c r="AS16" s="811">
        <v>41428</v>
      </c>
      <c r="AT16" s="804" t="s">
        <v>3563</v>
      </c>
      <c r="AU16" s="804" t="s">
        <v>3563</v>
      </c>
      <c r="AV16" s="807" t="s">
        <v>4076</v>
      </c>
      <c r="AW16" s="804" t="s">
        <v>3993</v>
      </c>
      <c r="AX16" s="816">
        <v>3</v>
      </c>
      <c r="AY16" s="817">
        <v>339</v>
      </c>
      <c r="AZ16" s="804" t="s">
        <v>4074</v>
      </c>
      <c r="BA16" s="790" t="str">
        <f t="shared" si="0"/>
        <v>Augment. INS / 1637-6899 / 1</v>
      </c>
      <c r="BB16" s="791" t="s">
        <v>3577</v>
      </c>
      <c r="BC16" s="791" t="s">
        <v>3577</v>
      </c>
      <c r="BD16" s="791" t="s">
        <v>3577</v>
      </c>
      <c r="BE16" s="791" t="s">
        <v>3577</v>
      </c>
    </row>
    <row r="17" spans="1:58" ht="30">
      <c r="A17" s="803" t="s">
        <v>3598</v>
      </c>
      <c r="B17" s="803" t="s">
        <v>4028</v>
      </c>
      <c r="C17" s="804" t="s">
        <v>3948</v>
      </c>
      <c r="D17" s="804" t="s">
        <v>3609</v>
      </c>
      <c r="E17" s="805">
        <v>16</v>
      </c>
      <c r="F17" s="806" t="s">
        <v>2634</v>
      </c>
      <c r="G17" s="807" t="s">
        <v>2629</v>
      </c>
      <c r="H17" s="808" t="s">
        <v>4077</v>
      </c>
      <c r="I17" s="803" t="s">
        <v>4078</v>
      </c>
      <c r="J17" s="804" t="s">
        <v>4079</v>
      </c>
      <c r="K17" s="803" t="s">
        <v>4078</v>
      </c>
      <c r="L17" s="803" t="s">
        <v>4079</v>
      </c>
      <c r="M17" s="807" t="s">
        <v>3572</v>
      </c>
      <c r="N17" s="807" t="s">
        <v>371</v>
      </c>
      <c r="O17" s="809">
        <v>2</v>
      </c>
      <c r="P17" s="810">
        <v>2</v>
      </c>
      <c r="Q17" s="807" t="s">
        <v>1</v>
      </c>
      <c r="R17" s="811" t="s">
        <v>377</v>
      </c>
      <c r="S17" s="811" t="s">
        <v>377</v>
      </c>
      <c r="T17" s="811" t="s">
        <v>377</v>
      </c>
      <c r="U17" s="811" t="s">
        <v>377</v>
      </c>
      <c r="V17" s="812">
        <v>41925</v>
      </c>
      <c r="W17" s="813">
        <v>41925</v>
      </c>
      <c r="X17" s="814" t="s">
        <v>377</v>
      </c>
      <c r="Y17" s="815" t="s">
        <v>377</v>
      </c>
      <c r="Z17" s="811" t="s">
        <v>377</v>
      </c>
      <c r="AA17" s="811" t="s">
        <v>377</v>
      </c>
      <c r="AB17" s="811" t="s">
        <v>377</v>
      </c>
      <c r="AC17" s="811" t="s">
        <v>377</v>
      </c>
      <c r="AD17" s="811" t="s">
        <v>377</v>
      </c>
      <c r="AE17" s="811" t="s">
        <v>377</v>
      </c>
      <c r="AF17" s="811" t="s">
        <v>377</v>
      </c>
      <c r="AG17" s="811" t="s">
        <v>377</v>
      </c>
      <c r="AH17" s="811" t="s">
        <v>377</v>
      </c>
      <c r="AI17" s="811" t="s">
        <v>377</v>
      </c>
      <c r="AJ17" s="811" t="s">
        <v>377</v>
      </c>
      <c r="AK17" s="811" t="s">
        <v>377</v>
      </c>
      <c r="AL17" s="811" t="s">
        <v>377</v>
      </c>
      <c r="AM17" s="811" t="s">
        <v>377</v>
      </c>
      <c r="AN17" s="811" t="s">
        <v>377</v>
      </c>
      <c r="AO17" s="811" t="s">
        <v>377</v>
      </c>
      <c r="AP17" s="805">
        <v>70</v>
      </c>
      <c r="AQ17" s="806" t="s">
        <v>4080</v>
      </c>
      <c r="AR17" s="811">
        <v>41535</v>
      </c>
      <c r="AS17" s="811">
        <v>41425</v>
      </c>
      <c r="AT17" s="804" t="s">
        <v>3563</v>
      </c>
      <c r="AU17" s="804" t="s">
        <v>3563</v>
      </c>
      <c r="AV17" s="807" t="s">
        <v>4081</v>
      </c>
      <c r="AW17" s="804" t="s">
        <v>3993</v>
      </c>
      <c r="AX17" s="816">
        <v>2</v>
      </c>
      <c r="AY17" s="817">
        <v>41</v>
      </c>
      <c r="AZ17" s="804" t="s">
        <v>4079</v>
      </c>
      <c r="BA17" s="790" t="str">
        <f t="shared" si="0"/>
        <v>Augment. INS / 1353-6859 / 2</v>
      </c>
      <c r="BB17" s="791" t="s">
        <v>3577</v>
      </c>
      <c r="BC17" s="791" t="s">
        <v>3577</v>
      </c>
      <c r="BD17" s="791" t="s">
        <v>3577</v>
      </c>
      <c r="BE17" s="791" t="s">
        <v>3577</v>
      </c>
    </row>
    <row r="18" spans="1:58" ht="30">
      <c r="A18" s="803" t="s">
        <v>3598</v>
      </c>
      <c r="B18" s="803" t="s">
        <v>4028</v>
      </c>
      <c r="C18" s="804" t="s">
        <v>3948</v>
      </c>
      <c r="D18" s="804" t="s">
        <v>3609</v>
      </c>
      <c r="E18" s="805">
        <v>16</v>
      </c>
      <c r="F18" s="806" t="s">
        <v>2634</v>
      </c>
      <c r="G18" s="807" t="s">
        <v>2629</v>
      </c>
      <c r="H18" s="808" t="s">
        <v>4082</v>
      </c>
      <c r="I18" s="803" t="s">
        <v>4083</v>
      </c>
      <c r="J18" s="804" t="s">
        <v>4084</v>
      </c>
      <c r="K18" s="803" t="s">
        <v>4083</v>
      </c>
      <c r="L18" s="803" t="s">
        <v>4084</v>
      </c>
      <c r="M18" s="807" t="s">
        <v>3572</v>
      </c>
      <c r="N18" s="807" t="s">
        <v>371</v>
      </c>
      <c r="O18" s="809">
        <v>3</v>
      </c>
      <c r="P18" s="810">
        <v>3</v>
      </c>
      <c r="Q18" s="807" t="s">
        <v>1</v>
      </c>
      <c r="R18" s="811" t="s">
        <v>377</v>
      </c>
      <c r="S18" s="811" t="s">
        <v>377</v>
      </c>
      <c r="T18" s="811" t="s">
        <v>377</v>
      </c>
      <c r="U18" s="811" t="s">
        <v>377</v>
      </c>
      <c r="V18" s="812">
        <v>41911</v>
      </c>
      <c r="W18" s="813">
        <v>41911</v>
      </c>
      <c r="X18" s="814" t="s">
        <v>377</v>
      </c>
      <c r="Y18" s="815" t="s">
        <v>377</v>
      </c>
      <c r="Z18" s="811" t="s">
        <v>377</v>
      </c>
      <c r="AA18" s="811" t="s">
        <v>377</v>
      </c>
      <c r="AB18" s="811" t="s">
        <v>377</v>
      </c>
      <c r="AC18" s="811" t="s">
        <v>377</v>
      </c>
      <c r="AD18" s="811" t="s">
        <v>377</v>
      </c>
      <c r="AE18" s="811" t="s">
        <v>377</v>
      </c>
      <c r="AF18" s="811" t="s">
        <v>377</v>
      </c>
      <c r="AG18" s="811" t="s">
        <v>377</v>
      </c>
      <c r="AH18" s="811" t="s">
        <v>377</v>
      </c>
      <c r="AI18" s="811" t="s">
        <v>377</v>
      </c>
      <c r="AJ18" s="811" t="s">
        <v>377</v>
      </c>
      <c r="AK18" s="811" t="s">
        <v>377</v>
      </c>
      <c r="AL18" s="811" t="s">
        <v>377</v>
      </c>
      <c r="AM18" s="811" t="s">
        <v>377</v>
      </c>
      <c r="AN18" s="811" t="s">
        <v>377</v>
      </c>
      <c r="AO18" s="811" t="s">
        <v>377</v>
      </c>
      <c r="AP18" s="805">
        <v>60</v>
      </c>
      <c r="AQ18" s="806" t="s">
        <v>4085</v>
      </c>
      <c r="AR18" s="811">
        <v>41535</v>
      </c>
      <c r="AS18" s="811">
        <v>41428</v>
      </c>
      <c r="AT18" s="804" t="s">
        <v>3563</v>
      </c>
      <c r="AU18" s="804" t="s">
        <v>3563</v>
      </c>
      <c r="AV18" s="807" t="s">
        <v>4086</v>
      </c>
      <c r="AW18" s="804" t="s">
        <v>3993</v>
      </c>
      <c r="AX18" s="816">
        <v>1</v>
      </c>
      <c r="AY18" s="817">
        <v>388</v>
      </c>
      <c r="AZ18" s="804" t="s">
        <v>4084</v>
      </c>
      <c r="BA18" s="790" t="str">
        <f t="shared" si="0"/>
        <v>Augment. INS / 1643-5331 / 3</v>
      </c>
      <c r="BB18" s="791" t="s">
        <v>3577</v>
      </c>
      <c r="BC18" s="791" t="s">
        <v>3577</v>
      </c>
      <c r="BD18" s="791" t="s">
        <v>3577</v>
      </c>
      <c r="BE18" s="791" t="s">
        <v>3577</v>
      </c>
    </row>
    <row r="19" spans="1:58" ht="30">
      <c r="A19" s="803" t="s">
        <v>3551</v>
      </c>
      <c r="B19" s="803" t="s">
        <v>4087</v>
      </c>
      <c r="C19" s="804" t="s">
        <v>3553</v>
      </c>
      <c r="D19" s="804" t="s">
        <v>3554</v>
      </c>
      <c r="E19" s="805">
        <v>1</v>
      </c>
      <c r="F19" s="806" t="s">
        <v>342</v>
      </c>
      <c r="G19" s="807" t="s">
        <v>341</v>
      </c>
      <c r="H19" s="808" t="s">
        <v>4088</v>
      </c>
      <c r="I19" s="803" t="s">
        <v>4089</v>
      </c>
      <c r="J19" s="804" t="s">
        <v>343</v>
      </c>
      <c r="K19" s="803" t="s">
        <v>4090</v>
      </c>
      <c r="L19" s="803" t="s">
        <v>4091</v>
      </c>
      <c r="M19" s="807" t="s">
        <v>4000</v>
      </c>
      <c r="N19" s="807" t="s">
        <v>347</v>
      </c>
      <c r="O19" s="809">
        <v>80</v>
      </c>
      <c r="P19" s="810">
        <v>80</v>
      </c>
      <c r="Q19" s="807" t="s">
        <v>1</v>
      </c>
      <c r="R19" s="811">
        <v>41786</v>
      </c>
      <c r="S19" s="811">
        <v>41786</v>
      </c>
      <c r="T19" s="811" t="s">
        <v>377</v>
      </c>
      <c r="U19" s="811" t="s">
        <v>377</v>
      </c>
      <c r="V19" s="812" t="s">
        <v>377</v>
      </c>
      <c r="W19" s="813" t="s">
        <v>377</v>
      </c>
      <c r="X19" s="814" t="s">
        <v>377</v>
      </c>
      <c r="Y19" s="815" t="s">
        <v>377</v>
      </c>
      <c r="Z19" s="811" t="s">
        <v>377</v>
      </c>
      <c r="AA19" s="811" t="s">
        <v>377</v>
      </c>
      <c r="AB19" s="811" t="s">
        <v>377</v>
      </c>
      <c r="AC19" s="811" t="s">
        <v>377</v>
      </c>
      <c r="AD19" s="811" t="s">
        <v>377</v>
      </c>
      <c r="AE19" s="811" t="s">
        <v>377</v>
      </c>
      <c r="AF19" s="811" t="s">
        <v>377</v>
      </c>
      <c r="AG19" s="811" t="s">
        <v>377</v>
      </c>
      <c r="AH19" s="811" t="s">
        <v>377</v>
      </c>
      <c r="AI19" s="811" t="s">
        <v>377</v>
      </c>
      <c r="AJ19" s="811" t="s">
        <v>377</v>
      </c>
      <c r="AK19" s="811" t="s">
        <v>377</v>
      </c>
      <c r="AL19" s="811" t="s">
        <v>377</v>
      </c>
      <c r="AM19" s="811" t="s">
        <v>377</v>
      </c>
      <c r="AN19" s="811" t="s">
        <v>377</v>
      </c>
      <c r="AO19" s="811" t="s">
        <v>377</v>
      </c>
      <c r="AP19" s="805" t="s">
        <v>377</v>
      </c>
      <c r="AQ19" s="806" t="s">
        <v>377</v>
      </c>
      <c r="AR19" s="811">
        <v>41618</v>
      </c>
      <c r="AS19" s="811">
        <v>41439</v>
      </c>
      <c r="AT19" s="804" t="s">
        <v>377</v>
      </c>
      <c r="AU19" s="804" t="s">
        <v>3596</v>
      </c>
      <c r="AV19" s="807" t="s">
        <v>4092</v>
      </c>
      <c r="AW19" s="804" t="s">
        <v>3993</v>
      </c>
      <c r="AX19" s="816">
        <v>1</v>
      </c>
      <c r="AY19" s="817">
        <v>60001395</v>
      </c>
      <c r="AZ19" s="804" t="s">
        <v>343</v>
      </c>
      <c r="BA19" s="790" t="str">
        <f t="shared" si="0"/>
        <v>Ajout INS / 3005-8833 / 80</v>
      </c>
      <c r="BB19" s="791">
        <f t="shared" si="1"/>
        <v>0</v>
      </c>
      <c r="BC19" s="791" t="s">
        <v>3654</v>
      </c>
      <c r="BD19" s="792" t="s">
        <v>3655</v>
      </c>
      <c r="BE19" s="790" t="s">
        <v>3654</v>
      </c>
    </row>
    <row r="20" spans="1:58" ht="30">
      <c r="A20" s="803" t="s">
        <v>3551</v>
      </c>
      <c r="B20" s="803" t="s">
        <v>4087</v>
      </c>
      <c r="C20" s="804" t="s">
        <v>3553</v>
      </c>
      <c r="D20" s="804" t="s">
        <v>3554</v>
      </c>
      <c r="E20" s="805">
        <v>1</v>
      </c>
      <c r="F20" s="806" t="s">
        <v>352</v>
      </c>
      <c r="G20" s="807" t="s">
        <v>351</v>
      </c>
      <c r="H20" s="808" t="s">
        <v>4093</v>
      </c>
      <c r="I20" s="803" t="s">
        <v>4094</v>
      </c>
      <c r="J20" s="804" t="s">
        <v>4095</v>
      </c>
      <c r="K20" s="803" t="s">
        <v>354</v>
      </c>
      <c r="L20" s="803" t="s">
        <v>4096</v>
      </c>
      <c r="M20" s="807" t="s">
        <v>4000</v>
      </c>
      <c r="N20" s="807" t="s">
        <v>347</v>
      </c>
      <c r="O20" s="809">
        <v>39</v>
      </c>
      <c r="P20" s="810">
        <v>39</v>
      </c>
      <c r="Q20" s="807" t="s">
        <v>1</v>
      </c>
      <c r="R20" s="811">
        <v>41807</v>
      </c>
      <c r="S20" s="811">
        <v>41807</v>
      </c>
      <c r="T20" s="811" t="s">
        <v>377</v>
      </c>
      <c r="U20" s="811" t="s">
        <v>377</v>
      </c>
      <c r="V20" s="812" t="s">
        <v>377</v>
      </c>
      <c r="W20" s="813" t="s">
        <v>377</v>
      </c>
      <c r="X20" s="814" t="s">
        <v>377</v>
      </c>
      <c r="Y20" s="815" t="s">
        <v>377</v>
      </c>
      <c r="Z20" s="811" t="s">
        <v>377</v>
      </c>
      <c r="AA20" s="811" t="s">
        <v>377</v>
      </c>
      <c r="AB20" s="811" t="s">
        <v>377</v>
      </c>
      <c r="AC20" s="811" t="s">
        <v>377</v>
      </c>
      <c r="AD20" s="811" t="s">
        <v>377</v>
      </c>
      <c r="AE20" s="811" t="s">
        <v>377</v>
      </c>
      <c r="AF20" s="811" t="s">
        <v>377</v>
      </c>
      <c r="AG20" s="811" t="s">
        <v>377</v>
      </c>
      <c r="AH20" s="811" t="s">
        <v>377</v>
      </c>
      <c r="AI20" s="811" t="s">
        <v>377</v>
      </c>
      <c r="AJ20" s="811" t="s">
        <v>377</v>
      </c>
      <c r="AK20" s="811" t="s">
        <v>377</v>
      </c>
      <c r="AL20" s="811" t="s">
        <v>377</v>
      </c>
      <c r="AM20" s="811" t="s">
        <v>377</v>
      </c>
      <c r="AN20" s="811" t="s">
        <v>377</v>
      </c>
      <c r="AO20" s="811" t="s">
        <v>377</v>
      </c>
      <c r="AP20" s="805" t="s">
        <v>377</v>
      </c>
      <c r="AQ20" s="806" t="s">
        <v>377</v>
      </c>
      <c r="AR20" s="811">
        <v>41618</v>
      </c>
      <c r="AS20" s="811" t="s">
        <v>377</v>
      </c>
      <c r="AT20" s="804" t="s">
        <v>377</v>
      </c>
      <c r="AU20" s="804" t="s">
        <v>357</v>
      </c>
      <c r="AV20" s="807" t="s">
        <v>4097</v>
      </c>
      <c r="AW20" s="804" t="s">
        <v>3993</v>
      </c>
      <c r="AX20" s="816">
        <v>2</v>
      </c>
      <c r="AY20" s="817">
        <v>400</v>
      </c>
      <c r="AZ20" s="804" t="s">
        <v>4095</v>
      </c>
      <c r="BA20" s="790" t="str">
        <f t="shared" si="0"/>
        <v>Ajout INS / 3005-8745 / 39</v>
      </c>
      <c r="BB20" s="791">
        <f t="shared" si="1"/>
        <v>0</v>
      </c>
      <c r="BC20" s="791" t="s">
        <v>3654</v>
      </c>
      <c r="BD20" s="792" t="s">
        <v>3655</v>
      </c>
      <c r="BE20" s="790" t="s">
        <v>3654</v>
      </c>
    </row>
    <row r="21" spans="1:58" ht="30">
      <c r="A21" s="803" t="s">
        <v>3551</v>
      </c>
      <c r="B21" s="803" t="s">
        <v>4087</v>
      </c>
      <c r="C21" s="804" t="s">
        <v>3553</v>
      </c>
      <c r="D21" s="804" t="s">
        <v>3554</v>
      </c>
      <c r="E21" s="805">
        <v>1</v>
      </c>
      <c r="F21" s="806" t="s">
        <v>366</v>
      </c>
      <c r="G21" s="807" t="s">
        <v>359</v>
      </c>
      <c r="H21" s="808" t="s">
        <v>4098</v>
      </c>
      <c r="I21" s="803" t="s">
        <v>4099</v>
      </c>
      <c r="J21" s="804" t="s">
        <v>4100</v>
      </c>
      <c r="K21" s="803" t="s">
        <v>4101</v>
      </c>
      <c r="L21" s="803" t="s">
        <v>4100</v>
      </c>
      <c r="M21" s="807" t="s">
        <v>3560</v>
      </c>
      <c r="N21" s="807" t="s">
        <v>371</v>
      </c>
      <c r="O21" s="809">
        <v>10</v>
      </c>
      <c r="P21" s="810">
        <v>10</v>
      </c>
      <c r="Q21" s="807" t="s">
        <v>1</v>
      </c>
      <c r="R21" s="811">
        <v>41803</v>
      </c>
      <c r="S21" s="811">
        <v>41803</v>
      </c>
      <c r="T21" s="811" t="s">
        <v>377</v>
      </c>
      <c r="U21" s="811" t="s">
        <v>377</v>
      </c>
      <c r="V21" s="812">
        <v>43454</v>
      </c>
      <c r="W21" s="813">
        <v>43836</v>
      </c>
      <c r="X21" s="814" t="s">
        <v>377</v>
      </c>
      <c r="Y21" s="815">
        <v>12.548387096774201</v>
      </c>
      <c r="Z21" s="811" t="s">
        <v>377</v>
      </c>
      <c r="AA21" s="811" t="s">
        <v>377</v>
      </c>
      <c r="AB21" s="811" t="s">
        <v>377</v>
      </c>
      <c r="AC21" s="811" t="s">
        <v>377</v>
      </c>
      <c r="AD21" s="811" t="s">
        <v>377</v>
      </c>
      <c r="AE21" s="811" t="s">
        <v>377</v>
      </c>
      <c r="AF21" s="811" t="s">
        <v>377</v>
      </c>
      <c r="AG21" s="811" t="s">
        <v>377</v>
      </c>
      <c r="AH21" s="811" t="s">
        <v>377</v>
      </c>
      <c r="AI21" s="811" t="s">
        <v>377</v>
      </c>
      <c r="AJ21" s="811" t="s">
        <v>377</v>
      </c>
      <c r="AK21" s="811" t="s">
        <v>377</v>
      </c>
      <c r="AL21" s="811" t="s">
        <v>377</v>
      </c>
      <c r="AM21" s="811" t="s">
        <v>377</v>
      </c>
      <c r="AN21" s="811" t="s">
        <v>377</v>
      </c>
      <c r="AO21" s="811" t="s">
        <v>377</v>
      </c>
      <c r="AP21" s="805">
        <v>10</v>
      </c>
      <c r="AQ21" s="818" t="s">
        <v>4102</v>
      </c>
      <c r="AR21" s="811">
        <v>41618</v>
      </c>
      <c r="AS21" s="811">
        <v>41439</v>
      </c>
      <c r="AT21" s="804" t="s">
        <v>3563</v>
      </c>
      <c r="AU21" s="804" t="s">
        <v>4001</v>
      </c>
      <c r="AV21" s="807" t="s">
        <v>4103</v>
      </c>
      <c r="AW21" s="804" t="s">
        <v>3993</v>
      </c>
      <c r="AX21" s="816">
        <v>24</v>
      </c>
      <c r="AY21" s="817">
        <v>377</v>
      </c>
      <c r="AZ21" s="804" t="s">
        <v>4100</v>
      </c>
      <c r="BA21" s="790" t="str">
        <f t="shared" si="0"/>
        <v>Augment. INS / 3005-1141 / 10</v>
      </c>
      <c r="BB21" s="794">
        <f t="shared" si="1"/>
        <v>0</v>
      </c>
      <c r="BC21" s="794" t="s">
        <v>3654</v>
      </c>
      <c r="BD21" s="792" t="s">
        <v>3655</v>
      </c>
      <c r="BE21" s="790" t="s">
        <v>3654</v>
      </c>
      <c r="BF21" s="2" t="s">
        <v>3689</v>
      </c>
    </row>
    <row r="22" spans="1:58" ht="30">
      <c r="A22" s="803" t="s">
        <v>3551</v>
      </c>
      <c r="B22" s="803" t="s">
        <v>4087</v>
      </c>
      <c r="C22" s="804" t="s">
        <v>3553</v>
      </c>
      <c r="D22" s="804" t="s">
        <v>3554</v>
      </c>
      <c r="E22" s="805">
        <v>1</v>
      </c>
      <c r="F22" s="806" t="s">
        <v>360</v>
      </c>
      <c r="G22" s="807" t="s">
        <v>359</v>
      </c>
      <c r="H22" s="808" t="s">
        <v>4104</v>
      </c>
      <c r="I22" s="803" t="s">
        <v>4105</v>
      </c>
      <c r="J22" s="804" t="s">
        <v>4106</v>
      </c>
      <c r="K22" s="803" t="s">
        <v>362</v>
      </c>
      <c r="L22" s="803" t="s">
        <v>4107</v>
      </c>
      <c r="M22" s="807" t="s">
        <v>4000</v>
      </c>
      <c r="N22" s="807" t="s">
        <v>347</v>
      </c>
      <c r="O22" s="809">
        <v>34</v>
      </c>
      <c r="P22" s="810">
        <v>34</v>
      </c>
      <c r="Q22" s="807" t="s">
        <v>1</v>
      </c>
      <c r="R22" s="811">
        <v>41806</v>
      </c>
      <c r="S22" s="811">
        <v>41806</v>
      </c>
      <c r="T22" s="811" t="s">
        <v>377</v>
      </c>
      <c r="U22" s="811" t="s">
        <v>377</v>
      </c>
      <c r="V22" s="812" t="s">
        <v>377</v>
      </c>
      <c r="W22" s="813" t="s">
        <v>377</v>
      </c>
      <c r="X22" s="814" t="s">
        <v>377</v>
      </c>
      <c r="Y22" s="815" t="s">
        <v>377</v>
      </c>
      <c r="Z22" s="811" t="s">
        <v>377</v>
      </c>
      <c r="AA22" s="811" t="s">
        <v>377</v>
      </c>
      <c r="AB22" s="811" t="s">
        <v>377</v>
      </c>
      <c r="AC22" s="811" t="s">
        <v>377</v>
      </c>
      <c r="AD22" s="811" t="s">
        <v>377</v>
      </c>
      <c r="AE22" s="811" t="s">
        <v>377</v>
      </c>
      <c r="AF22" s="811" t="s">
        <v>377</v>
      </c>
      <c r="AG22" s="811" t="s">
        <v>377</v>
      </c>
      <c r="AH22" s="811" t="s">
        <v>377</v>
      </c>
      <c r="AI22" s="811" t="s">
        <v>377</v>
      </c>
      <c r="AJ22" s="811" t="s">
        <v>377</v>
      </c>
      <c r="AK22" s="811" t="s">
        <v>377</v>
      </c>
      <c r="AL22" s="811" t="s">
        <v>377</v>
      </c>
      <c r="AM22" s="811" t="s">
        <v>377</v>
      </c>
      <c r="AN22" s="811" t="s">
        <v>377</v>
      </c>
      <c r="AO22" s="811" t="s">
        <v>377</v>
      </c>
      <c r="AP22" s="805" t="s">
        <v>377</v>
      </c>
      <c r="AQ22" s="806" t="s">
        <v>377</v>
      </c>
      <c r="AR22" s="811">
        <v>41618</v>
      </c>
      <c r="AS22" s="811">
        <v>41439</v>
      </c>
      <c r="AT22" s="804" t="s">
        <v>377</v>
      </c>
      <c r="AU22" s="804" t="s">
        <v>3596</v>
      </c>
      <c r="AV22" s="807" t="s">
        <v>4108</v>
      </c>
      <c r="AW22" s="804" t="s">
        <v>3993</v>
      </c>
      <c r="AX22" s="816">
        <v>1</v>
      </c>
      <c r="AY22" s="817">
        <v>417</v>
      </c>
      <c r="AZ22" s="804" t="s">
        <v>4106</v>
      </c>
      <c r="BA22" s="790" t="str">
        <f t="shared" si="0"/>
        <v>Ajout INS / 3005-8781 / 34</v>
      </c>
      <c r="BB22" s="791">
        <f t="shared" si="1"/>
        <v>0</v>
      </c>
      <c r="BC22" s="791" t="s">
        <v>3654</v>
      </c>
      <c r="BD22" s="792" t="s">
        <v>3655</v>
      </c>
      <c r="BE22" s="790" t="s">
        <v>3654</v>
      </c>
    </row>
    <row r="23" spans="1:58" ht="30">
      <c r="A23" s="803" t="s">
        <v>3551</v>
      </c>
      <c r="B23" s="803" t="s">
        <v>4087</v>
      </c>
      <c r="C23" s="804" t="s">
        <v>3553</v>
      </c>
      <c r="D23" s="804" t="s">
        <v>3554</v>
      </c>
      <c r="E23" s="805">
        <v>1</v>
      </c>
      <c r="F23" s="806" t="s">
        <v>366</v>
      </c>
      <c r="G23" s="807" t="s">
        <v>359</v>
      </c>
      <c r="H23" s="808" t="s">
        <v>4109</v>
      </c>
      <c r="I23" s="803" t="s">
        <v>4110</v>
      </c>
      <c r="J23" s="804" t="s">
        <v>4111</v>
      </c>
      <c r="K23" s="803" t="s">
        <v>4112</v>
      </c>
      <c r="L23" s="803" t="s">
        <v>4113</v>
      </c>
      <c r="M23" s="807" t="s">
        <v>4000</v>
      </c>
      <c r="N23" s="807" t="s">
        <v>347</v>
      </c>
      <c r="O23" s="809">
        <v>60</v>
      </c>
      <c r="P23" s="810">
        <v>60</v>
      </c>
      <c r="Q23" s="807" t="s">
        <v>1</v>
      </c>
      <c r="R23" s="811">
        <v>41806</v>
      </c>
      <c r="S23" s="811">
        <v>41806</v>
      </c>
      <c r="T23" s="811" t="s">
        <v>377</v>
      </c>
      <c r="U23" s="811" t="s">
        <v>377</v>
      </c>
      <c r="V23" s="812" t="s">
        <v>377</v>
      </c>
      <c r="W23" s="813" t="s">
        <v>377</v>
      </c>
      <c r="X23" s="814" t="s">
        <v>377</v>
      </c>
      <c r="Y23" s="815" t="s">
        <v>377</v>
      </c>
      <c r="Z23" s="811" t="s">
        <v>377</v>
      </c>
      <c r="AA23" s="811" t="s">
        <v>377</v>
      </c>
      <c r="AB23" s="811" t="s">
        <v>377</v>
      </c>
      <c r="AC23" s="811" t="s">
        <v>377</v>
      </c>
      <c r="AD23" s="811" t="s">
        <v>377</v>
      </c>
      <c r="AE23" s="811" t="s">
        <v>377</v>
      </c>
      <c r="AF23" s="811" t="s">
        <v>377</v>
      </c>
      <c r="AG23" s="811" t="s">
        <v>377</v>
      </c>
      <c r="AH23" s="811" t="s">
        <v>377</v>
      </c>
      <c r="AI23" s="811" t="s">
        <v>377</v>
      </c>
      <c r="AJ23" s="811" t="s">
        <v>377</v>
      </c>
      <c r="AK23" s="811" t="s">
        <v>377</v>
      </c>
      <c r="AL23" s="811" t="s">
        <v>377</v>
      </c>
      <c r="AM23" s="811" t="s">
        <v>377</v>
      </c>
      <c r="AN23" s="811" t="s">
        <v>377</v>
      </c>
      <c r="AO23" s="811" t="s">
        <v>377</v>
      </c>
      <c r="AP23" s="805" t="s">
        <v>377</v>
      </c>
      <c r="AQ23" s="806" t="s">
        <v>377</v>
      </c>
      <c r="AR23" s="811">
        <v>41618</v>
      </c>
      <c r="AS23" s="811">
        <v>41439</v>
      </c>
      <c r="AT23" s="804" t="s">
        <v>377</v>
      </c>
      <c r="AU23" s="804" t="s">
        <v>3596</v>
      </c>
      <c r="AV23" s="807" t="s">
        <v>4114</v>
      </c>
      <c r="AW23" s="804" t="s">
        <v>3993</v>
      </c>
      <c r="AX23" s="816">
        <v>1</v>
      </c>
      <c r="AY23" s="817">
        <v>853</v>
      </c>
      <c r="AZ23" s="804" t="s">
        <v>4111</v>
      </c>
      <c r="BA23" s="790" t="str">
        <f t="shared" si="0"/>
        <v>Ajout INS / 3005-8776 / 60</v>
      </c>
      <c r="BB23" s="791">
        <f t="shared" si="1"/>
        <v>0</v>
      </c>
      <c r="BC23" s="791" t="s">
        <v>3654</v>
      </c>
      <c r="BD23" s="792" t="s">
        <v>3655</v>
      </c>
      <c r="BE23" s="790" t="s">
        <v>3654</v>
      </c>
    </row>
    <row r="24" spans="1:58" ht="30">
      <c r="A24" s="803" t="s">
        <v>3551</v>
      </c>
      <c r="B24" s="803" t="s">
        <v>4087</v>
      </c>
      <c r="C24" s="804" t="s">
        <v>3553</v>
      </c>
      <c r="D24" s="804" t="s">
        <v>3554</v>
      </c>
      <c r="E24" s="805">
        <v>1</v>
      </c>
      <c r="F24" s="806" t="s">
        <v>2824</v>
      </c>
      <c r="G24" s="807" t="s">
        <v>2823</v>
      </c>
      <c r="H24" s="808" t="s">
        <v>4115</v>
      </c>
      <c r="I24" s="803" t="s">
        <v>3556</v>
      </c>
      <c r="J24" s="804" t="s">
        <v>3557</v>
      </c>
      <c r="K24" s="803" t="s">
        <v>4116</v>
      </c>
      <c r="L24" s="803" t="s">
        <v>4117</v>
      </c>
      <c r="M24" s="807" t="s">
        <v>4000</v>
      </c>
      <c r="N24" s="807" t="s">
        <v>347</v>
      </c>
      <c r="O24" s="809">
        <v>37</v>
      </c>
      <c r="P24" s="810">
        <v>37</v>
      </c>
      <c r="Q24" s="807" t="s">
        <v>1</v>
      </c>
      <c r="R24" s="811">
        <v>41808</v>
      </c>
      <c r="S24" s="811">
        <v>41808</v>
      </c>
      <c r="T24" s="811" t="s">
        <v>377</v>
      </c>
      <c r="U24" s="811" t="s">
        <v>377</v>
      </c>
      <c r="V24" s="812" t="s">
        <v>377</v>
      </c>
      <c r="W24" s="813" t="s">
        <v>377</v>
      </c>
      <c r="X24" s="814" t="s">
        <v>377</v>
      </c>
      <c r="Y24" s="815" t="s">
        <v>377</v>
      </c>
      <c r="Z24" s="811" t="s">
        <v>377</v>
      </c>
      <c r="AA24" s="811" t="s">
        <v>377</v>
      </c>
      <c r="AB24" s="811" t="s">
        <v>377</v>
      </c>
      <c r="AC24" s="811" t="s">
        <v>377</v>
      </c>
      <c r="AD24" s="811" t="s">
        <v>377</v>
      </c>
      <c r="AE24" s="811" t="s">
        <v>377</v>
      </c>
      <c r="AF24" s="811" t="s">
        <v>377</v>
      </c>
      <c r="AG24" s="811" t="s">
        <v>377</v>
      </c>
      <c r="AH24" s="811" t="s">
        <v>377</v>
      </c>
      <c r="AI24" s="811" t="s">
        <v>377</v>
      </c>
      <c r="AJ24" s="811" t="s">
        <v>377</v>
      </c>
      <c r="AK24" s="811" t="s">
        <v>377</v>
      </c>
      <c r="AL24" s="811" t="s">
        <v>377</v>
      </c>
      <c r="AM24" s="811" t="s">
        <v>377</v>
      </c>
      <c r="AN24" s="811" t="s">
        <v>377</v>
      </c>
      <c r="AO24" s="811" t="s">
        <v>377</v>
      </c>
      <c r="AP24" s="805" t="s">
        <v>377</v>
      </c>
      <c r="AQ24" s="806" t="s">
        <v>377</v>
      </c>
      <c r="AR24" s="811">
        <v>41618</v>
      </c>
      <c r="AS24" s="811">
        <v>41439</v>
      </c>
      <c r="AT24" s="804" t="s">
        <v>377</v>
      </c>
      <c r="AU24" s="804" t="s">
        <v>4001</v>
      </c>
      <c r="AV24" s="807" t="s">
        <v>4118</v>
      </c>
      <c r="AW24" s="804" t="s">
        <v>3993</v>
      </c>
      <c r="AX24" s="816">
        <v>1</v>
      </c>
      <c r="AY24" s="817">
        <v>28</v>
      </c>
      <c r="AZ24" s="804" t="s">
        <v>3557</v>
      </c>
      <c r="BA24" s="790" t="str">
        <f t="shared" si="0"/>
        <v>Ajout INS / 3005-8806 / 37</v>
      </c>
      <c r="BB24" s="791">
        <f t="shared" si="1"/>
        <v>0</v>
      </c>
      <c r="BC24" s="791" t="s">
        <v>3654</v>
      </c>
      <c r="BD24" s="792" t="s">
        <v>3655</v>
      </c>
      <c r="BE24" s="790" t="s">
        <v>3654</v>
      </c>
    </row>
    <row r="25" spans="1:58" ht="30">
      <c r="A25" s="803" t="s">
        <v>3551</v>
      </c>
      <c r="B25" s="803" t="s">
        <v>4087</v>
      </c>
      <c r="C25" s="804" t="s">
        <v>3553</v>
      </c>
      <c r="D25" s="804" t="s">
        <v>3554</v>
      </c>
      <c r="E25" s="805">
        <v>1</v>
      </c>
      <c r="F25" s="806" t="s">
        <v>4119</v>
      </c>
      <c r="G25" s="807" t="s">
        <v>2823</v>
      </c>
      <c r="H25" s="808" t="s">
        <v>4120</v>
      </c>
      <c r="I25" s="803" t="s">
        <v>4121</v>
      </c>
      <c r="J25" s="804" t="s">
        <v>4122</v>
      </c>
      <c r="K25" s="803" t="s">
        <v>4123</v>
      </c>
      <c r="L25" s="803" t="s">
        <v>4122</v>
      </c>
      <c r="M25" s="807" t="s">
        <v>3572</v>
      </c>
      <c r="N25" s="807" t="s">
        <v>371</v>
      </c>
      <c r="O25" s="809">
        <v>21</v>
      </c>
      <c r="P25" s="810">
        <v>21</v>
      </c>
      <c r="Q25" s="807" t="s">
        <v>1</v>
      </c>
      <c r="R25" s="811">
        <v>41816</v>
      </c>
      <c r="S25" s="811" t="s">
        <v>377</v>
      </c>
      <c r="T25" s="811" t="s">
        <v>377</v>
      </c>
      <c r="U25" s="811" t="s">
        <v>377</v>
      </c>
      <c r="V25" s="812">
        <v>43361</v>
      </c>
      <c r="W25" s="813">
        <v>43361</v>
      </c>
      <c r="X25" s="814" t="s">
        <v>377</v>
      </c>
      <c r="Y25" s="815" t="s">
        <v>377</v>
      </c>
      <c r="Z25" s="811" t="s">
        <v>377</v>
      </c>
      <c r="AA25" s="811" t="s">
        <v>377</v>
      </c>
      <c r="AB25" s="811" t="s">
        <v>377</v>
      </c>
      <c r="AC25" s="811" t="s">
        <v>377</v>
      </c>
      <c r="AD25" s="811" t="s">
        <v>377</v>
      </c>
      <c r="AE25" s="811" t="s">
        <v>377</v>
      </c>
      <c r="AF25" s="811" t="s">
        <v>377</v>
      </c>
      <c r="AG25" s="811" t="s">
        <v>377</v>
      </c>
      <c r="AH25" s="811" t="s">
        <v>377</v>
      </c>
      <c r="AI25" s="811" t="s">
        <v>377</v>
      </c>
      <c r="AJ25" s="811" t="s">
        <v>377</v>
      </c>
      <c r="AK25" s="811" t="s">
        <v>377</v>
      </c>
      <c r="AL25" s="811" t="s">
        <v>377</v>
      </c>
      <c r="AM25" s="811" t="s">
        <v>377</v>
      </c>
      <c r="AN25" s="811" t="s">
        <v>377</v>
      </c>
      <c r="AO25" s="811" t="s">
        <v>377</v>
      </c>
      <c r="AP25" s="805">
        <v>70</v>
      </c>
      <c r="AQ25" s="806" t="s">
        <v>4124</v>
      </c>
      <c r="AR25" s="811">
        <v>41618</v>
      </c>
      <c r="AS25" s="811">
        <v>41436</v>
      </c>
      <c r="AT25" s="804" t="s">
        <v>4125</v>
      </c>
      <c r="AU25" s="804" t="s">
        <v>3562</v>
      </c>
      <c r="AV25" s="807" t="s">
        <v>4126</v>
      </c>
      <c r="AW25" s="804" t="s">
        <v>3993</v>
      </c>
      <c r="AX25" s="816">
        <v>3</v>
      </c>
      <c r="AY25" s="817">
        <v>485</v>
      </c>
      <c r="AZ25" s="804" t="s">
        <v>4122</v>
      </c>
      <c r="BA25" s="790" t="str">
        <f t="shared" si="0"/>
        <v>Augment. INS / 3005-1522 / 21</v>
      </c>
      <c r="BB25" s="791" t="s">
        <v>3577</v>
      </c>
      <c r="BC25" s="791" t="s">
        <v>3577</v>
      </c>
      <c r="BD25" s="791" t="s">
        <v>3577</v>
      </c>
      <c r="BE25" s="791" t="s">
        <v>3577</v>
      </c>
    </row>
    <row r="26" spans="1:58" ht="30">
      <c r="A26" s="803" t="s">
        <v>3551</v>
      </c>
      <c r="B26" s="803" t="s">
        <v>4087</v>
      </c>
      <c r="C26" s="804" t="s">
        <v>3553</v>
      </c>
      <c r="D26" s="804" t="s">
        <v>3554</v>
      </c>
      <c r="E26" s="805">
        <v>1</v>
      </c>
      <c r="F26" s="806" t="s">
        <v>411</v>
      </c>
      <c r="G26" s="807" t="s">
        <v>403</v>
      </c>
      <c r="H26" s="808" t="s">
        <v>4127</v>
      </c>
      <c r="I26" s="803" t="s">
        <v>4128</v>
      </c>
      <c r="J26" s="804" t="s">
        <v>440</v>
      </c>
      <c r="K26" s="803" t="s">
        <v>427</v>
      </c>
      <c r="L26" s="803" t="s">
        <v>426</v>
      </c>
      <c r="M26" s="807" t="s">
        <v>3585</v>
      </c>
      <c r="N26" s="807" t="s">
        <v>371</v>
      </c>
      <c r="O26" s="809">
        <v>14</v>
      </c>
      <c r="P26" s="810">
        <v>14</v>
      </c>
      <c r="Q26" s="807" t="s">
        <v>1</v>
      </c>
      <c r="R26" s="811">
        <v>41775</v>
      </c>
      <c r="S26" s="811">
        <v>41775</v>
      </c>
      <c r="T26" s="811" t="s">
        <v>377</v>
      </c>
      <c r="U26" s="811" t="s">
        <v>377</v>
      </c>
      <c r="V26" s="812" t="s">
        <v>377</v>
      </c>
      <c r="W26" s="813" t="s">
        <v>377</v>
      </c>
      <c r="X26" s="814" t="s">
        <v>377</v>
      </c>
      <c r="Y26" s="815" t="s">
        <v>377</v>
      </c>
      <c r="Z26" s="811" t="s">
        <v>377</v>
      </c>
      <c r="AA26" s="811" t="s">
        <v>377</v>
      </c>
      <c r="AB26" s="811" t="s">
        <v>377</v>
      </c>
      <c r="AC26" s="811" t="s">
        <v>377</v>
      </c>
      <c r="AD26" s="811" t="s">
        <v>377</v>
      </c>
      <c r="AE26" s="811" t="s">
        <v>377</v>
      </c>
      <c r="AF26" s="811" t="s">
        <v>377</v>
      </c>
      <c r="AG26" s="811" t="s">
        <v>377</v>
      </c>
      <c r="AH26" s="811">
        <v>41730</v>
      </c>
      <c r="AI26" s="811" t="s">
        <v>377</v>
      </c>
      <c r="AJ26" s="811" t="s">
        <v>377</v>
      </c>
      <c r="AK26" s="811">
        <v>41730</v>
      </c>
      <c r="AL26" s="811">
        <v>41730</v>
      </c>
      <c r="AM26" s="811" t="s">
        <v>377</v>
      </c>
      <c r="AN26" s="811" t="s">
        <v>377</v>
      </c>
      <c r="AO26" s="811" t="s">
        <v>377</v>
      </c>
      <c r="AP26" s="805" t="s">
        <v>377</v>
      </c>
      <c r="AQ26" s="806" t="s">
        <v>4129</v>
      </c>
      <c r="AR26" s="811">
        <v>41618</v>
      </c>
      <c r="AS26" s="811">
        <v>41439</v>
      </c>
      <c r="AT26" s="804" t="s">
        <v>377</v>
      </c>
      <c r="AU26" s="804" t="s">
        <v>3596</v>
      </c>
      <c r="AV26" s="807" t="s">
        <v>4130</v>
      </c>
      <c r="AW26" s="804" t="s">
        <v>3993</v>
      </c>
      <c r="AX26" s="816">
        <v>4</v>
      </c>
      <c r="AY26" s="817">
        <v>55</v>
      </c>
      <c r="AZ26" s="804" t="s">
        <v>440</v>
      </c>
      <c r="BA26" s="790" t="str">
        <f t="shared" si="0"/>
        <v>Augment. INS / 3005-0200 / 14</v>
      </c>
      <c r="BB26" s="791" t="s">
        <v>3577</v>
      </c>
      <c r="BC26" s="791" t="s">
        <v>3577</v>
      </c>
      <c r="BD26" s="791" t="s">
        <v>3577</v>
      </c>
      <c r="BE26" s="791" t="s">
        <v>3577</v>
      </c>
    </row>
    <row r="27" spans="1:58" ht="30">
      <c r="A27" s="803" t="s">
        <v>3551</v>
      </c>
      <c r="B27" s="803" t="s">
        <v>4087</v>
      </c>
      <c r="C27" s="804" t="s">
        <v>3553</v>
      </c>
      <c r="D27" s="804" t="s">
        <v>3554</v>
      </c>
      <c r="E27" s="805">
        <v>1</v>
      </c>
      <c r="F27" s="806" t="s">
        <v>421</v>
      </c>
      <c r="G27" s="807" t="s">
        <v>403</v>
      </c>
      <c r="H27" s="808" t="s">
        <v>4131</v>
      </c>
      <c r="I27" s="803" t="s">
        <v>4132</v>
      </c>
      <c r="J27" s="804" t="s">
        <v>422</v>
      </c>
      <c r="K27" s="803" t="s">
        <v>423</v>
      </c>
      <c r="L27" s="803" t="s">
        <v>422</v>
      </c>
      <c r="M27" s="807" t="s">
        <v>3585</v>
      </c>
      <c r="N27" s="807" t="s">
        <v>371</v>
      </c>
      <c r="O27" s="809">
        <v>13</v>
      </c>
      <c r="P27" s="810">
        <v>13</v>
      </c>
      <c r="Q27" s="807" t="s">
        <v>1</v>
      </c>
      <c r="R27" s="811">
        <v>41789</v>
      </c>
      <c r="S27" s="811" t="s">
        <v>377</v>
      </c>
      <c r="T27" s="811" t="s">
        <v>377</v>
      </c>
      <c r="U27" s="811" t="s">
        <v>377</v>
      </c>
      <c r="V27" s="812" t="s">
        <v>377</v>
      </c>
      <c r="W27" s="813" t="s">
        <v>377</v>
      </c>
      <c r="X27" s="814" t="s">
        <v>377</v>
      </c>
      <c r="Y27" s="815" t="s">
        <v>377</v>
      </c>
      <c r="Z27" s="811" t="s">
        <v>377</v>
      </c>
      <c r="AA27" s="811" t="s">
        <v>377</v>
      </c>
      <c r="AB27" s="811" t="s">
        <v>377</v>
      </c>
      <c r="AC27" s="811" t="s">
        <v>377</v>
      </c>
      <c r="AD27" s="811" t="s">
        <v>377</v>
      </c>
      <c r="AE27" s="811" t="s">
        <v>377</v>
      </c>
      <c r="AF27" s="811" t="s">
        <v>377</v>
      </c>
      <c r="AG27" s="811" t="s">
        <v>377</v>
      </c>
      <c r="AH27" s="811" t="s">
        <v>377</v>
      </c>
      <c r="AI27" s="811" t="s">
        <v>377</v>
      </c>
      <c r="AJ27" s="811" t="s">
        <v>377</v>
      </c>
      <c r="AK27" s="811" t="s">
        <v>377</v>
      </c>
      <c r="AL27" s="811" t="s">
        <v>377</v>
      </c>
      <c r="AM27" s="811" t="s">
        <v>377</v>
      </c>
      <c r="AN27" s="811" t="s">
        <v>377</v>
      </c>
      <c r="AO27" s="811" t="s">
        <v>377</v>
      </c>
      <c r="AP27" s="805" t="s">
        <v>377</v>
      </c>
      <c r="AQ27" s="806" t="s">
        <v>377</v>
      </c>
      <c r="AR27" s="811">
        <v>41618</v>
      </c>
      <c r="AS27" s="811" t="s">
        <v>377</v>
      </c>
      <c r="AT27" s="804" t="s">
        <v>377</v>
      </c>
      <c r="AU27" s="804" t="s">
        <v>4001</v>
      </c>
      <c r="AV27" s="807" t="s">
        <v>4133</v>
      </c>
      <c r="AW27" s="804" t="s">
        <v>3993</v>
      </c>
      <c r="AX27" s="816">
        <v>3</v>
      </c>
      <c r="AY27" s="817">
        <v>60009167</v>
      </c>
      <c r="AZ27" s="804" t="s">
        <v>422</v>
      </c>
      <c r="BA27" s="790" t="str">
        <f t="shared" si="0"/>
        <v>Augment. INS / 3005-9694 / 13</v>
      </c>
      <c r="BB27" s="791" t="s">
        <v>3577</v>
      </c>
      <c r="BC27" s="791" t="s">
        <v>3577</v>
      </c>
      <c r="BD27" s="791" t="s">
        <v>3577</v>
      </c>
      <c r="BE27" s="791" t="s">
        <v>3577</v>
      </c>
    </row>
    <row r="28" spans="1:58" ht="30">
      <c r="A28" s="803" t="s">
        <v>3551</v>
      </c>
      <c r="B28" s="803" t="s">
        <v>4087</v>
      </c>
      <c r="C28" s="804" t="s">
        <v>3553</v>
      </c>
      <c r="D28" s="804" t="s">
        <v>3554</v>
      </c>
      <c r="E28" s="805">
        <v>1</v>
      </c>
      <c r="F28" s="806" t="s">
        <v>421</v>
      </c>
      <c r="G28" s="807" t="s">
        <v>403</v>
      </c>
      <c r="H28" s="808" t="s">
        <v>4134</v>
      </c>
      <c r="I28" s="803" t="s">
        <v>4132</v>
      </c>
      <c r="J28" s="804" t="s">
        <v>422</v>
      </c>
      <c r="K28" s="803" t="s">
        <v>423</v>
      </c>
      <c r="L28" s="803" t="s">
        <v>422</v>
      </c>
      <c r="M28" s="807" t="s">
        <v>4000</v>
      </c>
      <c r="N28" s="807" t="s">
        <v>347</v>
      </c>
      <c r="O28" s="819">
        <v>21</v>
      </c>
      <c r="P28" s="810">
        <v>21</v>
      </c>
      <c r="Q28" s="807" t="s">
        <v>1</v>
      </c>
      <c r="R28" s="811">
        <v>41789</v>
      </c>
      <c r="S28" s="811">
        <v>41789</v>
      </c>
      <c r="T28" s="811" t="s">
        <v>377</v>
      </c>
      <c r="U28" s="811" t="s">
        <v>377</v>
      </c>
      <c r="V28" s="812" t="s">
        <v>377</v>
      </c>
      <c r="W28" s="813" t="s">
        <v>377</v>
      </c>
      <c r="X28" s="814" t="s">
        <v>377</v>
      </c>
      <c r="Y28" s="815" t="s">
        <v>377</v>
      </c>
      <c r="Z28" s="811" t="s">
        <v>377</v>
      </c>
      <c r="AA28" s="811" t="s">
        <v>377</v>
      </c>
      <c r="AB28" s="811" t="s">
        <v>377</v>
      </c>
      <c r="AC28" s="811" t="s">
        <v>377</v>
      </c>
      <c r="AD28" s="811" t="s">
        <v>377</v>
      </c>
      <c r="AE28" s="811" t="s">
        <v>377</v>
      </c>
      <c r="AF28" s="811" t="s">
        <v>377</v>
      </c>
      <c r="AG28" s="811" t="s">
        <v>377</v>
      </c>
      <c r="AH28" s="811" t="s">
        <v>377</v>
      </c>
      <c r="AI28" s="811" t="s">
        <v>377</v>
      </c>
      <c r="AJ28" s="811" t="s">
        <v>377</v>
      </c>
      <c r="AK28" s="811" t="s">
        <v>377</v>
      </c>
      <c r="AL28" s="811" t="s">
        <v>377</v>
      </c>
      <c r="AM28" s="811" t="s">
        <v>377</v>
      </c>
      <c r="AN28" s="811" t="s">
        <v>377</v>
      </c>
      <c r="AO28" s="811" t="s">
        <v>377</v>
      </c>
      <c r="AP28" s="805" t="s">
        <v>377</v>
      </c>
      <c r="AQ28" s="806" t="s">
        <v>377</v>
      </c>
      <c r="AR28" s="811">
        <v>41618</v>
      </c>
      <c r="AS28" s="811" t="s">
        <v>377</v>
      </c>
      <c r="AT28" s="804" t="s">
        <v>377</v>
      </c>
      <c r="AU28" s="804" t="s">
        <v>357</v>
      </c>
      <c r="AV28" s="807" t="s">
        <v>4135</v>
      </c>
      <c r="AW28" s="804" t="s">
        <v>4003</v>
      </c>
      <c r="AX28" s="816">
        <v>2</v>
      </c>
      <c r="AY28" s="817">
        <v>60009167</v>
      </c>
      <c r="AZ28" s="804" t="s">
        <v>422</v>
      </c>
      <c r="BA28" s="790" t="str">
        <f t="shared" si="0"/>
        <v>Ajout INS / 3005-9694 / 21</v>
      </c>
      <c r="BB28" s="791">
        <f t="shared" si="1"/>
        <v>0</v>
      </c>
      <c r="BC28" s="791" t="s">
        <v>3654</v>
      </c>
      <c r="BD28" s="792" t="s">
        <v>3655</v>
      </c>
      <c r="BE28" s="790" t="s">
        <v>3654</v>
      </c>
    </row>
    <row r="29" spans="1:58" ht="30">
      <c r="A29" s="803" t="s">
        <v>3551</v>
      </c>
      <c r="B29" s="803" t="s">
        <v>4087</v>
      </c>
      <c r="C29" s="804" t="s">
        <v>3553</v>
      </c>
      <c r="D29" s="804" t="s">
        <v>3554</v>
      </c>
      <c r="E29" s="805">
        <v>1</v>
      </c>
      <c r="F29" s="806" t="s">
        <v>411</v>
      </c>
      <c r="G29" s="807" t="s">
        <v>403</v>
      </c>
      <c r="H29" s="808" t="s">
        <v>4136</v>
      </c>
      <c r="I29" s="803" t="s">
        <v>4137</v>
      </c>
      <c r="J29" s="804" t="s">
        <v>4138</v>
      </c>
      <c r="K29" s="803" t="s">
        <v>4139</v>
      </c>
      <c r="L29" s="803" t="s">
        <v>4138</v>
      </c>
      <c r="M29" s="807" t="s">
        <v>4000</v>
      </c>
      <c r="N29" s="807" t="s">
        <v>4140</v>
      </c>
      <c r="O29" s="809">
        <v>1</v>
      </c>
      <c r="P29" s="810">
        <v>1</v>
      </c>
      <c r="Q29" s="807" t="s">
        <v>4141</v>
      </c>
      <c r="R29" s="811" t="s">
        <v>377</v>
      </c>
      <c r="S29" s="811" t="s">
        <v>377</v>
      </c>
      <c r="T29" s="811" t="s">
        <v>377</v>
      </c>
      <c r="U29" s="811" t="s">
        <v>377</v>
      </c>
      <c r="V29" s="812" t="s">
        <v>377</v>
      </c>
      <c r="W29" s="813" t="s">
        <v>377</v>
      </c>
      <c r="X29" s="814" t="s">
        <v>377</v>
      </c>
      <c r="Y29" s="815" t="s">
        <v>377</v>
      </c>
      <c r="Z29" s="811" t="s">
        <v>377</v>
      </c>
      <c r="AA29" s="811" t="s">
        <v>377</v>
      </c>
      <c r="AB29" s="811" t="s">
        <v>377</v>
      </c>
      <c r="AC29" s="811" t="s">
        <v>377</v>
      </c>
      <c r="AD29" s="811" t="s">
        <v>377</v>
      </c>
      <c r="AE29" s="811" t="s">
        <v>377</v>
      </c>
      <c r="AF29" s="811" t="s">
        <v>377</v>
      </c>
      <c r="AG29" s="811" t="s">
        <v>377</v>
      </c>
      <c r="AH29" s="811" t="s">
        <v>377</v>
      </c>
      <c r="AI29" s="811" t="s">
        <v>377</v>
      </c>
      <c r="AJ29" s="811" t="s">
        <v>377</v>
      </c>
      <c r="AK29" s="811" t="s">
        <v>377</v>
      </c>
      <c r="AL29" s="811" t="s">
        <v>377</v>
      </c>
      <c r="AM29" s="811" t="s">
        <v>377</v>
      </c>
      <c r="AN29" s="811" t="s">
        <v>377</v>
      </c>
      <c r="AO29" s="811" t="s">
        <v>377</v>
      </c>
      <c r="AP29" s="805" t="s">
        <v>377</v>
      </c>
      <c r="AQ29" s="806" t="s">
        <v>377</v>
      </c>
      <c r="AR29" s="811" t="s">
        <v>377</v>
      </c>
      <c r="AS29" s="811">
        <v>41439</v>
      </c>
      <c r="AT29" s="804" t="s">
        <v>377</v>
      </c>
      <c r="AU29" s="804" t="s">
        <v>357</v>
      </c>
      <c r="AV29" s="807" t="s">
        <v>4142</v>
      </c>
      <c r="AW29" s="804" t="s">
        <v>3993</v>
      </c>
      <c r="AX29" s="816">
        <v>3</v>
      </c>
      <c r="AY29" s="817">
        <v>55</v>
      </c>
      <c r="AZ29" s="804" t="s">
        <v>440</v>
      </c>
      <c r="BA29" s="790" t="str">
        <f t="shared" si="0"/>
        <v>Augment. MF / 7005-3860 / 1</v>
      </c>
      <c r="BB29" s="791">
        <f t="shared" si="1"/>
        <v>0</v>
      </c>
      <c r="BC29" s="791" t="s">
        <v>3654</v>
      </c>
      <c r="BD29" s="792" t="s">
        <v>3655</v>
      </c>
      <c r="BE29" s="790" t="s">
        <v>3654</v>
      </c>
    </row>
    <row r="30" spans="1:58" ht="30">
      <c r="A30" s="803" t="s">
        <v>3551</v>
      </c>
      <c r="B30" s="803" t="s">
        <v>4087</v>
      </c>
      <c r="C30" s="804" t="s">
        <v>3553</v>
      </c>
      <c r="D30" s="804" t="s">
        <v>3554</v>
      </c>
      <c r="E30" s="805">
        <v>1</v>
      </c>
      <c r="F30" s="806" t="s">
        <v>4143</v>
      </c>
      <c r="G30" s="807" t="s">
        <v>447</v>
      </c>
      <c r="H30" s="808" t="s">
        <v>4144</v>
      </c>
      <c r="I30" s="803" t="s">
        <v>4145</v>
      </c>
      <c r="J30" s="804" t="s">
        <v>4146</v>
      </c>
      <c r="K30" s="803" t="s">
        <v>4147</v>
      </c>
      <c r="L30" s="803" t="s">
        <v>4148</v>
      </c>
      <c r="M30" s="807" t="s">
        <v>4000</v>
      </c>
      <c r="N30" s="807" t="s">
        <v>371</v>
      </c>
      <c r="O30" s="809">
        <v>13</v>
      </c>
      <c r="P30" s="810">
        <v>13</v>
      </c>
      <c r="Q30" s="807" t="s">
        <v>1</v>
      </c>
      <c r="R30" s="811">
        <v>41809</v>
      </c>
      <c r="S30" s="811">
        <v>41809</v>
      </c>
      <c r="T30" s="811" t="s">
        <v>377</v>
      </c>
      <c r="U30" s="811" t="s">
        <v>377</v>
      </c>
      <c r="V30" s="812" t="s">
        <v>377</v>
      </c>
      <c r="W30" s="813" t="s">
        <v>377</v>
      </c>
      <c r="X30" s="814" t="s">
        <v>377</v>
      </c>
      <c r="Y30" s="815" t="s">
        <v>377</v>
      </c>
      <c r="Z30" s="811" t="s">
        <v>377</v>
      </c>
      <c r="AA30" s="811" t="s">
        <v>377</v>
      </c>
      <c r="AB30" s="811" t="s">
        <v>377</v>
      </c>
      <c r="AC30" s="811" t="s">
        <v>377</v>
      </c>
      <c r="AD30" s="811" t="s">
        <v>377</v>
      </c>
      <c r="AE30" s="811" t="s">
        <v>377</v>
      </c>
      <c r="AF30" s="811" t="s">
        <v>377</v>
      </c>
      <c r="AG30" s="811" t="s">
        <v>377</v>
      </c>
      <c r="AH30" s="811" t="s">
        <v>377</v>
      </c>
      <c r="AI30" s="811" t="s">
        <v>377</v>
      </c>
      <c r="AJ30" s="811" t="s">
        <v>377</v>
      </c>
      <c r="AK30" s="811" t="s">
        <v>377</v>
      </c>
      <c r="AL30" s="811" t="s">
        <v>377</v>
      </c>
      <c r="AM30" s="811" t="s">
        <v>377</v>
      </c>
      <c r="AN30" s="811" t="s">
        <v>377</v>
      </c>
      <c r="AO30" s="811" t="s">
        <v>377</v>
      </c>
      <c r="AP30" s="805" t="s">
        <v>377</v>
      </c>
      <c r="AQ30" s="806" t="s">
        <v>377</v>
      </c>
      <c r="AR30" s="811">
        <v>41618</v>
      </c>
      <c r="AS30" s="811">
        <v>41439</v>
      </c>
      <c r="AT30" s="804" t="s">
        <v>377</v>
      </c>
      <c r="AU30" s="804" t="s">
        <v>3596</v>
      </c>
      <c r="AV30" s="807" t="s">
        <v>4149</v>
      </c>
      <c r="AW30" s="804" t="s">
        <v>3993</v>
      </c>
      <c r="AX30" s="816">
        <v>3</v>
      </c>
      <c r="AY30" s="817">
        <v>1561</v>
      </c>
      <c r="AZ30" s="804" t="s">
        <v>4146</v>
      </c>
      <c r="BA30" s="790" t="str">
        <f t="shared" si="0"/>
        <v>Augment. INS / 3005-1525 / 13</v>
      </c>
      <c r="BB30" s="791">
        <f t="shared" si="1"/>
        <v>0</v>
      </c>
      <c r="BC30" s="791" t="s">
        <v>3654</v>
      </c>
      <c r="BD30" s="792" t="s">
        <v>3655</v>
      </c>
      <c r="BE30" s="790" t="s">
        <v>3654</v>
      </c>
    </row>
    <row r="31" spans="1:58" ht="30">
      <c r="A31" s="803" t="s">
        <v>3551</v>
      </c>
      <c r="B31" s="803" t="s">
        <v>4087</v>
      </c>
      <c r="C31" s="804" t="s">
        <v>3553</v>
      </c>
      <c r="D31" s="804" t="s">
        <v>3554</v>
      </c>
      <c r="E31" s="805">
        <v>1</v>
      </c>
      <c r="F31" s="806" t="s">
        <v>4150</v>
      </c>
      <c r="G31" s="807" t="s">
        <v>447</v>
      </c>
      <c r="H31" s="808" t="s">
        <v>4151</v>
      </c>
      <c r="I31" s="803" t="s">
        <v>4145</v>
      </c>
      <c r="J31" s="804" t="s">
        <v>4146</v>
      </c>
      <c r="K31" s="803" t="s">
        <v>4152</v>
      </c>
      <c r="L31" s="803" t="s">
        <v>4153</v>
      </c>
      <c r="M31" s="807" t="s">
        <v>3585</v>
      </c>
      <c r="N31" s="807" t="s">
        <v>347</v>
      </c>
      <c r="O31" s="809">
        <v>21</v>
      </c>
      <c r="P31" s="810">
        <v>21</v>
      </c>
      <c r="Q31" s="807" t="s">
        <v>1</v>
      </c>
      <c r="R31" s="811">
        <v>41809</v>
      </c>
      <c r="S31" s="811">
        <v>41809</v>
      </c>
      <c r="T31" s="811" t="s">
        <v>377</v>
      </c>
      <c r="U31" s="811" t="s">
        <v>377</v>
      </c>
      <c r="V31" s="812" t="s">
        <v>377</v>
      </c>
      <c r="W31" s="813" t="s">
        <v>377</v>
      </c>
      <c r="X31" s="814" t="s">
        <v>377</v>
      </c>
      <c r="Y31" s="815" t="s">
        <v>377</v>
      </c>
      <c r="Z31" s="811" t="s">
        <v>377</v>
      </c>
      <c r="AA31" s="811" t="s">
        <v>377</v>
      </c>
      <c r="AB31" s="811" t="s">
        <v>377</v>
      </c>
      <c r="AC31" s="811" t="s">
        <v>377</v>
      </c>
      <c r="AD31" s="811" t="s">
        <v>377</v>
      </c>
      <c r="AE31" s="811" t="s">
        <v>377</v>
      </c>
      <c r="AF31" s="811" t="s">
        <v>377</v>
      </c>
      <c r="AG31" s="811" t="s">
        <v>377</v>
      </c>
      <c r="AH31" s="811" t="s">
        <v>377</v>
      </c>
      <c r="AI31" s="811" t="s">
        <v>377</v>
      </c>
      <c r="AJ31" s="811" t="s">
        <v>377</v>
      </c>
      <c r="AK31" s="811" t="s">
        <v>377</v>
      </c>
      <c r="AL31" s="811" t="s">
        <v>377</v>
      </c>
      <c r="AM31" s="811" t="s">
        <v>377</v>
      </c>
      <c r="AN31" s="811" t="s">
        <v>377</v>
      </c>
      <c r="AO31" s="811" t="s">
        <v>377</v>
      </c>
      <c r="AP31" s="805" t="s">
        <v>377</v>
      </c>
      <c r="AQ31" s="806" t="s">
        <v>4154</v>
      </c>
      <c r="AR31" s="811">
        <v>41618</v>
      </c>
      <c r="AS31" s="811">
        <v>41439</v>
      </c>
      <c r="AT31" s="804" t="s">
        <v>377</v>
      </c>
      <c r="AU31" s="804" t="s">
        <v>4001</v>
      </c>
      <c r="AV31" s="807" t="s">
        <v>4155</v>
      </c>
      <c r="AW31" s="804" t="s">
        <v>3993</v>
      </c>
      <c r="AX31" s="816">
        <v>1</v>
      </c>
      <c r="AY31" s="817">
        <v>1561</v>
      </c>
      <c r="AZ31" s="804" t="s">
        <v>4146</v>
      </c>
      <c r="BA31" s="790" t="str">
        <f t="shared" si="0"/>
        <v>Ajout INS / 3005-8883 / 21</v>
      </c>
      <c r="BB31" s="791" t="s">
        <v>3577</v>
      </c>
      <c r="BC31" s="791" t="s">
        <v>3577</v>
      </c>
      <c r="BD31" s="791" t="s">
        <v>3577</v>
      </c>
      <c r="BE31" s="791" t="s">
        <v>3577</v>
      </c>
    </row>
    <row r="32" spans="1:58" ht="30">
      <c r="A32" s="803" t="s">
        <v>3551</v>
      </c>
      <c r="B32" s="803" t="s">
        <v>4087</v>
      </c>
      <c r="C32" s="804" t="s">
        <v>3553</v>
      </c>
      <c r="D32" s="804" t="s">
        <v>3554</v>
      </c>
      <c r="E32" s="805">
        <v>1</v>
      </c>
      <c r="F32" s="806" t="s">
        <v>462</v>
      </c>
      <c r="G32" s="807" t="s">
        <v>458</v>
      </c>
      <c r="H32" s="808" t="s">
        <v>4156</v>
      </c>
      <c r="I32" s="803" t="s">
        <v>4157</v>
      </c>
      <c r="J32" s="804" t="s">
        <v>4158</v>
      </c>
      <c r="K32" s="803" t="s">
        <v>4159</v>
      </c>
      <c r="L32" s="803" t="s">
        <v>4158</v>
      </c>
      <c r="M32" s="807" t="s">
        <v>4000</v>
      </c>
      <c r="N32" s="807" t="s">
        <v>371</v>
      </c>
      <c r="O32" s="809">
        <v>5</v>
      </c>
      <c r="P32" s="810">
        <v>5</v>
      </c>
      <c r="Q32" s="807" t="s">
        <v>1</v>
      </c>
      <c r="R32" s="811" t="s">
        <v>377</v>
      </c>
      <c r="S32" s="811" t="s">
        <v>377</v>
      </c>
      <c r="T32" s="811" t="s">
        <v>377</v>
      </c>
      <c r="U32" s="811" t="s">
        <v>377</v>
      </c>
      <c r="V32" s="812" t="s">
        <v>377</v>
      </c>
      <c r="W32" s="813" t="s">
        <v>377</v>
      </c>
      <c r="X32" s="814" t="s">
        <v>377</v>
      </c>
      <c r="Y32" s="815" t="s">
        <v>377</v>
      </c>
      <c r="Z32" s="811" t="s">
        <v>377</v>
      </c>
      <c r="AA32" s="811" t="s">
        <v>377</v>
      </c>
      <c r="AB32" s="811" t="s">
        <v>377</v>
      </c>
      <c r="AC32" s="811" t="s">
        <v>377</v>
      </c>
      <c r="AD32" s="811" t="s">
        <v>377</v>
      </c>
      <c r="AE32" s="811" t="s">
        <v>377</v>
      </c>
      <c r="AF32" s="811" t="s">
        <v>377</v>
      </c>
      <c r="AG32" s="811" t="s">
        <v>377</v>
      </c>
      <c r="AH32" s="811" t="s">
        <v>377</v>
      </c>
      <c r="AI32" s="811" t="s">
        <v>377</v>
      </c>
      <c r="AJ32" s="811" t="s">
        <v>377</v>
      </c>
      <c r="AK32" s="811" t="s">
        <v>377</v>
      </c>
      <c r="AL32" s="811" t="s">
        <v>377</v>
      </c>
      <c r="AM32" s="811" t="s">
        <v>377</v>
      </c>
      <c r="AN32" s="811" t="s">
        <v>377</v>
      </c>
      <c r="AO32" s="811" t="s">
        <v>377</v>
      </c>
      <c r="AP32" s="805" t="s">
        <v>377</v>
      </c>
      <c r="AQ32" s="806" t="s">
        <v>4160</v>
      </c>
      <c r="AR32" s="811" t="s">
        <v>377</v>
      </c>
      <c r="AS32" s="811" t="s">
        <v>377</v>
      </c>
      <c r="AT32" s="804" t="s">
        <v>377</v>
      </c>
      <c r="AU32" s="804" t="s">
        <v>357</v>
      </c>
      <c r="AV32" s="807" t="s">
        <v>4161</v>
      </c>
      <c r="AW32" s="804" t="s">
        <v>3993</v>
      </c>
      <c r="AX32" s="816">
        <v>12</v>
      </c>
      <c r="AY32" s="817">
        <v>200</v>
      </c>
      <c r="AZ32" s="804" t="s">
        <v>4158</v>
      </c>
      <c r="BA32" s="790" t="str">
        <f t="shared" si="0"/>
        <v>Augment. INS / 1473-3182 / 5</v>
      </c>
      <c r="BB32" s="791">
        <f t="shared" si="1"/>
        <v>0</v>
      </c>
      <c r="BC32" s="791" t="s">
        <v>3654</v>
      </c>
      <c r="BD32" s="792" t="s">
        <v>3655</v>
      </c>
      <c r="BE32" s="790" t="s">
        <v>3654</v>
      </c>
    </row>
    <row r="33" spans="1:57" ht="30">
      <c r="A33" s="803" t="s">
        <v>3551</v>
      </c>
      <c r="B33" s="803" t="s">
        <v>4087</v>
      </c>
      <c r="C33" s="804" t="s">
        <v>3553</v>
      </c>
      <c r="D33" s="804" t="s">
        <v>3554</v>
      </c>
      <c r="E33" s="805">
        <v>1</v>
      </c>
      <c r="F33" s="806" t="s">
        <v>462</v>
      </c>
      <c r="G33" s="807" t="s">
        <v>458</v>
      </c>
      <c r="H33" s="808" t="s">
        <v>4162</v>
      </c>
      <c r="I33" s="803" t="s">
        <v>4157</v>
      </c>
      <c r="J33" s="804" t="s">
        <v>4158</v>
      </c>
      <c r="K33" s="803" t="s">
        <v>4163</v>
      </c>
      <c r="L33" s="803" t="s">
        <v>4158</v>
      </c>
      <c r="M33" s="807" t="s">
        <v>4000</v>
      </c>
      <c r="N33" s="807" t="s">
        <v>371</v>
      </c>
      <c r="O33" s="809">
        <v>5</v>
      </c>
      <c r="P33" s="810">
        <v>5</v>
      </c>
      <c r="Q33" s="807" t="s">
        <v>1</v>
      </c>
      <c r="R33" s="811" t="s">
        <v>377</v>
      </c>
      <c r="S33" s="811" t="s">
        <v>377</v>
      </c>
      <c r="T33" s="811" t="s">
        <v>377</v>
      </c>
      <c r="U33" s="811" t="s">
        <v>377</v>
      </c>
      <c r="V33" s="812" t="s">
        <v>377</v>
      </c>
      <c r="W33" s="813" t="s">
        <v>377</v>
      </c>
      <c r="X33" s="814" t="s">
        <v>377</v>
      </c>
      <c r="Y33" s="815" t="s">
        <v>377</v>
      </c>
      <c r="Z33" s="811" t="s">
        <v>377</v>
      </c>
      <c r="AA33" s="811" t="s">
        <v>377</v>
      </c>
      <c r="AB33" s="811" t="s">
        <v>377</v>
      </c>
      <c r="AC33" s="811" t="s">
        <v>377</v>
      </c>
      <c r="AD33" s="811" t="s">
        <v>377</v>
      </c>
      <c r="AE33" s="811" t="s">
        <v>377</v>
      </c>
      <c r="AF33" s="811" t="s">
        <v>377</v>
      </c>
      <c r="AG33" s="811" t="s">
        <v>377</v>
      </c>
      <c r="AH33" s="811" t="s">
        <v>377</v>
      </c>
      <c r="AI33" s="811" t="s">
        <v>377</v>
      </c>
      <c r="AJ33" s="811" t="s">
        <v>377</v>
      </c>
      <c r="AK33" s="811" t="s">
        <v>377</v>
      </c>
      <c r="AL33" s="811" t="s">
        <v>377</v>
      </c>
      <c r="AM33" s="811" t="s">
        <v>377</v>
      </c>
      <c r="AN33" s="811" t="s">
        <v>377</v>
      </c>
      <c r="AO33" s="811" t="s">
        <v>377</v>
      </c>
      <c r="AP33" s="805" t="s">
        <v>377</v>
      </c>
      <c r="AQ33" s="806" t="s">
        <v>4160</v>
      </c>
      <c r="AR33" s="811" t="s">
        <v>377</v>
      </c>
      <c r="AS33" s="811" t="s">
        <v>377</v>
      </c>
      <c r="AT33" s="804" t="s">
        <v>377</v>
      </c>
      <c r="AU33" s="804" t="s">
        <v>357</v>
      </c>
      <c r="AV33" s="807" t="s">
        <v>4164</v>
      </c>
      <c r="AW33" s="804" t="s">
        <v>3993</v>
      </c>
      <c r="AX33" s="816">
        <v>9</v>
      </c>
      <c r="AY33" s="817">
        <v>200</v>
      </c>
      <c r="AZ33" s="804" t="s">
        <v>4158</v>
      </c>
      <c r="BA33" s="790" t="str">
        <f t="shared" si="0"/>
        <v>Augment. INS / 3005-1079 / 5</v>
      </c>
      <c r="BB33" s="791">
        <f t="shared" si="1"/>
        <v>0</v>
      </c>
      <c r="BC33" s="791" t="s">
        <v>3654</v>
      </c>
      <c r="BD33" s="792" t="s">
        <v>3655</v>
      </c>
      <c r="BE33" s="790" t="s">
        <v>3654</v>
      </c>
    </row>
    <row r="34" spans="1:57" ht="30">
      <c r="A34" s="803" t="s">
        <v>3551</v>
      </c>
      <c r="B34" s="803" t="s">
        <v>4087</v>
      </c>
      <c r="C34" s="804" t="s">
        <v>3553</v>
      </c>
      <c r="D34" s="804" t="s">
        <v>3554</v>
      </c>
      <c r="E34" s="805">
        <v>1</v>
      </c>
      <c r="F34" s="806" t="s">
        <v>462</v>
      </c>
      <c r="G34" s="807" t="s">
        <v>458</v>
      </c>
      <c r="H34" s="808" t="s">
        <v>4165</v>
      </c>
      <c r="I34" s="803" t="s">
        <v>4157</v>
      </c>
      <c r="J34" s="804" t="s">
        <v>4158</v>
      </c>
      <c r="K34" s="803" t="s">
        <v>4166</v>
      </c>
      <c r="L34" s="803" t="s">
        <v>4167</v>
      </c>
      <c r="M34" s="807" t="s">
        <v>3585</v>
      </c>
      <c r="N34" s="807" t="s">
        <v>347</v>
      </c>
      <c r="O34" s="809">
        <v>21</v>
      </c>
      <c r="P34" s="810">
        <v>21</v>
      </c>
      <c r="Q34" s="807" t="s">
        <v>1</v>
      </c>
      <c r="R34" s="811">
        <v>41802</v>
      </c>
      <c r="S34" s="811" t="s">
        <v>377</v>
      </c>
      <c r="T34" s="811" t="s">
        <v>377</v>
      </c>
      <c r="U34" s="811" t="s">
        <v>377</v>
      </c>
      <c r="V34" s="812" t="s">
        <v>377</v>
      </c>
      <c r="W34" s="813" t="s">
        <v>377</v>
      </c>
      <c r="X34" s="814" t="s">
        <v>377</v>
      </c>
      <c r="Y34" s="815" t="s">
        <v>377</v>
      </c>
      <c r="Z34" s="811" t="s">
        <v>377</v>
      </c>
      <c r="AA34" s="811" t="s">
        <v>377</v>
      </c>
      <c r="AB34" s="811" t="s">
        <v>377</v>
      </c>
      <c r="AC34" s="811" t="s">
        <v>377</v>
      </c>
      <c r="AD34" s="811" t="s">
        <v>377</v>
      </c>
      <c r="AE34" s="811" t="s">
        <v>377</v>
      </c>
      <c r="AF34" s="811" t="s">
        <v>377</v>
      </c>
      <c r="AG34" s="811" t="s">
        <v>377</v>
      </c>
      <c r="AH34" s="811" t="s">
        <v>377</v>
      </c>
      <c r="AI34" s="811" t="s">
        <v>377</v>
      </c>
      <c r="AJ34" s="811" t="s">
        <v>377</v>
      </c>
      <c r="AK34" s="811" t="s">
        <v>377</v>
      </c>
      <c r="AL34" s="811" t="s">
        <v>377</v>
      </c>
      <c r="AM34" s="811" t="s">
        <v>377</v>
      </c>
      <c r="AN34" s="811" t="s">
        <v>377</v>
      </c>
      <c r="AO34" s="811" t="s">
        <v>377</v>
      </c>
      <c r="AP34" s="805">
        <v>70</v>
      </c>
      <c r="AQ34" s="806" t="s">
        <v>4168</v>
      </c>
      <c r="AR34" s="811">
        <v>41618</v>
      </c>
      <c r="AS34" s="811" t="s">
        <v>377</v>
      </c>
      <c r="AT34" s="804" t="s">
        <v>377</v>
      </c>
      <c r="AU34" s="804" t="s">
        <v>4169</v>
      </c>
      <c r="AV34" s="807" t="s">
        <v>4170</v>
      </c>
      <c r="AW34" s="804" t="s">
        <v>3993</v>
      </c>
      <c r="AX34" s="816">
        <v>2</v>
      </c>
      <c r="AY34" s="817">
        <v>200</v>
      </c>
      <c r="AZ34" s="804" t="s">
        <v>4158</v>
      </c>
      <c r="BA34" s="790" t="str">
        <f t="shared" si="0"/>
        <v>Ajout INS / 3005-8785 / 21</v>
      </c>
      <c r="BB34" s="791" t="s">
        <v>3577</v>
      </c>
      <c r="BC34" s="791" t="s">
        <v>3577</v>
      </c>
      <c r="BD34" s="791" t="s">
        <v>3577</v>
      </c>
      <c r="BE34" s="791" t="s">
        <v>3577</v>
      </c>
    </row>
    <row r="35" spans="1:57" ht="30">
      <c r="A35" s="803" t="s">
        <v>3551</v>
      </c>
      <c r="B35" s="803" t="s">
        <v>4087</v>
      </c>
      <c r="C35" s="804" t="s">
        <v>4171</v>
      </c>
      <c r="D35" s="804" t="s">
        <v>3554</v>
      </c>
      <c r="E35" s="805">
        <v>2</v>
      </c>
      <c r="F35" s="806" t="s">
        <v>489</v>
      </c>
      <c r="G35" s="807" t="s">
        <v>475</v>
      </c>
      <c r="H35" s="808" t="s">
        <v>4172</v>
      </c>
      <c r="I35" s="803" t="s">
        <v>4173</v>
      </c>
      <c r="J35" s="804" t="s">
        <v>4174</v>
      </c>
      <c r="K35" s="803" t="s">
        <v>4175</v>
      </c>
      <c r="L35" s="803" t="s">
        <v>4176</v>
      </c>
      <c r="M35" s="807" t="s">
        <v>4000</v>
      </c>
      <c r="N35" s="807" t="s">
        <v>347</v>
      </c>
      <c r="O35" s="809">
        <v>44</v>
      </c>
      <c r="P35" s="810">
        <v>44</v>
      </c>
      <c r="Q35" s="807" t="s">
        <v>1</v>
      </c>
      <c r="R35" s="811">
        <v>41794</v>
      </c>
      <c r="S35" s="811">
        <v>41794</v>
      </c>
      <c r="T35" s="811" t="s">
        <v>377</v>
      </c>
      <c r="U35" s="811" t="s">
        <v>377</v>
      </c>
      <c r="V35" s="812" t="s">
        <v>377</v>
      </c>
      <c r="W35" s="813" t="s">
        <v>377</v>
      </c>
      <c r="X35" s="814" t="s">
        <v>377</v>
      </c>
      <c r="Y35" s="815" t="s">
        <v>377</v>
      </c>
      <c r="Z35" s="811" t="s">
        <v>377</v>
      </c>
      <c r="AA35" s="811" t="s">
        <v>377</v>
      </c>
      <c r="AB35" s="811" t="s">
        <v>377</v>
      </c>
      <c r="AC35" s="811" t="s">
        <v>377</v>
      </c>
      <c r="AD35" s="811" t="s">
        <v>377</v>
      </c>
      <c r="AE35" s="811" t="s">
        <v>377</v>
      </c>
      <c r="AF35" s="811" t="s">
        <v>377</v>
      </c>
      <c r="AG35" s="811" t="s">
        <v>377</v>
      </c>
      <c r="AH35" s="811" t="s">
        <v>377</v>
      </c>
      <c r="AI35" s="811" t="s">
        <v>377</v>
      </c>
      <c r="AJ35" s="811" t="s">
        <v>377</v>
      </c>
      <c r="AK35" s="811" t="s">
        <v>377</v>
      </c>
      <c r="AL35" s="811" t="s">
        <v>377</v>
      </c>
      <c r="AM35" s="811" t="s">
        <v>377</v>
      </c>
      <c r="AN35" s="811" t="s">
        <v>377</v>
      </c>
      <c r="AO35" s="811" t="s">
        <v>377</v>
      </c>
      <c r="AP35" s="805" t="s">
        <v>377</v>
      </c>
      <c r="AQ35" s="806" t="s">
        <v>377</v>
      </c>
      <c r="AR35" s="811">
        <v>41661</v>
      </c>
      <c r="AS35" s="811">
        <v>41439</v>
      </c>
      <c r="AT35" s="804" t="s">
        <v>377</v>
      </c>
      <c r="AU35" s="804" t="s">
        <v>3596</v>
      </c>
      <c r="AV35" s="807" t="s">
        <v>4177</v>
      </c>
      <c r="AW35" s="804" t="s">
        <v>3993</v>
      </c>
      <c r="AX35" s="816">
        <v>1</v>
      </c>
      <c r="AY35" s="817">
        <v>602</v>
      </c>
      <c r="AZ35" s="804" t="s">
        <v>4174</v>
      </c>
      <c r="BA35" s="790" t="str">
        <f t="shared" si="0"/>
        <v>Ajout INS / 3005-8975 / 44</v>
      </c>
      <c r="BB35" s="791">
        <f t="shared" si="1"/>
        <v>0</v>
      </c>
      <c r="BC35" s="791" t="s">
        <v>3654</v>
      </c>
      <c r="BD35" s="792" t="s">
        <v>3655</v>
      </c>
      <c r="BE35" s="790" t="s">
        <v>3654</v>
      </c>
    </row>
    <row r="36" spans="1:57" ht="30">
      <c r="A36" s="803" t="s">
        <v>3551</v>
      </c>
      <c r="B36" s="803" t="s">
        <v>4087</v>
      </c>
      <c r="C36" s="804" t="s">
        <v>4171</v>
      </c>
      <c r="D36" s="804" t="s">
        <v>3554</v>
      </c>
      <c r="E36" s="805">
        <v>2</v>
      </c>
      <c r="F36" s="806" t="s">
        <v>4178</v>
      </c>
      <c r="G36" s="807" t="s">
        <v>475</v>
      </c>
      <c r="H36" s="808" t="s">
        <v>4179</v>
      </c>
      <c r="I36" s="803" t="s">
        <v>4180</v>
      </c>
      <c r="J36" s="804" t="s">
        <v>4181</v>
      </c>
      <c r="K36" s="803" t="s">
        <v>4182</v>
      </c>
      <c r="L36" s="803" t="s">
        <v>4183</v>
      </c>
      <c r="M36" s="807" t="s">
        <v>4000</v>
      </c>
      <c r="N36" s="807" t="s">
        <v>347</v>
      </c>
      <c r="O36" s="809">
        <v>36</v>
      </c>
      <c r="P36" s="810">
        <v>36</v>
      </c>
      <c r="Q36" s="807" t="s">
        <v>1</v>
      </c>
      <c r="R36" s="811">
        <v>41803</v>
      </c>
      <c r="S36" s="811">
        <v>41803</v>
      </c>
      <c r="T36" s="811" t="s">
        <v>377</v>
      </c>
      <c r="U36" s="811" t="s">
        <v>377</v>
      </c>
      <c r="V36" s="812" t="s">
        <v>377</v>
      </c>
      <c r="W36" s="813" t="s">
        <v>377</v>
      </c>
      <c r="X36" s="814" t="s">
        <v>377</v>
      </c>
      <c r="Y36" s="815" t="s">
        <v>377</v>
      </c>
      <c r="Z36" s="811" t="s">
        <v>377</v>
      </c>
      <c r="AA36" s="811" t="s">
        <v>377</v>
      </c>
      <c r="AB36" s="811" t="s">
        <v>377</v>
      </c>
      <c r="AC36" s="811" t="s">
        <v>377</v>
      </c>
      <c r="AD36" s="811" t="s">
        <v>377</v>
      </c>
      <c r="AE36" s="811" t="s">
        <v>377</v>
      </c>
      <c r="AF36" s="811" t="s">
        <v>377</v>
      </c>
      <c r="AG36" s="811" t="s">
        <v>377</v>
      </c>
      <c r="AH36" s="811" t="s">
        <v>377</v>
      </c>
      <c r="AI36" s="811" t="s">
        <v>377</v>
      </c>
      <c r="AJ36" s="811" t="s">
        <v>377</v>
      </c>
      <c r="AK36" s="811" t="s">
        <v>377</v>
      </c>
      <c r="AL36" s="811" t="s">
        <v>377</v>
      </c>
      <c r="AM36" s="811" t="s">
        <v>377</v>
      </c>
      <c r="AN36" s="811" t="s">
        <v>377</v>
      </c>
      <c r="AO36" s="811" t="s">
        <v>377</v>
      </c>
      <c r="AP36" s="805" t="s">
        <v>377</v>
      </c>
      <c r="AQ36" s="806" t="s">
        <v>377</v>
      </c>
      <c r="AR36" s="811">
        <v>41661</v>
      </c>
      <c r="AS36" s="811">
        <v>41439</v>
      </c>
      <c r="AT36" s="804" t="s">
        <v>377</v>
      </c>
      <c r="AU36" s="804" t="s">
        <v>3596</v>
      </c>
      <c r="AV36" s="807" t="s">
        <v>4184</v>
      </c>
      <c r="AW36" s="804" t="s">
        <v>3993</v>
      </c>
      <c r="AX36" s="816">
        <v>1</v>
      </c>
      <c r="AY36" s="817">
        <v>1334</v>
      </c>
      <c r="AZ36" s="804" t="s">
        <v>4181</v>
      </c>
      <c r="BA36" s="790" t="str">
        <f t="shared" si="0"/>
        <v>Ajout INS / 3005-8837 / 36</v>
      </c>
      <c r="BB36" s="791">
        <f t="shared" si="1"/>
        <v>0</v>
      </c>
      <c r="BC36" s="791" t="s">
        <v>3654</v>
      </c>
      <c r="BD36" s="792" t="s">
        <v>3655</v>
      </c>
      <c r="BE36" s="790" t="s">
        <v>3654</v>
      </c>
    </row>
    <row r="37" spans="1:57" ht="30">
      <c r="A37" s="803" t="s">
        <v>3551</v>
      </c>
      <c r="B37" s="803" t="s">
        <v>4087</v>
      </c>
      <c r="C37" s="804" t="s">
        <v>4171</v>
      </c>
      <c r="D37" s="804" t="s">
        <v>3554</v>
      </c>
      <c r="E37" s="805">
        <v>2</v>
      </c>
      <c r="F37" s="806" t="s">
        <v>4185</v>
      </c>
      <c r="G37" s="807" t="s">
        <v>493</v>
      </c>
      <c r="H37" s="808" t="s">
        <v>4186</v>
      </c>
      <c r="I37" s="803" t="s">
        <v>4187</v>
      </c>
      <c r="J37" s="804" t="s">
        <v>4188</v>
      </c>
      <c r="K37" s="803" t="s">
        <v>4189</v>
      </c>
      <c r="L37" s="803" t="s">
        <v>4188</v>
      </c>
      <c r="M37" s="807" t="s">
        <v>4000</v>
      </c>
      <c r="N37" s="807" t="s">
        <v>4140</v>
      </c>
      <c r="O37" s="809">
        <v>1</v>
      </c>
      <c r="P37" s="810">
        <v>1</v>
      </c>
      <c r="Q37" s="807" t="s">
        <v>4141</v>
      </c>
      <c r="R37" s="811" t="s">
        <v>377</v>
      </c>
      <c r="S37" s="811" t="s">
        <v>377</v>
      </c>
      <c r="T37" s="811" t="s">
        <v>377</v>
      </c>
      <c r="U37" s="811" t="s">
        <v>377</v>
      </c>
      <c r="V37" s="812" t="s">
        <v>377</v>
      </c>
      <c r="W37" s="813" t="s">
        <v>377</v>
      </c>
      <c r="X37" s="814" t="s">
        <v>377</v>
      </c>
      <c r="Y37" s="815" t="s">
        <v>377</v>
      </c>
      <c r="Z37" s="811" t="s">
        <v>377</v>
      </c>
      <c r="AA37" s="811" t="s">
        <v>377</v>
      </c>
      <c r="AB37" s="811" t="s">
        <v>377</v>
      </c>
      <c r="AC37" s="811" t="s">
        <v>377</v>
      </c>
      <c r="AD37" s="811" t="s">
        <v>377</v>
      </c>
      <c r="AE37" s="811" t="s">
        <v>377</v>
      </c>
      <c r="AF37" s="811" t="s">
        <v>377</v>
      </c>
      <c r="AG37" s="811" t="s">
        <v>377</v>
      </c>
      <c r="AH37" s="811" t="s">
        <v>377</v>
      </c>
      <c r="AI37" s="811" t="s">
        <v>377</v>
      </c>
      <c r="AJ37" s="811" t="s">
        <v>377</v>
      </c>
      <c r="AK37" s="811" t="s">
        <v>377</v>
      </c>
      <c r="AL37" s="811" t="s">
        <v>377</v>
      </c>
      <c r="AM37" s="811" t="s">
        <v>377</v>
      </c>
      <c r="AN37" s="811" t="s">
        <v>377</v>
      </c>
      <c r="AO37" s="811" t="s">
        <v>377</v>
      </c>
      <c r="AP37" s="805" t="s">
        <v>377</v>
      </c>
      <c r="AQ37" s="806" t="s">
        <v>377</v>
      </c>
      <c r="AR37" s="811" t="s">
        <v>377</v>
      </c>
      <c r="AS37" s="811">
        <v>41439</v>
      </c>
      <c r="AT37" s="804" t="s">
        <v>377</v>
      </c>
      <c r="AU37" s="804" t="s">
        <v>357</v>
      </c>
      <c r="AV37" s="807" t="s">
        <v>4190</v>
      </c>
      <c r="AW37" s="804" t="s">
        <v>3993</v>
      </c>
      <c r="AX37" s="816">
        <v>11</v>
      </c>
      <c r="AY37" s="817">
        <v>60001226</v>
      </c>
      <c r="AZ37" s="804" t="s">
        <v>500</v>
      </c>
      <c r="BA37" s="790" t="str">
        <f t="shared" si="0"/>
        <v>Augment. MF / 7005-3730 / 1</v>
      </c>
      <c r="BB37" s="791">
        <f t="shared" si="1"/>
        <v>0</v>
      </c>
      <c r="BC37" s="791" t="s">
        <v>3654</v>
      </c>
      <c r="BD37" s="792" t="s">
        <v>3655</v>
      </c>
      <c r="BE37" s="790" t="s">
        <v>3654</v>
      </c>
    </row>
    <row r="38" spans="1:57" ht="30">
      <c r="A38" s="803" t="s">
        <v>3551</v>
      </c>
      <c r="B38" s="803" t="s">
        <v>4087</v>
      </c>
      <c r="C38" s="804" t="s">
        <v>4171</v>
      </c>
      <c r="D38" s="804" t="s">
        <v>3554</v>
      </c>
      <c r="E38" s="805">
        <v>2</v>
      </c>
      <c r="F38" s="806" t="s">
        <v>2829</v>
      </c>
      <c r="G38" s="807" t="s">
        <v>2828</v>
      </c>
      <c r="H38" s="808" t="s">
        <v>4191</v>
      </c>
      <c r="I38" s="803" t="s">
        <v>4192</v>
      </c>
      <c r="J38" s="804" t="s">
        <v>4193</v>
      </c>
      <c r="K38" s="803" t="s">
        <v>4194</v>
      </c>
      <c r="L38" s="803" t="s">
        <v>4195</v>
      </c>
      <c r="M38" s="807" t="s">
        <v>4000</v>
      </c>
      <c r="N38" s="807" t="s">
        <v>347</v>
      </c>
      <c r="O38" s="809">
        <v>21</v>
      </c>
      <c r="P38" s="810">
        <v>21</v>
      </c>
      <c r="Q38" s="807" t="s">
        <v>1</v>
      </c>
      <c r="R38" s="811">
        <v>41788</v>
      </c>
      <c r="S38" s="811">
        <v>41788</v>
      </c>
      <c r="T38" s="811" t="s">
        <v>377</v>
      </c>
      <c r="U38" s="811" t="s">
        <v>377</v>
      </c>
      <c r="V38" s="812" t="s">
        <v>377</v>
      </c>
      <c r="W38" s="813" t="s">
        <v>377</v>
      </c>
      <c r="X38" s="814" t="s">
        <v>377</v>
      </c>
      <c r="Y38" s="815" t="s">
        <v>377</v>
      </c>
      <c r="Z38" s="811" t="s">
        <v>377</v>
      </c>
      <c r="AA38" s="811" t="s">
        <v>377</v>
      </c>
      <c r="AB38" s="811" t="s">
        <v>377</v>
      </c>
      <c r="AC38" s="811" t="s">
        <v>377</v>
      </c>
      <c r="AD38" s="811" t="s">
        <v>377</v>
      </c>
      <c r="AE38" s="811" t="s">
        <v>377</v>
      </c>
      <c r="AF38" s="811" t="s">
        <v>377</v>
      </c>
      <c r="AG38" s="811" t="s">
        <v>377</v>
      </c>
      <c r="AH38" s="811" t="s">
        <v>377</v>
      </c>
      <c r="AI38" s="811" t="s">
        <v>377</v>
      </c>
      <c r="AJ38" s="811" t="s">
        <v>377</v>
      </c>
      <c r="AK38" s="811" t="s">
        <v>377</v>
      </c>
      <c r="AL38" s="811" t="s">
        <v>377</v>
      </c>
      <c r="AM38" s="811" t="s">
        <v>377</v>
      </c>
      <c r="AN38" s="811" t="s">
        <v>377</v>
      </c>
      <c r="AO38" s="811" t="s">
        <v>377</v>
      </c>
      <c r="AP38" s="805" t="s">
        <v>377</v>
      </c>
      <c r="AQ38" s="806" t="s">
        <v>377</v>
      </c>
      <c r="AR38" s="811">
        <v>41661</v>
      </c>
      <c r="AS38" s="811">
        <v>41439</v>
      </c>
      <c r="AT38" s="804" t="s">
        <v>377</v>
      </c>
      <c r="AU38" s="804" t="s">
        <v>3562</v>
      </c>
      <c r="AV38" s="807" t="s">
        <v>4196</v>
      </c>
      <c r="AW38" s="804" t="s">
        <v>3993</v>
      </c>
      <c r="AX38" s="816">
        <v>1</v>
      </c>
      <c r="AY38" s="817">
        <v>60001251</v>
      </c>
      <c r="AZ38" s="804" t="s">
        <v>4193</v>
      </c>
      <c r="BA38" s="790" t="str">
        <f t="shared" si="0"/>
        <v>Ajout INS / 3005-8971 / 21</v>
      </c>
      <c r="BB38" s="791">
        <f t="shared" si="1"/>
        <v>0</v>
      </c>
      <c r="BC38" s="791" t="s">
        <v>3654</v>
      </c>
      <c r="BD38" s="792" t="s">
        <v>3655</v>
      </c>
      <c r="BE38" s="790" t="s">
        <v>3654</v>
      </c>
    </row>
    <row r="39" spans="1:57" ht="30">
      <c r="A39" s="803" t="s">
        <v>3551</v>
      </c>
      <c r="B39" s="803" t="s">
        <v>4087</v>
      </c>
      <c r="C39" s="804" t="s">
        <v>4171</v>
      </c>
      <c r="D39" s="804" t="s">
        <v>3554</v>
      </c>
      <c r="E39" s="805">
        <v>2</v>
      </c>
      <c r="F39" s="806" t="s">
        <v>2832</v>
      </c>
      <c r="G39" s="807" t="s">
        <v>505</v>
      </c>
      <c r="H39" s="808" t="s">
        <v>4197</v>
      </c>
      <c r="I39" s="803" t="s">
        <v>4198</v>
      </c>
      <c r="J39" s="804" t="s">
        <v>507</v>
      </c>
      <c r="K39" s="803" t="s">
        <v>4198</v>
      </c>
      <c r="L39" s="803" t="s">
        <v>507</v>
      </c>
      <c r="M39" s="807" t="s">
        <v>3560</v>
      </c>
      <c r="N39" s="807" t="s">
        <v>371</v>
      </c>
      <c r="O39" s="809">
        <v>19</v>
      </c>
      <c r="P39" s="810">
        <v>19</v>
      </c>
      <c r="Q39" s="807" t="s">
        <v>1</v>
      </c>
      <c r="R39" s="811">
        <v>41771</v>
      </c>
      <c r="S39" s="811">
        <v>41771</v>
      </c>
      <c r="T39" s="811" t="s">
        <v>377</v>
      </c>
      <c r="U39" s="811" t="s">
        <v>377</v>
      </c>
      <c r="V39" s="812">
        <v>43933</v>
      </c>
      <c r="W39" s="813">
        <v>43933</v>
      </c>
      <c r="X39" s="814" t="s">
        <v>377</v>
      </c>
      <c r="Y39" s="815" t="s">
        <v>377</v>
      </c>
      <c r="Z39" s="811">
        <v>43279</v>
      </c>
      <c r="AA39" s="811" t="s">
        <v>377</v>
      </c>
      <c r="AB39" s="811" t="s">
        <v>377</v>
      </c>
      <c r="AC39" s="811" t="s">
        <v>377</v>
      </c>
      <c r="AD39" s="811" t="s">
        <v>377</v>
      </c>
      <c r="AE39" s="811" t="s">
        <v>377</v>
      </c>
      <c r="AF39" s="811" t="s">
        <v>377</v>
      </c>
      <c r="AG39" s="811" t="s">
        <v>377</v>
      </c>
      <c r="AH39" s="811" t="s">
        <v>377</v>
      </c>
      <c r="AI39" s="811" t="s">
        <v>377</v>
      </c>
      <c r="AJ39" s="811" t="s">
        <v>377</v>
      </c>
      <c r="AK39" s="811" t="s">
        <v>377</v>
      </c>
      <c r="AL39" s="811" t="s">
        <v>377</v>
      </c>
      <c r="AM39" s="811" t="s">
        <v>377</v>
      </c>
      <c r="AN39" s="811" t="s">
        <v>377</v>
      </c>
      <c r="AO39" s="811" t="s">
        <v>377</v>
      </c>
      <c r="AP39" s="805">
        <v>10</v>
      </c>
      <c r="AQ39" s="806" t="s">
        <v>377</v>
      </c>
      <c r="AR39" s="811">
        <v>41661</v>
      </c>
      <c r="AS39" s="811">
        <v>41439</v>
      </c>
      <c r="AT39" s="804" t="s">
        <v>4169</v>
      </c>
      <c r="AU39" s="804" t="s">
        <v>3596</v>
      </c>
      <c r="AV39" s="807" t="s">
        <v>4199</v>
      </c>
      <c r="AW39" s="804" t="s">
        <v>3993</v>
      </c>
      <c r="AX39" s="816">
        <v>13</v>
      </c>
      <c r="AY39" s="817">
        <v>347</v>
      </c>
      <c r="AZ39" s="804" t="s">
        <v>4200</v>
      </c>
      <c r="BA39" s="790" t="str">
        <f t="shared" si="0"/>
        <v>Augment. INS / 1638-1808 / 19</v>
      </c>
      <c r="BB39" s="791">
        <f t="shared" si="1"/>
        <v>43279</v>
      </c>
      <c r="BC39" s="790" t="str">
        <f t="shared" ref="BC39:BC54" si="2">INDEX($Z$2:$AO$2,0,MATCH(MAX(Z39:AO39),Z39:AO39,0))</f>
        <v>Admissibilité au PFI</v>
      </c>
      <c r="BD39" s="792">
        <f t="shared" ref="BD39:BD54" si="3">COUNTIF(Z39:AO39,BB39)</f>
        <v>1</v>
      </c>
      <c r="BE39" s="790" t="str">
        <f t="shared" ref="BE39:BE54" si="4">IF(BD39=1,"OK","doublons - À surveiller")</f>
        <v>OK</v>
      </c>
    </row>
    <row r="40" spans="1:57" ht="30">
      <c r="A40" s="803" t="s">
        <v>3551</v>
      </c>
      <c r="B40" s="803" t="s">
        <v>4087</v>
      </c>
      <c r="C40" s="804" t="s">
        <v>4171</v>
      </c>
      <c r="D40" s="804" t="s">
        <v>3554</v>
      </c>
      <c r="E40" s="805">
        <v>2</v>
      </c>
      <c r="F40" s="806" t="s">
        <v>3193</v>
      </c>
      <c r="G40" s="807" t="s">
        <v>515</v>
      </c>
      <c r="H40" s="808" t="s">
        <v>4201</v>
      </c>
      <c r="I40" s="803" t="s">
        <v>4202</v>
      </c>
      <c r="J40" s="804" t="s">
        <v>4203</v>
      </c>
      <c r="K40" s="803" t="s">
        <v>4204</v>
      </c>
      <c r="L40" s="803" t="s">
        <v>4205</v>
      </c>
      <c r="M40" s="807" t="s">
        <v>3560</v>
      </c>
      <c r="N40" s="807" t="s">
        <v>371</v>
      </c>
      <c r="O40" s="809">
        <v>15</v>
      </c>
      <c r="P40" s="810">
        <v>15</v>
      </c>
      <c r="Q40" s="807" t="s">
        <v>1</v>
      </c>
      <c r="R40" s="811">
        <v>43280</v>
      </c>
      <c r="S40" s="811" t="s">
        <v>377</v>
      </c>
      <c r="T40" s="811">
        <v>43347</v>
      </c>
      <c r="U40" s="811" t="s">
        <v>377</v>
      </c>
      <c r="V40" s="812">
        <v>43709</v>
      </c>
      <c r="W40" s="813">
        <v>43709</v>
      </c>
      <c r="X40" s="814" t="s">
        <v>377</v>
      </c>
      <c r="Y40" s="815" t="s">
        <v>377</v>
      </c>
      <c r="Z40" s="811" t="s">
        <v>377</v>
      </c>
      <c r="AA40" s="811" t="s">
        <v>377</v>
      </c>
      <c r="AB40" s="811" t="s">
        <v>377</v>
      </c>
      <c r="AC40" s="811" t="s">
        <v>377</v>
      </c>
      <c r="AD40" s="811" t="s">
        <v>377</v>
      </c>
      <c r="AE40" s="811" t="s">
        <v>377</v>
      </c>
      <c r="AF40" s="811" t="s">
        <v>377</v>
      </c>
      <c r="AG40" s="811" t="s">
        <v>377</v>
      </c>
      <c r="AH40" s="811" t="s">
        <v>377</v>
      </c>
      <c r="AI40" s="811" t="s">
        <v>377</v>
      </c>
      <c r="AJ40" s="811" t="s">
        <v>377</v>
      </c>
      <c r="AK40" s="811" t="s">
        <v>377</v>
      </c>
      <c r="AL40" s="811" t="s">
        <v>377</v>
      </c>
      <c r="AM40" s="811" t="s">
        <v>377</v>
      </c>
      <c r="AN40" s="811" t="s">
        <v>377</v>
      </c>
      <c r="AO40" s="811" t="s">
        <v>377</v>
      </c>
      <c r="AP40" s="805">
        <v>10</v>
      </c>
      <c r="AQ40" s="806" t="s">
        <v>377</v>
      </c>
      <c r="AR40" s="811">
        <v>41661</v>
      </c>
      <c r="AS40" s="811">
        <v>41439</v>
      </c>
      <c r="AT40" s="804" t="s">
        <v>3991</v>
      </c>
      <c r="AU40" s="804" t="s">
        <v>3596</v>
      </c>
      <c r="AV40" s="807" t="s">
        <v>4206</v>
      </c>
      <c r="AW40" s="804" t="s">
        <v>3993</v>
      </c>
      <c r="AX40" s="816">
        <v>12</v>
      </c>
      <c r="AY40" s="817">
        <v>1305</v>
      </c>
      <c r="AZ40" s="804" t="s">
        <v>4203</v>
      </c>
      <c r="BA40" s="790" t="str">
        <f t="shared" si="0"/>
        <v>Augment. INS / 3005-0498 / 15</v>
      </c>
      <c r="BB40" s="791">
        <f t="shared" si="1"/>
        <v>0</v>
      </c>
      <c r="BC40" s="791" t="s">
        <v>3654</v>
      </c>
      <c r="BD40" s="792" t="s">
        <v>3655</v>
      </c>
      <c r="BE40" s="790" t="s">
        <v>3654</v>
      </c>
    </row>
    <row r="41" spans="1:57" ht="30">
      <c r="A41" s="803" t="s">
        <v>3551</v>
      </c>
      <c r="B41" s="803" t="s">
        <v>4087</v>
      </c>
      <c r="C41" s="804" t="s">
        <v>4171</v>
      </c>
      <c r="D41" s="804" t="s">
        <v>3579</v>
      </c>
      <c r="E41" s="805">
        <v>3</v>
      </c>
      <c r="F41" s="806" t="s">
        <v>4207</v>
      </c>
      <c r="G41" s="807" t="s">
        <v>571</v>
      </c>
      <c r="H41" s="808" t="s">
        <v>4208</v>
      </c>
      <c r="I41" s="803" t="s">
        <v>4209</v>
      </c>
      <c r="J41" s="804" t="s">
        <v>4210</v>
      </c>
      <c r="K41" s="803" t="s">
        <v>4211</v>
      </c>
      <c r="L41" s="803" t="s">
        <v>4212</v>
      </c>
      <c r="M41" s="807" t="s">
        <v>3585</v>
      </c>
      <c r="N41" s="807" t="s">
        <v>347</v>
      </c>
      <c r="O41" s="809">
        <v>60</v>
      </c>
      <c r="P41" s="810">
        <v>60</v>
      </c>
      <c r="Q41" s="807" t="s">
        <v>1</v>
      </c>
      <c r="R41" s="811">
        <v>41764</v>
      </c>
      <c r="S41" s="811">
        <v>41764</v>
      </c>
      <c r="T41" s="811" t="s">
        <v>377</v>
      </c>
      <c r="U41" s="811" t="s">
        <v>377</v>
      </c>
      <c r="V41" s="812" t="s">
        <v>377</v>
      </c>
      <c r="W41" s="813" t="s">
        <v>377</v>
      </c>
      <c r="X41" s="814" t="s">
        <v>377</v>
      </c>
      <c r="Y41" s="815" t="s">
        <v>377</v>
      </c>
      <c r="Z41" s="811" t="s">
        <v>377</v>
      </c>
      <c r="AA41" s="811" t="s">
        <v>377</v>
      </c>
      <c r="AB41" s="811" t="s">
        <v>377</v>
      </c>
      <c r="AC41" s="811" t="s">
        <v>377</v>
      </c>
      <c r="AD41" s="811" t="s">
        <v>377</v>
      </c>
      <c r="AE41" s="811" t="s">
        <v>377</v>
      </c>
      <c r="AF41" s="811" t="s">
        <v>377</v>
      </c>
      <c r="AG41" s="811" t="s">
        <v>377</v>
      </c>
      <c r="AH41" s="811" t="s">
        <v>377</v>
      </c>
      <c r="AI41" s="811" t="s">
        <v>377</v>
      </c>
      <c r="AJ41" s="811" t="s">
        <v>377</v>
      </c>
      <c r="AK41" s="811" t="s">
        <v>377</v>
      </c>
      <c r="AL41" s="811" t="s">
        <v>377</v>
      </c>
      <c r="AM41" s="811" t="s">
        <v>377</v>
      </c>
      <c r="AN41" s="811" t="s">
        <v>377</v>
      </c>
      <c r="AO41" s="811" t="s">
        <v>377</v>
      </c>
      <c r="AP41" s="805" t="s">
        <v>377</v>
      </c>
      <c r="AQ41" s="806" t="s">
        <v>4213</v>
      </c>
      <c r="AR41" s="811">
        <v>41688</v>
      </c>
      <c r="AS41" s="811" t="s">
        <v>377</v>
      </c>
      <c r="AT41" s="804" t="s">
        <v>377</v>
      </c>
      <c r="AU41" s="804" t="s">
        <v>357</v>
      </c>
      <c r="AV41" s="807" t="s">
        <v>4214</v>
      </c>
      <c r="AW41" s="804" t="s">
        <v>3993</v>
      </c>
      <c r="AX41" s="816">
        <v>2</v>
      </c>
      <c r="AY41" s="817">
        <v>303</v>
      </c>
      <c r="AZ41" s="804" t="s">
        <v>4215</v>
      </c>
      <c r="BA41" s="790" t="str">
        <f t="shared" si="0"/>
        <v>Ajout INS / 3005-8976 / 60</v>
      </c>
      <c r="BB41" s="791" t="s">
        <v>3577</v>
      </c>
      <c r="BC41" s="791" t="s">
        <v>3577</v>
      </c>
      <c r="BD41" s="791" t="s">
        <v>3577</v>
      </c>
      <c r="BE41" s="791" t="s">
        <v>3577</v>
      </c>
    </row>
    <row r="42" spans="1:57" ht="30">
      <c r="A42" s="803" t="s">
        <v>3551</v>
      </c>
      <c r="B42" s="803" t="s">
        <v>4087</v>
      </c>
      <c r="C42" s="804" t="s">
        <v>4171</v>
      </c>
      <c r="D42" s="804" t="s">
        <v>3579</v>
      </c>
      <c r="E42" s="805">
        <v>3</v>
      </c>
      <c r="F42" s="806" t="s">
        <v>4216</v>
      </c>
      <c r="G42" s="807" t="s">
        <v>576</v>
      </c>
      <c r="H42" s="808" t="s">
        <v>4217</v>
      </c>
      <c r="I42" s="803" t="s">
        <v>4218</v>
      </c>
      <c r="J42" s="804" t="s">
        <v>4219</v>
      </c>
      <c r="K42" s="803" t="s">
        <v>579</v>
      </c>
      <c r="L42" s="803" t="s">
        <v>4219</v>
      </c>
      <c r="M42" s="807" t="s">
        <v>3585</v>
      </c>
      <c r="N42" s="807" t="s">
        <v>371</v>
      </c>
      <c r="O42" s="809">
        <v>13</v>
      </c>
      <c r="P42" s="810">
        <v>13</v>
      </c>
      <c r="Q42" s="807" t="s">
        <v>1</v>
      </c>
      <c r="R42" s="811">
        <v>41820</v>
      </c>
      <c r="S42" s="811">
        <v>41820</v>
      </c>
      <c r="T42" s="811" t="s">
        <v>377</v>
      </c>
      <c r="U42" s="811" t="s">
        <v>377</v>
      </c>
      <c r="V42" s="812" t="s">
        <v>377</v>
      </c>
      <c r="W42" s="813" t="s">
        <v>377</v>
      </c>
      <c r="X42" s="814" t="s">
        <v>377</v>
      </c>
      <c r="Y42" s="815" t="s">
        <v>377</v>
      </c>
      <c r="Z42" s="811" t="s">
        <v>377</v>
      </c>
      <c r="AA42" s="811" t="s">
        <v>377</v>
      </c>
      <c r="AB42" s="811" t="s">
        <v>377</v>
      </c>
      <c r="AC42" s="811" t="s">
        <v>377</v>
      </c>
      <c r="AD42" s="811" t="s">
        <v>377</v>
      </c>
      <c r="AE42" s="811" t="s">
        <v>377</v>
      </c>
      <c r="AF42" s="811" t="s">
        <v>377</v>
      </c>
      <c r="AG42" s="811" t="s">
        <v>377</v>
      </c>
      <c r="AH42" s="811" t="s">
        <v>377</v>
      </c>
      <c r="AI42" s="811" t="s">
        <v>377</v>
      </c>
      <c r="AJ42" s="811" t="s">
        <v>377</v>
      </c>
      <c r="AK42" s="811" t="s">
        <v>377</v>
      </c>
      <c r="AL42" s="811" t="s">
        <v>377</v>
      </c>
      <c r="AM42" s="811" t="s">
        <v>377</v>
      </c>
      <c r="AN42" s="811" t="s">
        <v>377</v>
      </c>
      <c r="AO42" s="811" t="s">
        <v>377</v>
      </c>
      <c r="AP42" s="805" t="s">
        <v>377</v>
      </c>
      <c r="AQ42" s="806" t="s">
        <v>377</v>
      </c>
      <c r="AR42" s="811">
        <v>41688</v>
      </c>
      <c r="AS42" s="811">
        <v>41439</v>
      </c>
      <c r="AT42" s="804" t="s">
        <v>377</v>
      </c>
      <c r="AU42" s="804" t="s">
        <v>3596</v>
      </c>
      <c r="AV42" s="807" t="s">
        <v>4220</v>
      </c>
      <c r="AW42" s="804" t="s">
        <v>3993</v>
      </c>
      <c r="AX42" s="816">
        <v>6</v>
      </c>
      <c r="AY42" s="817">
        <v>966</v>
      </c>
      <c r="AZ42" s="804" t="s">
        <v>4219</v>
      </c>
      <c r="BA42" s="790" t="str">
        <f t="shared" si="0"/>
        <v>Augment. INS / 3005-1519 / 13</v>
      </c>
      <c r="BB42" s="791" t="s">
        <v>3577</v>
      </c>
      <c r="BC42" s="791" t="s">
        <v>3577</v>
      </c>
      <c r="BD42" s="791" t="s">
        <v>3577</v>
      </c>
      <c r="BE42" s="791" t="s">
        <v>3577</v>
      </c>
    </row>
    <row r="43" spans="1:57" ht="30">
      <c r="A43" s="803" t="s">
        <v>3551</v>
      </c>
      <c r="B43" s="803" t="s">
        <v>4087</v>
      </c>
      <c r="C43" s="804" t="s">
        <v>4171</v>
      </c>
      <c r="D43" s="804" t="s">
        <v>3579</v>
      </c>
      <c r="E43" s="805">
        <v>3</v>
      </c>
      <c r="F43" s="806" t="s">
        <v>588</v>
      </c>
      <c r="G43" s="807" t="s">
        <v>582</v>
      </c>
      <c r="H43" s="808" t="s">
        <v>4221</v>
      </c>
      <c r="I43" s="803" t="s">
        <v>4222</v>
      </c>
      <c r="J43" s="804" t="s">
        <v>584</v>
      </c>
      <c r="K43" s="803" t="s">
        <v>585</v>
      </c>
      <c r="L43" s="803" t="s">
        <v>4223</v>
      </c>
      <c r="M43" s="807" t="s">
        <v>4000</v>
      </c>
      <c r="N43" s="807" t="s">
        <v>347</v>
      </c>
      <c r="O43" s="809">
        <v>80</v>
      </c>
      <c r="P43" s="810">
        <v>80</v>
      </c>
      <c r="Q43" s="807" t="s">
        <v>1</v>
      </c>
      <c r="R43" s="811">
        <v>41794</v>
      </c>
      <c r="S43" s="811">
        <v>41794</v>
      </c>
      <c r="T43" s="811" t="s">
        <v>377</v>
      </c>
      <c r="U43" s="811" t="s">
        <v>377</v>
      </c>
      <c r="V43" s="812" t="s">
        <v>377</v>
      </c>
      <c r="W43" s="813" t="s">
        <v>377</v>
      </c>
      <c r="X43" s="814" t="s">
        <v>377</v>
      </c>
      <c r="Y43" s="815" t="s">
        <v>377</v>
      </c>
      <c r="Z43" s="811" t="s">
        <v>377</v>
      </c>
      <c r="AA43" s="811" t="s">
        <v>377</v>
      </c>
      <c r="AB43" s="811" t="s">
        <v>377</v>
      </c>
      <c r="AC43" s="811" t="s">
        <v>377</v>
      </c>
      <c r="AD43" s="811" t="s">
        <v>377</v>
      </c>
      <c r="AE43" s="811" t="s">
        <v>377</v>
      </c>
      <c r="AF43" s="811" t="s">
        <v>377</v>
      </c>
      <c r="AG43" s="811" t="s">
        <v>377</v>
      </c>
      <c r="AH43" s="811" t="s">
        <v>377</v>
      </c>
      <c r="AI43" s="811" t="s">
        <v>377</v>
      </c>
      <c r="AJ43" s="811" t="s">
        <v>377</v>
      </c>
      <c r="AK43" s="811" t="s">
        <v>377</v>
      </c>
      <c r="AL43" s="811" t="s">
        <v>377</v>
      </c>
      <c r="AM43" s="811" t="s">
        <v>377</v>
      </c>
      <c r="AN43" s="811" t="s">
        <v>377</v>
      </c>
      <c r="AO43" s="811" t="s">
        <v>377</v>
      </c>
      <c r="AP43" s="805" t="s">
        <v>377</v>
      </c>
      <c r="AQ43" s="806" t="s">
        <v>377</v>
      </c>
      <c r="AR43" s="811">
        <v>41688</v>
      </c>
      <c r="AS43" s="811">
        <v>41439</v>
      </c>
      <c r="AT43" s="804" t="s">
        <v>377</v>
      </c>
      <c r="AU43" s="804" t="s">
        <v>3596</v>
      </c>
      <c r="AV43" s="807" t="s">
        <v>4224</v>
      </c>
      <c r="AW43" s="804" t="s">
        <v>3993</v>
      </c>
      <c r="AX43" s="816">
        <v>1</v>
      </c>
      <c r="AY43" s="817">
        <v>335</v>
      </c>
      <c r="AZ43" s="804" t="s">
        <v>584</v>
      </c>
      <c r="BA43" s="790" t="str">
        <f t="shared" si="0"/>
        <v>Ajout INS / 3005-8857 / 80</v>
      </c>
      <c r="BB43" s="791">
        <f t="shared" si="1"/>
        <v>0</v>
      </c>
      <c r="BC43" s="791" t="s">
        <v>3654</v>
      </c>
      <c r="BD43" s="792" t="s">
        <v>3655</v>
      </c>
      <c r="BE43" s="790" t="s">
        <v>3654</v>
      </c>
    </row>
    <row r="44" spans="1:57" ht="30">
      <c r="A44" s="803" t="s">
        <v>3551</v>
      </c>
      <c r="B44" s="803" t="s">
        <v>4087</v>
      </c>
      <c r="C44" s="804" t="s">
        <v>4171</v>
      </c>
      <c r="D44" s="804" t="s">
        <v>3579</v>
      </c>
      <c r="E44" s="805">
        <v>3</v>
      </c>
      <c r="F44" s="806" t="s">
        <v>4225</v>
      </c>
      <c r="G44" s="807" t="s">
        <v>582</v>
      </c>
      <c r="H44" s="808" t="s">
        <v>4226</v>
      </c>
      <c r="I44" s="803" t="s">
        <v>4227</v>
      </c>
      <c r="J44" s="804" t="s">
        <v>4228</v>
      </c>
      <c r="K44" s="803" t="s">
        <v>4229</v>
      </c>
      <c r="L44" s="803" t="s">
        <v>4228</v>
      </c>
      <c r="M44" s="807" t="s">
        <v>3585</v>
      </c>
      <c r="N44" s="807" t="s">
        <v>371</v>
      </c>
      <c r="O44" s="809">
        <v>26</v>
      </c>
      <c r="P44" s="810">
        <v>26</v>
      </c>
      <c r="Q44" s="807" t="s">
        <v>1</v>
      </c>
      <c r="R44" s="811" t="s">
        <v>377</v>
      </c>
      <c r="S44" s="811" t="s">
        <v>377</v>
      </c>
      <c r="T44" s="811" t="s">
        <v>377</v>
      </c>
      <c r="U44" s="811" t="s">
        <v>377</v>
      </c>
      <c r="V44" s="812" t="s">
        <v>377</v>
      </c>
      <c r="W44" s="813" t="s">
        <v>377</v>
      </c>
      <c r="X44" s="814" t="s">
        <v>377</v>
      </c>
      <c r="Y44" s="815" t="s">
        <v>377</v>
      </c>
      <c r="Z44" s="811" t="s">
        <v>377</v>
      </c>
      <c r="AA44" s="811" t="s">
        <v>377</v>
      </c>
      <c r="AB44" s="811" t="s">
        <v>377</v>
      </c>
      <c r="AC44" s="811" t="s">
        <v>377</v>
      </c>
      <c r="AD44" s="811" t="s">
        <v>377</v>
      </c>
      <c r="AE44" s="811" t="s">
        <v>377</v>
      </c>
      <c r="AF44" s="811" t="s">
        <v>377</v>
      </c>
      <c r="AG44" s="811" t="s">
        <v>377</v>
      </c>
      <c r="AH44" s="811">
        <v>41439</v>
      </c>
      <c r="AI44" s="811" t="s">
        <v>377</v>
      </c>
      <c r="AJ44" s="811" t="s">
        <v>377</v>
      </c>
      <c r="AK44" s="811">
        <v>41439</v>
      </c>
      <c r="AL44" s="811">
        <v>41439</v>
      </c>
      <c r="AM44" s="811" t="s">
        <v>377</v>
      </c>
      <c r="AN44" s="811" t="s">
        <v>377</v>
      </c>
      <c r="AO44" s="811" t="s">
        <v>377</v>
      </c>
      <c r="AP44" s="805" t="s">
        <v>377</v>
      </c>
      <c r="AQ44" s="806" t="s">
        <v>377</v>
      </c>
      <c r="AR44" s="811">
        <v>41688</v>
      </c>
      <c r="AS44" s="811">
        <v>41439</v>
      </c>
      <c r="AT44" s="804" t="s">
        <v>377</v>
      </c>
      <c r="AU44" s="804" t="s">
        <v>4001</v>
      </c>
      <c r="AV44" s="807" t="s">
        <v>4230</v>
      </c>
      <c r="AW44" s="804" t="s">
        <v>3993</v>
      </c>
      <c r="AX44" s="816">
        <v>10</v>
      </c>
      <c r="AY44" s="817">
        <v>956</v>
      </c>
      <c r="AZ44" s="804" t="s">
        <v>4228</v>
      </c>
      <c r="BA44" s="790" t="str">
        <f t="shared" si="0"/>
        <v>Augment. INS / 3005-0335 / 26</v>
      </c>
      <c r="BB44" s="791" t="s">
        <v>3577</v>
      </c>
      <c r="BC44" s="791" t="s">
        <v>3577</v>
      </c>
      <c r="BD44" s="791" t="s">
        <v>3577</v>
      </c>
      <c r="BE44" s="791" t="s">
        <v>3577</v>
      </c>
    </row>
    <row r="45" spans="1:57" ht="30">
      <c r="A45" s="803" t="s">
        <v>3551</v>
      </c>
      <c r="B45" s="803" t="s">
        <v>4087</v>
      </c>
      <c r="C45" s="804" t="s">
        <v>4171</v>
      </c>
      <c r="D45" s="804" t="s">
        <v>3579</v>
      </c>
      <c r="E45" s="805">
        <v>3</v>
      </c>
      <c r="F45" s="806" t="s">
        <v>4225</v>
      </c>
      <c r="G45" s="807" t="s">
        <v>582</v>
      </c>
      <c r="H45" s="808" t="s">
        <v>4231</v>
      </c>
      <c r="I45" s="803" t="s">
        <v>4227</v>
      </c>
      <c r="J45" s="804" t="s">
        <v>4228</v>
      </c>
      <c r="K45" s="803" t="s">
        <v>4232</v>
      </c>
      <c r="L45" s="803" t="s">
        <v>4233</v>
      </c>
      <c r="M45" s="807" t="s">
        <v>4000</v>
      </c>
      <c r="N45" s="807" t="s">
        <v>347</v>
      </c>
      <c r="O45" s="809">
        <v>80</v>
      </c>
      <c r="P45" s="810">
        <v>80</v>
      </c>
      <c r="Q45" s="807" t="s">
        <v>1</v>
      </c>
      <c r="R45" s="811">
        <v>41816</v>
      </c>
      <c r="S45" s="811">
        <v>41816</v>
      </c>
      <c r="T45" s="811" t="s">
        <v>377</v>
      </c>
      <c r="U45" s="811" t="s">
        <v>377</v>
      </c>
      <c r="V45" s="812" t="s">
        <v>377</v>
      </c>
      <c r="W45" s="813" t="s">
        <v>377</v>
      </c>
      <c r="X45" s="814" t="s">
        <v>377</v>
      </c>
      <c r="Y45" s="815" t="s">
        <v>377</v>
      </c>
      <c r="Z45" s="811" t="s">
        <v>377</v>
      </c>
      <c r="AA45" s="811" t="s">
        <v>377</v>
      </c>
      <c r="AB45" s="811" t="s">
        <v>377</v>
      </c>
      <c r="AC45" s="811" t="s">
        <v>377</v>
      </c>
      <c r="AD45" s="811" t="s">
        <v>377</v>
      </c>
      <c r="AE45" s="811" t="s">
        <v>377</v>
      </c>
      <c r="AF45" s="811" t="s">
        <v>377</v>
      </c>
      <c r="AG45" s="811" t="s">
        <v>377</v>
      </c>
      <c r="AH45" s="811" t="s">
        <v>377</v>
      </c>
      <c r="AI45" s="811" t="s">
        <v>377</v>
      </c>
      <c r="AJ45" s="811" t="s">
        <v>377</v>
      </c>
      <c r="AK45" s="811" t="s">
        <v>377</v>
      </c>
      <c r="AL45" s="811" t="s">
        <v>377</v>
      </c>
      <c r="AM45" s="811" t="s">
        <v>377</v>
      </c>
      <c r="AN45" s="811" t="s">
        <v>377</v>
      </c>
      <c r="AO45" s="811" t="s">
        <v>377</v>
      </c>
      <c r="AP45" s="805" t="s">
        <v>377</v>
      </c>
      <c r="AQ45" s="806" t="s">
        <v>377</v>
      </c>
      <c r="AR45" s="811">
        <v>41688</v>
      </c>
      <c r="AS45" s="811">
        <v>41439</v>
      </c>
      <c r="AT45" s="804" t="s">
        <v>377</v>
      </c>
      <c r="AU45" s="804" t="s">
        <v>4001</v>
      </c>
      <c r="AV45" s="807" t="s">
        <v>4234</v>
      </c>
      <c r="AW45" s="804" t="s">
        <v>3993</v>
      </c>
      <c r="AX45" s="816">
        <v>1</v>
      </c>
      <c r="AY45" s="817">
        <v>956</v>
      </c>
      <c r="AZ45" s="804" t="s">
        <v>4228</v>
      </c>
      <c r="BA45" s="790" t="str">
        <f t="shared" si="0"/>
        <v>Ajout INS / 3005-8766 / 80</v>
      </c>
      <c r="BB45" s="791">
        <f t="shared" si="1"/>
        <v>0</v>
      </c>
      <c r="BC45" s="791" t="s">
        <v>3654</v>
      </c>
      <c r="BD45" s="792" t="s">
        <v>3655</v>
      </c>
      <c r="BE45" s="790" t="s">
        <v>3654</v>
      </c>
    </row>
    <row r="46" spans="1:57" ht="30">
      <c r="A46" s="803" t="s">
        <v>3551</v>
      </c>
      <c r="B46" s="803" t="s">
        <v>4087</v>
      </c>
      <c r="C46" s="804" t="s">
        <v>3588</v>
      </c>
      <c r="D46" s="804" t="s">
        <v>3589</v>
      </c>
      <c r="E46" s="805">
        <v>3</v>
      </c>
      <c r="F46" s="806" t="s">
        <v>2840</v>
      </c>
      <c r="G46" s="807" t="s">
        <v>582</v>
      </c>
      <c r="H46" s="808" t="s">
        <v>4235</v>
      </c>
      <c r="I46" s="803" t="s">
        <v>4236</v>
      </c>
      <c r="J46" s="804" t="s">
        <v>4237</v>
      </c>
      <c r="K46" s="803" t="s">
        <v>4238</v>
      </c>
      <c r="L46" s="803" t="s">
        <v>4239</v>
      </c>
      <c r="M46" s="807" t="s">
        <v>3572</v>
      </c>
      <c r="N46" s="807" t="s">
        <v>347</v>
      </c>
      <c r="O46" s="809">
        <v>78</v>
      </c>
      <c r="P46" s="810">
        <v>78</v>
      </c>
      <c r="Q46" s="807" t="s">
        <v>1</v>
      </c>
      <c r="R46" s="811">
        <v>41869</v>
      </c>
      <c r="S46" s="811" t="s">
        <v>377</v>
      </c>
      <c r="T46" s="811">
        <v>42096</v>
      </c>
      <c r="U46" s="811" t="s">
        <v>377</v>
      </c>
      <c r="V46" s="812">
        <v>42884</v>
      </c>
      <c r="W46" s="813">
        <v>43838</v>
      </c>
      <c r="X46" s="814" t="s">
        <v>377</v>
      </c>
      <c r="Y46" s="815">
        <v>31.322580645161299</v>
      </c>
      <c r="Z46" s="811">
        <v>42614</v>
      </c>
      <c r="AA46" s="811" t="s">
        <v>377</v>
      </c>
      <c r="AB46" s="811" t="s">
        <v>377</v>
      </c>
      <c r="AC46" s="811">
        <v>42541</v>
      </c>
      <c r="AD46" s="811" t="s">
        <v>377</v>
      </c>
      <c r="AE46" s="811">
        <v>42541</v>
      </c>
      <c r="AF46" s="811" t="s">
        <v>377</v>
      </c>
      <c r="AG46" s="811" t="s">
        <v>377</v>
      </c>
      <c r="AH46" s="811" t="s">
        <v>377</v>
      </c>
      <c r="AI46" s="811" t="s">
        <v>377</v>
      </c>
      <c r="AJ46" s="811" t="s">
        <v>377</v>
      </c>
      <c r="AK46" s="811" t="s">
        <v>377</v>
      </c>
      <c r="AL46" s="811" t="s">
        <v>377</v>
      </c>
      <c r="AM46" s="811" t="s">
        <v>377</v>
      </c>
      <c r="AN46" s="811" t="s">
        <v>377</v>
      </c>
      <c r="AO46" s="811" t="s">
        <v>377</v>
      </c>
      <c r="AP46" s="805">
        <v>70</v>
      </c>
      <c r="AQ46" s="806" t="s">
        <v>4240</v>
      </c>
      <c r="AR46" s="811">
        <v>41688</v>
      </c>
      <c r="AS46" s="811" t="s">
        <v>377</v>
      </c>
      <c r="AT46" s="804" t="s">
        <v>3836</v>
      </c>
      <c r="AU46" s="804" t="s">
        <v>3562</v>
      </c>
      <c r="AV46" s="807" t="s">
        <v>4241</v>
      </c>
      <c r="AW46" s="804" t="s">
        <v>3993</v>
      </c>
      <c r="AX46" s="816">
        <v>1</v>
      </c>
      <c r="AY46" s="817">
        <v>60001125</v>
      </c>
      <c r="AZ46" s="804" t="s">
        <v>4237</v>
      </c>
      <c r="BA46" s="790" t="str">
        <f t="shared" si="0"/>
        <v>Ajout INS / 3005-8965 / 78</v>
      </c>
      <c r="BB46" s="791" t="s">
        <v>3577</v>
      </c>
      <c r="BC46" s="791" t="s">
        <v>3577</v>
      </c>
      <c r="BD46" s="791" t="s">
        <v>3577</v>
      </c>
      <c r="BE46" s="791" t="s">
        <v>3577</v>
      </c>
    </row>
    <row r="47" spans="1:57" ht="30">
      <c r="A47" s="803" t="s">
        <v>3551</v>
      </c>
      <c r="B47" s="803" t="s">
        <v>4087</v>
      </c>
      <c r="C47" s="804" t="s">
        <v>3578</v>
      </c>
      <c r="D47" s="804" t="s">
        <v>3579</v>
      </c>
      <c r="E47" s="805">
        <v>3</v>
      </c>
      <c r="F47" s="806" t="s">
        <v>2842</v>
      </c>
      <c r="G47" s="807" t="s">
        <v>599</v>
      </c>
      <c r="H47" s="808" t="s">
        <v>4242</v>
      </c>
      <c r="I47" s="803" t="s">
        <v>4243</v>
      </c>
      <c r="J47" s="804" t="s">
        <v>2843</v>
      </c>
      <c r="K47" s="803" t="s">
        <v>4244</v>
      </c>
      <c r="L47" s="803" t="s">
        <v>4245</v>
      </c>
      <c r="M47" s="807" t="s">
        <v>4000</v>
      </c>
      <c r="N47" s="807" t="s">
        <v>347</v>
      </c>
      <c r="O47" s="809">
        <v>39</v>
      </c>
      <c r="P47" s="810">
        <v>39</v>
      </c>
      <c r="Q47" s="807" t="s">
        <v>1</v>
      </c>
      <c r="R47" s="811">
        <v>41807</v>
      </c>
      <c r="S47" s="811">
        <v>41807</v>
      </c>
      <c r="T47" s="811" t="s">
        <v>377</v>
      </c>
      <c r="U47" s="811" t="s">
        <v>377</v>
      </c>
      <c r="V47" s="812" t="s">
        <v>377</v>
      </c>
      <c r="W47" s="813" t="s">
        <v>377</v>
      </c>
      <c r="X47" s="814" t="s">
        <v>377</v>
      </c>
      <c r="Y47" s="815" t="s">
        <v>377</v>
      </c>
      <c r="Z47" s="811" t="s">
        <v>377</v>
      </c>
      <c r="AA47" s="811" t="s">
        <v>377</v>
      </c>
      <c r="AB47" s="811" t="s">
        <v>377</v>
      </c>
      <c r="AC47" s="811" t="s">
        <v>377</v>
      </c>
      <c r="AD47" s="811" t="s">
        <v>377</v>
      </c>
      <c r="AE47" s="811" t="s">
        <v>377</v>
      </c>
      <c r="AF47" s="811" t="s">
        <v>377</v>
      </c>
      <c r="AG47" s="811" t="s">
        <v>377</v>
      </c>
      <c r="AH47" s="811" t="s">
        <v>377</v>
      </c>
      <c r="AI47" s="811" t="s">
        <v>377</v>
      </c>
      <c r="AJ47" s="811" t="s">
        <v>377</v>
      </c>
      <c r="AK47" s="811" t="s">
        <v>377</v>
      </c>
      <c r="AL47" s="811" t="s">
        <v>377</v>
      </c>
      <c r="AM47" s="811" t="s">
        <v>377</v>
      </c>
      <c r="AN47" s="811" t="s">
        <v>377</v>
      </c>
      <c r="AO47" s="811" t="s">
        <v>377</v>
      </c>
      <c r="AP47" s="805" t="s">
        <v>377</v>
      </c>
      <c r="AQ47" s="806" t="s">
        <v>377</v>
      </c>
      <c r="AR47" s="811">
        <v>41688</v>
      </c>
      <c r="AS47" s="811">
        <v>41439</v>
      </c>
      <c r="AT47" s="804" t="s">
        <v>377</v>
      </c>
      <c r="AU47" s="804" t="s">
        <v>3596</v>
      </c>
      <c r="AV47" s="807" t="s">
        <v>4246</v>
      </c>
      <c r="AW47" s="804" t="s">
        <v>3993</v>
      </c>
      <c r="AX47" s="816">
        <v>1</v>
      </c>
      <c r="AY47" s="817">
        <v>387</v>
      </c>
      <c r="AZ47" s="804" t="s">
        <v>2843</v>
      </c>
      <c r="BA47" s="790" t="str">
        <f t="shared" si="0"/>
        <v>Ajout INS / 3005-8814 / 39</v>
      </c>
      <c r="BB47" s="791">
        <f t="shared" si="1"/>
        <v>0</v>
      </c>
      <c r="BC47" s="791" t="s">
        <v>3654</v>
      </c>
      <c r="BD47" s="792" t="s">
        <v>3655</v>
      </c>
      <c r="BE47" s="790" t="s">
        <v>3654</v>
      </c>
    </row>
    <row r="48" spans="1:57" ht="30">
      <c r="A48" s="803" t="s">
        <v>3551</v>
      </c>
      <c r="B48" s="803" t="s">
        <v>4087</v>
      </c>
      <c r="C48" s="804" t="s">
        <v>3578</v>
      </c>
      <c r="D48" s="804" t="s">
        <v>3579</v>
      </c>
      <c r="E48" s="805">
        <v>3</v>
      </c>
      <c r="F48" s="806" t="s">
        <v>605</v>
      </c>
      <c r="G48" s="807" t="s">
        <v>599</v>
      </c>
      <c r="H48" s="808" t="s">
        <v>4247</v>
      </c>
      <c r="I48" s="803" t="s">
        <v>4248</v>
      </c>
      <c r="J48" s="804" t="s">
        <v>610</v>
      </c>
      <c r="K48" s="803" t="s">
        <v>4249</v>
      </c>
      <c r="L48" s="803" t="s">
        <v>4250</v>
      </c>
      <c r="M48" s="807" t="s">
        <v>3585</v>
      </c>
      <c r="N48" s="807" t="s">
        <v>347</v>
      </c>
      <c r="O48" s="809">
        <v>16</v>
      </c>
      <c r="P48" s="810">
        <v>16</v>
      </c>
      <c r="Q48" s="807" t="s">
        <v>1</v>
      </c>
      <c r="R48" s="811">
        <v>41820</v>
      </c>
      <c r="S48" s="811">
        <v>41820</v>
      </c>
      <c r="T48" s="811" t="s">
        <v>377</v>
      </c>
      <c r="U48" s="811" t="s">
        <v>377</v>
      </c>
      <c r="V48" s="812" t="s">
        <v>377</v>
      </c>
      <c r="W48" s="813" t="s">
        <v>377</v>
      </c>
      <c r="X48" s="814" t="s">
        <v>377</v>
      </c>
      <c r="Y48" s="815" t="s">
        <v>377</v>
      </c>
      <c r="Z48" s="811" t="s">
        <v>377</v>
      </c>
      <c r="AA48" s="811" t="s">
        <v>377</v>
      </c>
      <c r="AB48" s="811" t="s">
        <v>377</v>
      </c>
      <c r="AC48" s="811" t="s">
        <v>377</v>
      </c>
      <c r="AD48" s="811" t="s">
        <v>377</v>
      </c>
      <c r="AE48" s="811" t="s">
        <v>377</v>
      </c>
      <c r="AF48" s="811" t="s">
        <v>377</v>
      </c>
      <c r="AG48" s="811" t="s">
        <v>377</v>
      </c>
      <c r="AH48" s="811" t="s">
        <v>377</v>
      </c>
      <c r="AI48" s="811" t="s">
        <v>377</v>
      </c>
      <c r="AJ48" s="811" t="s">
        <v>377</v>
      </c>
      <c r="AK48" s="811" t="s">
        <v>377</v>
      </c>
      <c r="AL48" s="811" t="s">
        <v>377</v>
      </c>
      <c r="AM48" s="811" t="s">
        <v>377</v>
      </c>
      <c r="AN48" s="811" t="s">
        <v>377</v>
      </c>
      <c r="AO48" s="811" t="s">
        <v>377</v>
      </c>
      <c r="AP48" s="805" t="s">
        <v>377</v>
      </c>
      <c r="AQ48" s="806" t="s">
        <v>377</v>
      </c>
      <c r="AR48" s="811">
        <v>41688</v>
      </c>
      <c r="AS48" s="811">
        <v>41439</v>
      </c>
      <c r="AT48" s="804" t="s">
        <v>377</v>
      </c>
      <c r="AU48" s="804" t="s">
        <v>3596</v>
      </c>
      <c r="AV48" s="807" t="s">
        <v>4251</v>
      </c>
      <c r="AW48" s="804" t="s">
        <v>3993</v>
      </c>
      <c r="AX48" s="816">
        <v>1</v>
      </c>
      <c r="AY48" s="817">
        <v>592</v>
      </c>
      <c r="AZ48" s="804" t="s">
        <v>610</v>
      </c>
      <c r="BA48" s="790" t="str">
        <f t="shared" si="0"/>
        <v>Ajout INS / 3005-8807 / 16</v>
      </c>
      <c r="BB48" s="791" t="s">
        <v>3577</v>
      </c>
      <c r="BC48" s="791" t="s">
        <v>3577</v>
      </c>
      <c r="BD48" s="791" t="s">
        <v>3577</v>
      </c>
      <c r="BE48" s="791" t="s">
        <v>3577</v>
      </c>
    </row>
    <row r="49" spans="1:58" ht="30">
      <c r="A49" s="803" t="s">
        <v>3551</v>
      </c>
      <c r="B49" s="803" t="s">
        <v>4087</v>
      </c>
      <c r="C49" s="804" t="s">
        <v>3578</v>
      </c>
      <c r="D49" s="804" t="s">
        <v>3579</v>
      </c>
      <c r="E49" s="805">
        <v>3</v>
      </c>
      <c r="F49" s="806" t="s">
        <v>2845</v>
      </c>
      <c r="G49" s="807" t="s">
        <v>630</v>
      </c>
      <c r="H49" s="808" t="s">
        <v>4252</v>
      </c>
      <c r="I49" s="803" t="s">
        <v>4253</v>
      </c>
      <c r="J49" s="804" t="s">
        <v>4254</v>
      </c>
      <c r="K49" s="803" t="s">
        <v>4255</v>
      </c>
      <c r="L49" s="803" t="s">
        <v>4256</v>
      </c>
      <c r="M49" s="807" t="s">
        <v>4000</v>
      </c>
      <c r="N49" s="807" t="s">
        <v>347</v>
      </c>
      <c r="O49" s="809">
        <v>75</v>
      </c>
      <c r="P49" s="810">
        <v>75</v>
      </c>
      <c r="Q49" s="807" t="s">
        <v>1</v>
      </c>
      <c r="R49" s="811">
        <v>41820</v>
      </c>
      <c r="S49" s="811">
        <v>41820</v>
      </c>
      <c r="T49" s="811" t="s">
        <v>377</v>
      </c>
      <c r="U49" s="811" t="s">
        <v>377</v>
      </c>
      <c r="V49" s="812" t="s">
        <v>377</v>
      </c>
      <c r="W49" s="813" t="s">
        <v>377</v>
      </c>
      <c r="X49" s="814" t="s">
        <v>377</v>
      </c>
      <c r="Y49" s="815" t="s">
        <v>377</v>
      </c>
      <c r="Z49" s="811" t="s">
        <v>377</v>
      </c>
      <c r="AA49" s="811" t="s">
        <v>377</v>
      </c>
      <c r="AB49" s="811" t="s">
        <v>377</v>
      </c>
      <c r="AC49" s="811" t="s">
        <v>377</v>
      </c>
      <c r="AD49" s="811" t="s">
        <v>377</v>
      </c>
      <c r="AE49" s="811" t="s">
        <v>377</v>
      </c>
      <c r="AF49" s="811" t="s">
        <v>377</v>
      </c>
      <c r="AG49" s="811" t="s">
        <v>377</v>
      </c>
      <c r="AH49" s="811" t="s">
        <v>377</v>
      </c>
      <c r="AI49" s="811" t="s">
        <v>377</v>
      </c>
      <c r="AJ49" s="811" t="s">
        <v>377</v>
      </c>
      <c r="AK49" s="811" t="s">
        <v>377</v>
      </c>
      <c r="AL49" s="811" t="s">
        <v>377</v>
      </c>
      <c r="AM49" s="811" t="s">
        <v>377</v>
      </c>
      <c r="AN49" s="811" t="s">
        <v>377</v>
      </c>
      <c r="AO49" s="811" t="s">
        <v>377</v>
      </c>
      <c r="AP49" s="805" t="s">
        <v>377</v>
      </c>
      <c r="AQ49" s="806" t="s">
        <v>377</v>
      </c>
      <c r="AR49" s="811">
        <v>41688</v>
      </c>
      <c r="AS49" s="811">
        <v>41439</v>
      </c>
      <c r="AT49" s="804" t="s">
        <v>377</v>
      </c>
      <c r="AU49" s="804" t="s">
        <v>3562</v>
      </c>
      <c r="AV49" s="807" t="s">
        <v>4257</v>
      </c>
      <c r="AW49" s="804" t="s">
        <v>3993</v>
      </c>
      <c r="AX49" s="816">
        <v>1</v>
      </c>
      <c r="AY49" s="817">
        <v>60001373</v>
      </c>
      <c r="AZ49" s="804" t="s">
        <v>4254</v>
      </c>
      <c r="BA49" s="790" t="str">
        <f t="shared" si="0"/>
        <v>Ajout INS / 3005-8812 / 75</v>
      </c>
      <c r="BB49" s="791">
        <f t="shared" si="1"/>
        <v>0</v>
      </c>
      <c r="BC49" s="791" t="s">
        <v>3654</v>
      </c>
      <c r="BD49" s="792" t="s">
        <v>3655</v>
      </c>
      <c r="BE49" s="790" t="s">
        <v>3654</v>
      </c>
    </row>
    <row r="50" spans="1:58" ht="30">
      <c r="A50" s="803" t="s">
        <v>3551</v>
      </c>
      <c r="B50" s="803" t="s">
        <v>4087</v>
      </c>
      <c r="C50" s="804" t="s">
        <v>3588</v>
      </c>
      <c r="D50" s="804" t="s">
        <v>3589</v>
      </c>
      <c r="E50" s="805">
        <v>3</v>
      </c>
      <c r="F50" s="806" t="s">
        <v>650</v>
      </c>
      <c r="G50" s="807" t="s">
        <v>630</v>
      </c>
      <c r="H50" s="808" t="s">
        <v>4258</v>
      </c>
      <c r="I50" s="803" t="s">
        <v>4259</v>
      </c>
      <c r="J50" s="804" t="s">
        <v>4260</v>
      </c>
      <c r="K50" s="803" t="s">
        <v>4261</v>
      </c>
      <c r="L50" s="803" t="s">
        <v>4260</v>
      </c>
      <c r="M50" s="807" t="s">
        <v>3572</v>
      </c>
      <c r="N50" s="807" t="s">
        <v>395</v>
      </c>
      <c r="O50" s="809">
        <v>75</v>
      </c>
      <c r="P50" s="810">
        <v>75</v>
      </c>
      <c r="Q50" s="807" t="s">
        <v>4</v>
      </c>
      <c r="R50" s="811">
        <v>41745</v>
      </c>
      <c r="S50" s="811">
        <v>41745</v>
      </c>
      <c r="T50" s="811" t="s">
        <v>377</v>
      </c>
      <c r="U50" s="811" t="s">
        <v>377</v>
      </c>
      <c r="V50" s="812">
        <v>43556</v>
      </c>
      <c r="W50" s="813">
        <v>43556</v>
      </c>
      <c r="X50" s="814" t="s">
        <v>377</v>
      </c>
      <c r="Y50" s="815" t="s">
        <v>377</v>
      </c>
      <c r="Z50" s="811" t="s">
        <v>377</v>
      </c>
      <c r="AA50" s="811" t="s">
        <v>377</v>
      </c>
      <c r="AB50" s="811" t="s">
        <v>377</v>
      </c>
      <c r="AC50" s="811" t="s">
        <v>377</v>
      </c>
      <c r="AD50" s="811" t="s">
        <v>377</v>
      </c>
      <c r="AE50" s="811" t="s">
        <v>377</v>
      </c>
      <c r="AF50" s="811" t="s">
        <v>377</v>
      </c>
      <c r="AG50" s="811" t="s">
        <v>377</v>
      </c>
      <c r="AH50" s="811" t="s">
        <v>377</v>
      </c>
      <c r="AI50" s="811" t="s">
        <v>377</v>
      </c>
      <c r="AJ50" s="811" t="s">
        <v>377</v>
      </c>
      <c r="AK50" s="811" t="s">
        <v>377</v>
      </c>
      <c r="AL50" s="811" t="s">
        <v>377</v>
      </c>
      <c r="AM50" s="811" t="s">
        <v>377</v>
      </c>
      <c r="AN50" s="811" t="s">
        <v>377</v>
      </c>
      <c r="AO50" s="811" t="s">
        <v>377</v>
      </c>
      <c r="AP50" s="805">
        <v>70</v>
      </c>
      <c r="AQ50" s="806" t="s">
        <v>4262</v>
      </c>
      <c r="AR50" s="811">
        <v>41688</v>
      </c>
      <c r="AS50" s="811" t="s">
        <v>377</v>
      </c>
      <c r="AT50" s="804" t="s">
        <v>4169</v>
      </c>
      <c r="AU50" s="804" t="s">
        <v>3596</v>
      </c>
      <c r="AV50" s="807" t="s">
        <v>4263</v>
      </c>
      <c r="AW50" s="804" t="s">
        <v>3993</v>
      </c>
      <c r="AX50" s="816">
        <v>2</v>
      </c>
      <c r="AY50" s="817">
        <v>60012017</v>
      </c>
      <c r="AZ50" s="804" t="s">
        <v>4260</v>
      </c>
      <c r="BA50" s="790" t="str">
        <f t="shared" si="0"/>
        <v>Impl. garderie / 3005-8796 / 75</v>
      </c>
      <c r="BB50" s="791" t="s">
        <v>3577</v>
      </c>
      <c r="BC50" s="791" t="s">
        <v>3577</v>
      </c>
      <c r="BD50" s="791" t="s">
        <v>3577</v>
      </c>
      <c r="BE50" s="791" t="s">
        <v>3577</v>
      </c>
    </row>
    <row r="51" spans="1:58" ht="30">
      <c r="A51" s="803" t="s">
        <v>3551</v>
      </c>
      <c r="B51" s="803" t="s">
        <v>4087</v>
      </c>
      <c r="C51" s="804" t="s">
        <v>3588</v>
      </c>
      <c r="D51" s="804" t="s">
        <v>3589</v>
      </c>
      <c r="E51" s="805">
        <v>3</v>
      </c>
      <c r="F51" s="806" t="s">
        <v>658</v>
      </c>
      <c r="G51" s="807" t="s">
        <v>657</v>
      </c>
      <c r="H51" s="808" t="s">
        <v>4264</v>
      </c>
      <c r="I51" s="803" t="s">
        <v>4265</v>
      </c>
      <c r="J51" s="804" t="s">
        <v>4266</v>
      </c>
      <c r="K51" s="803" t="s">
        <v>4267</v>
      </c>
      <c r="L51" s="803" t="s">
        <v>4268</v>
      </c>
      <c r="M51" s="807" t="s">
        <v>3572</v>
      </c>
      <c r="N51" s="807" t="s">
        <v>371</v>
      </c>
      <c r="O51" s="809">
        <v>3</v>
      </c>
      <c r="P51" s="810">
        <v>3</v>
      </c>
      <c r="Q51" s="807" t="s">
        <v>1</v>
      </c>
      <c r="R51" s="811">
        <v>42807</v>
      </c>
      <c r="S51" s="811" t="s">
        <v>377</v>
      </c>
      <c r="T51" s="811">
        <v>42837</v>
      </c>
      <c r="U51" s="811" t="s">
        <v>377</v>
      </c>
      <c r="V51" s="812">
        <v>43193</v>
      </c>
      <c r="W51" s="813">
        <v>43193</v>
      </c>
      <c r="X51" s="814" t="s">
        <v>377</v>
      </c>
      <c r="Y51" s="815" t="s">
        <v>377</v>
      </c>
      <c r="Z51" s="811" t="s">
        <v>377</v>
      </c>
      <c r="AA51" s="811" t="s">
        <v>377</v>
      </c>
      <c r="AB51" s="811" t="s">
        <v>377</v>
      </c>
      <c r="AC51" s="811" t="s">
        <v>377</v>
      </c>
      <c r="AD51" s="811" t="s">
        <v>377</v>
      </c>
      <c r="AE51" s="811" t="s">
        <v>377</v>
      </c>
      <c r="AF51" s="811" t="s">
        <v>377</v>
      </c>
      <c r="AG51" s="811" t="s">
        <v>377</v>
      </c>
      <c r="AH51" s="811" t="s">
        <v>377</v>
      </c>
      <c r="AI51" s="811" t="s">
        <v>377</v>
      </c>
      <c r="AJ51" s="811" t="s">
        <v>377</v>
      </c>
      <c r="AK51" s="811" t="s">
        <v>377</v>
      </c>
      <c r="AL51" s="811" t="s">
        <v>377</v>
      </c>
      <c r="AM51" s="811" t="s">
        <v>377</v>
      </c>
      <c r="AN51" s="811" t="s">
        <v>377</v>
      </c>
      <c r="AO51" s="811" t="s">
        <v>377</v>
      </c>
      <c r="AP51" s="805">
        <v>70</v>
      </c>
      <c r="AQ51" s="806" t="s">
        <v>4269</v>
      </c>
      <c r="AR51" s="811">
        <v>41688</v>
      </c>
      <c r="AS51" s="811" t="s">
        <v>377</v>
      </c>
      <c r="AT51" s="804" t="s">
        <v>377</v>
      </c>
      <c r="AU51" s="804" t="s">
        <v>3596</v>
      </c>
      <c r="AV51" s="807" t="s">
        <v>4270</v>
      </c>
      <c r="AW51" s="804" t="s">
        <v>3993</v>
      </c>
      <c r="AX51" s="816">
        <v>3</v>
      </c>
      <c r="AY51" s="817">
        <v>152</v>
      </c>
      <c r="AZ51" s="804" t="s">
        <v>4266</v>
      </c>
      <c r="BA51" s="790" t="str">
        <f t="shared" si="0"/>
        <v>Augment. INS / 3005-8768 / 3</v>
      </c>
      <c r="BB51" s="791" t="s">
        <v>3577</v>
      </c>
      <c r="BC51" s="791" t="s">
        <v>3577</v>
      </c>
      <c r="BD51" s="791" t="s">
        <v>3577</v>
      </c>
      <c r="BE51" s="791" t="s">
        <v>3577</v>
      </c>
    </row>
    <row r="52" spans="1:58" ht="30">
      <c r="A52" s="803" t="s">
        <v>3551</v>
      </c>
      <c r="B52" s="803" t="s">
        <v>4087</v>
      </c>
      <c r="C52" s="804" t="s">
        <v>3588</v>
      </c>
      <c r="D52" s="804" t="s">
        <v>3589</v>
      </c>
      <c r="E52" s="805">
        <v>3</v>
      </c>
      <c r="F52" s="806" t="s">
        <v>658</v>
      </c>
      <c r="G52" s="807" t="s">
        <v>657</v>
      </c>
      <c r="H52" s="808" t="s">
        <v>4271</v>
      </c>
      <c r="I52" s="803" t="s">
        <v>4272</v>
      </c>
      <c r="J52" s="804" t="s">
        <v>4273</v>
      </c>
      <c r="K52" s="803" t="s">
        <v>4272</v>
      </c>
      <c r="L52" s="803" t="s">
        <v>4273</v>
      </c>
      <c r="M52" s="807" t="s">
        <v>3560</v>
      </c>
      <c r="N52" s="807" t="s">
        <v>371</v>
      </c>
      <c r="O52" s="809">
        <v>20</v>
      </c>
      <c r="P52" s="810">
        <v>20</v>
      </c>
      <c r="Q52" s="807" t="s">
        <v>1</v>
      </c>
      <c r="R52" s="811">
        <v>43174</v>
      </c>
      <c r="S52" s="811" t="s">
        <v>377</v>
      </c>
      <c r="T52" s="811">
        <v>43182</v>
      </c>
      <c r="U52" s="811" t="s">
        <v>377</v>
      </c>
      <c r="V52" s="812">
        <v>43521</v>
      </c>
      <c r="W52" s="813">
        <v>43550</v>
      </c>
      <c r="X52" s="814" t="s">
        <v>377</v>
      </c>
      <c r="Y52" s="815">
        <v>1.0322580645161299</v>
      </c>
      <c r="Z52" s="811">
        <v>43265</v>
      </c>
      <c r="AA52" s="811" t="s">
        <v>377</v>
      </c>
      <c r="AB52" s="811" t="s">
        <v>377</v>
      </c>
      <c r="AC52" s="811" t="s">
        <v>377</v>
      </c>
      <c r="AD52" s="811" t="s">
        <v>377</v>
      </c>
      <c r="AE52" s="811" t="s">
        <v>377</v>
      </c>
      <c r="AF52" s="811" t="s">
        <v>377</v>
      </c>
      <c r="AG52" s="811" t="s">
        <v>377</v>
      </c>
      <c r="AH52" s="811" t="s">
        <v>377</v>
      </c>
      <c r="AI52" s="811" t="s">
        <v>377</v>
      </c>
      <c r="AJ52" s="811" t="s">
        <v>377</v>
      </c>
      <c r="AK52" s="811" t="s">
        <v>377</v>
      </c>
      <c r="AL52" s="811" t="s">
        <v>377</v>
      </c>
      <c r="AM52" s="811" t="s">
        <v>377</v>
      </c>
      <c r="AN52" s="811" t="s">
        <v>377</v>
      </c>
      <c r="AO52" s="811" t="s">
        <v>377</v>
      </c>
      <c r="AP52" s="805">
        <v>10</v>
      </c>
      <c r="AQ52" s="806" t="s">
        <v>4274</v>
      </c>
      <c r="AR52" s="811">
        <v>41688</v>
      </c>
      <c r="AS52" s="811">
        <v>41439</v>
      </c>
      <c r="AT52" s="804" t="s">
        <v>3991</v>
      </c>
      <c r="AU52" s="804" t="s">
        <v>3562</v>
      </c>
      <c r="AV52" s="807" t="s">
        <v>4275</v>
      </c>
      <c r="AW52" s="804" t="s">
        <v>3993</v>
      </c>
      <c r="AX52" s="816">
        <v>7</v>
      </c>
      <c r="AY52" s="817">
        <v>324</v>
      </c>
      <c r="AZ52" s="804" t="s">
        <v>4273</v>
      </c>
      <c r="BA52" s="790" t="str">
        <f t="shared" si="0"/>
        <v>Augment. INS / 1636-1396 / 20</v>
      </c>
      <c r="BB52" s="791">
        <f t="shared" si="1"/>
        <v>43265</v>
      </c>
      <c r="BC52" s="790" t="str">
        <f t="shared" si="2"/>
        <v>Admissibilité au PFI</v>
      </c>
      <c r="BD52" s="792">
        <f t="shared" si="3"/>
        <v>1</v>
      </c>
      <c r="BE52" s="790" t="str">
        <f t="shared" si="4"/>
        <v>OK</v>
      </c>
    </row>
    <row r="53" spans="1:58" ht="30">
      <c r="A53" s="803" t="s">
        <v>3551</v>
      </c>
      <c r="B53" s="803" t="s">
        <v>4087</v>
      </c>
      <c r="C53" s="804" t="s">
        <v>3762</v>
      </c>
      <c r="D53" s="804" t="s">
        <v>3589</v>
      </c>
      <c r="E53" s="805">
        <v>3</v>
      </c>
      <c r="F53" s="806" t="s">
        <v>658</v>
      </c>
      <c r="G53" s="807" t="s">
        <v>657</v>
      </c>
      <c r="H53" s="808" t="s">
        <v>4276</v>
      </c>
      <c r="I53" s="803" t="s">
        <v>4277</v>
      </c>
      <c r="J53" s="804" t="s">
        <v>4278</v>
      </c>
      <c r="K53" s="803" t="s">
        <v>660</v>
      </c>
      <c r="L53" s="803" t="s">
        <v>4279</v>
      </c>
      <c r="M53" s="807" t="s">
        <v>3560</v>
      </c>
      <c r="N53" s="807" t="s">
        <v>347</v>
      </c>
      <c r="O53" s="809">
        <v>63</v>
      </c>
      <c r="P53" s="810">
        <v>63</v>
      </c>
      <c r="Q53" s="807" t="s">
        <v>1</v>
      </c>
      <c r="R53" s="811">
        <v>42900</v>
      </c>
      <c r="S53" s="811" t="s">
        <v>377</v>
      </c>
      <c r="T53" s="811">
        <v>42901</v>
      </c>
      <c r="U53" s="811" t="s">
        <v>377</v>
      </c>
      <c r="V53" s="812">
        <v>43353</v>
      </c>
      <c r="W53" s="813">
        <v>43692</v>
      </c>
      <c r="X53" s="814" t="s">
        <v>377</v>
      </c>
      <c r="Y53" s="815">
        <v>11.161290322580598</v>
      </c>
      <c r="Z53" s="811" t="s">
        <v>377</v>
      </c>
      <c r="AA53" s="811">
        <v>43087</v>
      </c>
      <c r="AB53" s="811">
        <v>43131</v>
      </c>
      <c r="AC53" s="811">
        <v>43056</v>
      </c>
      <c r="AD53" s="811" t="s">
        <v>377</v>
      </c>
      <c r="AE53" s="811">
        <v>43056</v>
      </c>
      <c r="AF53" s="811" t="s">
        <v>377</v>
      </c>
      <c r="AG53" s="811" t="s">
        <v>377</v>
      </c>
      <c r="AH53" s="811" t="s">
        <v>377</v>
      </c>
      <c r="AI53" s="811" t="s">
        <v>377</v>
      </c>
      <c r="AJ53" s="811" t="s">
        <v>377</v>
      </c>
      <c r="AK53" s="811" t="s">
        <v>377</v>
      </c>
      <c r="AL53" s="811" t="s">
        <v>377</v>
      </c>
      <c r="AM53" s="811" t="s">
        <v>377</v>
      </c>
      <c r="AN53" s="811" t="s">
        <v>377</v>
      </c>
      <c r="AO53" s="811" t="s">
        <v>377</v>
      </c>
      <c r="AP53" s="805">
        <v>10</v>
      </c>
      <c r="AQ53" s="806" t="s">
        <v>4280</v>
      </c>
      <c r="AR53" s="811">
        <v>41688</v>
      </c>
      <c r="AS53" s="811">
        <v>41439</v>
      </c>
      <c r="AT53" s="804" t="s">
        <v>4125</v>
      </c>
      <c r="AU53" s="804" t="s">
        <v>3596</v>
      </c>
      <c r="AV53" s="807" t="s">
        <v>4281</v>
      </c>
      <c r="AW53" s="804" t="s">
        <v>3993</v>
      </c>
      <c r="AX53" s="816">
        <v>1</v>
      </c>
      <c r="AY53" s="817">
        <v>723</v>
      </c>
      <c r="AZ53" s="804" t="s">
        <v>4278</v>
      </c>
      <c r="BA53" s="790" t="str">
        <f t="shared" si="0"/>
        <v>Ajout INS / 3005-8813 / 63</v>
      </c>
      <c r="BB53" s="791">
        <f t="shared" si="1"/>
        <v>43131</v>
      </c>
      <c r="BC53" s="790" t="str">
        <f t="shared" si="2"/>
        <v>Avis du MFA embauche pro.</v>
      </c>
      <c r="BD53" s="792">
        <f t="shared" si="3"/>
        <v>1</v>
      </c>
      <c r="BE53" s="790" t="str">
        <f t="shared" si="4"/>
        <v>OK</v>
      </c>
    </row>
    <row r="54" spans="1:58" ht="30">
      <c r="A54" s="803" t="s">
        <v>3551</v>
      </c>
      <c r="B54" s="803" t="s">
        <v>4087</v>
      </c>
      <c r="C54" s="804" t="s">
        <v>3762</v>
      </c>
      <c r="D54" s="804" t="s">
        <v>3589</v>
      </c>
      <c r="E54" s="805">
        <v>3</v>
      </c>
      <c r="F54" s="806" t="s">
        <v>658</v>
      </c>
      <c r="G54" s="807" t="s">
        <v>681</v>
      </c>
      <c r="H54" s="808" t="s">
        <v>4282</v>
      </c>
      <c r="I54" s="803" t="s">
        <v>4283</v>
      </c>
      <c r="J54" s="804" t="s">
        <v>4284</v>
      </c>
      <c r="K54" s="803" t="s">
        <v>4283</v>
      </c>
      <c r="L54" s="803" t="s">
        <v>4284</v>
      </c>
      <c r="M54" s="807" t="s">
        <v>3560</v>
      </c>
      <c r="N54" s="807" t="s">
        <v>371</v>
      </c>
      <c r="O54" s="809">
        <v>5</v>
      </c>
      <c r="P54" s="810">
        <v>5</v>
      </c>
      <c r="Q54" s="807" t="s">
        <v>1</v>
      </c>
      <c r="R54" s="811">
        <v>42935</v>
      </c>
      <c r="S54" s="811" t="s">
        <v>377</v>
      </c>
      <c r="T54" s="811">
        <v>42936</v>
      </c>
      <c r="U54" s="811" t="s">
        <v>377</v>
      </c>
      <c r="V54" s="812">
        <v>43469</v>
      </c>
      <c r="W54" s="813">
        <v>43678</v>
      </c>
      <c r="X54" s="814" t="s">
        <v>377</v>
      </c>
      <c r="Y54" s="815">
        <v>6.9032258064516103</v>
      </c>
      <c r="Z54" s="811">
        <v>42968</v>
      </c>
      <c r="AA54" s="811">
        <v>43096</v>
      </c>
      <c r="AB54" s="811" t="s">
        <v>377</v>
      </c>
      <c r="AC54" s="811" t="s">
        <v>377</v>
      </c>
      <c r="AD54" s="811" t="s">
        <v>377</v>
      </c>
      <c r="AE54" s="811" t="s">
        <v>377</v>
      </c>
      <c r="AF54" s="811" t="s">
        <v>377</v>
      </c>
      <c r="AG54" s="811" t="s">
        <v>377</v>
      </c>
      <c r="AH54" s="811" t="s">
        <v>377</v>
      </c>
      <c r="AI54" s="811" t="s">
        <v>377</v>
      </c>
      <c r="AJ54" s="811" t="s">
        <v>377</v>
      </c>
      <c r="AK54" s="811" t="s">
        <v>377</v>
      </c>
      <c r="AL54" s="811" t="s">
        <v>377</v>
      </c>
      <c r="AM54" s="811" t="s">
        <v>377</v>
      </c>
      <c r="AN54" s="811" t="s">
        <v>377</v>
      </c>
      <c r="AO54" s="811" t="s">
        <v>377</v>
      </c>
      <c r="AP54" s="805">
        <v>10</v>
      </c>
      <c r="AQ54" s="806" t="s">
        <v>4285</v>
      </c>
      <c r="AR54" s="811">
        <v>41688</v>
      </c>
      <c r="AS54" s="811">
        <v>41439</v>
      </c>
      <c r="AT54" s="804" t="s">
        <v>4001</v>
      </c>
      <c r="AU54" s="804" t="s">
        <v>3562</v>
      </c>
      <c r="AV54" s="807" t="s">
        <v>4286</v>
      </c>
      <c r="AW54" s="804" t="s">
        <v>3993</v>
      </c>
      <c r="AX54" s="816">
        <v>6</v>
      </c>
      <c r="AY54" s="817">
        <v>83</v>
      </c>
      <c r="AZ54" s="804" t="s">
        <v>4284</v>
      </c>
      <c r="BA54" s="790" t="str">
        <f t="shared" si="0"/>
        <v>Augment. INS / 1364-6039 / 5</v>
      </c>
      <c r="BB54" s="791">
        <f t="shared" si="1"/>
        <v>43096</v>
      </c>
      <c r="BC54" s="790" t="str">
        <f t="shared" si="2"/>
        <v>Appel d'offres choix des pro.</v>
      </c>
      <c r="BD54" s="792">
        <f t="shared" si="3"/>
        <v>1</v>
      </c>
      <c r="BE54" s="790" t="str">
        <f t="shared" si="4"/>
        <v>OK</v>
      </c>
    </row>
    <row r="55" spans="1:58" ht="30">
      <c r="A55" s="803" t="s">
        <v>3551</v>
      </c>
      <c r="B55" s="803" t="s">
        <v>4087</v>
      </c>
      <c r="C55" s="804" t="s">
        <v>3762</v>
      </c>
      <c r="D55" s="804" t="s">
        <v>3589</v>
      </c>
      <c r="E55" s="805">
        <v>3</v>
      </c>
      <c r="F55" s="806" t="s">
        <v>658</v>
      </c>
      <c r="G55" s="807" t="s">
        <v>681</v>
      </c>
      <c r="H55" s="808" t="s">
        <v>4287</v>
      </c>
      <c r="I55" s="803" t="s">
        <v>4288</v>
      </c>
      <c r="J55" s="804" t="s">
        <v>2851</v>
      </c>
      <c r="K55" s="803" t="s">
        <v>4288</v>
      </c>
      <c r="L55" s="803" t="s">
        <v>2851</v>
      </c>
      <c r="M55" s="807" t="s">
        <v>4000</v>
      </c>
      <c r="N55" s="807" t="s">
        <v>371</v>
      </c>
      <c r="O55" s="809">
        <v>21</v>
      </c>
      <c r="P55" s="810">
        <v>21</v>
      </c>
      <c r="Q55" s="807" t="s">
        <v>1</v>
      </c>
      <c r="R55" s="811">
        <v>41816</v>
      </c>
      <c r="S55" s="811">
        <v>41816</v>
      </c>
      <c r="T55" s="811" t="s">
        <v>377</v>
      </c>
      <c r="U55" s="811" t="s">
        <v>377</v>
      </c>
      <c r="V55" s="812" t="s">
        <v>377</v>
      </c>
      <c r="W55" s="813" t="s">
        <v>377</v>
      </c>
      <c r="X55" s="814" t="s">
        <v>377</v>
      </c>
      <c r="Y55" s="815" t="s">
        <v>377</v>
      </c>
      <c r="Z55" s="811" t="s">
        <v>377</v>
      </c>
      <c r="AA55" s="811" t="s">
        <v>377</v>
      </c>
      <c r="AB55" s="811" t="s">
        <v>377</v>
      </c>
      <c r="AC55" s="811" t="s">
        <v>377</v>
      </c>
      <c r="AD55" s="811" t="s">
        <v>377</v>
      </c>
      <c r="AE55" s="811" t="s">
        <v>377</v>
      </c>
      <c r="AF55" s="811" t="s">
        <v>377</v>
      </c>
      <c r="AG55" s="811" t="s">
        <v>377</v>
      </c>
      <c r="AH55" s="811" t="s">
        <v>377</v>
      </c>
      <c r="AI55" s="811" t="s">
        <v>377</v>
      </c>
      <c r="AJ55" s="811" t="s">
        <v>377</v>
      </c>
      <c r="AK55" s="811" t="s">
        <v>377</v>
      </c>
      <c r="AL55" s="811" t="s">
        <v>377</v>
      </c>
      <c r="AM55" s="811" t="s">
        <v>377</v>
      </c>
      <c r="AN55" s="811" t="s">
        <v>377</v>
      </c>
      <c r="AO55" s="811" t="s">
        <v>377</v>
      </c>
      <c r="AP55" s="805" t="s">
        <v>377</v>
      </c>
      <c r="AQ55" s="806" t="s">
        <v>377</v>
      </c>
      <c r="AR55" s="811">
        <v>41688</v>
      </c>
      <c r="AS55" s="811">
        <v>41439</v>
      </c>
      <c r="AT55" s="804" t="s">
        <v>377</v>
      </c>
      <c r="AU55" s="804" t="s">
        <v>4001</v>
      </c>
      <c r="AV55" s="807" t="s">
        <v>4289</v>
      </c>
      <c r="AW55" s="804" t="s">
        <v>3993</v>
      </c>
      <c r="AX55" s="816">
        <v>6</v>
      </c>
      <c r="AY55" s="817">
        <v>145</v>
      </c>
      <c r="AZ55" s="804" t="s">
        <v>2851</v>
      </c>
      <c r="BA55" s="790" t="str">
        <f t="shared" si="0"/>
        <v>Augment. INS / 1462-5917 / 21</v>
      </c>
      <c r="BB55" s="791">
        <f t="shared" si="1"/>
        <v>0</v>
      </c>
      <c r="BC55" s="791" t="s">
        <v>3654</v>
      </c>
      <c r="BD55" s="792" t="s">
        <v>3655</v>
      </c>
      <c r="BE55" s="790" t="s">
        <v>3654</v>
      </c>
    </row>
    <row r="56" spans="1:58" ht="30">
      <c r="A56" s="803" t="s">
        <v>3551</v>
      </c>
      <c r="B56" s="803" t="s">
        <v>4087</v>
      </c>
      <c r="C56" s="804" t="s">
        <v>3762</v>
      </c>
      <c r="D56" s="804" t="s">
        <v>3589</v>
      </c>
      <c r="E56" s="805">
        <v>3</v>
      </c>
      <c r="F56" s="806" t="s">
        <v>658</v>
      </c>
      <c r="G56" s="807" t="s">
        <v>681</v>
      </c>
      <c r="H56" s="808" t="s">
        <v>4290</v>
      </c>
      <c r="I56" s="803" t="s">
        <v>4291</v>
      </c>
      <c r="J56" s="804" t="s">
        <v>4292</v>
      </c>
      <c r="K56" s="803" t="s">
        <v>711</v>
      </c>
      <c r="L56" s="803" t="s">
        <v>4293</v>
      </c>
      <c r="M56" s="807" t="s">
        <v>4000</v>
      </c>
      <c r="N56" s="807" t="s">
        <v>347</v>
      </c>
      <c r="O56" s="809">
        <v>60</v>
      </c>
      <c r="P56" s="810">
        <v>60</v>
      </c>
      <c r="Q56" s="807" t="s">
        <v>1</v>
      </c>
      <c r="R56" s="811">
        <v>41810</v>
      </c>
      <c r="S56" s="811">
        <v>41810</v>
      </c>
      <c r="T56" s="811" t="s">
        <v>377</v>
      </c>
      <c r="U56" s="811" t="s">
        <v>377</v>
      </c>
      <c r="V56" s="812" t="s">
        <v>377</v>
      </c>
      <c r="W56" s="813" t="s">
        <v>377</v>
      </c>
      <c r="X56" s="814" t="s">
        <v>377</v>
      </c>
      <c r="Y56" s="815" t="s">
        <v>377</v>
      </c>
      <c r="Z56" s="811" t="s">
        <v>377</v>
      </c>
      <c r="AA56" s="811" t="s">
        <v>377</v>
      </c>
      <c r="AB56" s="811" t="s">
        <v>377</v>
      </c>
      <c r="AC56" s="811" t="s">
        <v>377</v>
      </c>
      <c r="AD56" s="811" t="s">
        <v>377</v>
      </c>
      <c r="AE56" s="811" t="s">
        <v>377</v>
      </c>
      <c r="AF56" s="811" t="s">
        <v>377</v>
      </c>
      <c r="AG56" s="811" t="s">
        <v>377</v>
      </c>
      <c r="AH56" s="811" t="s">
        <v>377</v>
      </c>
      <c r="AI56" s="811" t="s">
        <v>377</v>
      </c>
      <c r="AJ56" s="811" t="s">
        <v>377</v>
      </c>
      <c r="AK56" s="811" t="s">
        <v>377</v>
      </c>
      <c r="AL56" s="811" t="s">
        <v>377</v>
      </c>
      <c r="AM56" s="811" t="s">
        <v>377</v>
      </c>
      <c r="AN56" s="811" t="s">
        <v>377</v>
      </c>
      <c r="AO56" s="811" t="s">
        <v>377</v>
      </c>
      <c r="AP56" s="805" t="s">
        <v>377</v>
      </c>
      <c r="AQ56" s="806" t="s">
        <v>377</v>
      </c>
      <c r="AR56" s="811">
        <v>41688</v>
      </c>
      <c r="AS56" s="811" t="s">
        <v>377</v>
      </c>
      <c r="AT56" s="804" t="s">
        <v>377</v>
      </c>
      <c r="AU56" s="804" t="s">
        <v>357</v>
      </c>
      <c r="AV56" s="807" t="s">
        <v>4294</v>
      </c>
      <c r="AW56" s="804" t="s">
        <v>3993</v>
      </c>
      <c r="AX56" s="816">
        <v>2</v>
      </c>
      <c r="AY56" s="817">
        <v>321</v>
      </c>
      <c r="AZ56" s="804" t="s">
        <v>4292</v>
      </c>
      <c r="BA56" s="790" t="str">
        <f t="shared" si="0"/>
        <v>Ajout INS / 3005-8972 / 60</v>
      </c>
      <c r="BB56" s="791">
        <f t="shared" si="1"/>
        <v>0</v>
      </c>
      <c r="BC56" s="791" t="s">
        <v>3654</v>
      </c>
      <c r="BD56" s="792" t="s">
        <v>3655</v>
      </c>
      <c r="BE56" s="790" t="s">
        <v>3654</v>
      </c>
    </row>
    <row r="57" spans="1:58" ht="30">
      <c r="A57" s="803" t="s">
        <v>3551</v>
      </c>
      <c r="B57" s="803" t="s">
        <v>4087</v>
      </c>
      <c r="C57" s="804" t="s">
        <v>3762</v>
      </c>
      <c r="D57" s="804" t="s">
        <v>3589</v>
      </c>
      <c r="E57" s="805">
        <v>3</v>
      </c>
      <c r="F57" s="806" t="s">
        <v>658</v>
      </c>
      <c r="G57" s="807" t="s">
        <v>681</v>
      </c>
      <c r="H57" s="808" t="s">
        <v>4295</v>
      </c>
      <c r="I57" s="803" t="s">
        <v>696</v>
      </c>
      <c r="J57" s="804" t="s">
        <v>695</v>
      </c>
      <c r="K57" s="803" t="s">
        <v>696</v>
      </c>
      <c r="L57" s="803" t="s">
        <v>695</v>
      </c>
      <c r="M57" s="807" t="s">
        <v>4000</v>
      </c>
      <c r="N57" s="807" t="s">
        <v>371</v>
      </c>
      <c r="O57" s="809">
        <v>10</v>
      </c>
      <c r="P57" s="810">
        <v>10</v>
      </c>
      <c r="Q57" s="807" t="s">
        <v>1</v>
      </c>
      <c r="R57" s="811">
        <v>41803</v>
      </c>
      <c r="S57" s="811">
        <v>41803</v>
      </c>
      <c r="T57" s="811" t="s">
        <v>377</v>
      </c>
      <c r="U57" s="811" t="s">
        <v>377</v>
      </c>
      <c r="V57" s="812" t="s">
        <v>377</v>
      </c>
      <c r="W57" s="813" t="s">
        <v>377</v>
      </c>
      <c r="X57" s="814" t="s">
        <v>377</v>
      </c>
      <c r="Y57" s="815" t="s">
        <v>377</v>
      </c>
      <c r="Z57" s="811" t="s">
        <v>377</v>
      </c>
      <c r="AA57" s="811" t="s">
        <v>377</v>
      </c>
      <c r="AB57" s="811" t="s">
        <v>377</v>
      </c>
      <c r="AC57" s="811" t="s">
        <v>377</v>
      </c>
      <c r="AD57" s="811" t="s">
        <v>377</v>
      </c>
      <c r="AE57" s="811" t="s">
        <v>377</v>
      </c>
      <c r="AF57" s="811" t="s">
        <v>377</v>
      </c>
      <c r="AG57" s="811" t="s">
        <v>377</v>
      </c>
      <c r="AH57" s="811" t="s">
        <v>377</v>
      </c>
      <c r="AI57" s="811" t="s">
        <v>377</v>
      </c>
      <c r="AJ57" s="811" t="s">
        <v>377</v>
      </c>
      <c r="AK57" s="811" t="s">
        <v>377</v>
      </c>
      <c r="AL57" s="811" t="s">
        <v>377</v>
      </c>
      <c r="AM57" s="811" t="s">
        <v>377</v>
      </c>
      <c r="AN57" s="811" t="s">
        <v>377</v>
      </c>
      <c r="AO57" s="811" t="s">
        <v>377</v>
      </c>
      <c r="AP57" s="805" t="s">
        <v>377</v>
      </c>
      <c r="AQ57" s="806" t="s">
        <v>377</v>
      </c>
      <c r="AR57" s="811">
        <v>41688</v>
      </c>
      <c r="AS57" s="811">
        <v>41439</v>
      </c>
      <c r="AT57" s="804" t="s">
        <v>377</v>
      </c>
      <c r="AU57" s="804" t="s">
        <v>3596</v>
      </c>
      <c r="AV57" s="807" t="s">
        <v>4296</v>
      </c>
      <c r="AW57" s="804" t="s">
        <v>3993</v>
      </c>
      <c r="AX57" s="816">
        <v>7</v>
      </c>
      <c r="AY57" s="817">
        <v>327</v>
      </c>
      <c r="AZ57" s="804" t="s">
        <v>695</v>
      </c>
      <c r="BA57" s="790" t="str">
        <f t="shared" si="0"/>
        <v>Augment. INS / 1636-5553 / 10</v>
      </c>
      <c r="BB57" s="791">
        <f t="shared" si="1"/>
        <v>0</v>
      </c>
      <c r="BC57" s="791" t="s">
        <v>3654</v>
      </c>
      <c r="BD57" s="792" t="s">
        <v>3655</v>
      </c>
      <c r="BE57" s="790" t="s">
        <v>3654</v>
      </c>
    </row>
    <row r="58" spans="1:58" ht="30">
      <c r="A58" s="803" t="s">
        <v>3551</v>
      </c>
      <c r="B58" s="803" t="s">
        <v>4087</v>
      </c>
      <c r="C58" s="804" t="s">
        <v>3578</v>
      </c>
      <c r="D58" s="804" t="s">
        <v>3579</v>
      </c>
      <c r="E58" s="805">
        <v>3</v>
      </c>
      <c r="F58" s="806" t="s">
        <v>658</v>
      </c>
      <c r="G58" s="807" t="s">
        <v>762</v>
      </c>
      <c r="H58" s="808" t="s">
        <v>4297</v>
      </c>
      <c r="I58" s="803" t="s">
        <v>4298</v>
      </c>
      <c r="J58" s="804" t="s">
        <v>4299</v>
      </c>
      <c r="K58" s="803" t="s">
        <v>4298</v>
      </c>
      <c r="L58" s="803" t="s">
        <v>4300</v>
      </c>
      <c r="M58" s="807" t="s">
        <v>3585</v>
      </c>
      <c r="N58" s="807" t="s">
        <v>371</v>
      </c>
      <c r="O58" s="809" t="s">
        <v>377</v>
      </c>
      <c r="P58" s="810">
        <v>1</v>
      </c>
      <c r="Q58" s="807" t="s">
        <v>1</v>
      </c>
      <c r="R58" s="811" t="s">
        <v>377</v>
      </c>
      <c r="S58" s="811" t="s">
        <v>377</v>
      </c>
      <c r="T58" s="811" t="s">
        <v>377</v>
      </c>
      <c r="U58" s="811" t="s">
        <v>377</v>
      </c>
      <c r="V58" s="812" t="s">
        <v>377</v>
      </c>
      <c r="W58" s="813" t="s">
        <v>377</v>
      </c>
      <c r="X58" s="814" t="s">
        <v>377</v>
      </c>
      <c r="Y58" s="815" t="s">
        <v>377</v>
      </c>
      <c r="Z58" s="811" t="s">
        <v>377</v>
      </c>
      <c r="AA58" s="811" t="s">
        <v>377</v>
      </c>
      <c r="AB58" s="811" t="s">
        <v>377</v>
      </c>
      <c r="AC58" s="811" t="s">
        <v>377</v>
      </c>
      <c r="AD58" s="811" t="s">
        <v>377</v>
      </c>
      <c r="AE58" s="811" t="s">
        <v>377</v>
      </c>
      <c r="AF58" s="811" t="s">
        <v>377</v>
      </c>
      <c r="AG58" s="811" t="s">
        <v>377</v>
      </c>
      <c r="AH58" s="811" t="s">
        <v>377</v>
      </c>
      <c r="AI58" s="811" t="s">
        <v>377</v>
      </c>
      <c r="AJ58" s="811" t="s">
        <v>377</v>
      </c>
      <c r="AK58" s="811" t="s">
        <v>377</v>
      </c>
      <c r="AL58" s="811" t="s">
        <v>377</v>
      </c>
      <c r="AM58" s="811" t="s">
        <v>377</v>
      </c>
      <c r="AN58" s="811" t="s">
        <v>377</v>
      </c>
      <c r="AO58" s="811" t="s">
        <v>377</v>
      </c>
      <c r="AP58" s="805" t="s">
        <v>377</v>
      </c>
      <c r="AQ58" s="806" t="s">
        <v>4301</v>
      </c>
      <c r="AR58" s="811" t="s">
        <v>377</v>
      </c>
      <c r="AS58" s="811">
        <v>41439</v>
      </c>
      <c r="AT58" s="804" t="s">
        <v>377</v>
      </c>
      <c r="AU58" s="804" t="s">
        <v>3562</v>
      </c>
      <c r="AV58" s="807" t="s">
        <v>4302</v>
      </c>
      <c r="AW58" s="804" t="s">
        <v>4003</v>
      </c>
      <c r="AX58" s="816">
        <v>16</v>
      </c>
      <c r="AY58" s="817">
        <v>494</v>
      </c>
      <c r="AZ58" s="804" t="s">
        <v>4303</v>
      </c>
      <c r="BA58" s="790" t="str">
        <f t="shared" si="0"/>
        <v>Augment. INS / 1856-3353 / NULL</v>
      </c>
      <c r="BB58" s="791" t="s">
        <v>3577</v>
      </c>
      <c r="BC58" s="791" t="s">
        <v>3577</v>
      </c>
      <c r="BD58" s="791" t="s">
        <v>3577</v>
      </c>
      <c r="BE58" s="791" t="s">
        <v>3577</v>
      </c>
    </row>
    <row r="59" spans="1:58" ht="30">
      <c r="A59" s="803" t="s">
        <v>3551</v>
      </c>
      <c r="B59" s="803" t="s">
        <v>4087</v>
      </c>
      <c r="C59" s="804" t="s">
        <v>3588</v>
      </c>
      <c r="D59" s="804" t="s">
        <v>3589</v>
      </c>
      <c r="E59" s="805">
        <v>3</v>
      </c>
      <c r="F59" s="806" t="s">
        <v>658</v>
      </c>
      <c r="G59" s="807" t="s">
        <v>847</v>
      </c>
      <c r="H59" s="808" t="s">
        <v>4304</v>
      </c>
      <c r="I59" s="803" t="s">
        <v>4272</v>
      </c>
      <c r="J59" s="804" t="s">
        <v>4273</v>
      </c>
      <c r="K59" s="803" t="s">
        <v>4305</v>
      </c>
      <c r="L59" s="803" t="s">
        <v>4306</v>
      </c>
      <c r="M59" s="807" t="s">
        <v>3560</v>
      </c>
      <c r="N59" s="807" t="s">
        <v>347</v>
      </c>
      <c r="O59" s="809">
        <v>75</v>
      </c>
      <c r="P59" s="810">
        <v>75</v>
      </c>
      <c r="Q59" s="807" t="s">
        <v>1</v>
      </c>
      <c r="R59" s="811">
        <v>41869</v>
      </c>
      <c r="S59" s="811" t="s">
        <v>377</v>
      </c>
      <c r="T59" s="811">
        <v>42170</v>
      </c>
      <c r="U59" s="811" t="s">
        <v>377</v>
      </c>
      <c r="V59" s="812">
        <v>42832</v>
      </c>
      <c r="W59" s="813">
        <v>43621</v>
      </c>
      <c r="X59" s="814" t="s">
        <v>377</v>
      </c>
      <c r="Y59" s="815">
        <v>25.935483870967698</v>
      </c>
      <c r="Z59" s="811" t="s">
        <v>377</v>
      </c>
      <c r="AA59" s="811" t="s">
        <v>377</v>
      </c>
      <c r="AB59" s="811" t="s">
        <v>377</v>
      </c>
      <c r="AC59" s="811" t="s">
        <v>377</v>
      </c>
      <c r="AD59" s="811" t="s">
        <v>377</v>
      </c>
      <c r="AE59" s="811" t="s">
        <v>377</v>
      </c>
      <c r="AF59" s="811" t="s">
        <v>377</v>
      </c>
      <c r="AG59" s="811" t="s">
        <v>377</v>
      </c>
      <c r="AH59" s="811" t="s">
        <v>377</v>
      </c>
      <c r="AI59" s="811" t="s">
        <v>377</v>
      </c>
      <c r="AJ59" s="811" t="s">
        <v>377</v>
      </c>
      <c r="AK59" s="811" t="s">
        <v>377</v>
      </c>
      <c r="AL59" s="811" t="s">
        <v>377</v>
      </c>
      <c r="AM59" s="811" t="s">
        <v>377</v>
      </c>
      <c r="AN59" s="811" t="s">
        <v>377</v>
      </c>
      <c r="AO59" s="811" t="s">
        <v>377</v>
      </c>
      <c r="AP59" s="805">
        <v>10</v>
      </c>
      <c r="AQ59" s="806" t="s">
        <v>4307</v>
      </c>
      <c r="AR59" s="811">
        <v>41688</v>
      </c>
      <c r="AS59" s="811">
        <v>41439</v>
      </c>
      <c r="AT59" s="804" t="s">
        <v>3836</v>
      </c>
      <c r="AU59" s="804" t="s">
        <v>3596</v>
      </c>
      <c r="AV59" s="807" t="s">
        <v>4308</v>
      </c>
      <c r="AW59" s="804" t="s">
        <v>3993</v>
      </c>
      <c r="AX59" s="816">
        <v>1</v>
      </c>
      <c r="AY59" s="817">
        <v>324</v>
      </c>
      <c r="AZ59" s="804" t="s">
        <v>4273</v>
      </c>
      <c r="BA59" s="790" t="str">
        <f t="shared" si="0"/>
        <v>Ajout INS / 3005-9082 / 75</v>
      </c>
      <c r="BB59" s="791">
        <f t="shared" si="1"/>
        <v>0</v>
      </c>
      <c r="BC59" s="791" t="s">
        <v>3654</v>
      </c>
      <c r="BD59" s="792" t="s">
        <v>3655</v>
      </c>
      <c r="BE59" s="790" t="s">
        <v>3654</v>
      </c>
    </row>
    <row r="60" spans="1:58" ht="30">
      <c r="A60" s="803" t="s">
        <v>3551</v>
      </c>
      <c r="B60" s="803" t="s">
        <v>4087</v>
      </c>
      <c r="C60" s="804" t="s">
        <v>3588</v>
      </c>
      <c r="D60" s="804" t="s">
        <v>3589</v>
      </c>
      <c r="E60" s="805">
        <v>3</v>
      </c>
      <c r="F60" s="806" t="s">
        <v>658</v>
      </c>
      <c r="G60" s="807" t="s">
        <v>876</v>
      </c>
      <c r="H60" s="808" t="s">
        <v>4309</v>
      </c>
      <c r="I60" s="803" t="s">
        <v>4310</v>
      </c>
      <c r="J60" s="804" t="s">
        <v>4311</v>
      </c>
      <c r="K60" s="803" t="s">
        <v>4312</v>
      </c>
      <c r="L60" s="803" t="s">
        <v>4313</v>
      </c>
      <c r="M60" s="807" t="s">
        <v>3572</v>
      </c>
      <c r="N60" s="807" t="s">
        <v>371</v>
      </c>
      <c r="O60" s="809" t="s">
        <v>377</v>
      </c>
      <c r="P60" s="810">
        <v>1</v>
      </c>
      <c r="Q60" s="807" t="s">
        <v>1</v>
      </c>
      <c r="R60" s="811">
        <v>41795</v>
      </c>
      <c r="S60" s="811">
        <v>41795</v>
      </c>
      <c r="T60" s="811" t="s">
        <v>377</v>
      </c>
      <c r="U60" s="811" t="s">
        <v>377</v>
      </c>
      <c r="V60" s="812">
        <v>43353</v>
      </c>
      <c r="W60" s="813">
        <v>43353</v>
      </c>
      <c r="X60" s="814" t="s">
        <v>377</v>
      </c>
      <c r="Y60" s="815" t="s">
        <v>377</v>
      </c>
      <c r="Z60" s="811" t="s">
        <v>377</v>
      </c>
      <c r="AA60" s="811" t="s">
        <v>377</v>
      </c>
      <c r="AB60" s="811" t="s">
        <v>377</v>
      </c>
      <c r="AC60" s="811" t="s">
        <v>377</v>
      </c>
      <c r="AD60" s="811" t="s">
        <v>377</v>
      </c>
      <c r="AE60" s="811" t="s">
        <v>377</v>
      </c>
      <c r="AF60" s="811" t="s">
        <v>377</v>
      </c>
      <c r="AG60" s="811" t="s">
        <v>377</v>
      </c>
      <c r="AH60" s="811" t="s">
        <v>377</v>
      </c>
      <c r="AI60" s="811" t="s">
        <v>377</v>
      </c>
      <c r="AJ60" s="811" t="s">
        <v>377</v>
      </c>
      <c r="AK60" s="811" t="s">
        <v>377</v>
      </c>
      <c r="AL60" s="811" t="s">
        <v>377</v>
      </c>
      <c r="AM60" s="811" t="s">
        <v>377</v>
      </c>
      <c r="AN60" s="811" t="s">
        <v>377</v>
      </c>
      <c r="AO60" s="811" t="s">
        <v>377</v>
      </c>
      <c r="AP60" s="805">
        <v>70</v>
      </c>
      <c r="AQ60" s="806" t="s">
        <v>4314</v>
      </c>
      <c r="AR60" s="811">
        <v>41688</v>
      </c>
      <c r="AS60" s="811" t="s">
        <v>377</v>
      </c>
      <c r="AT60" s="804" t="s">
        <v>3563</v>
      </c>
      <c r="AU60" s="804" t="s">
        <v>3596</v>
      </c>
      <c r="AV60" s="807" t="s">
        <v>4315</v>
      </c>
      <c r="AW60" s="804" t="s">
        <v>4003</v>
      </c>
      <c r="AX60" s="816">
        <v>27</v>
      </c>
      <c r="AY60" s="817">
        <v>360</v>
      </c>
      <c r="AZ60" s="804" t="s">
        <v>4311</v>
      </c>
      <c r="BA60" s="790" t="str">
        <f t="shared" si="0"/>
        <v>Augment. INS / 3005-0534 / NULL</v>
      </c>
      <c r="BB60" s="791" t="s">
        <v>3577</v>
      </c>
      <c r="BC60" s="791" t="s">
        <v>3577</v>
      </c>
      <c r="BD60" s="791" t="s">
        <v>3577</v>
      </c>
      <c r="BE60" s="791" t="s">
        <v>3577</v>
      </c>
    </row>
    <row r="61" spans="1:58" ht="30">
      <c r="A61" s="803" t="s">
        <v>3551</v>
      </c>
      <c r="B61" s="803" t="s">
        <v>4087</v>
      </c>
      <c r="C61" s="804" t="s">
        <v>3588</v>
      </c>
      <c r="D61" s="804" t="s">
        <v>3589</v>
      </c>
      <c r="E61" s="805">
        <v>3</v>
      </c>
      <c r="F61" s="806" t="s">
        <v>658</v>
      </c>
      <c r="G61" s="807" t="s">
        <v>876</v>
      </c>
      <c r="H61" s="808" t="s">
        <v>4316</v>
      </c>
      <c r="I61" s="803" t="s">
        <v>4310</v>
      </c>
      <c r="J61" s="804" t="s">
        <v>4311</v>
      </c>
      <c r="K61" s="803" t="s">
        <v>4312</v>
      </c>
      <c r="L61" s="803" t="s">
        <v>4313</v>
      </c>
      <c r="M61" s="807" t="s">
        <v>3560</v>
      </c>
      <c r="N61" s="807" t="s">
        <v>371</v>
      </c>
      <c r="O61" s="809" t="s">
        <v>377</v>
      </c>
      <c r="P61" s="810">
        <v>8</v>
      </c>
      <c r="Q61" s="807" t="s">
        <v>1</v>
      </c>
      <c r="R61" s="811">
        <v>41795</v>
      </c>
      <c r="S61" s="811">
        <v>41795</v>
      </c>
      <c r="T61" s="811" t="s">
        <v>377</v>
      </c>
      <c r="U61" s="811" t="s">
        <v>377</v>
      </c>
      <c r="V61" s="812">
        <v>43353</v>
      </c>
      <c r="W61" s="813">
        <v>43446</v>
      </c>
      <c r="X61" s="814" t="s">
        <v>377</v>
      </c>
      <c r="Y61" s="815">
        <v>3.0645161290322602</v>
      </c>
      <c r="Z61" s="811" t="s">
        <v>377</v>
      </c>
      <c r="AA61" s="811" t="s">
        <v>377</v>
      </c>
      <c r="AB61" s="811" t="s">
        <v>377</v>
      </c>
      <c r="AC61" s="811" t="s">
        <v>377</v>
      </c>
      <c r="AD61" s="811" t="s">
        <v>377</v>
      </c>
      <c r="AE61" s="811" t="s">
        <v>377</v>
      </c>
      <c r="AF61" s="811" t="s">
        <v>377</v>
      </c>
      <c r="AG61" s="811" t="s">
        <v>377</v>
      </c>
      <c r="AH61" s="811" t="s">
        <v>377</v>
      </c>
      <c r="AI61" s="811" t="s">
        <v>377</v>
      </c>
      <c r="AJ61" s="811" t="s">
        <v>377</v>
      </c>
      <c r="AK61" s="811" t="s">
        <v>377</v>
      </c>
      <c r="AL61" s="811" t="s">
        <v>377</v>
      </c>
      <c r="AM61" s="811" t="s">
        <v>377</v>
      </c>
      <c r="AN61" s="811" t="s">
        <v>377</v>
      </c>
      <c r="AO61" s="811" t="s">
        <v>377</v>
      </c>
      <c r="AP61" s="805">
        <v>10</v>
      </c>
      <c r="AQ61" s="818" t="s">
        <v>4317</v>
      </c>
      <c r="AR61" s="811">
        <v>41688</v>
      </c>
      <c r="AS61" s="811" t="s">
        <v>377</v>
      </c>
      <c r="AT61" s="804" t="s">
        <v>3563</v>
      </c>
      <c r="AU61" s="804" t="s">
        <v>3596</v>
      </c>
      <c r="AV61" s="807" t="s">
        <v>4318</v>
      </c>
      <c r="AW61" s="804" t="s">
        <v>4003</v>
      </c>
      <c r="AX61" s="816">
        <v>26</v>
      </c>
      <c r="AY61" s="817">
        <v>360</v>
      </c>
      <c r="AZ61" s="804" t="s">
        <v>4311</v>
      </c>
      <c r="BA61" s="790" t="str">
        <f t="shared" si="0"/>
        <v>Augment. INS / 3005-0534 / 8</v>
      </c>
      <c r="BB61" s="794">
        <f t="shared" si="1"/>
        <v>0</v>
      </c>
      <c r="BC61" s="794" t="s">
        <v>3654</v>
      </c>
      <c r="BD61" s="792" t="s">
        <v>3655</v>
      </c>
      <c r="BE61" s="790" t="s">
        <v>3654</v>
      </c>
      <c r="BF61" s="2" t="s">
        <v>3689</v>
      </c>
    </row>
    <row r="62" spans="1:58" ht="30">
      <c r="A62" s="803" t="s">
        <v>3551</v>
      </c>
      <c r="B62" s="803" t="s">
        <v>4087</v>
      </c>
      <c r="C62" s="804" t="s">
        <v>3588</v>
      </c>
      <c r="D62" s="804" t="s">
        <v>3589</v>
      </c>
      <c r="E62" s="805">
        <v>3</v>
      </c>
      <c r="F62" s="806" t="s">
        <v>658</v>
      </c>
      <c r="G62" s="807" t="s">
        <v>876</v>
      </c>
      <c r="H62" s="808" t="s">
        <v>4319</v>
      </c>
      <c r="I62" s="803" t="s">
        <v>4320</v>
      </c>
      <c r="J62" s="804" t="s">
        <v>4321</v>
      </c>
      <c r="K62" s="803" t="s">
        <v>4322</v>
      </c>
      <c r="L62" s="803" t="s">
        <v>4323</v>
      </c>
      <c r="M62" s="807" t="s">
        <v>4000</v>
      </c>
      <c r="N62" s="807" t="s">
        <v>347</v>
      </c>
      <c r="O62" s="809">
        <v>60</v>
      </c>
      <c r="P62" s="810">
        <v>60</v>
      </c>
      <c r="Q62" s="807" t="s">
        <v>1</v>
      </c>
      <c r="R62" s="811">
        <v>41810</v>
      </c>
      <c r="S62" s="811">
        <v>41810</v>
      </c>
      <c r="T62" s="811" t="s">
        <v>377</v>
      </c>
      <c r="U62" s="811" t="s">
        <v>377</v>
      </c>
      <c r="V62" s="812" t="s">
        <v>377</v>
      </c>
      <c r="W62" s="813" t="s">
        <v>377</v>
      </c>
      <c r="X62" s="814" t="s">
        <v>377</v>
      </c>
      <c r="Y62" s="815" t="s">
        <v>377</v>
      </c>
      <c r="Z62" s="811" t="s">
        <v>377</v>
      </c>
      <c r="AA62" s="811" t="s">
        <v>377</v>
      </c>
      <c r="AB62" s="811" t="s">
        <v>377</v>
      </c>
      <c r="AC62" s="811" t="s">
        <v>377</v>
      </c>
      <c r="AD62" s="811" t="s">
        <v>377</v>
      </c>
      <c r="AE62" s="811" t="s">
        <v>377</v>
      </c>
      <c r="AF62" s="811" t="s">
        <v>377</v>
      </c>
      <c r="AG62" s="811" t="s">
        <v>377</v>
      </c>
      <c r="AH62" s="811" t="s">
        <v>377</v>
      </c>
      <c r="AI62" s="811" t="s">
        <v>377</v>
      </c>
      <c r="AJ62" s="811" t="s">
        <v>377</v>
      </c>
      <c r="AK62" s="811" t="s">
        <v>377</v>
      </c>
      <c r="AL62" s="811" t="s">
        <v>377</v>
      </c>
      <c r="AM62" s="811" t="s">
        <v>377</v>
      </c>
      <c r="AN62" s="811" t="s">
        <v>377</v>
      </c>
      <c r="AO62" s="811" t="s">
        <v>377</v>
      </c>
      <c r="AP62" s="805" t="s">
        <v>377</v>
      </c>
      <c r="AQ62" s="806" t="s">
        <v>377</v>
      </c>
      <c r="AR62" s="811">
        <v>41688</v>
      </c>
      <c r="AS62" s="811">
        <v>41439</v>
      </c>
      <c r="AT62" s="804" t="s">
        <v>377</v>
      </c>
      <c r="AU62" s="804" t="s">
        <v>3596</v>
      </c>
      <c r="AV62" s="807" t="s">
        <v>4324</v>
      </c>
      <c r="AW62" s="804" t="s">
        <v>3993</v>
      </c>
      <c r="AX62" s="816">
        <v>1</v>
      </c>
      <c r="AY62" s="817">
        <v>60001272</v>
      </c>
      <c r="AZ62" s="804" t="s">
        <v>4321</v>
      </c>
      <c r="BA62" s="790" t="str">
        <f t="shared" si="0"/>
        <v>Ajout INS / 3005-8777 / 60</v>
      </c>
      <c r="BB62" s="791">
        <f t="shared" si="1"/>
        <v>0</v>
      </c>
      <c r="BC62" s="791" t="s">
        <v>3654</v>
      </c>
      <c r="BD62" s="792" t="s">
        <v>3655</v>
      </c>
      <c r="BE62" s="790" t="s">
        <v>3654</v>
      </c>
    </row>
    <row r="63" spans="1:58" ht="30">
      <c r="A63" s="803" t="s">
        <v>3551</v>
      </c>
      <c r="B63" s="803" t="s">
        <v>4087</v>
      </c>
      <c r="C63" s="804" t="s">
        <v>3578</v>
      </c>
      <c r="D63" s="804" t="s">
        <v>3579</v>
      </c>
      <c r="E63" s="805">
        <v>3</v>
      </c>
      <c r="F63" s="806" t="s">
        <v>658</v>
      </c>
      <c r="G63" s="807" t="s">
        <v>876</v>
      </c>
      <c r="H63" s="808" t="s">
        <v>4325</v>
      </c>
      <c r="I63" s="803" t="s">
        <v>4326</v>
      </c>
      <c r="J63" s="804" t="s">
        <v>2871</v>
      </c>
      <c r="K63" s="803" t="s">
        <v>4327</v>
      </c>
      <c r="L63" s="803" t="s">
        <v>2871</v>
      </c>
      <c r="M63" s="807" t="s">
        <v>4000</v>
      </c>
      <c r="N63" s="807" t="s">
        <v>395</v>
      </c>
      <c r="O63" s="809">
        <v>72</v>
      </c>
      <c r="P63" s="810">
        <v>72</v>
      </c>
      <c r="Q63" s="807" t="s">
        <v>4</v>
      </c>
      <c r="R63" s="811">
        <v>41816</v>
      </c>
      <c r="S63" s="811">
        <v>41816</v>
      </c>
      <c r="T63" s="811" t="s">
        <v>377</v>
      </c>
      <c r="U63" s="811" t="s">
        <v>377</v>
      </c>
      <c r="V63" s="812" t="s">
        <v>377</v>
      </c>
      <c r="W63" s="813" t="s">
        <v>377</v>
      </c>
      <c r="X63" s="814" t="s">
        <v>377</v>
      </c>
      <c r="Y63" s="815" t="s">
        <v>377</v>
      </c>
      <c r="Z63" s="811" t="s">
        <v>377</v>
      </c>
      <c r="AA63" s="811" t="s">
        <v>377</v>
      </c>
      <c r="AB63" s="811" t="s">
        <v>377</v>
      </c>
      <c r="AC63" s="811" t="s">
        <v>377</v>
      </c>
      <c r="AD63" s="811" t="s">
        <v>377</v>
      </c>
      <c r="AE63" s="811" t="s">
        <v>377</v>
      </c>
      <c r="AF63" s="811" t="s">
        <v>377</v>
      </c>
      <c r="AG63" s="811" t="s">
        <v>377</v>
      </c>
      <c r="AH63" s="811" t="s">
        <v>377</v>
      </c>
      <c r="AI63" s="811" t="s">
        <v>377</v>
      </c>
      <c r="AJ63" s="811" t="s">
        <v>377</v>
      </c>
      <c r="AK63" s="811" t="s">
        <v>377</v>
      </c>
      <c r="AL63" s="811" t="s">
        <v>377</v>
      </c>
      <c r="AM63" s="811" t="s">
        <v>377</v>
      </c>
      <c r="AN63" s="811" t="s">
        <v>377</v>
      </c>
      <c r="AO63" s="811" t="s">
        <v>377</v>
      </c>
      <c r="AP63" s="805" t="s">
        <v>377</v>
      </c>
      <c r="AQ63" s="806" t="s">
        <v>377</v>
      </c>
      <c r="AR63" s="811">
        <v>41688</v>
      </c>
      <c r="AS63" s="811" t="s">
        <v>377</v>
      </c>
      <c r="AT63" s="804" t="s">
        <v>377</v>
      </c>
      <c r="AU63" s="804" t="s">
        <v>357</v>
      </c>
      <c r="AV63" s="807" t="s">
        <v>4328</v>
      </c>
      <c r="AW63" s="804" t="s">
        <v>3993</v>
      </c>
      <c r="AX63" s="816">
        <v>2</v>
      </c>
      <c r="AY63" s="817">
        <v>60009242</v>
      </c>
      <c r="AZ63" s="804" t="s">
        <v>4329</v>
      </c>
      <c r="BA63" s="790" t="str">
        <f t="shared" si="0"/>
        <v>Impl. garderie / 3005-9077 / 72</v>
      </c>
      <c r="BB63" s="791">
        <f t="shared" si="1"/>
        <v>0</v>
      </c>
      <c r="BC63" s="791" t="s">
        <v>3654</v>
      </c>
      <c r="BD63" s="792" t="s">
        <v>3655</v>
      </c>
      <c r="BE63" s="790" t="s">
        <v>3654</v>
      </c>
    </row>
    <row r="64" spans="1:58" ht="30">
      <c r="A64" s="803" t="s">
        <v>3598</v>
      </c>
      <c r="B64" s="803" t="s">
        <v>4087</v>
      </c>
      <c r="C64" s="804" t="s">
        <v>3599</v>
      </c>
      <c r="D64" s="804" t="s">
        <v>3600</v>
      </c>
      <c r="E64" s="805">
        <v>4</v>
      </c>
      <c r="F64" s="806" t="s">
        <v>896</v>
      </c>
      <c r="G64" s="807" t="s">
        <v>895</v>
      </c>
      <c r="H64" s="808" t="s">
        <v>4330</v>
      </c>
      <c r="I64" s="803" t="s">
        <v>898</v>
      </c>
      <c r="J64" s="804" t="s">
        <v>897</v>
      </c>
      <c r="K64" s="803" t="s">
        <v>898</v>
      </c>
      <c r="L64" s="803" t="s">
        <v>897</v>
      </c>
      <c r="M64" s="807" t="s">
        <v>3560</v>
      </c>
      <c r="N64" s="807" t="s">
        <v>371</v>
      </c>
      <c r="O64" s="809">
        <v>19</v>
      </c>
      <c r="P64" s="810">
        <v>19</v>
      </c>
      <c r="Q64" s="807" t="s">
        <v>1</v>
      </c>
      <c r="R64" s="811">
        <v>41789</v>
      </c>
      <c r="S64" s="811" t="s">
        <v>377</v>
      </c>
      <c r="T64" s="811">
        <v>42284</v>
      </c>
      <c r="U64" s="811" t="s">
        <v>377</v>
      </c>
      <c r="V64" s="812">
        <v>42887</v>
      </c>
      <c r="W64" s="813">
        <v>43776</v>
      </c>
      <c r="X64" s="814" t="s">
        <v>377</v>
      </c>
      <c r="Y64" s="815">
        <v>29.193548387096797</v>
      </c>
      <c r="Z64" s="811" t="s">
        <v>377</v>
      </c>
      <c r="AA64" s="811" t="s">
        <v>377</v>
      </c>
      <c r="AB64" s="811" t="s">
        <v>377</v>
      </c>
      <c r="AC64" s="811" t="s">
        <v>377</v>
      </c>
      <c r="AD64" s="811" t="s">
        <v>377</v>
      </c>
      <c r="AE64" s="811" t="s">
        <v>377</v>
      </c>
      <c r="AF64" s="811" t="s">
        <v>377</v>
      </c>
      <c r="AG64" s="811" t="s">
        <v>377</v>
      </c>
      <c r="AH64" s="811" t="s">
        <v>377</v>
      </c>
      <c r="AI64" s="811" t="s">
        <v>377</v>
      </c>
      <c r="AJ64" s="811" t="s">
        <v>377</v>
      </c>
      <c r="AK64" s="811" t="s">
        <v>377</v>
      </c>
      <c r="AL64" s="811" t="s">
        <v>377</v>
      </c>
      <c r="AM64" s="811" t="s">
        <v>377</v>
      </c>
      <c r="AN64" s="811" t="s">
        <v>377</v>
      </c>
      <c r="AO64" s="811" t="s">
        <v>377</v>
      </c>
      <c r="AP64" s="805">
        <v>10</v>
      </c>
      <c r="AQ64" s="806" t="s">
        <v>377</v>
      </c>
      <c r="AR64" s="811">
        <v>41618</v>
      </c>
      <c r="AS64" s="811">
        <v>41439</v>
      </c>
      <c r="AT64" s="804" t="s">
        <v>3836</v>
      </c>
      <c r="AU64" s="804" t="s">
        <v>3562</v>
      </c>
      <c r="AV64" s="807" t="s">
        <v>4331</v>
      </c>
      <c r="AW64" s="804" t="s">
        <v>3993</v>
      </c>
      <c r="AX64" s="816">
        <v>5</v>
      </c>
      <c r="AY64" s="817">
        <v>413</v>
      </c>
      <c r="AZ64" s="804" t="s">
        <v>897</v>
      </c>
      <c r="BA64" s="790" t="str">
        <f t="shared" si="0"/>
        <v>Augment. INS / 1645-5024 / 19</v>
      </c>
      <c r="BB64" s="791">
        <f t="shared" si="1"/>
        <v>0</v>
      </c>
      <c r="BC64" s="791" t="s">
        <v>3654</v>
      </c>
      <c r="BD64" s="792" t="s">
        <v>3655</v>
      </c>
      <c r="BE64" s="790" t="s">
        <v>3654</v>
      </c>
    </row>
    <row r="65" spans="1:57" ht="30">
      <c r="A65" s="803" t="s">
        <v>3598</v>
      </c>
      <c r="B65" s="803" t="s">
        <v>4087</v>
      </c>
      <c r="C65" s="804" t="s">
        <v>3599</v>
      </c>
      <c r="D65" s="804" t="s">
        <v>3600</v>
      </c>
      <c r="E65" s="805">
        <v>4</v>
      </c>
      <c r="F65" s="806" t="s">
        <v>896</v>
      </c>
      <c r="G65" s="807" t="s">
        <v>895</v>
      </c>
      <c r="H65" s="808" t="s">
        <v>4332</v>
      </c>
      <c r="I65" s="803" t="s">
        <v>4333</v>
      </c>
      <c r="J65" s="804" t="s">
        <v>4334</v>
      </c>
      <c r="K65" s="803" t="s">
        <v>903</v>
      </c>
      <c r="L65" s="803" t="s">
        <v>4335</v>
      </c>
      <c r="M65" s="807" t="s">
        <v>4000</v>
      </c>
      <c r="N65" s="807" t="s">
        <v>347</v>
      </c>
      <c r="O65" s="809">
        <v>70</v>
      </c>
      <c r="P65" s="810">
        <v>70</v>
      </c>
      <c r="Q65" s="807" t="s">
        <v>1</v>
      </c>
      <c r="R65" s="811">
        <v>41820</v>
      </c>
      <c r="S65" s="811">
        <v>41820</v>
      </c>
      <c r="T65" s="811" t="s">
        <v>377</v>
      </c>
      <c r="U65" s="811" t="s">
        <v>377</v>
      </c>
      <c r="V65" s="812" t="s">
        <v>377</v>
      </c>
      <c r="W65" s="813" t="s">
        <v>377</v>
      </c>
      <c r="X65" s="814" t="s">
        <v>377</v>
      </c>
      <c r="Y65" s="815" t="s">
        <v>377</v>
      </c>
      <c r="Z65" s="811" t="s">
        <v>377</v>
      </c>
      <c r="AA65" s="811" t="s">
        <v>377</v>
      </c>
      <c r="AB65" s="811" t="s">
        <v>377</v>
      </c>
      <c r="AC65" s="811" t="s">
        <v>377</v>
      </c>
      <c r="AD65" s="811" t="s">
        <v>377</v>
      </c>
      <c r="AE65" s="811" t="s">
        <v>377</v>
      </c>
      <c r="AF65" s="811" t="s">
        <v>377</v>
      </c>
      <c r="AG65" s="811" t="s">
        <v>377</v>
      </c>
      <c r="AH65" s="811" t="s">
        <v>377</v>
      </c>
      <c r="AI65" s="811" t="s">
        <v>377</v>
      </c>
      <c r="AJ65" s="811" t="s">
        <v>377</v>
      </c>
      <c r="AK65" s="811" t="s">
        <v>377</v>
      </c>
      <c r="AL65" s="811" t="s">
        <v>377</v>
      </c>
      <c r="AM65" s="811" t="s">
        <v>377</v>
      </c>
      <c r="AN65" s="811" t="s">
        <v>377</v>
      </c>
      <c r="AO65" s="811" t="s">
        <v>377</v>
      </c>
      <c r="AP65" s="805" t="s">
        <v>377</v>
      </c>
      <c r="AQ65" s="806" t="s">
        <v>377</v>
      </c>
      <c r="AR65" s="811">
        <v>41618</v>
      </c>
      <c r="AS65" s="811">
        <v>41439</v>
      </c>
      <c r="AT65" s="804" t="s">
        <v>377</v>
      </c>
      <c r="AU65" s="804" t="s">
        <v>3596</v>
      </c>
      <c r="AV65" s="807" t="s">
        <v>4336</v>
      </c>
      <c r="AW65" s="804" t="s">
        <v>3993</v>
      </c>
      <c r="AX65" s="816">
        <v>1</v>
      </c>
      <c r="AY65" s="817">
        <v>600</v>
      </c>
      <c r="AZ65" s="804" t="s">
        <v>4334</v>
      </c>
      <c r="BA65" s="790" t="str">
        <f t="shared" si="0"/>
        <v>Ajout INS / 3005-9026 / 70</v>
      </c>
      <c r="BB65" s="791">
        <f t="shared" si="1"/>
        <v>0</v>
      </c>
      <c r="BC65" s="791" t="s">
        <v>3654</v>
      </c>
      <c r="BD65" s="792" t="s">
        <v>3655</v>
      </c>
      <c r="BE65" s="790" t="s">
        <v>3654</v>
      </c>
    </row>
    <row r="66" spans="1:57" ht="30">
      <c r="A66" s="803" t="s">
        <v>3598</v>
      </c>
      <c r="B66" s="803" t="s">
        <v>4087</v>
      </c>
      <c r="C66" s="804" t="s">
        <v>3599</v>
      </c>
      <c r="D66" s="804" t="s">
        <v>3600</v>
      </c>
      <c r="E66" s="805">
        <v>4</v>
      </c>
      <c r="F66" s="806" t="s">
        <v>896</v>
      </c>
      <c r="G66" s="807" t="s">
        <v>895</v>
      </c>
      <c r="H66" s="808" t="s">
        <v>4337</v>
      </c>
      <c r="I66" s="803" t="s">
        <v>4338</v>
      </c>
      <c r="J66" s="804" t="s">
        <v>4339</v>
      </c>
      <c r="K66" s="803" t="s">
        <v>4340</v>
      </c>
      <c r="L66" s="803" t="s">
        <v>4341</v>
      </c>
      <c r="M66" s="807" t="s">
        <v>3560</v>
      </c>
      <c r="N66" s="807" t="s">
        <v>347</v>
      </c>
      <c r="O66" s="809">
        <v>80</v>
      </c>
      <c r="P66" s="810">
        <v>80</v>
      </c>
      <c r="Q66" s="807" t="s">
        <v>1</v>
      </c>
      <c r="R66" s="811">
        <v>42304</v>
      </c>
      <c r="S66" s="811" t="s">
        <v>377</v>
      </c>
      <c r="T66" s="811">
        <v>42307</v>
      </c>
      <c r="U66" s="811" t="s">
        <v>377</v>
      </c>
      <c r="V66" s="812">
        <v>42826</v>
      </c>
      <c r="W66" s="813">
        <v>43555</v>
      </c>
      <c r="X66" s="814" t="s">
        <v>377</v>
      </c>
      <c r="Y66" s="815">
        <v>23.9677419354839</v>
      </c>
      <c r="Z66" s="811" t="s">
        <v>377</v>
      </c>
      <c r="AA66" s="811" t="s">
        <v>377</v>
      </c>
      <c r="AB66" s="811" t="s">
        <v>377</v>
      </c>
      <c r="AC66" s="811" t="s">
        <v>377</v>
      </c>
      <c r="AD66" s="811" t="s">
        <v>377</v>
      </c>
      <c r="AE66" s="811" t="s">
        <v>377</v>
      </c>
      <c r="AF66" s="811" t="s">
        <v>377</v>
      </c>
      <c r="AG66" s="811" t="s">
        <v>377</v>
      </c>
      <c r="AH66" s="811" t="s">
        <v>377</v>
      </c>
      <c r="AI66" s="811" t="s">
        <v>377</v>
      </c>
      <c r="AJ66" s="811" t="s">
        <v>377</v>
      </c>
      <c r="AK66" s="811" t="s">
        <v>377</v>
      </c>
      <c r="AL66" s="811" t="s">
        <v>377</v>
      </c>
      <c r="AM66" s="811" t="s">
        <v>377</v>
      </c>
      <c r="AN66" s="811" t="s">
        <v>377</v>
      </c>
      <c r="AO66" s="811" t="s">
        <v>377</v>
      </c>
      <c r="AP66" s="805">
        <v>10</v>
      </c>
      <c r="AQ66" s="806" t="s">
        <v>377</v>
      </c>
      <c r="AR66" s="811">
        <v>41618</v>
      </c>
      <c r="AS66" s="811">
        <v>41439</v>
      </c>
      <c r="AT66" s="804" t="s">
        <v>3836</v>
      </c>
      <c r="AU66" s="804" t="s">
        <v>3562</v>
      </c>
      <c r="AV66" s="807" t="s">
        <v>4342</v>
      </c>
      <c r="AW66" s="804" t="s">
        <v>3993</v>
      </c>
      <c r="AX66" s="816">
        <v>1</v>
      </c>
      <c r="AY66" s="817">
        <v>60001064</v>
      </c>
      <c r="AZ66" s="804" t="s">
        <v>4339</v>
      </c>
      <c r="BA66" s="790" t="str">
        <f t="shared" si="0"/>
        <v>Ajout INS / 3005-8819 / 80</v>
      </c>
      <c r="BB66" s="791">
        <f t="shared" si="1"/>
        <v>0</v>
      </c>
      <c r="BC66" s="791" t="s">
        <v>3654</v>
      </c>
      <c r="BD66" s="792" t="s">
        <v>3655</v>
      </c>
      <c r="BE66" s="790" t="s">
        <v>3654</v>
      </c>
    </row>
    <row r="67" spans="1:57" ht="30">
      <c r="A67" s="803" t="s">
        <v>3598</v>
      </c>
      <c r="B67" s="803" t="s">
        <v>4087</v>
      </c>
      <c r="C67" s="804" t="s">
        <v>3599</v>
      </c>
      <c r="D67" s="804" t="s">
        <v>3600</v>
      </c>
      <c r="E67" s="805">
        <v>4</v>
      </c>
      <c r="F67" s="806" t="s">
        <v>896</v>
      </c>
      <c r="G67" s="807" t="s">
        <v>920</v>
      </c>
      <c r="H67" s="808" t="s">
        <v>4343</v>
      </c>
      <c r="I67" s="803" t="s">
        <v>4344</v>
      </c>
      <c r="J67" s="804" t="s">
        <v>4345</v>
      </c>
      <c r="K67" s="803" t="s">
        <v>4346</v>
      </c>
      <c r="L67" s="803" t="s">
        <v>4345</v>
      </c>
      <c r="M67" s="807" t="s">
        <v>4000</v>
      </c>
      <c r="N67" s="807" t="s">
        <v>371</v>
      </c>
      <c r="O67" s="809">
        <v>21</v>
      </c>
      <c r="P67" s="810">
        <v>21</v>
      </c>
      <c r="Q67" s="807" t="s">
        <v>1</v>
      </c>
      <c r="R67" s="811">
        <v>41780</v>
      </c>
      <c r="S67" s="811">
        <v>41780</v>
      </c>
      <c r="T67" s="811" t="s">
        <v>377</v>
      </c>
      <c r="U67" s="811" t="s">
        <v>377</v>
      </c>
      <c r="V67" s="812" t="s">
        <v>377</v>
      </c>
      <c r="W67" s="813" t="s">
        <v>377</v>
      </c>
      <c r="X67" s="814" t="s">
        <v>377</v>
      </c>
      <c r="Y67" s="815" t="s">
        <v>377</v>
      </c>
      <c r="Z67" s="811" t="s">
        <v>377</v>
      </c>
      <c r="AA67" s="811" t="s">
        <v>377</v>
      </c>
      <c r="AB67" s="811" t="s">
        <v>377</v>
      </c>
      <c r="AC67" s="811" t="s">
        <v>377</v>
      </c>
      <c r="AD67" s="811" t="s">
        <v>377</v>
      </c>
      <c r="AE67" s="811" t="s">
        <v>377</v>
      </c>
      <c r="AF67" s="811" t="s">
        <v>377</v>
      </c>
      <c r="AG67" s="811" t="s">
        <v>377</v>
      </c>
      <c r="AH67" s="811" t="s">
        <v>377</v>
      </c>
      <c r="AI67" s="811" t="s">
        <v>377</v>
      </c>
      <c r="AJ67" s="811" t="s">
        <v>377</v>
      </c>
      <c r="AK67" s="811" t="s">
        <v>377</v>
      </c>
      <c r="AL67" s="811" t="s">
        <v>377</v>
      </c>
      <c r="AM67" s="811" t="s">
        <v>377</v>
      </c>
      <c r="AN67" s="811" t="s">
        <v>377</v>
      </c>
      <c r="AO67" s="811" t="s">
        <v>377</v>
      </c>
      <c r="AP67" s="805" t="s">
        <v>377</v>
      </c>
      <c r="AQ67" s="806" t="s">
        <v>377</v>
      </c>
      <c r="AR67" s="811">
        <v>41618</v>
      </c>
      <c r="AS67" s="811">
        <v>41439</v>
      </c>
      <c r="AT67" s="804" t="s">
        <v>377</v>
      </c>
      <c r="AU67" s="804" t="s">
        <v>3562</v>
      </c>
      <c r="AV67" s="807" t="s">
        <v>4347</v>
      </c>
      <c r="AW67" s="804" t="s">
        <v>3993</v>
      </c>
      <c r="AX67" s="816">
        <v>5</v>
      </c>
      <c r="AY67" s="817">
        <v>60001066</v>
      </c>
      <c r="AZ67" s="804" t="s">
        <v>4345</v>
      </c>
      <c r="BA67" s="790" t="str">
        <f t="shared" si="0"/>
        <v>Augment. INS / 3000-1293 / 21</v>
      </c>
      <c r="BB67" s="791">
        <f t="shared" si="1"/>
        <v>0</v>
      </c>
      <c r="BC67" s="791" t="s">
        <v>3654</v>
      </c>
      <c r="BD67" s="792" t="s">
        <v>3655</v>
      </c>
      <c r="BE67" s="790" t="s">
        <v>3654</v>
      </c>
    </row>
    <row r="68" spans="1:57" ht="30">
      <c r="A68" s="803" t="s">
        <v>3598</v>
      </c>
      <c r="B68" s="803" t="s">
        <v>4087</v>
      </c>
      <c r="C68" s="804" t="s">
        <v>3599</v>
      </c>
      <c r="D68" s="804" t="s">
        <v>3600</v>
      </c>
      <c r="E68" s="805">
        <v>4</v>
      </c>
      <c r="F68" s="806" t="s">
        <v>896</v>
      </c>
      <c r="G68" s="807" t="s">
        <v>920</v>
      </c>
      <c r="H68" s="808" t="s">
        <v>4348</v>
      </c>
      <c r="I68" s="803" t="s">
        <v>4344</v>
      </c>
      <c r="J68" s="804" t="s">
        <v>4345</v>
      </c>
      <c r="K68" s="803" t="s">
        <v>928</v>
      </c>
      <c r="L68" s="803" t="s">
        <v>4349</v>
      </c>
      <c r="M68" s="807" t="s">
        <v>3560</v>
      </c>
      <c r="N68" s="807" t="s">
        <v>347</v>
      </c>
      <c r="O68" s="809">
        <v>39</v>
      </c>
      <c r="P68" s="810">
        <v>39</v>
      </c>
      <c r="Q68" s="807" t="s">
        <v>1</v>
      </c>
      <c r="R68" s="811">
        <v>42310</v>
      </c>
      <c r="S68" s="811" t="s">
        <v>377</v>
      </c>
      <c r="T68" s="811">
        <v>42310</v>
      </c>
      <c r="U68" s="811" t="s">
        <v>377</v>
      </c>
      <c r="V68" s="812">
        <v>43000</v>
      </c>
      <c r="W68" s="813">
        <v>43796</v>
      </c>
      <c r="X68" s="814" t="s">
        <v>377</v>
      </c>
      <c r="Y68" s="815">
        <v>26.161290322580598</v>
      </c>
      <c r="Z68" s="811">
        <v>42467</v>
      </c>
      <c r="AA68" s="811" t="s">
        <v>377</v>
      </c>
      <c r="AB68" s="811" t="s">
        <v>377</v>
      </c>
      <c r="AC68" s="811" t="s">
        <v>377</v>
      </c>
      <c r="AD68" s="811" t="s">
        <v>377</v>
      </c>
      <c r="AE68" s="811" t="s">
        <v>377</v>
      </c>
      <c r="AF68" s="811" t="s">
        <v>377</v>
      </c>
      <c r="AG68" s="811" t="s">
        <v>377</v>
      </c>
      <c r="AH68" s="811" t="s">
        <v>377</v>
      </c>
      <c r="AI68" s="811" t="s">
        <v>377</v>
      </c>
      <c r="AJ68" s="811" t="s">
        <v>377</v>
      </c>
      <c r="AK68" s="811" t="s">
        <v>377</v>
      </c>
      <c r="AL68" s="811" t="s">
        <v>377</v>
      </c>
      <c r="AM68" s="811" t="s">
        <v>377</v>
      </c>
      <c r="AN68" s="811" t="s">
        <v>377</v>
      </c>
      <c r="AO68" s="811" t="s">
        <v>377</v>
      </c>
      <c r="AP68" s="805">
        <v>10</v>
      </c>
      <c r="AQ68" s="806" t="s">
        <v>377</v>
      </c>
      <c r="AR68" s="811">
        <v>41618</v>
      </c>
      <c r="AS68" s="811">
        <v>41439</v>
      </c>
      <c r="AT68" s="804" t="s">
        <v>3836</v>
      </c>
      <c r="AU68" s="804" t="s">
        <v>3562</v>
      </c>
      <c r="AV68" s="807" t="s">
        <v>4350</v>
      </c>
      <c r="AW68" s="804" t="s">
        <v>3993</v>
      </c>
      <c r="AX68" s="816">
        <v>1</v>
      </c>
      <c r="AY68" s="817">
        <v>60001066</v>
      </c>
      <c r="AZ68" s="804" t="s">
        <v>4345</v>
      </c>
      <c r="BA68" s="790" t="str">
        <f t="shared" ref="BA68:BA131" si="5">CONCATENATE(N68," / ",H68)</f>
        <v>Ajout INS / 3005-8847 / 39</v>
      </c>
      <c r="BB68" s="791">
        <f t="shared" ref="BB68:BB131" si="6">MAX(Z68:AO68)</f>
        <v>42467</v>
      </c>
      <c r="BC68" s="790" t="str">
        <f t="shared" ref="BC68:BC124" si="7">INDEX($Z$2:$AO$2,0,MATCH(MAX(Z68:AO68),Z68:AO68,0))</f>
        <v>Admissibilité au PFI</v>
      </c>
      <c r="BD68" s="792">
        <f t="shared" ref="BD68:BD124" si="8">COUNTIF(Z68:AO68,BB68)</f>
        <v>1</v>
      </c>
      <c r="BE68" s="790" t="str">
        <f t="shared" ref="BE68:BE124" si="9">IF(BD68=1,"OK","doublons - À surveiller")</f>
        <v>OK</v>
      </c>
    </row>
    <row r="69" spans="1:57" ht="30">
      <c r="A69" s="803" t="s">
        <v>3598</v>
      </c>
      <c r="B69" s="803" t="s">
        <v>4087</v>
      </c>
      <c r="C69" s="804" t="s">
        <v>3599</v>
      </c>
      <c r="D69" s="804" t="s">
        <v>3600</v>
      </c>
      <c r="E69" s="805">
        <v>4</v>
      </c>
      <c r="F69" s="806" t="s">
        <v>896</v>
      </c>
      <c r="G69" s="807" t="s">
        <v>920</v>
      </c>
      <c r="H69" s="808" t="s">
        <v>4351</v>
      </c>
      <c r="I69" s="803" t="s">
        <v>4352</v>
      </c>
      <c r="J69" s="804" t="s">
        <v>950</v>
      </c>
      <c r="K69" s="803" t="s">
        <v>4353</v>
      </c>
      <c r="L69" s="803" t="s">
        <v>4354</v>
      </c>
      <c r="M69" s="807" t="s">
        <v>4000</v>
      </c>
      <c r="N69" s="807" t="s">
        <v>347</v>
      </c>
      <c r="O69" s="809">
        <v>0</v>
      </c>
      <c r="P69" s="810">
        <v>40</v>
      </c>
      <c r="Q69" s="807" t="s">
        <v>1</v>
      </c>
      <c r="R69" s="811" t="s">
        <v>377</v>
      </c>
      <c r="S69" s="811" t="s">
        <v>377</v>
      </c>
      <c r="T69" s="811" t="s">
        <v>377</v>
      </c>
      <c r="U69" s="811" t="s">
        <v>377</v>
      </c>
      <c r="V69" s="812" t="s">
        <v>377</v>
      </c>
      <c r="W69" s="813" t="s">
        <v>377</v>
      </c>
      <c r="X69" s="814" t="s">
        <v>377</v>
      </c>
      <c r="Y69" s="815" t="s">
        <v>377</v>
      </c>
      <c r="Z69" s="811" t="s">
        <v>377</v>
      </c>
      <c r="AA69" s="811" t="s">
        <v>377</v>
      </c>
      <c r="AB69" s="811" t="s">
        <v>377</v>
      </c>
      <c r="AC69" s="811" t="s">
        <v>377</v>
      </c>
      <c r="AD69" s="811" t="s">
        <v>377</v>
      </c>
      <c r="AE69" s="811" t="s">
        <v>377</v>
      </c>
      <c r="AF69" s="811" t="s">
        <v>377</v>
      </c>
      <c r="AG69" s="811" t="s">
        <v>377</v>
      </c>
      <c r="AH69" s="811" t="s">
        <v>377</v>
      </c>
      <c r="AI69" s="811" t="s">
        <v>377</v>
      </c>
      <c r="AJ69" s="811" t="s">
        <v>377</v>
      </c>
      <c r="AK69" s="811" t="s">
        <v>377</v>
      </c>
      <c r="AL69" s="811" t="s">
        <v>377</v>
      </c>
      <c r="AM69" s="811" t="s">
        <v>377</v>
      </c>
      <c r="AN69" s="811" t="s">
        <v>377</v>
      </c>
      <c r="AO69" s="811" t="s">
        <v>377</v>
      </c>
      <c r="AP69" s="805" t="s">
        <v>377</v>
      </c>
      <c r="AQ69" s="806" t="s">
        <v>4355</v>
      </c>
      <c r="AR69" s="811" t="s">
        <v>377</v>
      </c>
      <c r="AS69" s="811">
        <v>41436</v>
      </c>
      <c r="AT69" s="804" t="s">
        <v>377</v>
      </c>
      <c r="AU69" s="804" t="s">
        <v>3596</v>
      </c>
      <c r="AV69" s="807" t="s">
        <v>4356</v>
      </c>
      <c r="AW69" s="804" t="s">
        <v>4003</v>
      </c>
      <c r="AX69" s="816">
        <v>1</v>
      </c>
      <c r="AY69" s="817">
        <v>60006072</v>
      </c>
      <c r="AZ69" s="804" t="s">
        <v>950</v>
      </c>
      <c r="BA69" s="790" t="str">
        <f t="shared" si="5"/>
        <v>Ajout INS / 3005-8738 / 0</v>
      </c>
      <c r="BB69" s="791">
        <f t="shared" si="6"/>
        <v>0</v>
      </c>
      <c r="BC69" s="791" t="s">
        <v>3654</v>
      </c>
      <c r="BD69" s="792" t="s">
        <v>3655</v>
      </c>
      <c r="BE69" s="790" t="s">
        <v>3654</v>
      </c>
    </row>
    <row r="70" spans="1:57" ht="30">
      <c r="A70" s="803" t="s">
        <v>3598</v>
      </c>
      <c r="B70" s="803" t="s">
        <v>4087</v>
      </c>
      <c r="C70" s="804" t="s">
        <v>3599</v>
      </c>
      <c r="D70" s="804" t="s">
        <v>3600</v>
      </c>
      <c r="E70" s="805">
        <v>4</v>
      </c>
      <c r="F70" s="806" t="s">
        <v>953</v>
      </c>
      <c r="G70" s="807" t="s">
        <v>952</v>
      </c>
      <c r="H70" s="808" t="s">
        <v>4357</v>
      </c>
      <c r="I70" s="803" t="s">
        <v>4358</v>
      </c>
      <c r="J70" s="804" t="s">
        <v>4359</v>
      </c>
      <c r="K70" s="803" t="s">
        <v>4360</v>
      </c>
      <c r="L70" s="803" t="s">
        <v>4359</v>
      </c>
      <c r="M70" s="807" t="s">
        <v>4000</v>
      </c>
      <c r="N70" s="807" t="s">
        <v>957</v>
      </c>
      <c r="O70" s="809">
        <v>0</v>
      </c>
      <c r="P70" s="810">
        <v>44</v>
      </c>
      <c r="Q70" s="807" t="s">
        <v>1</v>
      </c>
      <c r="R70" s="811" t="s">
        <v>377</v>
      </c>
      <c r="S70" s="811" t="s">
        <v>377</v>
      </c>
      <c r="T70" s="811" t="s">
        <v>377</v>
      </c>
      <c r="U70" s="811" t="s">
        <v>377</v>
      </c>
      <c r="V70" s="812" t="s">
        <v>377</v>
      </c>
      <c r="W70" s="813" t="s">
        <v>377</v>
      </c>
      <c r="X70" s="814" t="s">
        <v>377</v>
      </c>
      <c r="Y70" s="815" t="s">
        <v>377</v>
      </c>
      <c r="Z70" s="811" t="s">
        <v>377</v>
      </c>
      <c r="AA70" s="811" t="s">
        <v>377</v>
      </c>
      <c r="AB70" s="811" t="s">
        <v>377</v>
      </c>
      <c r="AC70" s="811" t="s">
        <v>377</v>
      </c>
      <c r="AD70" s="811" t="s">
        <v>377</v>
      </c>
      <c r="AE70" s="811" t="s">
        <v>377</v>
      </c>
      <c r="AF70" s="811" t="s">
        <v>377</v>
      </c>
      <c r="AG70" s="811" t="s">
        <v>377</v>
      </c>
      <c r="AH70" s="811" t="s">
        <v>377</v>
      </c>
      <c r="AI70" s="811" t="s">
        <v>377</v>
      </c>
      <c r="AJ70" s="811" t="s">
        <v>377</v>
      </c>
      <c r="AK70" s="811" t="s">
        <v>377</v>
      </c>
      <c r="AL70" s="811" t="s">
        <v>377</v>
      </c>
      <c r="AM70" s="811" t="s">
        <v>377</v>
      </c>
      <c r="AN70" s="811" t="s">
        <v>377</v>
      </c>
      <c r="AO70" s="811" t="s">
        <v>377</v>
      </c>
      <c r="AP70" s="805" t="s">
        <v>377</v>
      </c>
      <c r="AQ70" s="806" t="s">
        <v>4361</v>
      </c>
      <c r="AR70" s="811" t="s">
        <v>377</v>
      </c>
      <c r="AS70" s="811">
        <v>41439</v>
      </c>
      <c r="AT70" s="804" t="s">
        <v>377</v>
      </c>
      <c r="AU70" s="804" t="s">
        <v>3596</v>
      </c>
      <c r="AV70" s="807" t="s">
        <v>4362</v>
      </c>
      <c r="AW70" s="804" t="s">
        <v>4003</v>
      </c>
      <c r="AX70" s="816">
        <v>1</v>
      </c>
      <c r="AY70" s="817">
        <v>60012000</v>
      </c>
      <c r="AZ70" s="804" t="s">
        <v>4359</v>
      </c>
      <c r="BA70" s="790" t="str">
        <f t="shared" si="5"/>
        <v>Implant.CPE INS / 3005-8798 / 0</v>
      </c>
      <c r="BB70" s="791">
        <f t="shared" si="6"/>
        <v>0</v>
      </c>
      <c r="BC70" s="791" t="s">
        <v>3654</v>
      </c>
      <c r="BD70" s="792" t="s">
        <v>3655</v>
      </c>
      <c r="BE70" s="790" t="s">
        <v>3654</v>
      </c>
    </row>
    <row r="71" spans="1:57" ht="30">
      <c r="A71" s="803" t="s">
        <v>3598</v>
      </c>
      <c r="B71" s="803" t="s">
        <v>4087</v>
      </c>
      <c r="C71" s="804" t="s">
        <v>3599</v>
      </c>
      <c r="D71" s="804" t="s">
        <v>3600</v>
      </c>
      <c r="E71" s="805">
        <v>4</v>
      </c>
      <c r="F71" s="806" t="s">
        <v>4363</v>
      </c>
      <c r="G71" s="807" t="s">
        <v>3109</v>
      </c>
      <c r="H71" s="808" t="s">
        <v>4364</v>
      </c>
      <c r="I71" s="803" t="s">
        <v>4365</v>
      </c>
      <c r="J71" s="804" t="s">
        <v>4366</v>
      </c>
      <c r="K71" s="803" t="s">
        <v>4367</v>
      </c>
      <c r="L71" s="803" t="s">
        <v>4368</v>
      </c>
      <c r="M71" s="807" t="s">
        <v>3572</v>
      </c>
      <c r="N71" s="807" t="s">
        <v>347</v>
      </c>
      <c r="O71" s="809">
        <v>36</v>
      </c>
      <c r="P71" s="810">
        <v>36</v>
      </c>
      <c r="Q71" s="807" t="s">
        <v>1</v>
      </c>
      <c r="R71" s="811">
        <v>41816</v>
      </c>
      <c r="S71" s="811" t="s">
        <v>377</v>
      </c>
      <c r="T71" s="811">
        <v>42293</v>
      </c>
      <c r="U71" s="811" t="s">
        <v>377</v>
      </c>
      <c r="V71" s="812">
        <v>43555</v>
      </c>
      <c r="W71" s="813">
        <v>43555</v>
      </c>
      <c r="X71" s="814" t="s">
        <v>377</v>
      </c>
      <c r="Y71" s="815" t="s">
        <v>377</v>
      </c>
      <c r="Z71" s="811" t="s">
        <v>377</v>
      </c>
      <c r="AA71" s="811" t="s">
        <v>377</v>
      </c>
      <c r="AB71" s="811" t="s">
        <v>377</v>
      </c>
      <c r="AC71" s="811" t="s">
        <v>377</v>
      </c>
      <c r="AD71" s="811" t="s">
        <v>377</v>
      </c>
      <c r="AE71" s="811" t="s">
        <v>377</v>
      </c>
      <c r="AF71" s="811" t="s">
        <v>377</v>
      </c>
      <c r="AG71" s="811" t="s">
        <v>377</v>
      </c>
      <c r="AH71" s="811" t="s">
        <v>377</v>
      </c>
      <c r="AI71" s="811" t="s">
        <v>377</v>
      </c>
      <c r="AJ71" s="811" t="s">
        <v>377</v>
      </c>
      <c r="AK71" s="811" t="s">
        <v>377</v>
      </c>
      <c r="AL71" s="811" t="s">
        <v>377</v>
      </c>
      <c r="AM71" s="811" t="s">
        <v>377</v>
      </c>
      <c r="AN71" s="811" t="s">
        <v>377</v>
      </c>
      <c r="AO71" s="811" t="s">
        <v>377</v>
      </c>
      <c r="AP71" s="805">
        <v>70</v>
      </c>
      <c r="AQ71" s="806" t="s">
        <v>4369</v>
      </c>
      <c r="AR71" s="811">
        <v>41618</v>
      </c>
      <c r="AS71" s="811">
        <v>41439</v>
      </c>
      <c r="AT71" s="804" t="s">
        <v>4125</v>
      </c>
      <c r="AU71" s="804" t="s">
        <v>3596</v>
      </c>
      <c r="AV71" s="807" t="s">
        <v>4370</v>
      </c>
      <c r="AW71" s="804" t="s">
        <v>3993</v>
      </c>
      <c r="AX71" s="816">
        <v>1</v>
      </c>
      <c r="AY71" s="817">
        <v>202</v>
      </c>
      <c r="AZ71" s="804" t="s">
        <v>4366</v>
      </c>
      <c r="BA71" s="790" t="str">
        <f t="shared" si="5"/>
        <v>Ajout INS / 3005-9028 / 36</v>
      </c>
      <c r="BB71" s="791" t="s">
        <v>3577</v>
      </c>
      <c r="BC71" s="791" t="s">
        <v>3577</v>
      </c>
      <c r="BD71" s="791" t="s">
        <v>3577</v>
      </c>
      <c r="BE71" s="791" t="s">
        <v>3577</v>
      </c>
    </row>
    <row r="72" spans="1:57" ht="30">
      <c r="A72" s="803" t="s">
        <v>3598</v>
      </c>
      <c r="B72" s="803" t="s">
        <v>4087</v>
      </c>
      <c r="C72" s="804" t="s">
        <v>3599</v>
      </c>
      <c r="D72" s="804" t="s">
        <v>3600</v>
      </c>
      <c r="E72" s="805">
        <v>4</v>
      </c>
      <c r="F72" s="806" t="s">
        <v>3243</v>
      </c>
      <c r="G72" s="807" t="s">
        <v>983</v>
      </c>
      <c r="H72" s="808" t="s">
        <v>4371</v>
      </c>
      <c r="I72" s="803" t="s">
        <v>4372</v>
      </c>
      <c r="J72" s="804" t="s">
        <v>1011</v>
      </c>
      <c r="K72" s="803" t="s">
        <v>4373</v>
      </c>
      <c r="L72" s="803" t="s">
        <v>1011</v>
      </c>
      <c r="M72" s="807" t="s">
        <v>3560</v>
      </c>
      <c r="N72" s="807" t="s">
        <v>371</v>
      </c>
      <c r="O72" s="809">
        <v>24</v>
      </c>
      <c r="P72" s="810">
        <v>24</v>
      </c>
      <c r="Q72" s="807" t="s">
        <v>1</v>
      </c>
      <c r="R72" s="811">
        <v>41813</v>
      </c>
      <c r="S72" s="811" t="s">
        <v>377</v>
      </c>
      <c r="T72" s="811">
        <v>42331</v>
      </c>
      <c r="U72" s="811" t="s">
        <v>377</v>
      </c>
      <c r="V72" s="812">
        <v>43709</v>
      </c>
      <c r="W72" s="813">
        <v>44073</v>
      </c>
      <c r="X72" s="814" t="s">
        <v>377</v>
      </c>
      <c r="Y72" s="815">
        <v>11.935483870967699</v>
      </c>
      <c r="Z72" s="811" t="s">
        <v>377</v>
      </c>
      <c r="AA72" s="811" t="s">
        <v>377</v>
      </c>
      <c r="AB72" s="811" t="s">
        <v>377</v>
      </c>
      <c r="AC72" s="811" t="s">
        <v>377</v>
      </c>
      <c r="AD72" s="811" t="s">
        <v>377</v>
      </c>
      <c r="AE72" s="811" t="s">
        <v>377</v>
      </c>
      <c r="AF72" s="811" t="s">
        <v>377</v>
      </c>
      <c r="AG72" s="811" t="s">
        <v>377</v>
      </c>
      <c r="AH72" s="811" t="s">
        <v>377</v>
      </c>
      <c r="AI72" s="811" t="s">
        <v>377</v>
      </c>
      <c r="AJ72" s="811" t="s">
        <v>377</v>
      </c>
      <c r="AK72" s="811" t="s">
        <v>377</v>
      </c>
      <c r="AL72" s="811" t="s">
        <v>377</v>
      </c>
      <c r="AM72" s="811" t="s">
        <v>377</v>
      </c>
      <c r="AN72" s="811" t="s">
        <v>377</v>
      </c>
      <c r="AO72" s="811" t="s">
        <v>377</v>
      </c>
      <c r="AP72" s="805">
        <v>10</v>
      </c>
      <c r="AQ72" s="806" t="s">
        <v>377</v>
      </c>
      <c r="AR72" s="811">
        <v>41618</v>
      </c>
      <c r="AS72" s="811">
        <v>41439</v>
      </c>
      <c r="AT72" s="804" t="s">
        <v>4125</v>
      </c>
      <c r="AU72" s="804" t="s">
        <v>3596</v>
      </c>
      <c r="AV72" s="807" t="s">
        <v>4374</v>
      </c>
      <c r="AW72" s="804" t="s">
        <v>3993</v>
      </c>
      <c r="AX72" s="816">
        <v>3</v>
      </c>
      <c r="AY72" s="817">
        <v>1252</v>
      </c>
      <c r="AZ72" s="804" t="s">
        <v>1011</v>
      </c>
      <c r="BA72" s="790" t="str">
        <f t="shared" si="5"/>
        <v>Augment. INS / 3005-4850 / 24</v>
      </c>
      <c r="BB72" s="791">
        <f t="shared" si="6"/>
        <v>0</v>
      </c>
      <c r="BC72" s="791" t="s">
        <v>3654</v>
      </c>
      <c r="BD72" s="792" t="s">
        <v>3655</v>
      </c>
      <c r="BE72" s="790" t="s">
        <v>3654</v>
      </c>
    </row>
    <row r="73" spans="1:57" ht="30">
      <c r="A73" s="803" t="s">
        <v>3598</v>
      </c>
      <c r="B73" s="803" t="s">
        <v>4087</v>
      </c>
      <c r="C73" s="804" t="s">
        <v>3599</v>
      </c>
      <c r="D73" s="804" t="s">
        <v>3600</v>
      </c>
      <c r="E73" s="805">
        <v>4</v>
      </c>
      <c r="F73" s="806" t="s">
        <v>2873</v>
      </c>
      <c r="G73" s="807" t="s">
        <v>1013</v>
      </c>
      <c r="H73" s="808" t="s">
        <v>4375</v>
      </c>
      <c r="I73" s="803" t="s">
        <v>4376</v>
      </c>
      <c r="J73" s="804" t="s">
        <v>1019</v>
      </c>
      <c r="K73" s="803" t="s">
        <v>4377</v>
      </c>
      <c r="L73" s="803" t="s">
        <v>4378</v>
      </c>
      <c r="M73" s="807" t="s">
        <v>3560</v>
      </c>
      <c r="N73" s="807" t="s">
        <v>371</v>
      </c>
      <c r="O73" s="809">
        <v>10</v>
      </c>
      <c r="P73" s="810">
        <v>10</v>
      </c>
      <c r="Q73" s="807" t="s">
        <v>1</v>
      </c>
      <c r="R73" s="811">
        <v>42293</v>
      </c>
      <c r="S73" s="811" t="s">
        <v>377</v>
      </c>
      <c r="T73" s="811">
        <v>42310</v>
      </c>
      <c r="U73" s="811" t="s">
        <v>377</v>
      </c>
      <c r="V73" s="812">
        <v>42936</v>
      </c>
      <c r="W73" s="813">
        <v>43738</v>
      </c>
      <c r="X73" s="814" t="s">
        <v>377</v>
      </c>
      <c r="Y73" s="815">
        <v>26.322580645161299</v>
      </c>
      <c r="Z73" s="811" t="s">
        <v>377</v>
      </c>
      <c r="AA73" s="811" t="s">
        <v>377</v>
      </c>
      <c r="AB73" s="811" t="s">
        <v>377</v>
      </c>
      <c r="AC73" s="811" t="s">
        <v>377</v>
      </c>
      <c r="AD73" s="811" t="s">
        <v>377</v>
      </c>
      <c r="AE73" s="811" t="s">
        <v>377</v>
      </c>
      <c r="AF73" s="811" t="s">
        <v>377</v>
      </c>
      <c r="AG73" s="811" t="s">
        <v>377</v>
      </c>
      <c r="AH73" s="811" t="s">
        <v>377</v>
      </c>
      <c r="AI73" s="811" t="s">
        <v>377</v>
      </c>
      <c r="AJ73" s="811" t="s">
        <v>377</v>
      </c>
      <c r="AK73" s="811" t="s">
        <v>377</v>
      </c>
      <c r="AL73" s="811" t="s">
        <v>377</v>
      </c>
      <c r="AM73" s="811" t="s">
        <v>377</v>
      </c>
      <c r="AN73" s="811" t="s">
        <v>377</v>
      </c>
      <c r="AO73" s="811" t="s">
        <v>377</v>
      </c>
      <c r="AP73" s="805">
        <v>10</v>
      </c>
      <c r="AQ73" s="806" t="s">
        <v>377</v>
      </c>
      <c r="AR73" s="811">
        <v>41618</v>
      </c>
      <c r="AS73" s="811">
        <v>41439</v>
      </c>
      <c r="AT73" s="804" t="s">
        <v>3836</v>
      </c>
      <c r="AU73" s="804" t="s">
        <v>3562</v>
      </c>
      <c r="AV73" s="807" t="s">
        <v>4379</v>
      </c>
      <c r="AW73" s="804" t="s">
        <v>3993</v>
      </c>
      <c r="AX73" s="816">
        <v>2</v>
      </c>
      <c r="AY73" s="817">
        <v>402</v>
      </c>
      <c r="AZ73" s="804" t="s">
        <v>1019</v>
      </c>
      <c r="BA73" s="790" t="str">
        <f t="shared" si="5"/>
        <v>Augment. INS / 3005-0935 / 10</v>
      </c>
      <c r="BB73" s="791">
        <f t="shared" si="6"/>
        <v>0</v>
      </c>
      <c r="BC73" s="791" t="s">
        <v>3654</v>
      </c>
      <c r="BD73" s="792" t="s">
        <v>3655</v>
      </c>
      <c r="BE73" s="790" t="s">
        <v>3654</v>
      </c>
    </row>
    <row r="74" spans="1:57" ht="30">
      <c r="A74" s="803" t="s">
        <v>3598</v>
      </c>
      <c r="B74" s="803" t="s">
        <v>4087</v>
      </c>
      <c r="C74" s="804" t="s">
        <v>3599</v>
      </c>
      <c r="D74" s="804" t="s">
        <v>3600</v>
      </c>
      <c r="E74" s="805">
        <v>4</v>
      </c>
      <c r="F74" s="806" t="s">
        <v>4380</v>
      </c>
      <c r="G74" s="807" t="s">
        <v>1013</v>
      </c>
      <c r="H74" s="808" t="s">
        <v>4381</v>
      </c>
      <c r="I74" s="803" t="s">
        <v>4376</v>
      </c>
      <c r="J74" s="804" t="s">
        <v>1019</v>
      </c>
      <c r="K74" s="803" t="s">
        <v>4382</v>
      </c>
      <c r="L74" s="803" t="s">
        <v>4383</v>
      </c>
      <c r="M74" s="807" t="s">
        <v>4000</v>
      </c>
      <c r="N74" s="807" t="s">
        <v>347</v>
      </c>
      <c r="O74" s="809">
        <v>62</v>
      </c>
      <c r="P74" s="810">
        <v>62</v>
      </c>
      <c r="Q74" s="807" t="s">
        <v>1</v>
      </c>
      <c r="R74" s="811">
        <v>41815</v>
      </c>
      <c r="S74" s="811">
        <v>41815</v>
      </c>
      <c r="T74" s="811" t="s">
        <v>377</v>
      </c>
      <c r="U74" s="811" t="s">
        <v>377</v>
      </c>
      <c r="V74" s="812" t="s">
        <v>377</v>
      </c>
      <c r="W74" s="813" t="s">
        <v>377</v>
      </c>
      <c r="X74" s="814" t="s">
        <v>377</v>
      </c>
      <c r="Y74" s="815" t="s">
        <v>377</v>
      </c>
      <c r="Z74" s="811" t="s">
        <v>377</v>
      </c>
      <c r="AA74" s="811" t="s">
        <v>377</v>
      </c>
      <c r="AB74" s="811" t="s">
        <v>377</v>
      </c>
      <c r="AC74" s="811" t="s">
        <v>377</v>
      </c>
      <c r="AD74" s="811" t="s">
        <v>377</v>
      </c>
      <c r="AE74" s="811" t="s">
        <v>377</v>
      </c>
      <c r="AF74" s="811" t="s">
        <v>377</v>
      </c>
      <c r="AG74" s="811" t="s">
        <v>377</v>
      </c>
      <c r="AH74" s="811" t="s">
        <v>377</v>
      </c>
      <c r="AI74" s="811" t="s">
        <v>377</v>
      </c>
      <c r="AJ74" s="811" t="s">
        <v>377</v>
      </c>
      <c r="AK74" s="811" t="s">
        <v>377</v>
      </c>
      <c r="AL74" s="811" t="s">
        <v>377</v>
      </c>
      <c r="AM74" s="811" t="s">
        <v>377</v>
      </c>
      <c r="AN74" s="811" t="s">
        <v>377</v>
      </c>
      <c r="AO74" s="811" t="s">
        <v>377</v>
      </c>
      <c r="AP74" s="805" t="s">
        <v>377</v>
      </c>
      <c r="AQ74" s="806" t="s">
        <v>377</v>
      </c>
      <c r="AR74" s="811">
        <v>41618</v>
      </c>
      <c r="AS74" s="811">
        <v>41439</v>
      </c>
      <c r="AT74" s="804" t="s">
        <v>377</v>
      </c>
      <c r="AU74" s="804" t="s">
        <v>3596</v>
      </c>
      <c r="AV74" s="807" t="s">
        <v>4384</v>
      </c>
      <c r="AW74" s="804" t="s">
        <v>3993</v>
      </c>
      <c r="AX74" s="816">
        <v>1</v>
      </c>
      <c r="AY74" s="817">
        <v>402</v>
      </c>
      <c r="AZ74" s="804" t="s">
        <v>1019</v>
      </c>
      <c r="BA74" s="790" t="str">
        <f t="shared" si="5"/>
        <v>Ajout INS / 3005-9105 / 62</v>
      </c>
      <c r="BB74" s="791">
        <f t="shared" si="6"/>
        <v>0</v>
      </c>
      <c r="BC74" s="791" t="s">
        <v>3654</v>
      </c>
      <c r="BD74" s="792" t="s">
        <v>3655</v>
      </c>
      <c r="BE74" s="790" t="s">
        <v>3654</v>
      </c>
    </row>
    <row r="75" spans="1:57" ht="30">
      <c r="A75" s="803" t="s">
        <v>3598</v>
      </c>
      <c r="B75" s="803" t="s">
        <v>4087</v>
      </c>
      <c r="C75" s="804" t="s">
        <v>3608</v>
      </c>
      <c r="D75" s="804" t="s">
        <v>3609</v>
      </c>
      <c r="E75" s="805">
        <v>5</v>
      </c>
      <c r="F75" s="806" t="s">
        <v>4385</v>
      </c>
      <c r="G75" s="807" t="s">
        <v>1029</v>
      </c>
      <c r="H75" s="808" t="s">
        <v>4386</v>
      </c>
      <c r="I75" s="803" t="s">
        <v>4387</v>
      </c>
      <c r="J75" s="804" t="s">
        <v>1031</v>
      </c>
      <c r="K75" s="803" t="s">
        <v>4388</v>
      </c>
      <c r="L75" s="803" t="s">
        <v>4389</v>
      </c>
      <c r="M75" s="807" t="s">
        <v>3560</v>
      </c>
      <c r="N75" s="807" t="s">
        <v>347</v>
      </c>
      <c r="O75" s="809">
        <v>42</v>
      </c>
      <c r="P75" s="810">
        <v>42</v>
      </c>
      <c r="Q75" s="807" t="s">
        <v>1</v>
      </c>
      <c r="R75" s="811">
        <v>41892</v>
      </c>
      <c r="S75" s="811" t="s">
        <v>377</v>
      </c>
      <c r="T75" s="811">
        <v>42348</v>
      </c>
      <c r="U75" s="811" t="s">
        <v>377</v>
      </c>
      <c r="V75" s="812">
        <v>42975</v>
      </c>
      <c r="W75" s="813">
        <v>43555</v>
      </c>
      <c r="X75" s="814" t="s">
        <v>377</v>
      </c>
      <c r="Y75" s="815">
        <v>19.096774193548402</v>
      </c>
      <c r="Z75" s="811">
        <v>43082</v>
      </c>
      <c r="AA75" s="811" t="s">
        <v>377</v>
      </c>
      <c r="AB75" s="811" t="s">
        <v>377</v>
      </c>
      <c r="AC75" s="811" t="s">
        <v>377</v>
      </c>
      <c r="AD75" s="811" t="s">
        <v>377</v>
      </c>
      <c r="AE75" s="811">
        <v>43082</v>
      </c>
      <c r="AF75" s="811" t="s">
        <v>377</v>
      </c>
      <c r="AG75" s="811" t="s">
        <v>377</v>
      </c>
      <c r="AH75" s="811" t="s">
        <v>377</v>
      </c>
      <c r="AI75" s="811" t="s">
        <v>377</v>
      </c>
      <c r="AJ75" s="811" t="s">
        <v>377</v>
      </c>
      <c r="AK75" s="811" t="s">
        <v>377</v>
      </c>
      <c r="AL75" s="811" t="s">
        <v>377</v>
      </c>
      <c r="AM75" s="811" t="s">
        <v>377</v>
      </c>
      <c r="AN75" s="811" t="s">
        <v>377</v>
      </c>
      <c r="AO75" s="811" t="s">
        <v>377</v>
      </c>
      <c r="AP75" s="805">
        <v>10</v>
      </c>
      <c r="AQ75" s="806" t="s">
        <v>377</v>
      </c>
      <c r="AR75" s="811">
        <v>41668</v>
      </c>
      <c r="AS75" s="811" t="s">
        <v>377</v>
      </c>
      <c r="AT75" s="804" t="s">
        <v>3836</v>
      </c>
      <c r="AU75" s="804" t="s">
        <v>3596</v>
      </c>
      <c r="AV75" s="807" t="s">
        <v>4390</v>
      </c>
      <c r="AW75" s="804" t="s">
        <v>3993</v>
      </c>
      <c r="AX75" s="816">
        <v>2</v>
      </c>
      <c r="AY75" s="817">
        <v>60001381</v>
      </c>
      <c r="AZ75" s="804" t="s">
        <v>1031</v>
      </c>
      <c r="BA75" s="790" t="str">
        <f t="shared" si="5"/>
        <v>Ajout INS / 3005-8874 / 42</v>
      </c>
      <c r="BB75" s="791">
        <f t="shared" si="6"/>
        <v>43082</v>
      </c>
      <c r="BC75" s="790" t="s">
        <v>64</v>
      </c>
      <c r="BD75" s="792">
        <v>1</v>
      </c>
      <c r="BE75" s="790" t="s">
        <v>3655</v>
      </c>
    </row>
    <row r="76" spans="1:57" ht="30">
      <c r="A76" s="803" t="s">
        <v>3598</v>
      </c>
      <c r="B76" s="803" t="s">
        <v>4087</v>
      </c>
      <c r="C76" s="804" t="s">
        <v>3608</v>
      </c>
      <c r="D76" s="804" t="s">
        <v>3609</v>
      </c>
      <c r="E76" s="805">
        <v>5</v>
      </c>
      <c r="F76" s="806" t="s">
        <v>1040</v>
      </c>
      <c r="G76" s="807" t="s">
        <v>1035</v>
      </c>
      <c r="H76" s="808" t="s">
        <v>4391</v>
      </c>
      <c r="I76" s="803" t="s">
        <v>4392</v>
      </c>
      <c r="J76" s="804" t="s">
        <v>4393</v>
      </c>
      <c r="K76" s="803" t="s">
        <v>1042</v>
      </c>
      <c r="L76" s="803" t="s">
        <v>4394</v>
      </c>
      <c r="M76" s="807" t="s">
        <v>3560</v>
      </c>
      <c r="N76" s="807" t="s">
        <v>347</v>
      </c>
      <c r="O76" s="809">
        <v>39</v>
      </c>
      <c r="P76" s="810">
        <v>39</v>
      </c>
      <c r="Q76" s="807" t="s">
        <v>1</v>
      </c>
      <c r="R76" s="811">
        <v>42339</v>
      </c>
      <c r="S76" s="811" t="s">
        <v>377</v>
      </c>
      <c r="T76" s="811">
        <v>42340</v>
      </c>
      <c r="U76" s="811" t="s">
        <v>377</v>
      </c>
      <c r="V76" s="812">
        <v>42827</v>
      </c>
      <c r="W76" s="813">
        <v>43680</v>
      </c>
      <c r="X76" s="814" t="s">
        <v>377</v>
      </c>
      <c r="Y76" s="815">
        <v>28.032258064516096</v>
      </c>
      <c r="Z76" s="811" t="s">
        <v>377</v>
      </c>
      <c r="AA76" s="811" t="s">
        <v>377</v>
      </c>
      <c r="AB76" s="811" t="s">
        <v>377</v>
      </c>
      <c r="AC76" s="811" t="s">
        <v>377</v>
      </c>
      <c r="AD76" s="811" t="s">
        <v>377</v>
      </c>
      <c r="AE76" s="811" t="s">
        <v>377</v>
      </c>
      <c r="AF76" s="811" t="s">
        <v>377</v>
      </c>
      <c r="AG76" s="811" t="s">
        <v>377</v>
      </c>
      <c r="AH76" s="811" t="s">
        <v>377</v>
      </c>
      <c r="AI76" s="811" t="s">
        <v>377</v>
      </c>
      <c r="AJ76" s="811" t="s">
        <v>377</v>
      </c>
      <c r="AK76" s="811" t="s">
        <v>377</v>
      </c>
      <c r="AL76" s="811" t="s">
        <v>377</v>
      </c>
      <c r="AM76" s="811" t="s">
        <v>377</v>
      </c>
      <c r="AN76" s="811" t="s">
        <v>377</v>
      </c>
      <c r="AO76" s="811" t="s">
        <v>377</v>
      </c>
      <c r="AP76" s="805">
        <v>10</v>
      </c>
      <c r="AQ76" s="806" t="s">
        <v>377</v>
      </c>
      <c r="AR76" s="811">
        <v>41668</v>
      </c>
      <c r="AS76" s="811">
        <v>41431</v>
      </c>
      <c r="AT76" s="804" t="s">
        <v>3836</v>
      </c>
      <c r="AU76" s="804" t="s">
        <v>3562</v>
      </c>
      <c r="AV76" s="807" t="s">
        <v>4395</v>
      </c>
      <c r="AW76" s="804" t="s">
        <v>3993</v>
      </c>
      <c r="AX76" s="816">
        <v>1</v>
      </c>
      <c r="AY76" s="817">
        <v>405</v>
      </c>
      <c r="AZ76" s="804" t="s">
        <v>4393</v>
      </c>
      <c r="BA76" s="790" t="str">
        <f t="shared" si="5"/>
        <v>Ajout INS / 3005-8676 / 39</v>
      </c>
      <c r="BB76" s="791">
        <f t="shared" si="6"/>
        <v>0</v>
      </c>
      <c r="BC76" s="791" t="s">
        <v>3654</v>
      </c>
      <c r="BD76" s="792" t="s">
        <v>3655</v>
      </c>
      <c r="BE76" s="790" t="s">
        <v>3654</v>
      </c>
    </row>
    <row r="77" spans="1:57" ht="30">
      <c r="A77" s="803" t="s">
        <v>3598</v>
      </c>
      <c r="B77" s="803" t="s">
        <v>4087</v>
      </c>
      <c r="C77" s="804" t="s">
        <v>3608</v>
      </c>
      <c r="D77" s="804" t="s">
        <v>3609</v>
      </c>
      <c r="E77" s="805">
        <v>5</v>
      </c>
      <c r="F77" s="806" t="s">
        <v>4396</v>
      </c>
      <c r="G77" s="807" t="s">
        <v>1035</v>
      </c>
      <c r="H77" s="808" t="s">
        <v>4397</v>
      </c>
      <c r="I77" s="803" t="s">
        <v>4398</v>
      </c>
      <c r="J77" s="804" t="s">
        <v>4399</v>
      </c>
      <c r="K77" s="803" t="s">
        <v>4398</v>
      </c>
      <c r="L77" s="803" t="s">
        <v>4399</v>
      </c>
      <c r="M77" s="807" t="s">
        <v>3560</v>
      </c>
      <c r="N77" s="807" t="s">
        <v>371</v>
      </c>
      <c r="O77" s="809">
        <v>10</v>
      </c>
      <c r="P77" s="810">
        <v>10</v>
      </c>
      <c r="Q77" s="807" t="s">
        <v>1</v>
      </c>
      <c r="R77" s="811">
        <v>41876</v>
      </c>
      <c r="S77" s="811" t="s">
        <v>377</v>
      </c>
      <c r="T77" s="811">
        <v>42220</v>
      </c>
      <c r="U77" s="811" t="s">
        <v>377</v>
      </c>
      <c r="V77" s="812">
        <v>42241</v>
      </c>
      <c r="W77" s="813">
        <v>43693</v>
      </c>
      <c r="X77" s="814" t="s">
        <v>377</v>
      </c>
      <c r="Y77" s="815">
        <v>47.709677419354804</v>
      </c>
      <c r="Z77" s="811" t="s">
        <v>377</v>
      </c>
      <c r="AA77" s="811" t="s">
        <v>377</v>
      </c>
      <c r="AB77" s="811" t="s">
        <v>377</v>
      </c>
      <c r="AC77" s="811" t="s">
        <v>377</v>
      </c>
      <c r="AD77" s="811" t="s">
        <v>377</v>
      </c>
      <c r="AE77" s="811" t="s">
        <v>377</v>
      </c>
      <c r="AF77" s="811" t="s">
        <v>377</v>
      </c>
      <c r="AG77" s="811" t="s">
        <v>377</v>
      </c>
      <c r="AH77" s="811" t="s">
        <v>377</v>
      </c>
      <c r="AI77" s="811" t="s">
        <v>377</v>
      </c>
      <c r="AJ77" s="811" t="s">
        <v>377</v>
      </c>
      <c r="AK77" s="811" t="s">
        <v>377</v>
      </c>
      <c r="AL77" s="811" t="s">
        <v>377</v>
      </c>
      <c r="AM77" s="811" t="s">
        <v>377</v>
      </c>
      <c r="AN77" s="811" t="s">
        <v>377</v>
      </c>
      <c r="AO77" s="811" t="s">
        <v>377</v>
      </c>
      <c r="AP77" s="805">
        <v>10</v>
      </c>
      <c r="AQ77" s="806" t="s">
        <v>377</v>
      </c>
      <c r="AR77" s="811">
        <v>41668</v>
      </c>
      <c r="AS77" s="811">
        <v>41431</v>
      </c>
      <c r="AT77" s="804" t="s">
        <v>4001</v>
      </c>
      <c r="AU77" s="804" t="s">
        <v>3562</v>
      </c>
      <c r="AV77" s="807" t="s">
        <v>4400</v>
      </c>
      <c r="AW77" s="804" t="s">
        <v>3993</v>
      </c>
      <c r="AX77" s="816">
        <v>4</v>
      </c>
      <c r="AY77" s="817">
        <v>564</v>
      </c>
      <c r="AZ77" s="804" t="s">
        <v>4399</v>
      </c>
      <c r="BA77" s="790" t="str">
        <f t="shared" si="5"/>
        <v>Augment. INS / 2154-5892 / 10</v>
      </c>
      <c r="BB77" s="791">
        <f t="shared" si="6"/>
        <v>0</v>
      </c>
      <c r="BC77" s="791" t="s">
        <v>3654</v>
      </c>
      <c r="BD77" s="792" t="s">
        <v>3655</v>
      </c>
      <c r="BE77" s="790" t="s">
        <v>3654</v>
      </c>
    </row>
    <row r="78" spans="1:57" ht="30">
      <c r="A78" s="803" t="s">
        <v>3598</v>
      </c>
      <c r="B78" s="803" t="s">
        <v>4087</v>
      </c>
      <c r="C78" s="804" t="s">
        <v>3608</v>
      </c>
      <c r="D78" s="804" t="s">
        <v>3609</v>
      </c>
      <c r="E78" s="805">
        <v>5</v>
      </c>
      <c r="F78" s="806" t="s">
        <v>4401</v>
      </c>
      <c r="G78" s="807" t="s">
        <v>1035</v>
      </c>
      <c r="H78" s="808" t="s">
        <v>4402</v>
      </c>
      <c r="I78" s="803" t="s">
        <v>4403</v>
      </c>
      <c r="J78" s="804" t="s">
        <v>4404</v>
      </c>
      <c r="K78" s="803" t="s">
        <v>4403</v>
      </c>
      <c r="L78" s="803" t="s">
        <v>4404</v>
      </c>
      <c r="M78" s="807" t="s">
        <v>4000</v>
      </c>
      <c r="N78" s="807" t="s">
        <v>371</v>
      </c>
      <c r="O78" s="809">
        <v>1</v>
      </c>
      <c r="P78" s="810">
        <v>1</v>
      </c>
      <c r="Q78" s="807" t="s">
        <v>1</v>
      </c>
      <c r="R78" s="811">
        <v>41793</v>
      </c>
      <c r="S78" s="811">
        <v>41793</v>
      </c>
      <c r="T78" s="811" t="s">
        <v>377</v>
      </c>
      <c r="U78" s="811" t="s">
        <v>377</v>
      </c>
      <c r="V78" s="812" t="s">
        <v>377</v>
      </c>
      <c r="W78" s="813" t="s">
        <v>377</v>
      </c>
      <c r="X78" s="814" t="s">
        <v>377</v>
      </c>
      <c r="Y78" s="815" t="s">
        <v>377</v>
      </c>
      <c r="Z78" s="811" t="s">
        <v>377</v>
      </c>
      <c r="AA78" s="811" t="s">
        <v>377</v>
      </c>
      <c r="AB78" s="811" t="s">
        <v>377</v>
      </c>
      <c r="AC78" s="811" t="s">
        <v>377</v>
      </c>
      <c r="AD78" s="811" t="s">
        <v>377</v>
      </c>
      <c r="AE78" s="811" t="s">
        <v>377</v>
      </c>
      <c r="AF78" s="811" t="s">
        <v>377</v>
      </c>
      <c r="AG78" s="811" t="s">
        <v>377</v>
      </c>
      <c r="AH78" s="811" t="s">
        <v>377</v>
      </c>
      <c r="AI78" s="811" t="s">
        <v>377</v>
      </c>
      <c r="AJ78" s="811" t="s">
        <v>377</v>
      </c>
      <c r="AK78" s="811" t="s">
        <v>377</v>
      </c>
      <c r="AL78" s="811" t="s">
        <v>377</v>
      </c>
      <c r="AM78" s="811" t="s">
        <v>377</v>
      </c>
      <c r="AN78" s="811" t="s">
        <v>377</v>
      </c>
      <c r="AO78" s="811" t="s">
        <v>377</v>
      </c>
      <c r="AP78" s="805" t="s">
        <v>377</v>
      </c>
      <c r="AQ78" s="806" t="s">
        <v>377</v>
      </c>
      <c r="AR78" s="811">
        <v>41668</v>
      </c>
      <c r="AS78" s="811">
        <v>41439</v>
      </c>
      <c r="AT78" s="804" t="s">
        <v>377</v>
      </c>
      <c r="AU78" s="804" t="s">
        <v>3562</v>
      </c>
      <c r="AV78" s="807" t="s">
        <v>4405</v>
      </c>
      <c r="AW78" s="804" t="s">
        <v>3993</v>
      </c>
      <c r="AX78" s="816">
        <v>3</v>
      </c>
      <c r="AY78" s="817">
        <v>845</v>
      </c>
      <c r="AZ78" s="804" t="s">
        <v>4404</v>
      </c>
      <c r="BA78" s="790" t="str">
        <f t="shared" si="5"/>
        <v>Augment. INS / 2538-9057 / 1</v>
      </c>
      <c r="BB78" s="791">
        <f t="shared" si="6"/>
        <v>0</v>
      </c>
      <c r="BC78" s="791" t="s">
        <v>3654</v>
      </c>
      <c r="BD78" s="792" t="s">
        <v>3655</v>
      </c>
      <c r="BE78" s="790" t="s">
        <v>3654</v>
      </c>
    </row>
    <row r="79" spans="1:57" ht="30">
      <c r="A79" s="803" t="s">
        <v>3598</v>
      </c>
      <c r="B79" s="803" t="s">
        <v>4087</v>
      </c>
      <c r="C79" s="804" t="s">
        <v>3608</v>
      </c>
      <c r="D79" s="804" t="s">
        <v>3609</v>
      </c>
      <c r="E79" s="805">
        <v>5</v>
      </c>
      <c r="F79" s="806" t="s">
        <v>1036</v>
      </c>
      <c r="G79" s="807" t="s">
        <v>1035</v>
      </c>
      <c r="H79" s="808" t="s">
        <v>4406</v>
      </c>
      <c r="I79" s="803" t="s">
        <v>4407</v>
      </c>
      <c r="J79" s="804" t="s">
        <v>4408</v>
      </c>
      <c r="K79" s="803" t="s">
        <v>4409</v>
      </c>
      <c r="L79" s="803" t="s">
        <v>4408</v>
      </c>
      <c r="M79" s="807" t="s">
        <v>3585</v>
      </c>
      <c r="N79" s="807" t="s">
        <v>371</v>
      </c>
      <c r="O79" s="809">
        <v>2</v>
      </c>
      <c r="P79" s="810">
        <v>2</v>
      </c>
      <c r="Q79" s="807" t="s">
        <v>1</v>
      </c>
      <c r="R79" s="811" t="s">
        <v>377</v>
      </c>
      <c r="S79" s="811" t="s">
        <v>377</v>
      </c>
      <c r="T79" s="811" t="s">
        <v>377</v>
      </c>
      <c r="U79" s="811" t="s">
        <v>377</v>
      </c>
      <c r="V79" s="812" t="s">
        <v>377</v>
      </c>
      <c r="W79" s="813" t="s">
        <v>377</v>
      </c>
      <c r="X79" s="814" t="s">
        <v>377</v>
      </c>
      <c r="Y79" s="815" t="s">
        <v>377</v>
      </c>
      <c r="Z79" s="811" t="s">
        <v>377</v>
      </c>
      <c r="AA79" s="811" t="s">
        <v>377</v>
      </c>
      <c r="AB79" s="811" t="s">
        <v>377</v>
      </c>
      <c r="AC79" s="811" t="s">
        <v>377</v>
      </c>
      <c r="AD79" s="811" t="s">
        <v>377</v>
      </c>
      <c r="AE79" s="811" t="s">
        <v>377</v>
      </c>
      <c r="AF79" s="811" t="s">
        <v>377</v>
      </c>
      <c r="AG79" s="811" t="s">
        <v>377</v>
      </c>
      <c r="AH79" s="811" t="s">
        <v>377</v>
      </c>
      <c r="AI79" s="811" t="s">
        <v>377</v>
      </c>
      <c r="AJ79" s="811" t="s">
        <v>377</v>
      </c>
      <c r="AK79" s="811" t="s">
        <v>377</v>
      </c>
      <c r="AL79" s="811" t="s">
        <v>377</v>
      </c>
      <c r="AM79" s="811" t="s">
        <v>377</v>
      </c>
      <c r="AN79" s="811" t="s">
        <v>377</v>
      </c>
      <c r="AO79" s="811" t="s">
        <v>377</v>
      </c>
      <c r="AP79" s="805" t="s">
        <v>377</v>
      </c>
      <c r="AQ79" s="806" t="s">
        <v>4410</v>
      </c>
      <c r="AR79" s="811">
        <v>41668</v>
      </c>
      <c r="AS79" s="811">
        <v>41439</v>
      </c>
      <c r="AT79" s="804" t="s">
        <v>377</v>
      </c>
      <c r="AU79" s="804" t="s">
        <v>3562</v>
      </c>
      <c r="AV79" s="807" t="s">
        <v>4411</v>
      </c>
      <c r="AW79" s="804" t="s">
        <v>3993</v>
      </c>
      <c r="AX79" s="816">
        <v>8</v>
      </c>
      <c r="AY79" s="817">
        <v>1654</v>
      </c>
      <c r="AZ79" s="804" t="s">
        <v>4408</v>
      </c>
      <c r="BA79" s="790" t="str">
        <f t="shared" si="5"/>
        <v>Augment. INS / 3005-1328 / 2</v>
      </c>
      <c r="BB79" s="791" t="s">
        <v>3577</v>
      </c>
      <c r="BC79" s="791" t="s">
        <v>3577</v>
      </c>
      <c r="BD79" s="791" t="s">
        <v>3577</v>
      </c>
      <c r="BE79" s="791" t="s">
        <v>3577</v>
      </c>
    </row>
    <row r="80" spans="1:57" ht="30">
      <c r="A80" s="803" t="s">
        <v>3598</v>
      </c>
      <c r="B80" s="803" t="s">
        <v>4087</v>
      </c>
      <c r="C80" s="804" t="s">
        <v>3608</v>
      </c>
      <c r="D80" s="804" t="s">
        <v>3609</v>
      </c>
      <c r="E80" s="805">
        <v>5</v>
      </c>
      <c r="F80" s="806" t="s">
        <v>4412</v>
      </c>
      <c r="G80" s="807" t="s">
        <v>1054</v>
      </c>
      <c r="H80" s="808" t="s">
        <v>4413</v>
      </c>
      <c r="I80" s="803" t="s">
        <v>4414</v>
      </c>
      <c r="J80" s="804" t="s">
        <v>4415</v>
      </c>
      <c r="K80" s="803" t="s">
        <v>4416</v>
      </c>
      <c r="L80" s="803" t="s">
        <v>4417</v>
      </c>
      <c r="M80" s="807" t="s">
        <v>4000</v>
      </c>
      <c r="N80" s="807" t="s">
        <v>347</v>
      </c>
      <c r="O80" s="809">
        <v>64</v>
      </c>
      <c r="P80" s="810">
        <v>64</v>
      </c>
      <c r="Q80" s="807" t="s">
        <v>1</v>
      </c>
      <c r="R80" s="811">
        <v>41789</v>
      </c>
      <c r="S80" s="811">
        <v>41789</v>
      </c>
      <c r="T80" s="811" t="s">
        <v>377</v>
      </c>
      <c r="U80" s="811" t="s">
        <v>377</v>
      </c>
      <c r="V80" s="812" t="s">
        <v>377</v>
      </c>
      <c r="W80" s="813" t="s">
        <v>377</v>
      </c>
      <c r="X80" s="814" t="s">
        <v>377</v>
      </c>
      <c r="Y80" s="815" t="s">
        <v>377</v>
      </c>
      <c r="Z80" s="811" t="s">
        <v>377</v>
      </c>
      <c r="AA80" s="811" t="s">
        <v>377</v>
      </c>
      <c r="AB80" s="811" t="s">
        <v>377</v>
      </c>
      <c r="AC80" s="811" t="s">
        <v>377</v>
      </c>
      <c r="AD80" s="811" t="s">
        <v>377</v>
      </c>
      <c r="AE80" s="811" t="s">
        <v>377</v>
      </c>
      <c r="AF80" s="811" t="s">
        <v>377</v>
      </c>
      <c r="AG80" s="811" t="s">
        <v>377</v>
      </c>
      <c r="AH80" s="811" t="s">
        <v>377</v>
      </c>
      <c r="AI80" s="811" t="s">
        <v>377</v>
      </c>
      <c r="AJ80" s="811" t="s">
        <v>377</v>
      </c>
      <c r="AK80" s="811" t="s">
        <v>377</v>
      </c>
      <c r="AL80" s="811" t="s">
        <v>377</v>
      </c>
      <c r="AM80" s="811" t="s">
        <v>377</v>
      </c>
      <c r="AN80" s="811" t="s">
        <v>377</v>
      </c>
      <c r="AO80" s="811" t="s">
        <v>377</v>
      </c>
      <c r="AP80" s="805" t="s">
        <v>377</v>
      </c>
      <c r="AQ80" s="806" t="s">
        <v>377</v>
      </c>
      <c r="AR80" s="811">
        <v>41668</v>
      </c>
      <c r="AS80" s="811">
        <v>41439</v>
      </c>
      <c r="AT80" s="804" t="s">
        <v>377</v>
      </c>
      <c r="AU80" s="804" t="s">
        <v>3562</v>
      </c>
      <c r="AV80" s="807" t="s">
        <v>4418</v>
      </c>
      <c r="AW80" s="804" t="s">
        <v>3993</v>
      </c>
      <c r="AX80" s="816">
        <v>1</v>
      </c>
      <c r="AY80" s="817">
        <v>60005875</v>
      </c>
      <c r="AZ80" s="804" t="s">
        <v>4415</v>
      </c>
      <c r="BA80" s="790" t="str">
        <f t="shared" si="5"/>
        <v>Ajout INS / 3005-8832 / 64</v>
      </c>
      <c r="BB80" s="791">
        <f t="shared" si="6"/>
        <v>0</v>
      </c>
      <c r="BC80" s="791" t="s">
        <v>3654</v>
      </c>
      <c r="BD80" s="792" t="s">
        <v>3655</v>
      </c>
      <c r="BE80" s="790" t="s">
        <v>3654</v>
      </c>
    </row>
    <row r="81" spans="1:57" ht="30">
      <c r="A81" s="803" t="s">
        <v>3598</v>
      </c>
      <c r="B81" s="803" t="s">
        <v>4087</v>
      </c>
      <c r="C81" s="804" t="s">
        <v>3608</v>
      </c>
      <c r="D81" s="804" t="s">
        <v>3609</v>
      </c>
      <c r="E81" s="805">
        <v>5</v>
      </c>
      <c r="F81" s="806" t="s">
        <v>1063</v>
      </c>
      <c r="G81" s="807" t="s">
        <v>1062</v>
      </c>
      <c r="H81" s="808" t="s">
        <v>4419</v>
      </c>
      <c r="I81" s="803" t="s">
        <v>3611</v>
      </c>
      <c r="J81" s="804" t="s">
        <v>2879</v>
      </c>
      <c r="K81" s="803" t="s">
        <v>3611</v>
      </c>
      <c r="L81" s="803" t="s">
        <v>2879</v>
      </c>
      <c r="M81" s="807" t="s">
        <v>3585</v>
      </c>
      <c r="N81" s="807" t="s">
        <v>371</v>
      </c>
      <c r="O81" s="809">
        <v>8</v>
      </c>
      <c r="P81" s="810">
        <v>8</v>
      </c>
      <c r="Q81" s="807" t="s">
        <v>1</v>
      </c>
      <c r="R81" s="811">
        <v>41789</v>
      </c>
      <c r="S81" s="811">
        <v>41789</v>
      </c>
      <c r="T81" s="811" t="s">
        <v>377</v>
      </c>
      <c r="U81" s="811" t="s">
        <v>377</v>
      </c>
      <c r="V81" s="812" t="s">
        <v>377</v>
      </c>
      <c r="W81" s="813" t="s">
        <v>377</v>
      </c>
      <c r="X81" s="814" t="s">
        <v>377</v>
      </c>
      <c r="Y81" s="815" t="s">
        <v>377</v>
      </c>
      <c r="Z81" s="811" t="s">
        <v>377</v>
      </c>
      <c r="AA81" s="811" t="s">
        <v>377</v>
      </c>
      <c r="AB81" s="811" t="s">
        <v>377</v>
      </c>
      <c r="AC81" s="811" t="s">
        <v>377</v>
      </c>
      <c r="AD81" s="811" t="s">
        <v>377</v>
      </c>
      <c r="AE81" s="811" t="s">
        <v>377</v>
      </c>
      <c r="AF81" s="811" t="s">
        <v>377</v>
      </c>
      <c r="AG81" s="811" t="s">
        <v>377</v>
      </c>
      <c r="AH81" s="811" t="s">
        <v>377</v>
      </c>
      <c r="AI81" s="811" t="s">
        <v>377</v>
      </c>
      <c r="AJ81" s="811" t="s">
        <v>377</v>
      </c>
      <c r="AK81" s="811" t="s">
        <v>377</v>
      </c>
      <c r="AL81" s="811" t="s">
        <v>377</v>
      </c>
      <c r="AM81" s="811" t="s">
        <v>377</v>
      </c>
      <c r="AN81" s="811" t="s">
        <v>377</v>
      </c>
      <c r="AO81" s="811" t="s">
        <v>377</v>
      </c>
      <c r="AP81" s="805" t="s">
        <v>377</v>
      </c>
      <c r="AQ81" s="806" t="s">
        <v>4420</v>
      </c>
      <c r="AR81" s="811">
        <v>41668</v>
      </c>
      <c r="AS81" s="811">
        <v>41439</v>
      </c>
      <c r="AT81" s="804" t="s">
        <v>377</v>
      </c>
      <c r="AU81" s="804" t="s">
        <v>3596</v>
      </c>
      <c r="AV81" s="807" t="s">
        <v>4421</v>
      </c>
      <c r="AW81" s="804" t="s">
        <v>3993</v>
      </c>
      <c r="AX81" s="816">
        <v>7</v>
      </c>
      <c r="AY81" s="817">
        <v>149</v>
      </c>
      <c r="AZ81" s="804" t="s">
        <v>2879</v>
      </c>
      <c r="BA81" s="790" t="str">
        <f t="shared" si="5"/>
        <v>Augment. INS / 1462-9307 / 8</v>
      </c>
      <c r="BB81" s="791" t="s">
        <v>3577</v>
      </c>
      <c r="BC81" s="791" t="s">
        <v>3577</v>
      </c>
      <c r="BD81" s="791" t="s">
        <v>3577</v>
      </c>
      <c r="BE81" s="791" t="s">
        <v>3577</v>
      </c>
    </row>
    <row r="82" spans="1:57" ht="30">
      <c r="A82" s="803" t="s">
        <v>3598</v>
      </c>
      <c r="B82" s="803" t="s">
        <v>4087</v>
      </c>
      <c r="C82" s="804" t="s">
        <v>3608</v>
      </c>
      <c r="D82" s="804" t="s">
        <v>3609</v>
      </c>
      <c r="E82" s="805">
        <v>5</v>
      </c>
      <c r="F82" s="806" t="s">
        <v>1067</v>
      </c>
      <c r="G82" s="807" t="s">
        <v>1062</v>
      </c>
      <c r="H82" s="808" t="s">
        <v>4422</v>
      </c>
      <c r="I82" s="803" t="s">
        <v>1069</v>
      </c>
      <c r="J82" s="804" t="s">
        <v>4423</v>
      </c>
      <c r="K82" s="803" t="s">
        <v>1069</v>
      </c>
      <c r="L82" s="803" t="s">
        <v>4423</v>
      </c>
      <c r="M82" s="807" t="s">
        <v>3572</v>
      </c>
      <c r="N82" s="807" t="s">
        <v>371</v>
      </c>
      <c r="O82" s="809" t="s">
        <v>377</v>
      </c>
      <c r="P82" s="810">
        <v>3</v>
      </c>
      <c r="Q82" s="807" t="s">
        <v>1</v>
      </c>
      <c r="R82" s="811">
        <v>41788</v>
      </c>
      <c r="S82" s="811" t="s">
        <v>377</v>
      </c>
      <c r="T82" s="811">
        <v>42276</v>
      </c>
      <c r="U82" s="811" t="s">
        <v>377</v>
      </c>
      <c r="V82" s="812">
        <v>42872</v>
      </c>
      <c r="W82" s="813">
        <v>43237</v>
      </c>
      <c r="X82" s="814" t="s">
        <v>377</v>
      </c>
      <c r="Y82" s="815">
        <v>12</v>
      </c>
      <c r="Z82" s="811" t="s">
        <v>377</v>
      </c>
      <c r="AA82" s="811" t="s">
        <v>377</v>
      </c>
      <c r="AB82" s="811" t="s">
        <v>377</v>
      </c>
      <c r="AC82" s="811" t="s">
        <v>377</v>
      </c>
      <c r="AD82" s="811" t="s">
        <v>377</v>
      </c>
      <c r="AE82" s="811" t="s">
        <v>377</v>
      </c>
      <c r="AF82" s="811" t="s">
        <v>377</v>
      </c>
      <c r="AG82" s="811" t="s">
        <v>377</v>
      </c>
      <c r="AH82" s="811" t="s">
        <v>377</v>
      </c>
      <c r="AI82" s="811" t="s">
        <v>377</v>
      </c>
      <c r="AJ82" s="811" t="s">
        <v>377</v>
      </c>
      <c r="AK82" s="811" t="s">
        <v>377</v>
      </c>
      <c r="AL82" s="811" t="s">
        <v>377</v>
      </c>
      <c r="AM82" s="811" t="s">
        <v>377</v>
      </c>
      <c r="AN82" s="811" t="s">
        <v>377</v>
      </c>
      <c r="AO82" s="811" t="s">
        <v>377</v>
      </c>
      <c r="AP82" s="805">
        <v>70</v>
      </c>
      <c r="AQ82" s="806" t="s">
        <v>4424</v>
      </c>
      <c r="AR82" s="811">
        <v>41668</v>
      </c>
      <c r="AS82" s="811" t="s">
        <v>377</v>
      </c>
      <c r="AT82" s="804" t="s">
        <v>4001</v>
      </c>
      <c r="AU82" s="804" t="s">
        <v>3562</v>
      </c>
      <c r="AV82" s="807" t="s">
        <v>4425</v>
      </c>
      <c r="AW82" s="804" t="s">
        <v>4003</v>
      </c>
      <c r="AX82" s="816">
        <v>11</v>
      </c>
      <c r="AY82" s="817">
        <v>1075</v>
      </c>
      <c r="AZ82" s="804" t="s">
        <v>1111</v>
      </c>
      <c r="BA82" s="790" t="str">
        <f t="shared" si="5"/>
        <v>Augment. INS / 3000-1084 / NULL</v>
      </c>
      <c r="BB82" s="791" t="s">
        <v>3577</v>
      </c>
      <c r="BC82" s="791" t="s">
        <v>3577</v>
      </c>
      <c r="BD82" s="791" t="s">
        <v>3577</v>
      </c>
      <c r="BE82" s="791" t="s">
        <v>3577</v>
      </c>
    </row>
    <row r="83" spans="1:57" ht="30">
      <c r="A83" s="803" t="s">
        <v>3598</v>
      </c>
      <c r="B83" s="803" t="s">
        <v>4087</v>
      </c>
      <c r="C83" s="804" t="s">
        <v>3608</v>
      </c>
      <c r="D83" s="804" t="s">
        <v>3609</v>
      </c>
      <c r="E83" s="805">
        <v>5</v>
      </c>
      <c r="F83" s="806" t="s">
        <v>1083</v>
      </c>
      <c r="G83" s="807" t="s">
        <v>1077</v>
      </c>
      <c r="H83" s="808" t="s">
        <v>4426</v>
      </c>
      <c r="I83" s="803" t="s">
        <v>4427</v>
      </c>
      <c r="J83" s="804" t="s">
        <v>1084</v>
      </c>
      <c r="K83" s="803" t="s">
        <v>1085</v>
      </c>
      <c r="L83" s="803" t="s">
        <v>4428</v>
      </c>
      <c r="M83" s="807" t="s">
        <v>4000</v>
      </c>
      <c r="N83" s="807" t="s">
        <v>371</v>
      </c>
      <c r="O83" s="809">
        <v>36</v>
      </c>
      <c r="P83" s="810">
        <v>36</v>
      </c>
      <c r="Q83" s="807" t="s">
        <v>1</v>
      </c>
      <c r="R83" s="811">
        <v>41789</v>
      </c>
      <c r="S83" s="811">
        <v>41789</v>
      </c>
      <c r="T83" s="811" t="s">
        <v>377</v>
      </c>
      <c r="U83" s="811" t="s">
        <v>377</v>
      </c>
      <c r="V83" s="812" t="s">
        <v>377</v>
      </c>
      <c r="W83" s="813" t="s">
        <v>377</v>
      </c>
      <c r="X83" s="814" t="s">
        <v>377</v>
      </c>
      <c r="Y83" s="815" t="s">
        <v>377</v>
      </c>
      <c r="Z83" s="811" t="s">
        <v>377</v>
      </c>
      <c r="AA83" s="811" t="s">
        <v>377</v>
      </c>
      <c r="AB83" s="811" t="s">
        <v>377</v>
      </c>
      <c r="AC83" s="811" t="s">
        <v>377</v>
      </c>
      <c r="AD83" s="811" t="s">
        <v>377</v>
      </c>
      <c r="AE83" s="811" t="s">
        <v>377</v>
      </c>
      <c r="AF83" s="811" t="s">
        <v>377</v>
      </c>
      <c r="AG83" s="811" t="s">
        <v>377</v>
      </c>
      <c r="AH83" s="811" t="s">
        <v>377</v>
      </c>
      <c r="AI83" s="811" t="s">
        <v>377</v>
      </c>
      <c r="AJ83" s="811" t="s">
        <v>377</v>
      </c>
      <c r="AK83" s="811" t="s">
        <v>377</v>
      </c>
      <c r="AL83" s="811" t="s">
        <v>377</v>
      </c>
      <c r="AM83" s="811" t="s">
        <v>377</v>
      </c>
      <c r="AN83" s="811" t="s">
        <v>377</v>
      </c>
      <c r="AO83" s="811" t="s">
        <v>377</v>
      </c>
      <c r="AP83" s="805" t="s">
        <v>377</v>
      </c>
      <c r="AQ83" s="806" t="s">
        <v>377</v>
      </c>
      <c r="AR83" s="811">
        <v>41668</v>
      </c>
      <c r="AS83" s="811">
        <v>41439</v>
      </c>
      <c r="AT83" s="804" t="s">
        <v>377</v>
      </c>
      <c r="AU83" s="804" t="s">
        <v>3562</v>
      </c>
      <c r="AV83" s="807" t="s">
        <v>4429</v>
      </c>
      <c r="AW83" s="804" t="s">
        <v>3993</v>
      </c>
      <c r="AX83" s="816">
        <v>10</v>
      </c>
      <c r="AY83" s="817">
        <v>323</v>
      </c>
      <c r="AZ83" s="804" t="s">
        <v>1084</v>
      </c>
      <c r="BA83" s="790" t="str">
        <f t="shared" si="5"/>
        <v>Augment. INS / 3005-0873 / 36</v>
      </c>
      <c r="BB83" s="791">
        <f t="shared" si="6"/>
        <v>0</v>
      </c>
      <c r="BC83" s="791" t="s">
        <v>3654</v>
      </c>
      <c r="BD83" s="792" t="s">
        <v>3655</v>
      </c>
      <c r="BE83" s="790" t="s">
        <v>3654</v>
      </c>
    </row>
    <row r="84" spans="1:57" ht="30">
      <c r="A84" s="803" t="s">
        <v>3598</v>
      </c>
      <c r="B84" s="803" t="s">
        <v>4087</v>
      </c>
      <c r="C84" s="804" t="s">
        <v>3608</v>
      </c>
      <c r="D84" s="804" t="s">
        <v>3609</v>
      </c>
      <c r="E84" s="805">
        <v>5</v>
      </c>
      <c r="F84" s="806" t="s">
        <v>1113</v>
      </c>
      <c r="G84" s="807" t="s">
        <v>1112</v>
      </c>
      <c r="H84" s="808" t="s">
        <v>4430</v>
      </c>
      <c r="I84" s="803" t="s">
        <v>4431</v>
      </c>
      <c r="J84" s="804" t="s">
        <v>1114</v>
      </c>
      <c r="K84" s="803" t="s">
        <v>1115</v>
      </c>
      <c r="L84" s="803" t="s">
        <v>4432</v>
      </c>
      <c r="M84" s="807" t="s">
        <v>4000</v>
      </c>
      <c r="N84" s="807" t="s">
        <v>347</v>
      </c>
      <c r="O84" s="809">
        <v>79</v>
      </c>
      <c r="P84" s="810">
        <v>79</v>
      </c>
      <c r="Q84" s="807" t="s">
        <v>1</v>
      </c>
      <c r="R84" s="811">
        <v>41789</v>
      </c>
      <c r="S84" s="811">
        <v>41789</v>
      </c>
      <c r="T84" s="811" t="s">
        <v>377</v>
      </c>
      <c r="U84" s="811" t="s">
        <v>377</v>
      </c>
      <c r="V84" s="812" t="s">
        <v>377</v>
      </c>
      <c r="W84" s="813" t="s">
        <v>377</v>
      </c>
      <c r="X84" s="814" t="s">
        <v>377</v>
      </c>
      <c r="Y84" s="815" t="s">
        <v>377</v>
      </c>
      <c r="Z84" s="811" t="s">
        <v>377</v>
      </c>
      <c r="AA84" s="811" t="s">
        <v>377</v>
      </c>
      <c r="AB84" s="811" t="s">
        <v>377</v>
      </c>
      <c r="AC84" s="811" t="s">
        <v>377</v>
      </c>
      <c r="AD84" s="811" t="s">
        <v>377</v>
      </c>
      <c r="AE84" s="811" t="s">
        <v>377</v>
      </c>
      <c r="AF84" s="811" t="s">
        <v>377</v>
      </c>
      <c r="AG84" s="811" t="s">
        <v>377</v>
      </c>
      <c r="AH84" s="811" t="s">
        <v>377</v>
      </c>
      <c r="AI84" s="811" t="s">
        <v>377</v>
      </c>
      <c r="AJ84" s="811" t="s">
        <v>377</v>
      </c>
      <c r="AK84" s="811" t="s">
        <v>377</v>
      </c>
      <c r="AL84" s="811" t="s">
        <v>377</v>
      </c>
      <c r="AM84" s="811" t="s">
        <v>377</v>
      </c>
      <c r="AN84" s="811" t="s">
        <v>377</v>
      </c>
      <c r="AO84" s="811" t="s">
        <v>377</v>
      </c>
      <c r="AP84" s="805" t="s">
        <v>377</v>
      </c>
      <c r="AQ84" s="806" t="s">
        <v>377</v>
      </c>
      <c r="AR84" s="811">
        <v>41668</v>
      </c>
      <c r="AS84" s="811">
        <v>41439</v>
      </c>
      <c r="AT84" s="804" t="s">
        <v>377</v>
      </c>
      <c r="AU84" s="804" t="s">
        <v>3562</v>
      </c>
      <c r="AV84" s="807" t="s">
        <v>4433</v>
      </c>
      <c r="AW84" s="804" t="s">
        <v>3993</v>
      </c>
      <c r="AX84" s="816">
        <v>1</v>
      </c>
      <c r="AY84" s="817">
        <v>71</v>
      </c>
      <c r="AZ84" s="804" t="s">
        <v>1114</v>
      </c>
      <c r="BA84" s="790" t="str">
        <f t="shared" si="5"/>
        <v>Ajout INS / 3005-8872 / 79</v>
      </c>
      <c r="BB84" s="791">
        <f t="shared" si="6"/>
        <v>0</v>
      </c>
      <c r="BC84" s="791" t="s">
        <v>3654</v>
      </c>
      <c r="BD84" s="792" t="s">
        <v>3655</v>
      </c>
      <c r="BE84" s="790" t="s">
        <v>3654</v>
      </c>
    </row>
    <row r="85" spans="1:57" ht="30">
      <c r="A85" s="803" t="s">
        <v>3598</v>
      </c>
      <c r="B85" s="803" t="s">
        <v>4087</v>
      </c>
      <c r="C85" s="804" t="s">
        <v>3608</v>
      </c>
      <c r="D85" s="804" t="s">
        <v>3609</v>
      </c>
      <c r="E85" s="805">
        <v>5</v>
      </c>
      <c r="F85" s="806" t="s">
        <v>1113</v>
      </c>
      <c r="G85" s="807" t="s">
        <v>1112</v>
      </c>
      <c r="H85" s="808" t="s">
        <v>4434</v>
      </c>
      <c r="I85" s="803" t="s">
        <v>4435</v>
      </c>
      <c r="J85" s="804" t="s">
        <v>4436</v>
      </c>
      <c r="K85" s="803" t="s">
        <v>4437</v>
      </c>
      <c r="L85" s="803" t="s">
        <v>4438</v>
      </c>
      <c r="M85" s="807" t="s">
        <v>4000</v>
      </c>
      <c r="N85" s="807" t="s">
        <v>347</v>
      </c>
      <c r="O85" s="809">
        <v>42</v>
      </c>
      <c r="P85" s="810">
        <v>42</v>
      </c>
      <c r="Q85" s="807" t="s">
        <v>1</v>
      </c>
      <c r="R85" s="811">
        <v>41817</v>
      </c>
      <c r="S85" s="811">
        <v>41817</v>
      </c>
      <c r="T85" s="811" t="s">
        <v>377</v>
      </c>
      <c r="U85" s="811" t="s">
        <v>377</v>
      </c>
      <c r="V85" s="812" t="s">
        <v>377</v>
      </c>
      <c r="W85" s="813" t="s">
        <v>377</v>
      </c>
      <c r="X85" s="814" t="s">
        <v>377</v>
      </c>
      <c r="Y85" s="815" t="s">
        <v>377</v>
      </c>
      <c r="Z85" s="811" t="s">
        <v>377</v>
      </c>
      <c r="AA85" s="811" t="s">
        <v>377</v>
      </c>
      <c r="AB85" s="811" t="s">
        <v>377</v>
      </c>
      <c r="AC85" s="811" t="s">
        <v>377</v>
      </c>
      <c r="AD85" s="811" t="s">
        <v>377</v>
      </c>
      <c r="AE85" s="811" t="s">
        <v>377</v>
      </c>
      <c r="AF85" s="811" t="s">
        <v>377</v>
      </c>
      <c r="AG85" s="811" t="s">
        <v>377</v>
      </c>
      <c r="AH85" s="811" t="s">
        <v>377</v>
      </c>
      <c r="AI85" s="811" t="s">
        <v>377</v>
      </c>
      <c r="AJ85" s="811" t="s">
        <v>377</v>
      </c>
      <c r="AK85" s="811" t="s">
        <v>377</v>
      </c>
      <c r="AL85" s="811" t="s">
        <v>377</v>
      </c>
      <c r="AM85" s="811" t="s">
        <v>377</v>
      </c>
      <c r="AN85" s="811" t="s">
        <v>377</v>
      </c>
      <c r="AO85" s="811" t="s">
        <v>377</v>
      </c>
      <c r="AP85" s="805" t="s">
        <v>377</v>
      </c>
      <c r="AQ85" s="806" t="s">
        <v>377</v>
      </c>
      <c r="AR85" s="811">
        <v>41668</v>
      </c>
      <c r="AS85" s="811">
        <v>41439</v>
      </c>
      <c r="AT85" s="804" t="s">
        <v>377</v>
      </c>
      <c r="AU85" s="804" t="s">
        <v>3596</v>
      </c>
      <c r="AV85" s="807" t="s">
        <v>4439</v>
      </c>
      <c r="AW85" s="804" t="s">
        <v>3993</v>
      </c>
      <c r="AX85" s="816">
        <v>1</v>
      </c>
      <c r="AY85" s="817">
        <v>1080</v>
      </c>
      <c r="AZ85" s="804" t="s">
        <v>4436</v>
      </c>
      <c r="BA85" s="790" t="str">
        <f t="shared" si="5"/>
        <v>Ajout INS / 3005-9040 / 42</v>
      </c>
      <c r="BB85" s="791">
        <f t="shared" si="6"/>
        <v>0</v>
      </c>
      <c r="BC85" s="791" t="s">
        <v>3654</v>
      </c>
      <c r="BD85" s="792" t="s">
        <v>3655</v>
      </c>
      <c r="BE85" s="790" t="s">
        <v>3654</v>
      </c>
    </row>
    <row r="86" spans="1:57" ht="30">
      <c r="A86" s="803" t="s">
        <v>3598</v>
      </c>
      <c r="B86" s="803" t="s">
        <v>4087</v>
      </c>
      <c r="C86" s="804" t="s">
        <v>3608</v>
      </c>
      <c r="D86" s="804" t="s">
        <v>3609</v>
      </c>
      <c r="E86" s="805">
        <v>5</v>
      </c>
      <c r="F86" s="806" t="s">
        <v>1113</v>
      </c>
      <c r="G86" s="807" t="s">
        <v>1112</v>
      </c>
      <c r="H86" s="808" t="s">
        <v>4440</v>
      </c>
      <c r="I86" s="803" t="s">
        <v>4441</v>
      </c>
      <c r="J86" s="804" t="s">
        <v>4442</v>
      </c>
      <c r="K86" s="803" t="s">
        <v>1136</v>
      </c>
      <c r="L86" s="803" t="s">
        <v>1135</v>
      </c>
      <c r="M86" s="807" t="s">
        <v>3585</v>
      </c>
      <c r="N86" s="807" t="s">
        <v>371</v>
      </c>
      <c r="O86" s="809">
        <v>10</v>
      </c>
      <c r="P86" s="810">
        <v>10</v>
      </c>
      <c r="Q86" s="807" t="s">
        <v>1</v>
      </c>
      <c r="R86" s="811">
        <v>41792</v>
      </c>
      <c r="S86" s="811">
        <v>41792</v>
      </c>
      <c r="T86" s="811" t="s">
        <v>377</v>
      </c>
      <c r="U86" s="811" t="s">
        <v>377</v>
      </c>
      <c r="V86" s="812" t="s">
        <v>377</v>
      </c>
      <c r="W86" s="813" t="s">
        <v>377</v>
      </c>
      <c r="X86" s="814" t="s">
        <v>377</v>
      </c>
      <c r="Y86" s="815" t="s">
        <v>377</v>
      </c>
      <c r="Z86" s="811" t="s">
        <v>377</v>
      </c>
      <c r="AA86" s="811" t="s">
        <v>377</v>
      </c>
      <c r="AB86" s="811" t="s">
        <v>377</v>
      </c>
      <c r="AC86" s="811" t="s">
        <v>377</v>
      </c>
      <c r="AD86" s="811" t="s">
        <v>377</v>
      </c>
      <c r="AE86" s="811" t="s">
        <v>377</v>
      </c>
      <c r="AF86" s="811" t="s">
        <v>377</v>
      </c>
      <c r="AG86" s="811" t="s">
        <v>377</v>
      </c>
      <c r="AH86" s="811" t="s">
        <v>377</v>
      </c>
      <c r="AI86" s="811" t="s">
        <v>377</v>
      </c>
      <c r="AJ86" s="811" t="s">
        <v>377</v>
      </c>
      <c r="AK86" s="811" t="s">
        <v>377</v>
      </c>
      <c r="AL86" s="811" t="s">
        <v>377</v>
      </c>
      <c r="AM86" s="811" t="s">
        <v>377</v>
      </c>
      <c r="AN86" s="811" t="s">
        <v>377</v>
      </c>
      <c r="AO86" s="811" t="s">
        <v>377</v>
      </c>
      <c r="AP86" s="805" t="s">
        <v>377</v>
      </c>
      <c r="AQ86" s="806" t="s">
        <v>4443</v>
      </c>
      <c r="AR86" s="811">
        <v>41668</v>
      </c>
      <c r="AS86" s="811">
        <v>41439</v>
      </c>
      <c r="AT86" s="804" t="s">
        <v>377</v>
      </c>
      <c r="AU86" s="804" t="s">
        <v>3562</v>
      </c>
      <c r="AV86" s="807" t="s">
        <v>4444</v>
      </c>
      <c r="AW86" s="804" t="s">
        <v>3993</v>
      </c>
      <c r="AX86" s="816">
        <v>1</v>
      </c>
      <c r="AY86" s="817">
        <v>60012942</v>
      </c>
      <c r="AZ86" s="804" t="s">
        <v>4442</v>
      </c>
      <c r="BA86" s="790" t="str">
        <f t="shared" si="5"/>
        <v>Augment. INS / 3005-9801 / 10</v>
      </c>
      <c r="BB86" s="791" t="s">
        <v>3577</v>
      </c>
      <c r="BC86" s="791" t="s">
        <v>3577</v>
      </c>
      <c r="BD86" s="791" t="s">
        <v>3577</v>
      </c>
      <c r="BE86" s="791" t="s">
        <v>3577</v>
      </c>
    </row>
    <row r="87" spans="1:57" ht="30">
      <c r="A87" s="803" t="s">
        <v>3598</v>
      </c>
      <c r="B87" s="803" t="s">
        <v>4087</v>
      </c>
      <c r="C87" s="804" t="s">
        <v>3608</v>
      </c>
      <c r="D87" s="804" t="s">
        <v>3609</v>
      </c>
      <c r="E87" s="805">
        <v>5</v>
      </c>
      <c r="F87" s="806" t="s">
        <v>1113</v>
      </c>
      <c r="G87" s="807" t="s">
        <v>1112</v>
      </c>
      <c r="H87" s="808" t="s">
        <v>4445</v>
      </c>
      <c r="I87" s="803" t="s">
        <v>4441</v>
      </c>
      <c r="J87" s="804" t="s">
        <v>4442</v>
      </c>
      <c r="K87" s="803" t="s">
        <v>4446</v>
      </c>
      <c r="L87" s="803" t="s">
        <v>4447</v>
      </c>
      <c r="M87" s="807" t="s">
        <v>3585</v>
      </c>
      <c r="N87" s="807" t="s">
        <v>347</v>
      </c>
      <c r="O87" s="809">
        <v>80</v>
      </c>
      <c r="P87" s="810">
        <v>80</v>
      </c>
      <c r="Q87" s="807" t="s">
        <v>1</v>
      </c>
      <c r="R87" s="811">
        <v>41792</v>
      </c>
      <c r="S87" s="811">
        <v>41792</v>
      </c>
      <c r="T87" s="811" t="s">
        <v>377</v>
      </c>
      <c r="U87" s="811" t="s">
        <v>377</v>
      </c>
      <c r="V87" s="812" t="s">
        <v>377</v>
      </c>
      <c r="W87" s="813" t="s">
        <v>377</v>
      </c>
      <c r="X87" s="814" t="s">
        <v>377</v>
      </c>
      <c r="Y87" s="815" t="s">
        <v>377</v>
      </c>
      <c r="Z87" s="811" t="s">
        <v>377</v>
      </c>
      <c r="AA87" s="811" t="s">
        <v>377</v>
      </c>
      <c r="AB87" s="811" t="s">
        <v>377</v>
      </c>
      <c r="AC87" s="811" t="s">
        <v>377</v>
      </c>
      <c r="AD87" s="811" t="s">
        <v>377</v>
      </c>
      <c r="AE87" s="811" t="s">
        <v>377</v>
      </c>
      <c r="AF87" s="811" t="s">
        <v>377</v>
      </c>
      <c r="AG87" s="811" t="s">
        <v>377</v>
      </c>
      <c r="AH87" s="811" t="s">
        <v>377</v>
      </c>
      <c r="AI87" s="811" t="s">
        <v>377</v>
      </c>
      <c r="AJ87" s="811" t="s">
        <v>377</v>
      </c>
      <c r="AK87" s="811" t="s">
        <v>377</v>
      </c>
      <c r="AL87" s="811" t="s">
        <v>377</v>
      </c>
      <c r="AM87" s="811" t="s">
        <v>377</v>
      </c>
      <c r="AN87" s="811" t="s">
        <v>377</v>
      </c>
      <c r="AO87" s="811" t="s">
        <v>377</v>
      </c>
      <c r="AP87" s="805" t="s">
        <v>377</v>
      </c>
      <c r="AQ87" s="806" t="s">
        <v>4448</v>
      </c>
      <c r="AR87" s="811">
        <v>41668</v>
      </c>
      <c r="AS87" s="811">
        <v>41439</v>
      </c>
      <c r="AT87" s="804" t="s">
        <v>377</v>
      </c>
      <c r="AU87" s="804" t="s">
        <v>3596</v>
      </c>
      <c r="AV87" s="807" t="s">
        <v>4449</v>
      </c>
      <c r="AW87" s="804" t="s">
        <v>3993</v>
      </c>
      <c r="AX87" s="816">
        <v>1</v>
      </c>
      <c r="AY87" s="817">
        <v>60012942</v>
      </c>
      <c r="AZ87" s="804" t="s">
        <v>4442</v>
      </c>
      <c r="BA87" s="790" t="str">
        <f t="shared" si="5"/>
        <v>Ajout INS / 3005-9831 / 80</v>
      </c>
      <c r="BB87" s="791" t="s">
        <v>3577</v>
      </c>
      <c r="BC87" s="791" t="s">
        <v>3577</v>
      </c>
      <c r="BD87" s="791" t="s">
        <v>3577</v>
      </c>
      <c r="BE87" s="791" t="s">
        <v>3577</v>
      </c>
    </row>
    <row r="88" spans="1:57" ht="30">
      <c r="A88" s="803" t="s">
        <v>3598</v>
      </c>
      <c r="B88" s="803" t="s">
        <v>4087</v>
      </c>
      <c r="C88" s="804" t="s">
        <v>3608</v>
      </c>
      <c r="D88" s="804" t="s">
        <v>3609</v>
      </c>
      <c r="E88" s="805">
        <v>5</v>
      </c>
      <c r="F88" s="806" t="s">
        <v>1113</v>
      </c>
      <c r="G88" s="807" t="s">
        <v>1139</v>
      </c>
      <c r="H88" s="808" t="s">
        <v>4450</v>
      </c>
      <c r="I88" s="803" t="s">
        <v>4451</v>
      </c>
      <c r="J88" s="804" t="s">
        <v>4452</v>
      </c>
      <c r="K88" s="803" t="s">
        <v>1141</v>
      </c>
      <c r="L88" s="803" t="s">
        <v>4453</v>
      </c>
      <c r="M88" s="807" t="s">
        <v>3560</v>
      </c>
      <c r="N88" s="807" t="s">
        <v>347</v>
      </c>
      <c r="O88" s="809">
        <v>55</v>
      </c>
      <c r="P88" s="810">
        <v>55</v>
      </c>
      <c r="Q88" s="807" t="s">
        <v>1</v>
      </c>
      <c r="R88" s="811">
        <v>42349</v>
      </c>
      <c r="S88" s="811" t="s">
        <v>377</v>
      </c>
      <c r="T88" s="811">
        <v>42353</v>
      </c>
      <c r="U88" s="811" t="s">
        <v>377</v>
      </c>
      <c r="V88" s="812">
        <v>43709</v>
      </c>
      <c r="W88" s="813">
        <v>43435</v>
      </c>
      <c r="X88" s="814" t="s">
        <v>377</v>
      </c>
      <c r="Y88" s="815" t="s">
        <v>377</v>
      </c>
      <c r="Z88" s="811" t="s">
        <v>377</v>
      </c>
      <c r="AA88" s="811" t="s">
        <v>377</v>
      </c>
      <c r="AB88" s="811" t="s">
        <v>377</v>
      </c>
      <c r="AC88" s="811" t="s">
        <v>377</v>
      </c>
      <c r="AD88" s="811" t="s">
        <v>377</v>
      </c>
      <c r="AE88" s="811" t="s">
        <v>377</v>
      </c>
      <c r="AF88" s="811" t="s">
        <v>377</v>
      </c>
      <c r="AG88" s="811" t="s">
        <v>377</v>
      </c>
      <c r="AH88" s="811" t="s">
        <v>377</v>
      </c>
      <c r="AI88" s="811" t="s">
        <v>377</v>
      </c>
      <c r="AJ88" s="811" t="s">
        <v>377</v>
      </c>
      <c r="AK88" s="811" t="s">
        <v>377</v>
      </c>
      <c r="AL88" s="811" t="s">
        <v>377</v>
      </c>
      <c r="AM88" s="811" t="s">
        <v>377</v>
      </c>
      <c r="AN88" s="811" t="s">
        <v>377</v>
      </c>
      <c r="AO88" s="811" t="s">
        <v>377</v>
      </c>
      <c r="AP88" s="805">
        <v>10</v>
      </c>
      <c r="AQ88" s="806" t="s">
        <v>377</v>
      </c>
      <c r="AR88" s="811">
        <v>41668</v>
      </c>
      <c r="AS88" s="811" t="s">
        <v>377</v>
      </c>
      <c r="AT88" s="804" t="s">
        <v>4169</v>
      </c>
      <c r="AU88" s="804" t="s">
        <v>4001</v>
      </c>
      <c r="AV88" s="807" t="s">
        <v>4454</v>
      </c>
      <c r="AW88" s="804" t="s">
        <v>4003</v>
      </c>
      <c r="AX88" s="816">
        <v>2</v>
      </c>
      <c r="AY88" s="817">
        <v>60001336</v>
      </c>
      <c r="AZ88" s="804" t="s">
        <v>4455</v>
      </c>
      <c r="BA88" s="790" t="str">
        <f t="shared" si="5"/>
        <v>Ajout INS / 3005-9039 / 55</v>
      </c>
      <c r="BB88" s="791">
        <f t="shared" si="6"/>
        <v>0</v>
      </c>
      <c r="BC88" s="791" t="s">
        <v>3654</v>
      </c>
      <c r="BD88" s="792" t="s">
        <v>3655</v>
      </c>
      <c r="BE88" s="790" t="s">
        <v>3654</v>
      </c>
    </row>
    <row r="89" spans="1:57" ht="30">
      <c r="A89" s="803" t="s">
        <v>3598</v>
      </c>
      <c r="B89" s="803" t="s">
        <v>4087</v>
      </c>
      <c r="C89" s="804" t="s">
        <v>3608</v>
      </c>
      <c r="D89" s="804" t="s">
        <v>3609</v>
      </c>
      <c r="E89" s="805">
        <v>5</v>
      </c>
      <c r="F89" s="806" t="s">
        <v>1113</v>
      </c>
      <c r="G89" s="807" t="s">
        <v>1139</v>
      </c>
      <c r="H89" s="808" t="s">
        <v>4456</v>
      </c>
      <c r="I89" s="803" t="s">
        <v>4451</v>
      </c>
      <c r="J89" s="804" t="s">
        <v>4452</v>
      </c>
      <c r="K89" s="803" t="s">
        <v>4457</v>
      </c>
      <c r="L89" s="803" t="s">
        <v>4458</v>
      </c>
      <c r="M89" s="807" t="s">
        <v>3560</v>
      </c>
      <c r="N89" s="807" t="s">
        <v>347</v>
      </c>
      <c r="O89" s="809">
        <v>21</v>
      </c>
      <c r="P89" s="810">
        <v>21</v>
      </c>
      <c r="Q89" s="807" t="s">
        <v>1</v>
      </c>
      <c r="R89" s="811" t="s">
        <v>377</v>
      </c>
      <c r="S89" s="811" t="s">
        <v>377</v>
      </c>
      <c r="T89" s="811" t="s">
        <v>377</v>
      </c>
      <c r="U89" s="811" t="s">
        <v>377</v>
      </c>
      <c r="V89" s="812">
        <v>43419</v>
      </c>
      <c r="W89" s="813">
        <v>43419</v>
      </c>
      <c r="X89" s="814" t="s">
        <v>377</v>
      </c>
      <c r="Y89" s="815" t="s">
        <v>377</v>
      </c>
      <c r="Z89" s="811" t="s">
        <v>377</v>
      </c>
      <c r="AA89" s="811" t="s">
        <v>377</v>
      </c>
      <c r="AB89" s="811" t="s">
        <v>377</v>
      </c>
      <c r="AC89" s="811" t="s">
        <v>377</v>
      </c>
      <c r="AD89" s="811" t="s">
        <v>377</v>
      </c>
      <c r="AE89" s="811" t="s">
        <v>377</v>
      </c>
      <c r="AF89" s="811" t="s">
        <v>377</v>
      </c>
      <c r="AG89" s="811" t="s">
        <v>377</v>
      </c>
      <c r="AH89" s="811" t="s">
        <v>377</v>
      </c>
      <c r="AI89" s="811" t="s">
        <v>377</v>
      </c>
      <c r="AJ89" s="811" t="s">
        <v>377</v>
      </c>
      <c r="AK89" s="811" t="s">
        <v>377</v>
      </c>
      <c r="AL89" s="811" t="s">
        <v>377</v>
      </c>
      <c r="AM89" s="811" t="s">
        <v>377</v>
      </c>
      <c r="AN89" s="811" t="s">
        <v>377</v>
      </c>
      <c r="AO89" s="811" t="s">
        <v>377</v>
      </c>
      <c r="AP89" s="805">
        <v>10</v>
      </c>
      <c r="AQ89" s="806" t="s">
        <v>377</v>
      </c>
      <c r="AR89" s="811">
        <v>41668</v>
      </c>
      <c r="AS89" s="811" t="s">
        <v>377</v>
      </c>
      <c r="AT89" s="804" t="s">
        <v>4169</v>
      </c>
      <c r="AU89" s="804" t="s">
        <v>4001</v>
      </c>
      <c r="AV89" s="807" t="s">
        <v>4459</v>
      </c>
      <c r="AW89" s="804" t="s">
        <v>4003</v>
      </c>
      <c r="AX89" s="816">
        <v>1</v>
      </c>
      <c r="AY89" s="817">
        <v>60001336</v>
      </c>
      <c r="AZ89" s="804" t="s">
        <v>4455</v>
      </c>
      <c r="BA89" s="790" t="str">
        <f t="shared" si="5"/>
        <v>Ajout INS / 3006-0565 / 21</v>
      </c>
      <c r="BB89" s="791">
        <f t="shared" si="6"/>
        <v>0</v>
      </c>
      <c r="BC89" s="791" t="s">
        <v>3654</v>
      </c>
      <c r="BD89" s="792" t="s">
        <v>3655</v>
      </c>
      <c r="BE89" s="790" t="s">
        <v>3654</v>
      </c>
    </row>
    <row r="90" spans="1:57" ht="30">
      <c r="A90" s="803" t="s">
        <v>3598</v>
      </c>
      <c r="B90" s="803" t="s">
        <v>4087</v>
      </c>
      <c r="C90" s="804" t="s">
        <v>3608</v>
      </c>
      <c r="D90" s="804" t="s">
        <v>3609</v>
      </c>
      <c r="E90" s="805">
        <v>5</v>
      </c>
      <c r="F90" s="806" t="s">
        <v>1113</v>
      </c>
      <c r="G90" s="807" t="s">
        <v>1155</v>
      </c>
      <c r="H90" s="808" t="s">
        <v>4460</v>
      </c>
      <c r="I90" s="803" t="s">
        <v>3634</v>
      </c>
      <c r="J90" s="804" t="s">
        <v>2884</v>
      </c>
      <c r="K90" s="803" t="s">
        <v>4461</v>
      </c>
      <c r="L90" s="803" t="s">
        <v>4462</v>
      </c>
      <c r="M90" s="807" t="s">
        <v>3560</v>
      </c>
      <c r="N90" s="807" t="s">
        <v>347</v>
      </c>
      <c r="O90" s="809">
        <v>60</v>
      </c>
      <c r="P90" s="810">
        <v>60</v>
      </c>
      <c r="Q90" s="807" t="s">
        <v>1</v>
      </c>
      <c r="R90" s="811">
        <v>41808</v>
      </c>
      <c r="S90" s="811" t="s">
        <v>377</v>
      </c>
      <c r="T90" s="811">
        <v>42324</v>
      </c>
      <c r="U90" s="811" t="s">
        <v>377</v>
      </c>
      <c r="V90" s="812">
        <v>42825</v>
      </c>
      <c r="W90" s="813">
        <v>43555</v>
      </c>
      <c r="X90" s="814" t="s">
        <v>377</v>
      </c>
      <c r="Y90" s="815">
        <v>24</v>
      </c>
      <c r="Z90" s="811" t="s">
        <v>377</v>
      </c>
      <c r="AA90" s="811" t="s">
        <v>377</v>
      </c>
      <c r="AB90" s="811" t="s">
        <v>377</v>
      </c>
      <c r="AC90" s="811" t="s">
        <v>377</v>
      </c>
      <c r="AD90" s="811" t="s">
        <v>377</v>
      </c>
      <c r="AE90" s="811" t="s">
        <v>377</v>
      </c>
      <c r="AF90" s="811" t="s">
        <v>377</v>
      </c>
      <c r="AG90" s="811" t="s">
        <v>377</v>
      </c>
      <c r="AH90" s="811" t="s">
        <v>377</v>
      </c>
      <c r="AI90" s="811" t="s">
        <v>377</v>
      </c>
      <c r="AJ90" s="811" t="s">
        <v>377</v>
      </c>
      <c r="AK90" s="811" t="s">
        <v>377</v>
      </c>
      <c r="AL90" s="811" t="s">
        <v>377</v>
      </c>
      <c r="AM90" s="811" t="s">
        <v>377</v>
      </c>
      <c r="AN90" s="811" t="s">
        <v>377</v>
      </c>
      <c r="AO90" s="811" t="s">
        <v>377</v>
      </c>
      <c r="AP90" s="805">
        <v>10</v>
      </c>
      <c r="AQ90" s="806" t="s">
        <v>377</v>
      </c>
      <c r="AR90" s="811">
        <v>41668</v>
      </c>
      <c r="AS90" s="811">
        <v>41439</v>
      </c>
      <c r="AT90" s="804" t="s">
        <v>4001</v>
      </c>
      <c r="AU90" s="804" t="s">
        <v>3596</v>
      </c>
      <c r="AV90" s="807" t="s">
        <v>4463</v>
      </c>
      <c r="AW90" s="804" t="s">
        <v>3993</v>
      </c>
      <c r="AX90" s="816">
        <v>1</v>
      </c>
      <c r="AY90" s="817">
        <v>60001167</v>
      </c>
      <c r="AZ90" s="804" t="s">
        <v>2884</v>
      </c>
      <c r="BA90" s="790" t="str">
        <f t="shared" si="5"/>
        <v>Ajout INS / 3005-9043 / 60</v>
      </c>
      <c r="BB90" s="791">
        <f t="shared" si="6"/>
        <v>0</v>
      </c>
      <c r="BC90" s="791" t="s">
        <v>3654</v>
      </c>
      <c r="BD90" s="792" t="s">
        <v>3655</v>
      </c>
      <c r="BE90" s="790" t="s">
        <v>3654</v>
      </c>
    </row>
    <row r="91" spans="1:57" ht="30">
      <c r="A91" s="803" t="s">
        <v>3598</v>
      </c>
      <c r="B91" s="803" t="s">
        <v>4087</v>
      </c>
      <c r="C91" s="804" t="s">
        <v>3608</v>
      </c>
      <c r="D91" s="804" t="s">
        <v>3609</v>
      </c>
      <c r="E91" s="805">
        <v>5</v>
      </c>
      <c r="F91" s="806" t="s">
        <v>1113</v>
      </c>
      <c r="G91" s="807" t="s">
        <v>1155</v>
      </c>
      <c r="H91" s="808" t="s">
        <v>4464</v>
      </c>
      <c r="I91" s="803" t="s">
        <v>4465</v>
      </c>
      <c r="J91" s="804" t="s">
        <v>4466</v>
      </c>
      <c r="K91" s="803" t="s">
        <v>4467</v>
      </c>
      <c r="L91" s="803" t="s">
        <v>4466</v>
      </c>
      <c r="M91" s="807" t="s">
        <v>3560</v>
      </c>
      <c r="N91" s="807" t="s">
        <v>395</v>
      </c>
      <c r="O91" s="809">
        <v>42</v>
      </c>
      <c r="P91" s="810">
        <v>42</v>
      </c>
      <c r="Q91" s="807" t="s">
        <v>4</v>
      </c>
      <c r="R91" s="811">
        <v>41875</v>
      </c>
      <c r="S91" s="811" t="s">
        <v>377</v>
      </c>
      <c r="T91" s="811">
        <v>42208</v>
      </c>
      <c r="U91" s="811" t="s">
        <v>377</v>
      </c>
      <c r="V91" s="812">
        <v>42262</v>
      </c>
      <c r="W91" s="813">
        <v>43444</v>
      </c>
      <c r="X91" s="814" t="s">
        <v>377</v>
      </c>
      <c r="Y91" s="815">
        <v>38.838709677419402</v>
      </c>
      <c r="Z91" s="811" t="s">
        <v>377</v>
      </c>
      <c r="AA91" s="811" t="s">
        <v>377</v>
      </c>
      <c r="AB91" s="811" t="s">
        <v>377</v>
      </c>
      <c r="AC91" s="811" t="s">
        <v>377</v>
      </c>
      <c r="AD91" s="811" t="s">
        <v>377</v>
      </c>
      <c r="AE91" s="811" t="s">
        <v>377</v>
      </c>
      <c r="AF91" s="811" t="s">
        <v>377</v>
      </c>
      <c r="AG91" s="811" t="s">
        <v>377</v>
      </c>
      <c r="AH91" s="811" t="s">
        <v>377</v>
      </c>
      <c r="AI91" s="811">
        <v>42550</v>
      </c>
      <c r="AJ91" s="811" t="s">
        <v>377</v>
      </c>
      <c r="AK91" s="811" t="s">
        <v>377</v>
      </c>
      <c r="AL91" s="811" t="s">
        <v>377</v>
      </c>
      <c r="AM91" s="811" t="s">
        <v>377</v>
      </c>
      <c r="AN91" s="811" t="s">
        <v>377</v>
      </c>
      <c r="AO91" s="811" t="s">
        <v>377</v>
      </c>
      <c r="AP91" s="805">
        <v>10</v>
      </c>
      <c r="AQ91" s="806" t="s">
        <v>377</v>
      </c>
      <c r="AR91" s="811">
        <v>41668</v>
      </c>
      <c r="AS91" s="811" t="s">
        <v>377</v>
      </c>
      <c r="AT91" s="804" t="s">
        <v>3836</v>
      </c>
      <c r="AU91" s="804" t="s">
        <v>3836</v>
      </c>
      <c r="AV91" s="807" t="s">
        <v>4468</v>
      </c>
      <c r="AW91" s="804" t="s">
        <v>3993</v>
      </c>
      <c r="AX91" s="816">
        <v>2</v>
      </c>
      <c r="AY91" s="817">
        <v>60012163</v>
      </c>
      <c r="AZ91" s="804" t="s">
        <v>4469</v>
      </c>
      <c r="BA91" s="790" t="str">
        <f t="shared" si="5"/>
        <v>Impl. garderie / 3005-9094 / 42</v>
      </c>
      <c r="BB91" s="791">
        <f t="shared" si="6"/>
        <v>42550</v>
      </c>
      <c r="BC91" s="790" t="str">
        <f t="shared" si="7"/>
        <v>Approbation plans+budget rév.</v>
      </c>
      <c r="BD91" s="792">
        <f t="shared" si="8"/>
        <v>1</v>
      </c>
      <c r="BE91" s="790" t="str">
        <f t="shared" si="9"/>
        <v>OK</v>
      </c>
    </row>
    <row r="92" spans="1:57" ht="30">
      <c r="A92" s="803" t="s">
        <v>3638</v>
      </c>
      <c r="B92" s="803" t="s">
        <v>4087</v>
      </c>
      <c r="C92" s="804" t="s">
        <v>3639</v>
      </c>
      <c r="D92" s="804" t="s">
        <v>3648</v>
      </c>
      <c r="E92" s="805">
        <v>6</v>
      </c>
      <c r="F92" s="806" t="s">
        <v>1229</v>
      </c>
      <c r="G92" s="807" t="s">
        <v>1228</v>
      </c>
      <c r="H92" s="808" t="s">
        <v>4470</v>
      </c>
      <c r="I92" s="803" t="s">
        <v>1231</v>
      </c>
      <c r="J92" s="804" t="s">
        <v>4471</v>
      </c>
      <c r="K92" s="803" t="s">
        <v>4472</v>
      </c>
      <c r="L92" s="803" t="s">
        <v>4473</v>
      </c>
      <c r="M92" s="807" t="s">
        <v>4000</v>
      </c>
      <c r="N92" s="807" t="s">
        <v>347</v>
      </c>
      <c r="O92" s="809">
        <v>80</v>
      </c>
      <c r="P92" s="810">
        <v>80</v>
      </c>
      <c r="Q92" s="807" t="s">
        <v>1</v>
      </c>
      <c r="R92" s="811">
        <v>41809</v>
      </c>
      <c r="S92" s="811">
        <v>41809</v>
      </c>
      <c r="T92" s="811" t="s">
        <v>377</v>
      </c>
      <c r="U92" s="811" t="s">
        <v>377</v>
      </c>
      <c r="V92" s="812" t="s">
        <v>377</v>
      </c>
      <c r="W92" s="813" t="s">
        <v>377</v>
      </c>
      <c r="X92" s="814" t="s">
        <v>377</v>
      </c>
      <c r="Y92" s="815" t="s">
        <v>377</v>
      </c>
      <c r="Z92" s="811" t="s">
        <v>377</v>
      </c>
      <c r="AA92" s="811" t="s">
        <v>377</v>
      </c>
      <c r="AB92" s="811" t="s">
        <v>377</v>
      </c>
      <c r="AC92" s="811" t="s">
        <v>377</v>
      </c>
      <c r="AD92" s="811" t="s">
        <v>377</v>
      </c>
      <c r="AE92" s="811" t="s">
        <v>377</v>
      </c>
      <c r="AF92" s="811" t="s">
        <v>377</v>
      </c>
      <c r="AG92" s="811" t="s">
        <v>377</v>
      </c>
      <c r="AH92" s="811" t="s">
        <v>377</v>
      </c>
      <c r="AI92" s="811" t="s">
        <v>377</v>
      </c>
      <c r="AJ92" s="811" t="s">
        <v>377</v>
      </c>
      <c r="AK92" s="811" t="s">
        <v>377</v>
      </c>
      <c r="AL92" s="811" t="s">
        <v>377</v>
      </c>
      <c r="AM92" s="811" t="s">
        <v>377</v>
      </c>
      <c r="AN92" s="811" t="s">
        <v>377</v>
      </c>
      <c r="AO92" s="811" t="s">
        <v>377</v>
      </c>
      <c r="AP92" s="805" t="s">
        <v>377</v>
      </c>
      <c r="AQ92" s="806" t="s">
        <v>4474</v>
      </c>
      <c r="AR92" s="811">
        <v>41702</v>
      </c>
      <c r="AS92" s="811">
        <v>41439</v>
      </c>
      <c r="AT92" s="804" t="s">
        <v>377</v>
      </c>
      <c r="AU92" s="804" t="s">
        <v>3562</v>
      </c>
      <c r="AV92" s="807" t="s">
        <v>4475</v>
      </c>
      <c r="AW92" s="804" t="s">
        <v>3993</v>
      </c>
      <c r="AX92" s="816">
        <v>1</v>
      </c>
      <c r="AY92" s="817">
        <v>178</v>
      </c>
      <c r="AZ92" s="804" t="s">
        <v>4471</v>
      </c>
      <c r="BA92" s="790" t="str">
        <f t="shared" si="5"/>
        <v>Ajout INS / 3005-9055 / 80</v>
      </c>
      <c r="BB92" s="791">
        <f t="shared" si="6"/>
        <v>0</v>
      </c>
      <c r="BC92" s="791" t="s">
        <v>3654</v>
      </c>
      <c r="BD92" s="792" t="s">
        <v>3655</v>
      </c>
      <c r="BE92" s="790" t="s">
        <v>3654</v>
      </c>
    </row>
    <row r="93" spans="1:57" ht="30">
      <c r="A93" s="803" t="s">
        <v>3638</v>
      </c>
      <c r="B93" s="803" t="s">
        <v>4087</v>
      </c>
      <c r="C93" s="804" t="s">
        <v>3639</v>
      </c>
      <c r="D93" s="804" t="s">
        <v>3640</v>
      </c>
      <c r="E93" s="805">
        <v>6</v>
      </c>
      <c r="F93" s="806" t="s">
        <v>3641</v>
      </c>
      <c r="G93" s="807" t="s">
        <v>1228</v>
      </c>
      <c r="H93" s="808" t="s">
        <v>4476</v>
      </c>
      <c r="I93" s="803" t="s">
        <v>3643</v>
      </c>
      <c r="J93" s="804" t="s">
        <v>3644</v>
      </c>
      <c r="K93" s="803" t="s">
        <v>4477</v>
      </c>
      <c r="L93" s="803" t="s">
        <v>4478</v>
      </c>
      <c r="M93" s="807" t="s">
        <v>4000</v>
      </c>
      <c r="N93" s="807" t="s">
        <v>347</v>
      </c>
      <c r="O93" s="809">
        <v>80</v>
      </c>
      <c r="P93" s="810">
        <v>80</v>
      </c>
      <c r="Q93" s="807" t="s">
        <v>1</v>
      </c>
      <c r="R93" s="811">
        <v>41819</v>
      </c>
      <c r="S93" s="811">
        <v>41819</v>
      </c>
      <c r="T93" s="811" t="s">
        <v>377</v>
      </c>
      <c r="U93" s="811" t="s">
        <v>377</v>
      </c>
      <c r="V93" s="812" t="s">
        <v>377</v>
      </c>
      <c r="W93" s="813" t="s">
        <v>377</v>
      </c>
      <c r="X93" s="814" t="s">
        <v>377</v>
      </c>
      <c r="Y93" s="815" t="s">
        <v>377</v>
      </c>
      <c r="Z93" s="811" t="s">
        <v>377</v>
      </c>
      <c r="AA93" s="811" t="s">
        <v>377</v>
      </c>
      <c r="AB93" s="811" t="s">
        <v>377</v>
      </c>
      <c r="AC93" s="811" t="s">
        <v>377</v>
      </c>
      <c r="AD93" s="811" t="s">
        <v>377</v>
      </c>
      <c r="AE93" s="811" t="s">
        <v>377</v>
      </c>
      <c r="AF93" s="811" t="s">
        <v>377</v>
      </c>
      <c r="AG93" s="811" t="s">
        <v>377</v>
      </c>
      <c r="AH93" s="811" t="s">
        <v>377</v>
      </c>
      <c r="AI93" s="811" t="s">
        <v>377</v>
      </c>
      <c r="AJ93" s="811" t="s">
        <v>377</v>
      </c>
      <c r="AK93" s="811" t="s">
        <v>377</v>
      </c>
      <c r="AL93" s="811" t="s">
        <v>377</v>
      </c>
      <c r="AM93" s="811" t="s">
        <v>377</v>
      </c>
      <c r="AN93" s="811" t="s">
        <v>377</v>
      </c>
      <c r="AO93" s="811" t="s">
        <v>377</v>
      </c>
      <c r="AP93" s="805" t="s">
        <v>377</v>
      </c>
      <c r="AQ93" s="806" t="s">
        <v>4479</v>
      </c>
      <c r="AR93" s="811">
        <v>41702</v>
      </c>
      <c r="AS93" s="811">
        <v>41439</v>
      </c>
      <c r="AT93" s="804" t="s">
        <v>377</v>
      </c>
      <c r="AU93" s="804" t="s">
        <v>3596</v>
      </c>
      <c r="AV93" s="807" t="s">
        <v>4480</v>
      </c>
      <c r="AW93" s="804" t="s">
        <v>3993</v>
      </c>
      <c r="AX93" s="816">
        <v>1</v>
      </c>
      <c r="AY93" s="817">
        <v>249</v>
      </c>
      <c r="AZ93" s="804" t="s">
        <v>3647</v>
      </c>
      <c r="BA93" s="790" t="str">
        <f t="shared" si="5"/>
        <v>Ajout INS / 3005-9363 / 80</v>
      </c>
      <c r="BB93" s="791">
        <f t="shared" si="6"/>
        <v>0</v>
      </c>
      <c r="BC93" s="791" t="s">
        <v>3654</v>
      </c>
      <c r="BD93" s="792" t="s">
        <v>3655</v>
      </c>
      <c r="BE93" s="790" t="s">
        <v>3654</v>
      </c>
    </row>
    <row r="94" spans="1:57" ht="30">
      <c r="A94" s="803" t="s">
        <v>3638</v>
      </c>
      <c r="B94" s="803" t="s">
        <v>4087</v>
      </c>
      <c r="C94" s="804" t="s">
        <v>3639</v>
      </c>
      <c r="D94" s="804" t="s">
        <v>4041</v>
      </c>
      <c r="E94" s="805">
        <v>6</v>
      </c>
      <c r="F94" s="806" t="s">
        <v>4481</v>
      </c>
      <c r="G94" s="807" t="s">
        <v>4482</v>
      </c>
      <c r="H94" s="808" t="s">
        <v>4483</v>
      </c>
      <c r="I94" s="803" t="s">
        <v>4484</v>
      </c>
      <c r="J94" s="804" t="s">
        <v>4485</v>
      </c>
      <c r="K94" s="803" t="s">
        <v>4486</v>
      </c>
      <c r="L94" s="803" t="s">
        <v>4487</v>
      </c>
      <c r="M94" s="807" t="s">
        <v>3560</v>
      </c>
      <c r="N94" s="807" t="s">
        <v>347</v>
      </c>
      <c r="O94" s="809">
        <v>37</v>
      </c>
      <c r="P94" s="810">
        <v>37</v>
      </c>
      <c r="Q94" s="807" t="s">
        <v>1</v>
      </c>
      <c r="R94" s="811">
        <v>41772</v>
      </c>
      <c r="S94" s="811" t="s">
        <v>377</v>
      </c>
      <c r="T94" s="811">
        <v>41886</v>
      </c>
      <c r="U94" s="811" t="s">
        <v>377</v>
      </c>
      <c r="V94" s="812">
        <v>43570</v>
      </c>
      <c r="W94" s="813">
        <v>43570</v>
      </c>
      <c r="X94" s="814" t="s">
        <v>377</v>
      </c>
      <c r="Y94" s="815" t="s">
        <v>377</v>
      </c>
      <c r="Z94" s="811">
        <v>43279</v>
      </c>
      <c r="AA94" s="811">
        <v>43404</v>
      </c>
      <c r="AB94" s="811">
        <v>43376</v>
      </c>
      <c r="AC94" s="811" t="s">
        <v>377</v>
      </c>
      <c r="AD94" s="811" t="s">
        <v>377</v>
      </c>
      <c r="AE94" s="811" t="s">
        <v>377</v>
      </c>
      <c r="AF94" s="811" t="s">
        <v>377</v>
      </c>
      <c r="AG94" s="811" t="s">
        <v>377</v>
      </c>
      <c r="AH94" s="811" t="s">
        <v>377</v>
      </c>
      <c r="AI94" s="811" t="s">
        <v>377</v>
      </c>
      <c r="AJ94" s="811" t="s">
        <v>377</v>
      </c>
      <c r="AK94" s="811" t="s">
        <v>377</v>
      </c>
      <c r="AL94" s="811" t="s">
        <v>377</v>
      </c>
      <c r="AM94" s="811" t="s">
        <v>377</v>
      </c>
      <c r="AN94" s="811" t="s">
        <v>377</v>
      </c>
      <c r="AO94" s="811" t="s">
        <v>377</v>
      </c>
      <c r="AP94" s="805">
        <v>10</v>
      </c>
      <c r="AQ94" s="806" t="s">
        <v>4488</v>
      </c>
      <c r="AR94" s="811">
        <v>41702</v>
      </c>
      <c r="AS94" s="811" t="s">
        <v>377</v>
      </c>
      <c r="AT94" s="804" t="s">
        <v>4169</v>
      </c>
      <c r="AU94" s="804" t="s">
        <v>3562</v>
      </c>
      <c r="AV94" s="807" t="s">
        <v>4489</v>
      </c>
      <c r="AW94" s="804" t="s">
        <v>3993</v>
      </c>
      <c r="AX94" s="816">
        <v>2</v>
      </c>
      <c r="AY94" s="817">
        <v>60001241</v>
      </c>
      <c r="AZ94" s="804" t="s">
        <v>4485</v>
      </c>
      <c r="BA94" s="790" t="str">
        <f t="shared" si="5"/>
        <v>Ajout INS / 3005-8962 / 37</v>
      </c>
      <c r="BB94" s="791">
        <f t="shared" si="6"/>
        <v>43404</v>
      </c>
      <c r="BC94" s="790" t="str">
        <f t="shared" si="7"/>
        <v>Appel d'offres choix des pro.</v>
      </c>
      <c r="BD94" s="792">
        <f t="shared" si="8"/>
        <v>1</v>
      </c>
      <c r="BE94" s="790" t="str">
        <f t="shared" si="9"/>
        <v>OK</v>
      </c>
    </row>
    <row r="95" spans="1:57" ht="30">
      <c r="A95" s="803" t="s">
        <v>3638</v>
      </c>
      <c r="B95" s="803" t="s">
        <v>4087</v>
      </c>
      <c r="C95" s="804" t="s">
        <v>3656</v>
      </c>
      <c r="D95" s="804" t="s">
        <v>4041</v>
      </c>
      <c r="E95" s="805">
        <v>6</v>
      </c>
      <c r="F95" s="806" t="s">
        <v>1240</v>
      </c>
      <c r="G95" s="807" t="s">
        <v>1234</v>
      </c>
      <c r="H95" s="808" t="s">
        <v>4490</v>
      </c>
      <c r="I95" s="803" t="s">
        <v>1261</v>
      </c>
      <c r="J95" s="804" t="s">
        <v>4491</v>
      </c>
      <c r="K95" s="803" t="s">
        <v>4492</v>
      </c>
      <c r="L95" s="803" t="s">
        <v>4491</v>
      </c>
      <c r="M95" s="807" t="s">
        <v>3560</v>
      </c>
      <c r="N95" s="807" t="s">
        <v>347</v>
      </c>
      <c r="O95" s="809">
        <v>44</v>
      </c>
      <c r="P95" s="810">
        <v>44</v>
      </c>
      <c r="Q95" s="807" t="s">
        <v>1</v>
      </c>
      <c r="R95" s="811">
        <v>41816</v>
      </c>
      <c r="S95" s="811">
        <v>41816</v>
      </c>
      <c r="T95" s="811" t="s">
        <v>377</v>
      </c>
      <c r="U95" s="811" t="s">
        <v>377</v>
      </c>
      <c r="V95" s="812">
        <v>43555</v>
      </c>
      <c r="W95" s="813">
        <v>44075</v>
      </c>
      <c r="X95" s="814" t="s">
        <v>377</v>
      </c>
      <c r="Y95" s="815">
        <v>17.032258064516096</v>
      </c>
      <c r="Z95" s="811" t="s">
        <v>377</v>
      </c>
      <c r="AA95" s="811" t="s">
        <v>377</v>
      </c>
      <c r="AB95" s="811" t="s">
        <v>377</v>
      </c>
      <c r="AC95" s="811" t="s">
        <v>377</v>
      </c>
      <c r="AD95" s="811" t="s">
        <v>377</v>
      </c>
      <c r="AE95" s="811" t="s">
        <v>377</v>
      </c>
      <c r="AF95" s="811" t="s">
        <v>377</v>
      </c>
      <c r="AG95" s="811" t="s">
        <v>377</v>
      </c>
      <c r="AH95" s="811" t="s">
        <v>377</v>
      </c>
      <c r="AI95" s="811" t="s">
        <v>377</v>
      </c>
      <c r="AJ95" s="811" t="s">
        <v>377</v>
      </c>
      <c r="AK95" s="811" t="s">
        <v>377</v>
      </c>
      <c r="AL95" s="811" t="s">
        <v>377</v>
      </c>
      <c r="AM95" s="811" t="s">
        <v>377</v>
      </c>
      <c r="AN95" s="811" t="s">
        <v>377</v>
      </c>
      <c r="AO95" s="811" t="s">
        <v>377</v>
      </c>
      <c r="AP95" s="805">
        <v>10</v>
      </c>
      <c r="AQ95" s="806" t="s">
        <v>377</v>
      </c>
      <c r="AR95" s="811">
        <v>41702</v>
      </c>
      <c r="AS95" s="811">
        <v>41439</v>
      </c>
      <c r="AT95" s="804" t="s">
        <v>4125</v>
      </c>
      <c r="AU95" s="804" t="s">
        <v>3562</v>
      </c>
      <c r="AV95" s="807" t="s">
        <v>4493</v>
      </c>
      <c r="AW95" s="804" t="s">
        <v>3993</v>
      </c>
      <c r="AX95" s="816">
        <v>1</v>
      </c>
      <c r="AY95" s="817">
        <v>281</v>
      </c>
      <c r="AZ95" s="804" t="s">
        <v>4491</v>
      </c>
      <c r="BA95" s="790" t="str">
        <f t="shared" si="5"/>
        <v>Ajout INS / 3005-9207 / 44</v>
      </c>
      <c r="BB95" s="791">
        <f t="shared" si="6"/>
        <v>0</v>
      </c>
      <c r="BC95" s="791" t="s">
        <v>3654</v>
      </c>
      <c r="BD95" s="792" t="s">
        <v>3655</v>
      </c>
      <c r="BE95" s="790" t="s">
        <v>3654</v>
      </c>
    </row>
    <row r="96" spans="1:57" ht="30">
      <c r="A96" s="803" t="s">
        <v>3638</v>
      </c>
      <c r="B96" s="803" t="s">
        <v>4087</v>
      </c>
      <c r="C96" s="804" t="s">
        <v>3639</v>
      </c>
      <c r="D96" s="804" t="s">
        <v>3648</v>
      </c>
      <c r="E96" s="805">
        <v>6</v>
      </c>
      <c r="F96" s="806" t="s">
        <v>1235</v>
      </c>
      <c r="G96" s="807" t="s">
        <v>1234</v>
      </c>
      <c r="H96" s="808" t="s">
        <v>4494</v>
      </c>
      <c r="I96" s="803" t="s">
        <v>4495</v>
      </c>
      <c r="J96" s="804" t="s">
        <v>4496</v>
      </c>
      <c r="K96" s="803" t="s">
        <v>4497</v>
      </c>
      <c r="L96" s="803" t="s">
        <v>4498</v>
      </c>
      <c r="M96" s="807" t="s">
        <v>3560</v>
      </c>
      <c r="N96" s="807" t="s">
        <v>693</v>
      </c>
      <c r="O96" s="809">
        <v>38</v>
      </c>
      <c r="P96" s="810">
        <v>38</v>
      </c>
      <c r="Q96" s="807" t="s">
        <v>4</v>
      </c>
      <c r="R96" s="811">
        <v>42788</v>
      </c>
      <c r="S96" s="811" t="s">
        <v>377</v>
      </c>
      <c r="T96" s="811">
        <v>42793</v>
      </c>
      <c r="U96" s="811" t="s">
        <v>377</v>
      </c>
      <c r="V96" s="812">
        <v>42887</v>
      </c>
      <c r="W96" s="813">
        <v>43449</v>
      </c>
      <c r="X96" s="814" t="s">
        <v>377</v>
      </c>
      <c r="Y96" s="815">
        <v>18.451612903225801</v>
      </c>
      <c r="Z96" s="811" t="s">
        <v>377</v>
      </c>
      <c r="AA96" s="811" t="s">
        <v>377</v>
      </c>
      <c r="AB96" s="811" t="s">
        <v>377</v>
      </c>
      <c r="AC96" s="811" t="s">
        <v>377</v>
      </c>
      <c r="AD96" s="811" t="s">
        <v>377</v>
      </c>
      <c r="AE96" s="811" t="s">
        <v>377</v>
      </c>
      <c r="AF96" s="811" t="s">
        <v>377</v>
      </c>
      <c r="AG96" s="811" t="s">
        <v>377</v>
      </c>
      <c r="AH96" s="811">
        <v>42996</v>
      </c>
      <c r="AI96" s="811" t="s">
        <v>377</v>
      </c>
      <c r="AJ96" s="811" t="s">
        <v>377</v>
      </c>
      <c r="AK96" s="811" t="s">
        <v>377</v>
      </c>
      <c r="AL96" s="811" t="s">
        <v>377</v>
      </c>
      <c r="AM96" s="811" t="s">
        <v>377</v>
      </c>
      <c r="AN96" s="811" t="s">
        <v>377</v>
      </c>
      <c r="AO96" s="811" t="s">
        <v>377</v>
      </c>
      <c r="AP96" s="805">
        <v>10</v>
      </c>
      <c r="AQ96" s="820" t="s">
        <v>4499</v>
      </c>
      <c r="AR96" s="811">
        <v>41702</v>
      </c>
      <c r="AS96" s="811">
        <v>41439</v>
      </c>
      <c r="AT96" s="804" t="s">
        <v>3836</v>
      </c>
      <c r="AU96" s="804" t="s">
        <v>3562</v>
      </c>
      <c r="AV96" s="807" t="s">
        <v>4500</v>
      </c>
      <c r="AW96" s="804" t="s">
        <v>3993</v>
      </c>
      <c r="AX96" s="816">
        <v>2</v>
      </c>
      <c r="AY96" s="817">
        <v>60004841</v>
      </c>
      <c r="AZ96" s="804" t="s">
        <v>4501</v>
      </c>
      <c r="BA96" s="790" t="str">
        <f t="shared" si="5"/>
        <v>Augment. gard. / 3005-2913 / 38</v>
      </c>
      <c r="BB96" s="791">
        <f t="shared" si="6"/>
        <v>42996</v>
      </c>
      <c r="BC96" s="790" t="str">
        <f t="shared" si="7"/>
        <v>Dépôt plans+budget révisés</v>
      </c>
      <c r="BD96" s="792">
        <f t="shared" si="8"/>
        <v>1</v>
      </c>
      <c r="BE96" s="790" t="str">
        <f t="shared" si="9"/>
        <v>OK</v>
      </c>
    </row>
    <row r="97" spans="1:58" ht="30">
      <c r="A97" s="803" t="s">
        <v>3638</v>
      </c>
      <c r="B97" s="803" t="s">
        <v>4087</v>
      </c>
      <c r="C97" s="804" t="s">
        <v>3656</v>
      </c>
      <c r="D97" s="804" t="s">
        <v>4041</v>
      </c>
      <c r="E97" s="805">
        <v>6</v>
      </c>
      <c r="F97" s="806" t="s">
        <v>1240</v>
      </c>
      <c r="G97" s="807" t="s">
        <v>1234</v>
      </c>
      <c r="H97" s="808" t="s">
        <v>4502</v>
      </c>
      <c r="I97" s="803" t="s">
        <v>4503</v>
      </c>
      <c r="J97" s="804" t="s">
        <v>1241</v>
      </c>
      <c r="K97" s="803" t="s">
        <v>4504</v>
      </c>
      <c r="L97" s="803" t="s">
        <v>1241</v>
      </c>
      <c r="M97" s="807" t="s">
        <v>3560</v>
      </c>
      <c r="N97" s="807" t="s">
        <v>371</v>
      </c>
      <c r="O97" s="809">
        <v>18</v>
      </c>
      <c r="P97" s="810">
        <v>18</v>
      </c>
      <c r="Q97" s="807" t="s">
        <v>1</v>
      </c>
      <c r="R97" s="811">
        <v>41788</v>
      </c>
      <c r="S97" s="811" t="s">
        <v>377</v>
      </c>
      <c r="T97" s="811">
        <v>41801</v>
      </c>
      <c r="U97" s="811" t="s">
        <v>377</v>
      </c>
      <c r="V97" s="812">
        <v>42490</v>
      </c>
      <c r="W97" s="813">
        <v>43466</v>
      </c>
      <c r="X97" s="814" t="s">
        <v>377</v>
      </c>
      <c r="Y97" s="815">
        <v>32.064516129032299</v>
      </c>
      <c r="Z97" s="811" t="s">
        <v>377</v>
      </c>
      <c r="AA97" s="811" t="s">
        <v>377</v>
      </c>
      <c r="AB97" s="811" t="s">
        <v>377</v>
      </c>
      <c r="AC97" s="811" t="s">
        <v>377</v>
      </c>
      <c r="AD97" s="811" t="s">
        <v>377</v>
      </c>
      <c r="AE97" s="811" t="s">
        <v>377</v>
      </c>
      <c r="AF97" s="811">
        <v>42037</v>
      </c>
      <c r="AG97" s="811" t="s">
        <v>377</v>
      </c>
      <c r="AH97" s="811" t="s">
        <v>377</v>
      </c>
      <c r="AI97" s="811" t="s">
        <v>377</v>
      </c>
      <c r="AJ97" s="811" t="s">
        <v>377</v>
      </c>
      <c r="AK97" s="811" t="s">
        <v>377</v>
      </c>
      <c r="AL97" s="811" t="s">
        <v>377</v>
      </c>
      <c r="AM97" s="811" t="s">
        <v>377</v>
      </c>
      <c r="AN97" s="811" t="s">
        <v>377</v>
      </c>
      <c r="AO97" s="811" t="s">
        <v>377</v>
      </c>
      <c r="AP97" s="805">
        <v>10</v>
      </c>
      <c r="AQ97" s="818" t="s">
        <v>4505</v>
      </c>
      <c r="AR97" s="811">
        <v>41702</v>
      </c>
      <c r="AS97" s="811">
        <v>41439</v>
      </c>
      <c r="AT97" s="804" t="s">
        <v>4001</v>
      </c>
      <c r="AU97" s="804" t="s">
        <v>3562</v>
      </c>
      <c r="AV97" s="807" t="s">
        <v>4506</v>
      </c>
      <c r="AW97" s="804" t="s">
        <v>3993</v>
      </c>
      <c r="AX97" s="816">
        <v>9</v>
      </c>
      <c r="AY97" s="817">
        <v>1580</v>
      </c>
      <c r="AZ97" s="804" t="s">
        <v>1241</v>
      </c>
      <c r="BA97" s="790" t="str">
        <f t="shared" si="5"/>
        <v>Augment. INS / 3005-0838 / 18</v>
      </c>
      <c r="BB97" s="794">
        <f t="shared" si="6"/>
        <v>42037</v>
      </c>
      <c r="BC97" s="795" t="str">
        <f t="shared" si="7"/>
        <v>Approbation plans+budget pré.</v>
      </c>
      <c r="BD97" s="792">
        <f t="shared" si="8"/>
        <v>1</v>
      </c>
      <c r="BE97" s="790" t="str">
        <f t="shared" si="9"/>
        <v>OK</v>
      </c>
      <c r="BF97" s="2" t="s">
        <v>3689</v>
      </c>
    </row>
    <row r="98" spans="1:58" ht="30">
      <c r="A98" s="803" t="s">
        <v>3638</v>
      </c>
      <c r="B98" s="803" t="s">
        <v>4087</v>
      </c>
      <c r="C98" s="804" t="s">
        <v>3656</v>
      </c>
      <c r="D98" s="804" t="s">
        <v>4041</v>
      </c>
      <c r="E98" s="805">
        <v>6</v>
      </c>
      <c r="F98" s="806" t="s">
        <v>1240</v>
      </c>
      <c r="G98" s="807" t="s">
        <v>1234</v>
      </c>
      <c r="H98" s="808" t="s">
        <v>4507</v>
      </c>
      <c r="I98" s="803" t="s">
        <v>4503</v>
      </c>
      <c r="J98" s="804" t="s">
        <v>1241</v>
      </c>
      <c r="K98" s="803" t="s">
        <v>1242</v>
      </c>
      <c r="L98" s="803" t="s">
        <v>4508</v>
      </c>
      <c r="M98" s="807" t="s">
        <v>4000</v>
      </c>
      <c r="N98" s="807" t="s">
        <v>347</v>
      </c>
      <c r="O98" s="809">
        <v>78</v>
      </c>
      <c r="P98" s="810">
        <v>78</v>
      </c>
      <c r="Q98" s="807" t="s">
        <v>1</v>
      </c>
      <c r="R98" s="811">
        <v>41820</v>
      </c>
      <c r="S98" s="811">
        <v>41820</v>
      </c>
      <c r="T98" s="811" t="s">
        <v>377</v>
      </c>
      <c r="U98" s="811" t="s">
        <v>377</v>
      </c>
      <c r="V98" s="812" t="s">
        <v>377</v>
      </c>
      <c r="W98" s="813" t="s">
        <v>377</v>
      </c>
      <c r="X98" s="814" t="s">
        <v>377</v>
      </c>
      <c r="Y98" s="815" t="s">
        <v>377</v>
      </c>
      <c r="Z98" s="811" t="s">
        <v>377</v>
      </c>
      <c r="AA98" s="811" t="s">
        <v>377</v>
      </c>
      <c r="AB98" s="811" t="s">
        <v>377</v>
      </c>
      <c r="AC98" s="811" t="s">
        <v>377</v>
      </c>
      <c r="AD98" s="811" t="s">
        <v>377</v>
      </c>
      <c r="AE98" s="811" t="s">
        <v>377</v>
      </c>
      <c r="AF98" s="811" t="s">
        <v>377</v>
      </c>
      <c r="AG98" s="811" t="s">
        <v>377</v>
      </c>
      <c r="AH98" s="811" t="s">
        <v>377</v>
      </c>
      <c r="AI98" s="811" t="s">
        <v>377</v>
      </c>
      <c r="AJ98" s="811" t="s">
        <v>377</v>
      </c>
      <c r="AK98" s="811" t="s">
        <v>377</v>
      </c>
      <c r="AL98" s="811" t="s">
        <v>377</v>
      </c>
      <c r="AM98" s="811" t="s">
        <v>377</v>
      </c>
      <c r="AN98" s="811" t="s">
        <v>377</v>
      </c>
      <c r="AO98" s="811" t="s">
        <v>377</v>
      </c>
      <c r="AP98" s="805" t="s">
        <v>377</v>
      </c>
      <c r="AQ98" s="806" t="s">
        <v>377</v>
      </c>
      <c r="AR98" s="811">
        <v>41702</v>
      </c>
      <c r="AS98" s="811">
        <v>41439</v>
      </c>
      <c r="AT98" s="804" t="s">
        <v>377</v>
      </c>
      <c r="AU98" s="804" t="s">
        <v>4001</v>
      </c>
      <c r="AV98" s="807" t="s">
        <v>4509</v>
      </c>
      <c r="AW98" s="804" t="s">
        <v>3993</v>
      </c>
      <c r="AX98" s="816">
        <v>1</v>
      </c>
      <c r="AY98" s="817">
        <v>1580</v>
      </c>
      <c r="AZ98" s="804" t="s">
        <v>1241</v>
      </c>
      <c r="BA98" s="790" t="str">
        <f t="shared" si="5"/>
        <v>Ajout INS / 3005-9095 / 78</v>
      </c>
      <c r="BB98" s="791">
        <f t="shared" si="6"/>
        <v>0</v>
      </c>
      <c r="BC98" s="791" t="s">
        <v>3654</v>
      </c>
      <c r="BD98" s="792" t="s">
        <v>3655</v>
      </c>
      <c r="BE98" s="790" t="s">
        <v>3654</v>
      </c>
    </row>
    <row r="99" spans="1:58" ht="30">
      <c r="A99" s="803" t="s">
        <v>3638</v>
      </c>
      <c r="B99" s="803" t="s">
        <v>4087</v>
      </c>
      <c r="C99" s="804" t="s">
        <v>4510</v>
      </c>
      <c r="D99" s="804" t="s">
        <v>3640</v>
      </c>
      <c r="E99" s="805">
        <v>6</v>
      </c>
      <c r="F99" s="806" t="s">
        <v>1264</v>
      </c>
      <c r="G99" s="807" t="s">
        <v>1245</v>
      </c>
      <c r="H99" s="808" t="s">
        <v>4511</v>
      </c>
      <c r="I99" s="803" t="s">
        <v>4512</v>
      </c>
      <c r="J99" s="804" t="s">
        <v>4513</v>
      </c>
      <c r="K99" s="803" t="s">
        <v>1257</v>
      </c>
      <c r="L99" s="803" t="s">
        <v>4514</v>
      </c>
      <c r="M99" s="807" t="s">
        <v>4000</v>
      </c>
      <c r="N99" s="807" t="s">
        <v>347</v>
      </c>
      <c r="O99" s="809">
        <v>80</v>
      </c>
      <c r="P99" s="810">
        <v>80</v>
      </c>
      <c r="Q99" s="807" t="s">
        <v>1</v>
      </c>
      <c r="R99" s="811">
        <v>41809</v>
      </c>
      <c r="S99" s="811">
        <v>41809</v>
      </c>
      <c r="T99" s="811" t="s">
        <v>377</v>
      </c>
      <c r="U99" s="811" t="s">
        <v>377</v>
      </c>
      <c r="V99" s="812" t="s">
        <v>377</v>
      </c>
      <c r="W99" s="813" t="s">
        <v>377</v>
      </c>
      <c r="X99" s="814" t="s">
        <v>377</v>
      </c>
      <c r="Y99" s="815" t="s">
        <v>377</v>
      </c>
      <c r="Z99" s="811" t="s">
        <v>377</v>
      </c>
      <c r="AA99" s="811" t="s">
        <v>377</v>
      </c>
      <c r="AB99" s="811" t="s">
        <v>377</v>
      </c>
      <c r="AC99" s="811" t="s">
        <v>377</v>
      </c>
      <c r="AD99" s="811" t="s">
        <v>377</v>
      </c>
      <c r="AE99" s="811" t="s">
        <v>377</v>
      </c>
      <c r="AF99" s="811" t="s">
        <v>377</v>
      </c>
      <c r="AG99" s="811" t="s">
        <v>377</v>
      </c>
      <c r="AH99" s="811" t="s">
        <v>377</v>
      </c>
      <c r="AI99" s="811" t="s">
        <v>377</v>
      </c>
      <c r="AJ99" s="811" t="s">
        <v>377</v>
      </c>
      <c r="AK99" s="811" t="s">
        <v>377</v>
      </c>
      <c r="AL99" s="811" t="s">
        <v>377</v>
      </c>
      <c r="AM99" s="811" t="s">
        <v>377</v>
      </c>
      <c r="AN99" s="811" t="s">
        <v>377</v>
      </c>
      <c r="AO99" s="811" t="s">
        <v>377</v>
      </c>
      <c r="AP99" s="805" t="s">
        <v>377</v>
      </c>
      <c r="AQ99" s="806" t="s">
        <v>377</v>
      </c>
      <c r="AR99" s="811">
        <v>41702</v>
      </c>
      <c r="AS99" s="811">
        <v>41439</v>
      </c>
      <c r="AT99" s="804" t="s">
        <v>377</v>
      </c>
      <c r="AU99" s="804" t="s">
        <v>3596</v>
      </c>
      <c r="AV99" s="807" t="s">
        <v>4515</v>
      </c>
      <c r="AW99" s="804" t="s">
        <v>3993</v>
      </c>
      <c r="AX99" s="816">
        <v>1</v>
      </c>
      <c r="AY99" s="817">
        <v>80</v>
      </c>
      <c r="AZ99" s="804" t="s">
        <v>4513</v>
      </c>
      <c r="BA99" s="790" t="str">
        <f t="shared" si="5"/>
        <v>Ajout INS / 3005-9240 / 80</v>
      </c>
      <c r="BB99" s="791">
        <f t="shared" si="6"/>
        <v>0</v>
      </c>
      <c r="BC99" s="791" t="s">
        <v>3654</v>
      </c>
      <c r="BD99" s="792" t="s">
        <v>3655</v>
      </c>
      <c r="BE99" s="790" t="s">
        <v>3654</v>
      </c>
    </row>
    <row r="100" spans="1:58" ht="30">
      <c r="A100" s="803" t="s">
        <v>3638</v>
      </c>
      <c r="B100" s="803" t="s">
        <v>4087</v>
      </c>
      <c r="C100" s="804" t="s">
        <v>3656</v>
      </c>
      <c r="D100" s="804" t="s">
        <v>4041</v>
      </c>
      <c r="E100" s="805">
        <v>6</v>
      </c>
      <c r="F100" s="806" t="s">
        <v>1266</v>
      </c>
      <c r="G100" s="807" t="s">
        <v>1245</v>
      </c>
      <c r="H100" s="808" t="s">
        <v>4516</v>
      </c>
      <c r="I100" s="803" t="s">
        <v>4517</v>
      </c>
      <c r="J100" s="804" t="s">
        <v>4518</v>
      </c>
      <c r="K100" s="803" t="s">
        <v>4519</v>
      </c>
      <c r="L100" s="803" t="s">
        <v>4520</v>
      </c>
      <c r="M100" s="807" t="s">
        <v>4000</v>
      </c>
      <c r="N100" s="807" t="s">
        <v>347</v>
      </c>
      <c r="O100" s="809">
        <v>78</v>
      </c>
      <c r="P100" s="810">
        <v>78</v>
      </c>
      <c r="Q100" s="807" t="s">
        <v>1</v>
      </c>
      <c r="R100" s="811">
        <v>41815</v>
      </c>
      <c r="S100" s="811">
        <v>41815</v>
      </c>
      <c r="T100" s="811" t="s">
        <v>377</v>
      </c>
      <c r="U100" s="811" t="s">
        <v>377</v>
      </c>
      <c r="V100" s="812" t="s">
        <v>377</v>
      </c>
      <c r="W100" s="813" t="s">
        <v>377</v>
      </c>
      <c r="X100" s="814" t="s">
        <v>377</v>
      </c>
      <c r="Y100" s="815" t="s">
        <v>377</v>
      </c>
      <c r="Z100" s="811" t="s">
        <v>377</v>
      </c>
      <c r="AA100" s="811" t="s">
        <v>377</v>
      </c>
      <c r="AB100" s="811" t="s">
        <v>377</v>
      </c>
      <c r="AC100" s="811" t="s">
        <v>377</v>
      </c>
      <c r="AD100" s="811" t="s">
        <v>377</v>
      </c>
      <c r="AE100" s="811" t="s">
        <v>377</v>
      </c>
      <c r="AF100" s="811" t="s">
        <v>377</v>
      </c>
      <c r="AG100" s="811" t="s">
        <v>377</v>
      </c>
      <c r="AH100" s="811" t="s">
        <v>377</v>
      </c>
      <c r="AI100" s="811" t="s">
        <v>377</v>
      </c>
      <c r="AJ100" s="811" t="s">
        <v>377</v>
      </c>
      <c r="AK100" s="811" t="s">
        <v>377</v>
      </c>
      <c r="AL100" s="811" t="s">
        <v>377</v>
      </c>
      <c r="AM100" s="811" t="s">
        <v>377</v>
      </c>
      <c r="AN100" s="811" t="s">
        <v>377</v>
      </c>
      <c r="AO100" s="811" t="s">
        <v>377</v>
      </c>
      <c r="AP100" s="805" t="s">
        <v>377</v>
      </c>
      <c r="AQ100" s="806" t="s">
        <v>377</v>
      </c>
      <c r="AR100" s="811">
        <v>41702</v>
      </c>
      <c r="AS100" s="811">
        <v>41439</v>
      </c>
      <c r="AT100" s="804" t="s">
        <v>377</v>
      </c>
      <c r="AU100" s="804" t="s">
        <v>3596</v>
      </c>
      <c r="AV100" s="807" t="s">
        <v>4521</v>
      </c>
      <c r="AW100" s="804" t="s">
        <v>3993</v>
      </c>
      <c r="AX100" s="816">
        <v>1</v>
      </c>
      <c r="AY100" s="817">
        <v>601</v>
      </c>
      <c r="AZ100" s="804" t="s">
        <v>4518</v>
      </c>
      <c r="BA100" s="790" t="str">
        <f t="shared" si="5"/>
        <v>Ajout INS / 3005-9098 / 78</v>
      </c>
      <c r="BB100" s="791">
        <f t="shared" si="6"/>
        <v>0</v>
      </c>
      <c r="BC100" s="791" t="s">
        <v>3654</v>
      </c>
      <c r="BD100" s="792" t="s">
        <v>3655</v>
      </c>
      <c r="BE100" s="790" t="s">
        <v>3654</v>
      </c>
    </row>
    <row r="101" spans="1:58" ht="30">
      <c r="A101" s="803" t="s">
        <v>3638</v>
      </c>
      <c r="B101" s="803" t="s">
        <v>4087</v>
      </c>
      <c r="C101" s="804" t="s">
        <v>3656</v>
      </c>
      <c r="D101" s="804" t="s">
        <v>3657</v>
      </c>
      <c r="E101" s="805">
        <v>6</v>
      </c>
      <c r="F101" s="806" t="s">
        <v>1246</v>
      </c>
      <c r="G101" s="807" t="s">
        <v>1245</v>
      </c>
      <c r="H101" s="808" t="s">
        <v>4522</v>
      </c>
      <c r="I101" s="803" t="s">
        <v>4523</v>
      </c>
      <c r="J101" s="804" t="s">
        <v>1277</v>
      </c>
      <c r="K101" s="803" t="s">
        <v>4524</v>
      </c>
      <c r="L101" s="803" t="s">
        <v>1277</v>
      </c>
      <c r="M101" s="807" t="s">
        <v>3560</v>
      </c>
      <c r="N101" s="807" t="s">
        <v>371</v>
      </c>
      <c r="O101" s="809">
        <v>8</v>
      </c>
      <c r="P101" s="810">
        <v>8</v>
      </c>
      <c r="Q101" s="807" t="s">
        <v>1</v>
      </c>
      <c r="R101" s="811">
        <v>41815</v>
      </c>
      <c r="S101" s="811" t="s">
        <v>377</v>
      </c>
      <c r="T101" s="811">
        <v>42611</v>
      </c>
      <c r="U101" s="811" t="s">
        <v>377</v>
      </c>
      <c r="V101" s="812">
        <v>42825</v>
      </c>
      <c r="W101" s="813">
        <v>43709</v>
      </c>
      <c r="X101" s="814" t="s">
        <v>377</v>
      </c>
      <c r="Y101" s="815">
        <v>29.032258064516096</v>
      </c>
      <c r="Z101" s="811" t="s">
        <v>377</v>
      </c>
      <c r="AA101" s="811" t="s">
        <v>377</v>
      </c>
      <c r="AB101" s="811" t="s">
        <v>377</v>
      </c>
      <c r="AC101" s="811" t="s">
        <v>377</v>
      </c>
      <c r="AD101" s="811" t="s">
        <v>377</v>
      </c>
      <c r="AE101" s="811" t="s">
        <v>377</v>
      </c>
      <c r="AF101" s="811" t="s">
        <v>377</v>
      </c>
      <c r="AG101" s="811" t="s">
        <v>377</v>
      </c>
      <c r="AH101" s="811" t="s">
        <v>377</v>
      </c>
      <c r="AI101" s="811" t="s">
        <v>377</v>
      </c>
      <c r="AJ101" s="811" t="s">
        <v>377</v>
      </c>
      <c r="AK101" s="811" t="s">
        <v>377</v>
      </c>
      <c r="AL101" s="811" t="s">
        <v>377</v>
      </c>
      <c r="AM101" s="811" t="s">
        <v>377</v>
      </c>
      <c r="AN101" s="811" t="s">
        <v>377</v>
      </c>
      <c r="AO101" s="811" t="s">
        <v>377</v>
      </c>
      <c r="AP101" s="805">
        <v>10</v>
      </c>
      <c r="AQ101" s="806" t="s">
        <v>4525</v>
      </c>
      <c r="AR101" s="811">
        <v>41702</v>
      </c>
      <c r="AS101" s="811">
        <v>41439</v>
      </c>
      <c r="AT101" s="804" t="s">
        <v>4001</v>
      </c>
      <c r="AU101" s="804" t="s">
        <v>3596</v>
      </c>
      <c r="AV101" s="807" t="s">
        <v>4526</v>
      </c>
      <c r="AW101" s="804" t="s">
        <v>3993</v>
      </c>
      <c r="AX101" s="816">
        <v>5</v>
      </c>
      <c r="AY101" s="817">
        <v>60004707</v>
      </c>
      <c r="AZ101" s="804" t="s">
        <v>1277</v>
      </c>
      <c r="BA101" s="790" t="str">
        <f t="shared" si="5"/>
        <v>Augment. INS / 3005-2825 / 8</v>
      </c>
      <c r="BB101" s="791">
        <f t="shared" si="6"/>
        <v>0</v>
      </c>
      <c r="BC101" s="791" t="s">
        <v>3654</v>
      </c>
      <c r="BD101" s="792" t="s">
        <v>3655</v>
      </c>
      <c r="BE101" s="790" t="s">
        <v>3654</v>
      </c>
    </row>
    <row r="102" spans="1:58" ht="30">
      <c r="A102" s="803" t="s">
        <v>3638</v>
      </c>
      <c r="B102" s="803" t="s">
        <v>4087</v>
      </c>
      <c r="C102" s="804" t="s">
        <v>4510</v>
      </c>
      <c r="D102" s="804" t="s">
        <v>3640</v>
      </c>
      <c r="E102" s="805">
        <v>6</v>
      </c>
      <c r="F102" s="806" t="s">
        <v>1293</v>
      </c>
      <c r="G102" s="807" t="s">
        <v>1292</v>
      </c>
      <c r="H102" s="808" t="s">
        <v>4527</v>
      </c>
      <c r="I102" s="803" t="s">
        <v>1299</v>
      </c>
      <c r="J102" s="804" t="s">
        <v>4528</v>
      </c>
      <c r="K102" s="803" t="s">
        <v>1299</v>
      </c>
      <c r="L102" s="803" t="s">
        <v>4528</v>
      </c>
      <c r="M102" s="807" t="s">
        <v>3560</v>
      </c>
      <c r="N102" s="807" t="s">
        <v>371</v>
      </c>
      <c r="O102" s="809">
        <v>28</v>
      </c>
      <c r="P102" s="810">
        <v>28</v>
      </c>
      <c r="Q102" s="807" t="s">
        <v>1</v>
      </c>
      <c r="R102" s="811">
        <v>41809</v>
      </c>
      <c r="S102" s="811" t="s">
        <v>377</v>
      </c>
      <c r="T102" s="811">
        <v>42122</v>
      </c>
      <c r="U102" s="811" t="s">
        <v>377</v>
      </c>
      <c r="V102" s="812">
        <v>42444</v>
      </c>
      <c r="W102" s="813">
        <v>43778</v>
      </c>
      <c r="X102" s="814" t="s">
        <v>377</v>
      </c>
      <c r="Y102" s="815">
        <v>43.806451612903196</v>
      </c>
      <c r="Z102" s="811" t="s">
        <v>377</v>
      </c>
      <c r="AA102" s="811" t="s">
        <v>377</v>
      </c>
      <c r="AB102" s="811" t="s">
        <v>377</v>
      </c>
      <c r="AC102" s="811" t="s">
        <v>377</v>
      </c>
      <c r="AD102" s="811" t="s">
        <v>377</v>
      </c>
      <c r="AE102" s="811" t="s">
        <v>377</v>
      </c>
      <c r="AF102" s="811" t="s">
        <v>377</v>
      </c>
      <c r="AG102" s="811" t="s">
        <v>377</v>
      </c>
      <c r="AH102" s="811" t="s">
        <v>377</v>
      </c>
      <c r="AI102" s="811" t="s">
        <v>377</v>
      </c>
      <c r="AJ102" s="811" t="s">
        <v>377</v>
      </c>
      <c r="AK102" s="811" t="s">
        <v>377</v>
      </c>
      <c r="AL102" s="811" t="s">
        <v>377</v>
      </c>
      <c r="AM102" s="811" t="s">
        <v>377</v>
      </c>
      <c r="AN102" s="811" t="s">
        <v>377</v>
      </c>
      <c r="AO102" s="811" t="s">
        <v>377</v>
      </c>
      <c r="AP102" s="805">
        <v>10</v>
      </c>
      <c r="AQ102" s="806" t="s">
        <v>4529</v>
      </c>
      <c r="AR102" s="811">
        <v>41702</v>
      </c>
      <c r="AS102" s="811">
        <v>41439</v>
      </c>
      <c r="AT102" s="804" t="s">
        <v>3836</v>
      </c>
      <c r="AU102" s="804" t="s">
        <v>3562</v>
      </c>
      <c r="AV102" s="807" t="s">
        <v>4530</v>
      </c>
      <c r="AW102" s="804" t="s">
        <v>3993</v>
      </c>
      <c r="AX102" s="816">
        <v>9</v>
      </c>
      <c r="AY102" s="817">
        <v>698</v>
      </c>
      <c r="AZ102" s="804" t="s">
        <v>4528</v>
      </c>
      <c r="BA102" s="790" t="str">
        <f t="shared" si="5"/>
        <v>Augment. INS / 2315-3430 / 28</v>
      </c>
      <c r="BB102" s="791">
        <f t="shared" si="6"/>
        <v>0</v>
      </c>
      <c r="BC102" s="791" t="s">
        <v>3654</v>
      </c>
      <c r="BD102" s="792" t="s">
        <v>3655</v>
      </c>
      <c r="BE102" s="790" t="s">
        <v>3654</v>
      </c>
    </row>
    <row r="103" spans="1:58" ht="30">
      <c r="A103" s="803" t="s">
        <v>3638</v>
      </c>
      <c r="B103" s="803" t="s">
        <v>4087</v>
      </c>
      <c r="C103" s="804" t="s">
        <v>3672</v>
      </c>
      <c r="D103" s="804" t="s">
        <v>3648</v>
      </c>
      <c r="E103" s="805">
        <v>6</v>
      </c>
      <c r="F103" s="806" t="s">
        <v>1303</v>
      </c>
      <c r="G103" s="807" t="s">
        <v>1302</v>
      </c>
      <c r="H103" s="808" t="s">
        <v>4531</v>
      </c>
      <c r="I103" s="803" t="s">
        <v>4532</v>
      </c>
      <c r="J103" s="804" t="s">
        <v>4533</v>
      </c>
      <c r="K103" s="803" t="s">
        <v>4534</v>
      </c>
      <c r="L103" s="803" t="s">
        <v>4535</v>
      </c>
      <c r="M103" s="807" t="s">
        <v>3585</v>
      </c>
      <c r="N103" s="807" t="s">
        <v>347</v>
      </c>
      <c r="O103" s="809">
        <v>46</v>
      </c>
      <c r="P103" s="810">
        <v>46</v>
      </c>
      <c r="Q103" s="807" t="s">
        <v>1</v>
      </c>
      <c r="R103" s="811">
        <v>41803</v>
      </c>
      <c r="S103" s="811">
        <v>41803</v>
      </c>
      <c r="T103" s="811" t="s">
        <v>377</v>
      </c>
      <c r="U103" s="811" t="s">
        <v>377</v>
      </c>
      <c r="V103" s="812" t="s">
        <v>377</v>
      </c>
      <c r="W103" s="813" t="s">
        <v>377</v>
      </c>
      <c r="X103" s="814" t="s">
        <v>377</v>
      </c>
      <c r="Y103" s="815" t="s">
        <v>377</v>
      </c>
      <c r="Z103" s="811" t="s">
        <v>377</v>
      </c>
      <c r="AA103" s="811" t="s">
        <v>377</v>
      </c>
      <c r="AB103" s="811" t="s">
        <v>377</v>
      </c>
      <c r="AC103" s="811" t="s">
        <v>377</v>
      </c>
      <c r="AD103" s="811" t="s">
        <v>377</v>
      </c>
      <c r="AE103" s="811" t="s">
        <v>377</v>
      </c>
      <c r="AF103" s="811" t="s">
        <v>377</v>
      </c>
      <c r="AG103" s="811" t="s">
        <v>377</v>
      </c>
      <c r="AH103" s="811" t="s">
        <v>377</v>
      </c>
      <c r="AI103" s="811" t="s">
        <v>377</v>
      </c>
      <c r="AJ103" s="811" t="s">
        <v>377</v>
      </c>
      <c r="AK103" s="811" t="s">
        <v>377</v>
      </c>
      <c r="AL103" s="811" t="s">
        <v>377</v>
      </c>
      <c r="AM103" s="811" t="s">
        <v>377</v>
      </c>
      <c r="AN103" s="811" t="s">
        <v>377</v>
      </c>
      <c r="AO103" s="811" t="s">
        <v>377</v>
      </c>
      <c r="AP103" s="805" t="s">
        <v>377</v>
      </c>
      <c r="AQ103" s="806" t="s">
        <v>377</v>
      </c>
      <c r="AR103" s="811">
        <v>41702</v>
      </c>
      <c r="AS103" s="811" t="s">
        <v>377</v>
      </c>
      <c r="AT103" s="804" t="s">
        <v>377</v>
      </c>
      <c r="AU103" s="804" t="s">
        <v>3596</v>
      </c>
      <c r="AV103" s="807" t="s">
        <v>4536</v>
      </c>
      <c r="AW103" s="804" t="s">
        <v>3993</v>
      </c>
      <c r="AX103" s="816">
        <v>1</v>
      </c>
      <c r="AY103" s="817">
        <v>60003993</v>
      </c>
      <c r="AZ103" s="804" t="s">
        <v>4533</v>
      </c>
      <c r="BA103" s="790" t="str">
        <f t="shared" si="5"/>
        <v>Ajout INS / 3005-9354 / 46</v>
      </c>
      <c r="BB103" s="791" t="s">
        <v>3577</v>
      </c>
      <c r="BC103" s="791" t="s">
        <v>3577</v>
      </c>
      <c r="BD103" s="791" t="s">
        <v>3577</v>
      </c>
      <c r="BE103" s="791" t="s">
        <v>3577</v>
      </c>
    </row>
    <row r="104" spans="1:58" ht="30">
      <c r="A104" s="803" t="s">
        <v>3638</v>
      </c>
      <c r="B104" s="803" t="s">
        <v>4087</v>
      </c>
      <c r="C104" s="804" t="s">
        <v>3690</v>
      </c>
      <c r="D104" s="804" t="s">
        <v>3691</v>
      </c>
      <c r="E104" s="805">
        <v>6</v>
      </c>
      <c r="F104" s="806" t="s">
        <v>1320</v>
      </c>
      <c r="G104" s="807" t="s">
        <v>1319</v>
      </c>
      <c r="H104" s="808" t="s">
        <v>4537</v>
      </c>
      <c r="I104" s="803" t="s">
        <v>4538</v>
      </c>
      <c r="J104" s="804" t="s">
        <v>4539</v>
      </c>
      <c r="K104" s="803" t="s">
        <v>4540</v>
      </c>
      <c r="L104" s="803" t="s">
        <v>4541</v>
      </c>
      <c r="M104" s="807" t="s">
        <v>4000</v>
      </c>
      <c r="N104" s="807" t="s">
        <v>347</v>
      </c>
      <c r="O104" s="809">
        <v>78</v>
      </c>
      <c r="P104" s="810">
        <v>78</v>
      </c>
      <c r="Q104" s="807" t="s">
        <v>1</v>
      </c>
      <c r="R104" s="811">
        <v>41820</v>
      </c>
      <c r="S104" s="811">
        <v>41820</v>
      </c>
      <c r="T104" s="811" t="s">
        <v>377</v>
      </c>
      <c r="U104" s="811" t="s">
        <v>377</v>
      </c>
      <c r="V104" s="812" t="s">
        <v>377</v>
      </c>
      <c r="W104" s="813" t="s">
        <v>377</v>
      </c>
      <c r="X104" s="814" t="s">
        <v>377</v>
      </c>
      <c r="Y104" s="815" t="s">
        <v>377</v>
      </c>
      <c r="Z104" s="811" t="s">
        <v>377</v>
      </c>
      <c r="AA104" s="811" t="s">
        <v>377</v>
      </c>
      <c r="AB104" s="811" t="s">
        <v>377</v>
      </c>
      <c r="AC104" s="811" t="s">
        <v>377</v>
      </c>
      <c r="AD104" s="811" t="s">
        <v>377</v>
      </c>
      <c r="AE104" s="811" t="s">
        <v>377</v>
      </c>
      <c r="AF104" s="811" t="s">
        <v>377</v>
      </c>
      <c r="AG104" s="811" t="s">
        <v>377</v>
      </c>
      <c r="AH104" s="811" t="s">
        <v>377</v>
      </c>
      <c r="AI104" s="811" t="s">
        <v>377</v>
      </c>
      <c r="AJ104" s="811" t="s">
        <v>377</v>
      </c>
      <c r="AK104" s="811" t="s">
        <v>377</v>
      </c>
      <c r="AL104" s="811" t="s">
        <v>377</v>
      </c>
      <c r="AM104" s="811" t="s">
        <v>377</v>
      </c>
      <c r="AN104" s="811" t="s">
        <v>377</v>
      </c>
      <c r="AO104" s="811" t="s">
        <v>377</v>
      </c>
      <c r="AP104" s="805" t="s">
        <v>377</v>
      </c>
      <c r="AQ104" s="806" t="s">
        <v>377</v>
      </c>
      <c r="AR104" s="811">
        <v>41702</v>
      </c>
      <c r="AS104" s="811">
        <v>41439</v>
      </c>
      <c r="AT104" s="804" t="s">
        <v>377</v>
      </c>
      <c r="AU104" s="804" t="s">
        <v>4001</v>
      </c>
      <c r="AV104" s="807" t="s">
        <v>4542</v>
      </c>
      <c r="AW104" s="804" t="s">
        <v>3993</v>
      </c>
      <c r="AX104" s="816">
        <v>1</v>
      </c>
      <c r="AY104" s="817">
        <v>263</v>
      </c>
      <c r="AZ104" s="804" t="s">
        <v>4543</v>
      </c>
      <c r="BA104" s="790" t="str">
        <f t="shared" si="5"/>
        <v>Ajout INS / 3005-9361 / 78</v>
      </c>
      <c r="BB104" s="791">
        <f t="shared" si="6"/>
        <v>0</v>
      </c>
      <c r="BC104" s="791" t="s">
        <v>3654</v>
      </c>
      <c r="BD104" s="792" t="s">
        <v>3655</v>
      </c>
      <c r="BE104" s="790" t="s">
        <v>3654</v>
      </c>
    </row>
    <row r="105" spans="1:58" ht="30">
      <c r="A105" s="803" t="s">
        <v>3638</v>
      </c>
      <c r="B105" s="803" t="s">
        <v>4087</v>
      </c>
      <c r="C105" s="804" t="s">
        <v>3690</v>
      </c>
      <c r="D105" s="804" t="s">
        <v>3691</v>
      </c>
      <c r="E105" s="805">
        <v>6</v>
      </c>
      <c r="F105" s="806" t="s">
        <v>1320</v>
      </c>
      <c r="G105" s="807" t="s">
        <v>1319</v>
      </c>
      <c r="H105" s="808" t="s">
        <v>4544</v>
      </c>
      <c r="I105" s="803" t="s">
        <v>4545</v>
      </c>
      <c r="J105" s="804" t="s">
        <v>4546</v>
      </c>
      <c r="K105" s="803" t="s">
        <v>4545</v>
      </c>
      <c r="L105" s="803" t="s">
        <v>4546</v>
      </c>
      <c r="M105" s="807" t="s">
        <v>4000</v>
      </c>
      <c r="N105" s="807" t="s">
        <v>371</v>
      </c>
      <c r="O105" s="809">
        <v>15</v>
      </c>
      <c r="P105" s="810">
        <v>15</v>
      </c>
      <c r="Q105" s="807" t="s">
        <v>1</v>
      </c>
      <c r="R105" s="811">
        <v>41816</v>
      </c>
      <c r="S105" s="811">
        <v>41816</v>
      </c>
      <c r="T105" s="811" t="s">
        <v>377</v>
      </c>
      <c r="U105" s="811" t="s">
        <v>377</v>
      </c>
      <c r="V105" s="812" t="s">
        <v>377</v>
      </c>
      <c r="W105" s="813" t="s">
        <v>377</v>
      </c>
      <c r="X105" s="814" t="s">
        <v>377</v>
      </c>
      <c r="Y105" s="815" t="s">
        <v>377</v>
      </c>
      <c r="Z105" s="811" t="s">
        <v>377</v>
      </c>
      <c r="AA105" s="811" t="s">
        <v>377</v>
      </c>
      <c r="AB105" s="811" t="s">
        <v>377</v>
      </c>
      <c r="AC105" s="811" t="s">
        <v>377</v>
      </c>
      <c r="AD105" s="811" t="s">
        <v>377</v>
      </c>
      <c r="AE105" s="811" t="s">
        <v>377</v>
      </c>
      <c r="AF105" s="811" t="s">
        <v>377</v>
      </c>
      <c r="AG105" s="811" t="s">
        <v>377</v>
      </c>
      <c r="AH105" s="811" t="s">
        <v>377</v>
      </c>
      <c r="AI105" s="811" t="s">
        <v>377</v>
      </c>
      <c r="AJ105" s="811" t="s">
        <v>377</v>
      </c>
      <c r="AK105" s="811" t="s">
        <v>377</v>
      </c>
      <c r="AL105" s="811" t="s">
        <v>377</v>
      </c>
      <c r="AM105" s="811" t="s">
        <v>377</v>
      </c>
      <c r="AN105" s="811" t="s">
        <v>377</v>
      </c>
      <c r="AO105" s="811" t="s">
        <v>377</v>
      </c>
      <c r="AP105" s="805" t="s">
        <v>377</v>
      </c>
      <c r="AQ105" s="806" t="s">
        <v>377</v>
      </c>
      <c r="AR105" s="811">
        <v>41702</v>
      </c>
      <c r="AS105" s="811">
        <v>41439</v>
      </c>
      <c r="AT105" s="804" t="s">
        <v>377</v>
      </c>
      <c r="AU105" s="804" t="s">
        <v>3562</v>
      </c>
      <c r="AV105" s="807" t="s">
        <v>4547</v>
      </c>
      <c r="AW105" s="804" t="s">
        <v>3993</v>
      </c>
      <c r="AX105" s="816">
        <v>4</v>
      </c>
      <c r="AY105" s="817">
        <v>1021</v>
      </c>
      <c r="AZ105" s="804" t="s">
        <v>4546</v>
      </c>
      <c r="BA105" s="790" t="str">
        <f t="shared" si="5"/>
        <v>Augment. INS / 2973-6220 / 15</v>
      </c>
      <c r="BB105" s="791">
        <f t="shared" si="6"/>
        <v>0</v>
      </c>
      <c r="BC105" s="791" t="s">
        <v>3654</v>
      </c>
      <c r="BD105" s="792" t="s">
        <v>3655</v>
      </c>
      <c r="BE105" s="790" t="s">
        <v>3654</v>
      </c>
    </row>
    <row r="106" spans="1:58" ht="30">
      <c r="A106" s="803" t="s">
        <v>3638</v>
      </c>
      <c r="B106" s="803" t="s">
        <v>4087</v>
      </c>
      <c r="C106" s="804" t="s">
        <v>4548</v>
      </c>
      <c r="D106" s="804" t="s">
        <v>3657</v>
      </c>
      <c r="E106" s="805">
        <v>6</v>
      </c>
      <c r="F106" s="806" t="s">
        <v>1327</v>
      </c>
      <c r="G106" s="807" t="s">
        <v>1326</v>
      </c>
      <c r="H106" s="808" t="s">
        <v>4549</v>
      </c>
      <c r="I106" s="803" t="s">
        <v>4550</v>
      </c>
      <c r="J106" s="804" t="s">
        <v>4551</v>
      </c>
      <c r="K106" s="803" t="s">
        <v>1329</v>
      </c>
      <c r="L106" s="803" t="s">
        <v>4552</v>
      </c>
      <c r="M106" s="807" t="s">
        <v>4000</v>
      </c>
      <c r="N106" s="807" t="s">
        <v>347</v>
      </c>
      <c r="O106" s="809">
        <v>78</v>
      </c>
      <c r="P106" s="810">
        <v>78</v>
      </c>
      <c r="Q106" s="807" t="s">
        <v>1</v>
      </c>
      <c r="R106" s="811">
        <v>41815</v>
      </c>
      <c r="S106" s="811">
        <v>41815</v>
      </c>
      <c r="T106" s="811" t="s">
        <v>377</v>
      </c>
      <c r="U106" s="811" t="s">
        <v>377</v>
      </c>
      <c r="V106" s="812" t="s">
        <v>377</v>
      </c>
      <c r="W106" s="813" t="s">
        <v>377</v>
      </c>
      <c r="X106" s="814" t="s">
        <v>377</v>
      </c>
      <c r="Y106" s="815" t="s">
        <v>377</v>
      </c>
      <c r="Z106" s="811" t="s">
        <v>377</v>
      </c>
      <c r="AA106" s="811" t="s">
        <v>377</v>
      </c>
      <c r="AB106" s="811" t="s">
        <v>377</v>
      </c>
      <c r="AC106" s="811" t="s">
        <v>377</v>
      </c>
      <c r="AD106" s="811" t="s">
        <v>377</v>
      </c>
      <c r="AE106" s="811" t="s">
        <v>377</v>
      </c>
      <c r="AF106" s="811" t="s">
        <v>377</v>
      </c>
      <c r="AG106" s="811" t="s">
        <v>377</v>
      </c>
      <c r="AH106" s="811" t="s">
        <v>377</v>
      </c>
      <c r="AI106" s="811" t="s">
        <v>377</v>
      </c>
      <c r="AJ106" s="811" t="s">
        <v>377</v>
      </c>
      <c r="AK106" s="811" t="s">
        <v>377</v>
      </c>
      <c r="AL106" s="811" t="s">
        <v>377</v>
      </c>
      <c r="AM106" s="811" t="s">
        <v>377</v>
      </c>
      <c r="AN106" s="811" t="s">
        <v>377</v>
      </c>
      <c r="AO106" s="811" t="s">
        <v>377</v>
      </c>
      <c r="AP106" s="805" t="s">
        <v>377</v>
      </c>
      <c r="AQ106" s="806" t="s">
        <v>4553</v>
      </c>
      <c r="AR106" s="811">
        <v>41702</v>
      </c>
      <c r="AS106" s="811">
        <v>41439</v>
      </c>
      <c r="AT106" s="804" t="s">
        <v>377</v>
      </c>
      <c r="AU106" s="804" t="s">
        <v>3596</v>
      </c>
      <c r="AV106" s="807" t="s">
        <v>4554</v>
      </c>
      <c r="AW106" s="804" t="s">
        <v>3993</v>
      </c>
      <c r="AX106" s="816">
        <v>1</v>
      </c>
      <c r="AY106" s="817">
        <v>179</v>
      </c>
      <c r="AZ106" s="804" t="s">
        <v>4551</v>
      </c>
      <c r="BA106" s="790" t="str">
        <f t="shared" si="5"/>
        <v>Ajout INS / 3005-8924 / 78</v>
      </c>
      <c r="BB106" s="791">
        <f t="shared" si="6"/>
        <v>0</v>
      </c>
      <c r="BC106" s="791" t="s">
        <v>3654</v>
      </c>
      <c r="BD106" s="792" t="s">
        <v>3655</v>
      </c>
      <c r="BE106" s="790" t="s">
        <v>3654</v>
      </c>
    </row>
    <row r="107" spans="1:58" ht="30">
      <c r="A107" s="803" t="s">
        <v>3638</v>
      </c>
      <c r="B107" s="803" t="s">
        <v>4087</v>
      </c>
      <c r="C107" s="804" t="s">
        <v>4548</v>
      </c>
      <c r="D107" s="804" t="s">
        <v>3657</v>
      </c>
      <c r="E107" s="805">
        <v>6</v>
      </c>
      <c r="F107" s="806" t="s">
        <v>1327</v>
      </c>
      <c r="G107" s="807" t="s">
        <v>1326</v>
      </c>
      <c r="H107" s="808" t="s">
        <v>4555</v>
      </c>
      <c r="I107" s="803" t="s">
        <v>4556</v>
      </c>
      <c r="J107" s="804" t="s">
        <v>4557</v>
      </c>
      <c r="K107" s="803" t="s">
        <v>1334</v>
      </c>
      <c r="L107" s="803" t="s">
        <v>4558</v>
      </c>
      <c r="M107" s="807" t="s">
        <v>4000</v>
      </c>
      <c r="N107" s="807" t="s">
        <v>347</v>
      </c>
      <c r="O107" s="809">
        <v>68</v>
      </c>
      <c r="P107" s="810">
        <v>68</v>
      </c>
      <c r="Q107" s="807" t="s">
        <v>1</v>
      </c>
      <c r="R107" s="811">
        <v>41816</v>
      </c>
      <c r="S107" s="811">
        <v>41816</v>
      </c>
      <c r="T107" s="811" t="s">
        <v>377</v>
      </c>
      <c r="U107" s="811" t="s">
        <v>377</v>
      </c>
      <c r="V107" s="812" t="s">
        <v>377</v>
      </c>
      <c r="W107" s="813" t="s">
        <v>377</v>
      </c>
      <c r="X107" s="814" t="s">
        <v>377</v>
      </c>
      <c r="Y107" s="815" t="s">
        <v>377</v>
      </c>
      <c r="Z107" s="811" t="s">
        <v>377</v>
      </c>
      <c r="AA107" s="811" t="s">
        <v>377</v>
      </c>
      <c r="AB107" s="811" t="s">
        <v>377</v>
      </c>
      <c r="AC107" s="811" t="s">
        <v>377</v>
      </c>
      <c r="AD107" s="811" t="s">
        <v>377</v>
      </c>
      <c r="AE107" s="811" t="s">
        <v>377</v>
      </c>
      <c r="AF107" s="811" t="s">
        <v>377</v>
      </c>
      <c r="AG107" s="811" t="s">
        <v>377</v>
      </c>
      <c r="AH107" s="811" t="s">
        <v>377</v>
      </c>
      <c r="AI107" s="811" t="s">
        <v>377</v>
      </c>
      <c r="AJ107" s="811" t="s">
        <v>377</v>
      </c>
      <c r="AK107" s="811" t="s">
        <v>377</v>
      </c>
      <c r="AL107" s="811" t="s">
        <v>377</v>
      </c>
      <c r="AM107" s="811" t="s">
        <v>377</v>
      </c>
      <c r="AN107" s="811" t="s">
        <v>377</v>
      </c>
      <c r="AO107" s="811" t="s">
        <v>377</v>
      </c>
      <c r="AP107" s="805" t="s">
        <v>377</v>
      </c>
      <c r="AQ107" s="806" t="s">
        <v>4559</v>
      </c>
      <c r="AR107" s="811">
        <v>41702</v>
      </c>
      <c r="AS107" s="811">
        <v>41439</v>
      </c>
      <c r="AT107" s="804" t="s">
        <v>377</v>
      </c>
      <c r="AU107" s="804" t="s">
        <v>3596</v>
      </c>
      <c r="AV107" s="807" t="s">
        <v>4560</v>
      </c>
      <c r="AW107" s="804" t="s">
        <v>3993</v>
      </c>
      <c r="AX107" s="816">
        <v>1</v>
      </c>
      <c r="AY107" s="817">
        <v>60001329</v>
      </c>
      <c r="AZ107" s="804" t="s">
        <v>4557</v>
      </c>
      <c r="BA107" s="790" t="str">
        <f t="shared" si="5"/>
        <v>Ajout INS / 3005-8980 / 68</v>
      </c>
      <c r="BB107" s="791">
        <f t="shared" si="6"/>
        <v>0</v>
      </c>
      <c r="BC107" s="791" t="s">
        <v>3654</v>
      </c>
      <c r="BD107" s="792" t="s">
        <v>3655</v>
      </c>
      <c r="BE107" s="790" t="s">
        <v>3654</v>
      </c>
    </row>
    <row r="108" spans="1:58" ht="30">
      <c r="A108" s="803" t="s">
        <v>3638</v>
      </c>
      <c r="B108" s="803" t="s">
        <v>4087</v>
      </c>
      <c r="C108" s="804" t="s">
        <v>4040</v>
      </c>
      <c r="D108" s="804" t="s">
        <v>3640</v>
      </c>
      <c r="E108" s="805">
        <v>6</v>
      </c>
      <c r="F108" s="806" t="s">
        <v>4561</v>
      </c>
      <c r="G108" s="807" t="s">
        <v>3298</v>
      </c>
      <c r="H108" s="808" t="s">
        <v>4562</v>
      </c>
      <c r="I108" s="803" t="s">
        <v>4563</v>
      </c>
      <c r="J108" s="804" t="s">
        <v>4564</v>
      </c>
      <c r="K108" s="803" t="s">
        <v>4565</v>
      </c>
      <c r="L108" s="803" t="s">
        <v>4566</v>
      </c>
      <c r="M108" s="807" t="s">
        <v>3560</v>
      </c>
      <c r="N108" s="807" t="s">
        <v>347</v>
      </c>
      <c r="O108" s="809">
        <v>50</v>
      </c>
      <c r="P108" s="810">
        <v>50</v>
      </c>
      <c r="Q108" s="807" t="s">
        <v>1</v>
      </c>
      <c r="R108" s="811">
        <v>41817</v>
      </c>
      <c r="S108" s="811" t="s">
        <v>377</v>
      </c>
      <c r="T108" s="811">
        <v>42849</v>
      </c>
      <c r="U108" s="811" t="s">
        <v>377</v>
      </c>
      <c r="V108" s="812">
        <v>43101</v>
      </c>
      <c r="W108" s="813">
        <v>43800</v>
      </c>
      <c r="X108" s="814" t="s">
        <v>377</v>
      </c>
      <c r="Y108" s="815">
        <v>23</v>
      </c>
      <c r="Z108" s="811" t="s">
        <v>377</v>
      </c>
      <c r="AA108" s="811" t="s">
        <v>377</v>
      </c>
      <c r="AB108" s="811" t="s">
        <v>377</v>
      </c>
      <c r="AC108" s="811" t="s">
        <v>377</v>
      </c>
      <c r="AD108" s="811" t="s">
        <v>377</v>
      </c>
      <c r="AE108" s="811" t="s">
        <v>377</v>
      </c>
      <c r="AF108" s="811" t="s">
        <v>377</v>
      </c>
      <c r="AG108" s="811" t="s">
        <v>377</v>
      </c>
      <c r="AH108" s="811" t="s">
        <v>377</v>
      </c>
      <c r="AI108" s="811" t="s">
        <v>377</v>
      </c>
      <c r="AJ108" s="811" t="s">
        <v>377</v>
      </c>
      <c r="AK108" s="811" t="s">
        <v>377</v>
      </c>
      <c r="AL108" s="811" t="s">
        <v>377</v>
      </c>
      <c r="AM108" s="811" t="s">
        <v>377</v>
      </c>
      <c r="AN108" s="811" t="s">
        <v>377</v>
      </c>
      <c r="AO108" s="811" t="s">
        <v>377</v>
      </c>
      <c r="AP108" s="805">
        <v>10</v>
      </c>
      <c r="AQ108" s="806" t="s">
        <v>4567</v>
      </c>
      <c r="AR108" s="811">
        <v>41702</v>
      </c>
      <c r="AS108" s="811">
        <v>41439</v>
      </c>
      <c r="AT108" s="804" t="s">
        <v>3836</v>
      </c>
      <c r="AU108" s="804" t="s">
        <v>3596</v>
      </c>
      <c r="AV108" s="807" t="s">
        <v>4568</v>
      </c>
      <c r="AW108" s="804" t="s">
        <v>3993</v>
      </c>
      <c r="AX108" s="816">
        <v>1</v>
      </c>
      <c r="AY108" s="817">
        <v>58</v>
      </c>
      <c r="AZ108" s="804" t="s">
        <v>4564</v>
      </c>
      <c r="BA108" s="790" t="str">
        <f t="shared" si="5"/>
        <v>Ajout INS / 3005-8958 / 50</v>
      </c>
      <c r="BB108" s="791">
        <f t="shared" si="6"/>
        <v>0</v>
      </c>
      <c r="BC108" s="791" t="s">
        <v>3654</v>
      </c>
      <c r="BD108" s="792" t="s">
        <v>3655</v>
      </c>
      <c r="BE108" s="790" t="s">
        <v>3654</v>
      </c>
    </row>
    <row r="109" spans="1:58" ht="30">
      <c r="A109" s="803" t="s">
        <v>3638</v>
      </c>
      <c r="B109" s="803" t="s">
        <v>4087</v>
      </c>
      <c r="C109" s="804" t="s">
        <v>4510</v>
      </c>
      <c r="D109" s="804" t="s">
        <v>3657</v>
      </c>
      <c r="E109" s="805">
        <v>6</v>
      </c>
      <c r="F109" s="806" t="s">
        <v>4569</v>
      </c>
      <c r="G109" s="807" t="s">
        <v>1337</v>
      </c>
      <c r="H109" s="808" t="s">
        <v>4570</v>
      </c>
      <c r="I109" s="803" t="s">
        <v>4571</v>
      </c>
      <c r="J109" s="804" t="s">
        <v>4572</v>
      </c>
      <c r="K109" s="803" t="s">
        <v>4573</v>
      </c>
      <c r="L109" s="803" t="s">
        <v>4574</v>
      </c>
      <c r="M109" s="807" t="s">
        <v>3560</v>
      </c>
      <c r="N109" s="807" t="s">
        <v>347</v>
      </c>
      <c r="O109" s="809">
        <v>65</v>
      </c>
      <c r="P109" s="810">
        <v>65</v>
      </c>
      <c r="Q109" s="807" t="s">
        <v>1</v>
      </c>
      <c r="R109" s="811">
        <v>42109</v>
      </c>
      <c r="S109" s="811" t="s">
        <v>377</v>
      </c>
      <c r="T109" s="811">
        <v>42110</v>
      </c>
      <c r="U109" s="811" t="s">
        <v>377</v>
      </c>
      <c r="V109" s="812">
        <v>43191</v>
      </c>
      <c r="W109" s="813">
        <v>43496</v>
      </c>
      <c r="X109" s="814" t="s">
        <v>377</v>
      </c>
      <c r="Y109" s="815">
        <v>9.9677419354838701</v>
      </c>
      <c r="Z109" s="811">
        <v>42977</v>
      </c>
      <c r="AA109" s="811">
        <v>42311</v>
      </c>
      <c r="AB109" s="811" t="s">
        <v>377</v>
      </c>
      <c r="AC109" s="811" t="s">
        <v>377</v>
      </c>
      <c r="AD109" s="811" t="s">
        <v>377</v>
      </c>
      <c r="AE109" s="811" t="s">
        <v>377</v>
      </c>
      <c r="AF109" s="811">
        <v>42618</v>
      </c>
      <c r="AG109" s="811" t="s">
        <v>377</v>
      </c>
      <c r="AH109" s="811" t="s">
        <v>377</v>
      </c>
      <c r="AI109" s="811">
        <v>43200</v>
      </c>
      <c r="AJ109" s="811">
        <v>43086</v>
      </c>
      <c r="AK109" s="811" t="s">
        <v>377</v>
      </c>
      <c r="AL109" s="811" t="s">
        <v>377</v>
      </c>
      <c r="AM109" s="811" t="s">
        <v>377</v>
      </c>
      <c r="AN109" s="811" t="s">
        <v>377</v>
      </c>
      <c r="AO109" s="811" t="s">
        <v>377</v>
      </c>
      <c r="AP109" s="805">
        <v>10</v>
      </c>
      <c r="AQ109" s="818" t="s">
        <v>4575</v>
      </c>
      <c r="AR109" s="811">
        <v>41702</v>
      </c>
      <c r="AS109" s="811" t="s">
        <v>377</v>
      </c>
      <c r="AT109" s="804" t="s">
        <v>4125</v>
      </c>
      <c r="AU109" s="804" t="s">
        <v>4125</v>
      </c>
      <c r="AV109" s="807" t="s">
        <v>4576</v>
      </c>
      <c r="AW109" s="804" t="s">
        <v>3993</v>
      </c>
      <c r="AX109" s="816">
        <v>2</v>
      </c>
      <c r="AY109" s="817">
        <v>14</v>
      </c>
      <c r="AZ109" s="804" t="s">
        <v>4577</v>
      </c>
      <c r="BA109" s="790" t="str">
        <f t="shared" si="5"/>
        <v>Ajout INS / 3005-8913 / 65</v>
      </c>
      <c r="BB109" s="794">
        <f t="shared" si="6"/>
        <v>43200</v>
      </c>
      <c r="BC109" s="795" t="str">
        <f t="shared" si="7"/>
        <v>Approbation plans+budget rév.</v>
      </c>
      <c r="BD109" s="792">
        <f t="shared" si="8"/>
        <v>1</v>
      </c>
      <c r="BE109" s="790" t="str">
        <f t="shared" si="9"/>
        <v>OK</v>
      </c>
      <c r="BF109" s="2" t="s">
        <v>3689</v>
      </c>
    </row>
    <row r="110" spans="1:58" ht="30">
      <c r="A110" s="803" t="s">
        <v>3638</v>
      </c>
      <c r="B110" s="803" t="s">
        <v>4087</v>
      </c>
      <c r="C110" s="804" t="s">
        <v>4578</v>
      </c>
      <c r="D110" s="804" t="s">
        <v>3657</v>
      </c>
      <c r="E110" s="805">
        <v>6</v>
      </c>
      <c r="F110" s="806" t="s">
        <v>1338</v>
      </c>
      <c r="G110" s="807" t="s">
        <v>1337</v>
      </c>
      <c r="H110" s="808" t="s">
        <v>4579</v>
      </c>
      <c r="I110" s="803" t="s">
        <v>4580</v>
      </c>
      <c r="J110" s="804" t="s">
        <v>4581</v>
      </c>
      <c r="K110" s="803" t="s">
        <v>4582</v>
      </c>
      <c r="L110" s="803" t="s">
        <v>4581</v>
      </c>
      <c r="M110" s="807" t="s">
        <v>3585</v>
      </c>
      <c r="N110" s="807" t="s">
        <v>957</v>
      </c>
      <c r="O110" s="809">
        <v>40</v>
      </c>
      <c r="P110" s="810">
        <v>40</v>
      </c>
      <c r="Q110" s="807" t="s">
        <v>1</v>
      </c>
      <c r="R110" s="811">
        <v>41802</v>
      </c>
      <c r="S110" s="811">
        <v>41802</v>
      </c>
      <c r="T110" s="811" t="s">
        <v>377</v>
      </c>
      <c r="U110" s="811" t="s">
        <v>377</v>
      </c>
      <c r="V110" s="812" t="s">
        <v>377</v>
      </c>
      <c r="W110" s="813" t="s">
        <v>377</v>
      </c>
      <c r="X110" s="814" t="s">
        <v>377</v>
      </c>
      <c r="Y110" s="815" t="s">
        <v>377</v>
      </c>
      <c r="Z110" s="811" t="s">
        <v>377</v>
      </c>
      <c r="AA110" s="811" t="s">
        <v>377</v>
      </c>
      <c r="AB110" s="811" t="s">
        <v>377</v>
      </c>
      <c r="AC110" s="811" t="s">
        <v>377</v>
      </c>
      <c r="AD110" s="811" t="s">
        <v>377</v>
      </c>
      <c r="AE110" s="811" t="s">
        <v>377</v>
      </c>
      <c r="AF110" s="811" t="s">
        <v>377</v>
      </c>
      <c r="AG110" s="811" t="s">
        <v>377</v>
      </c>
      <c r="AH110" s="811" t="s">
        <v>377</v>
      </c>
      <c r="AI110" s="811" t="s">
        <v>377</v>
      </c>
      <c r="AJ110" s="811" t="s">
        <v>377</v>
      </c>
      <c r="AK110" s="811" t="s">
        <v>377</v>
      </c>
      <c r="AL110" s="811" t="s">
        <v>377</v>
      </c>
      <c r="AM110" s="811" t="s">
        <v>377</v>
      </c>
      <c r="AN110" s="811" t="s">
        <v>377</v>
      </c>
      <c r="AO110" s="811" t="s">
        <v>377</v>
      </c>
      <c r="AP110" s="805" t="s">
        <v>377</v>
      </c>
      <c r="AQ110" s="806" t="s">
        <v>4583</v>
      </c>
      <c r="AR110" s="811">
        <v>41702</v>
      </c>
      <c r="AS110" s="811">
        <v>41439</v>
      </c>
      <c r="AT110" s="804" t="s">
        <v>377</v>
      </c>
      <c r="AU110" s="804" t="s">
        <v>4001</v>
      </c>
      <c r="AV110" s="807" t="s">
        <v>4584</v>
      </c>
      <c r="AW110" s="804" t="s">
        <v>3993</v>
      </c>
      <c r="AX110" s="816">
        <v>1</v>
      </c>
      <c r="AY110" s="817">
        <v>60012178</v>
      </c>
      <c r="AZ110" s="804" t="s">
        <v>4581</v>
      </c>
      <c r="BA110" s="790" t="str">
        <f t="shared" si="5"/>
        <v>Implant.CPE INS / 3005-9136 / 40</v>
      </c>
      <c r="BB110" s="791" t="s">
        <v>3577</v>
      </c>
      <c r="BC110" s="791" t="s">
        <v>3577</v>
      </c>
      <c r="BD110" s="791" t="s">
        <v>3577</v>
      </c>
      <c r="BE110" s="791" t="s">
        <v>3577</v>
      </c>
    </row>
    <row r="111" spans="1:58" ht="30">
      <c r="A111" s="803" t="s">
        <v>3638</v>
      </c>
      <c r="B111" s="803" t="s">
        <v>4087</v>
      </c>
      <c r="C111" s="804" t="s">
        <v>3672</v>
      </c>
      <c r="D111" s="804" t="s">
        <v>3648</v>
      </c>
      <c r="E111" s="805">
        <v>6</v>
      </c>
      <c r="F111" s="806" t="s">
        <v>3699</v>
      </c>
      <c r="G111" s="807" t="s">
        <v>3700</v>
      </c>
      <c r="H111" s="808" t="s">
        <v>4585</v>
      </c>
      <c r="I111" s="803" t="s">
        <v>3714</v>
      </c>
      <c r="J111" s="804" t="s">
        <v>3715</v>
      </c>
      <c r="K111" s="803" t="s">
        <v>3716</v>
      </c>
      <c r="L111" s="803" t="s">
        <v>3717</v>
      </c>
      <c r="M111" s="807" t="s">
        <v>3560</v>
      </c>
      <c r="N111" s="807" t="s">
        <v>371</v>
      </c>
      <c r="O111" s="809">
        <v>2</v>
      </c>
      <c r="P111" s="810">
        <v>2</v>
      </c>
      <c r="Q111" s="807" t="s">
        <v>1</v>
      </c>
      <c r="R111" s="811">
        <v>41781</v>
      </c>
      <c r="S111" s="811" t="s">
        <v>377</v>
      </c>
      <c r="T111" s="811">
        <v>42124</v>
      </c>
      <c r="U111" s="811" t="s">
        <v>377</v>
      </c>
      <c r="V111" s="812">
        <v>42464</v>
      </c>
      <c r="W111" s="813">
        <v>43905</v>
      </c>
      <c r="X111" s="814" t="s">
        <v>377</v>
      </c>
      <c r="Y111" s="815">
        <v>47.354838709677402</v>
      </c>
      <c r="Z111" s="811" t="s">
        <v>377</v>
      </c>
      <c r="AA111" s="811" t="s">
        <v>377</v>
      </c>
      <c r="AB111" s="811" t="s">
        <v>377</v>
      </c>
      <c r="AC111" s="811" t="s">
        <v>377</v>
      </c>
      <c r="AD111" s="811" t="s">
        <v>377</v>
      </c>
      <c r="AE111" s="811" t="s">
        <v>377</v>
      </c>
      <c r="AF111" s="811" t="s">
        <v>377</v>
      </c>
      <c r="AG111" s="811" t="s">
        <v>377</v>
      </c>
      <c r="AH111" s="811" t="s">
        <v>377</v>
      </c>
      <c r="AI111" s="811" t="s">
        <v>377</v>
      </c>
      <c r="AJ111" s="811" t="s">
        <v>377</v>
      </c>
      <c r="AK111" s="811" t="s">
        <v>377</v>
      </c>
      <c r="AL111" s="811" t="s">
        <v>377</v>
      </c>
      <c r="AM111" s="811" t="s">
        <v>377</v>
      </c>
      <c r="AN111" s="811" t="s">
        <v>377</v>
      </c>
      <c r="AO111" s="811" t="s">
        <v>377</v>
      </c>
      <c r="AP111" s="805">
        <v>10</v>
      </c>
      <c r="AQ111" s="818" t="s">
        <v>4586</v>
      </c>
      <c r="AR111" s="811">
        <v>41702</v>
      </c>
      <c r="AS111" s="811">
        <v>41435</v>
      </c>
      <c r="AT111" s="804" t="s">
        <v>4001</v>
      </c>
      <c r="AU111" s="804" t="s">
        <v>3562</v>
      </c>
      <c r="AV111" s="807" t="s">
        <v>4587</v>
      </c>
      <c r="AW111" s="804" t="s">
        <v>3993</v>
      </c>
      <c r="AX111" s="816">
        <v>2</v>
      </c>
      <c r="AY111" s="817">
        <v>60003770</v>
      </c>
      <c r="AZ111" s="804" t="s">
        <v>3715</v>
      </c>
      <c r="BA111" s="790" t="str">
        <f t="shared" si="5"/>
        <v>Augment. INS / 3005-7008 / 2</v>
      </c>
      <c r="BB111" s="794">
        <f t="shared" si="6"/>
        <v>0</v>
      </c>
      <c r="BC111" s="794" t="s">
        <v>3654</v>
      </c>
      <c r="BD111" s="792" t="s">
        <v>3655</v>
      </c>
      <c r="BE111" s="790" t="s">
        <v>3654</v>
      </c>
      <c r="BF111" s="2" t="s">
        <v>3689</v>
      </c>
    </row>
    <row r="112" spans="1:58" ht="30">
      <c r="A112" s="803" t="s">
        <v>3638</v>
      </c>
      <c r="B112" s="803" t="s">
        <v>4087</v>
      </c>
      <c r="C112" s="804" t="s">
        <v>3672</v>
      </c>
      <c r="D112" s="804" t="s">
        <v>3648</v>
      </c>
      <c r="E112" s="805">
        <v>6</v>
      </c>
      <c r="F112" s="806" t="s">
        <v>3699</v>
      </c>
      <c r="G112" s="807" t="s">
        <v>3700</v>
      </c>
      <c r="H112" s="808" t="s">
        <v>4588</v>
      </c>
      <c r="I112" s="803" t="s">
        <v>4589</v>
      </c>
      <c r="J112" s="804" t="s">
        <v>4590</v>
      </c>
      <c r="K112" s="803" t="s">
        <v>4591</v>
      </c>
      <c r="L112" s="803" t="s">
        <v>4590</v>
      </c>
      <c r="M112" s="807" t="s">
        <v>4000</v>
      </c>
      <c r="N112" s="807" t="s">
        <v>395</v>
      </c>
      <c r="O112" s="809">
        <v>76</v>
      </c>
      <c r="P112" s="810">
        <v>76</v>
      </c>
      <c r="Q112" s="807" t="s">
        <v>4</v>
      </c>
      <c r="R112" s="811">
        <v>41810</v>
      </c>
      <c r="S112" s="811">
        <v>41810</v>
      </c>
      <c r="T112" s="811" t="s">
        <v>377</v>
      </c>
      <c r="U112" s="811" t="s">
        <v>377</v>
      </c>
      <c r="V112" s="812" t="s">
        <v>377</v>
      </c>
      <c r="W112" s="813" t="s">
        <v>377</v>
      </c>
      <c r="X112" s="814" t="s">
        <v>377</v>
      </c>
      <c r="Y112" s="815" t="s">
        <v>377</v>
      </c>
      <c r="Z112" s="811" t="s">
        <v>377</v>
      </c>
      <c r="AA112" s="811" t="s">
        <v>377</v>
      </c>
      <c r="AB112" s="811" t="s">
        <v>377</v>
      </c>
      <c r="AC112" s="811" t="s">
        <v>377</v>
      </c>
      <c r="AD112" s="811" t="s">
        <v>377</v>
      </c>
      <c r="AE112" s="811" t="s">
        <v>377</v>
      </c>
      <c r="AF112" s="811" t="s">
        <v>377</v>
      </c>
      <c r="AG112" s="811" t="s">
        <v>377</v>
      </c>
      <c r="AH112" s="811" t="s">
        <v>377</v>
      </c>
      <c r="AI112" s="811" t="s">
        <v>377</v>
      </c>
      <c r="AJ112" s="811" t="s">
        <v>377</v>
      </c>
      <c r="AK112" s="811" t="s">
        <v>377</v>
      </c>
      <c r="AL112" s="811" t="s">
        <v>377</v>
      </c>
      <c r="AM112" s="811" t="s">
        <v>377</v>
      </c>
      <c r="AN112" s="811" t="s">
        <v>377</v>
      </c>
      <c r="AO112" s="811" t="s">
        <v>377</v>
      </c>
      <c r="AP112" s="805" t="s">
        <v>377</v>
      </c>
      <c r="AQ112" s="806" t="s">
        <v>377</v>
      </c>
      <c r="AR112" s="811">
        <v>41702</v>
      </c>
      <c r="AS112" s="811">
        <v>41439</v>
      </c>
      <c r="AT112" s="804" t="s">
        <v>377</v>
      </c>
      <c r="AU112" s="804" t="s">
        <v>3562</v>
      </c>
      <c r="AV112" s="807" t="s">
        <v>4592</v>
      </c>
      <c r="AW112" s="804" t="s">
        <v>3993</v>
      </c>
      <c r="AX112" s="816">
        <v>1</v>
      </c>
      <c r="AY112" s="817">
        <v>60012068</v>
      </c>
      <c r="AZ112" s="804" t="s">
        <v>4593</v>
      </c>
      <c r="BA112" s="790" t="str">
        <f t="shared" si="5"/>
        <v>Impl. garderie / 3005-8920 / 76</v>
      </c>
      <c r="BB112" s="791">
        <f t="shared" si="6"/>
        <v>0</v>
      </c>
      <c r="BC112" s="791" t="s">
        <v>3654</v>
      </c>
      <c r="BD112" s="792" t="s">
        <v>3655</v>
      </c>
      <c r="BE112" s="790" t="s">
        <v>3654</v>
      </c>
    </row>
    <row r="113" spans="1:58" ht="30">
      <c r="A113" s="803" t="s">
        <v>3638</v>
      </c>
      <c r="B113" s="803" t="s">
        <v>4087</v>
      </c>
      <c r="C113" s="804" t="s">
        <v>3672</v>
      </c>
      <c r="D113" s="804" t="s">
        <v>3648</v>
      </c>
      <c r="E113" s="805">
        <v>6</v>
      </c>
      <c r="F113" s="806" t="s">
        <v>3699</v>
      </c>
      <c r="G113" s="807" t="s">
        <v>3700</v>
      </c>
      <c r="H113" s="808" t="s">
        <v>4594</v>
      </c>
      <c r="I113" s="803" t="s">
        <v>4595</v>
      </c>
      <c r="J113" s="804" t="s">
        <v>4596</v>
      </c>
      <c r="K113" s="803" t="s">
        <v>4597</v>
      </c>
      <c r="L113" s="803" t="s">
        <v>4596</v>
      </c>
      <c r="M113" s="807" t="s">
        <v>3560</v>
      </c>
      <c r="N113" s="807" t="s">
        <v>395</v>
      </c>
      <c r="O113" s="809">
        <v>80</v>
      </c>
      <c r="P113" s="810">
        <v>80</v>
      </c>
      <c r="Q113" s="807" t="s">
        <v>4</v>
      </c>
      <c r="R113" s="811">
        <v>41810</v>
      </c>
      <c r="S113" s="811" t="s">
        <v>377</v>
      </c>
      <c r="T113" s="811">
        <v>42375</v>
      </c>
      <c r="U113" s="811" t="s">
        <v>377</v>
      </c>
      <c r="V113" s="812">
        <v>43191</v>
      </c>
      <c r="W113" s="813">
        <v>43905</v>
      </c>
      <c r="X113" s="814" t="s">
        <v>377</v>
      </c>
      <c r="Y113" s="815">
        <v>23.451612903225797</v>
      </c>
      <c r="Z113" s="811" t="s">
        <v>377</v>
      </c>
      <c r="AA113" s="811" t="s">
        <v>377</v>
      </c>
      <c r="AB113" s="811" t="s">
        <v>377</v>
      </c>
      <c r="AC113" s="811" t="s">
        <v>377</v>
      </c>
      <c r="AD113" s="811" t="s">
        <v>377</v>
      </c>
      <c r="AE113" s="811" t="s">
        <v>377</v>
      </c>
      <c r="AF113" s="811" t="s">
        <v>377</v>
      </c>
      <c r="AG113" s="811" t="s">
        <v>377</v>
      </c>
      <c r="AH113" s="811" t="s">
        <v>377</v>
      </c>
      <c r="AI113" s="811" t="s">
        <v>377</v>
      </c>
      <c r="AJ113" s="811" t="s">
        <v>377</v>
      </c>
      <c r="AK113" s="811" t="s">
        <v>377</v>
      </c>
      <c r="AL113" s="811" t="s">
        <v>377</v>
      </c>
      <c r="AM113" s="811" t="s">
        <v>377</v>
      </c>
      <c r="AN113" s="811" t="s">
        <v>377</v>
      </c>
      <c r="AO113" s="811" t="s">
        <v>377</v>
      </c>
      <c r="AP113" s="805">
        <v>10</v>
      </c>
      <c r="AQ113" s="806" t="s">
        <v>4598</v>
      </c>
      <c r="AR113" s="811">
        <v>41702</v>
      </c>
      <c r="AS113" s="811">
        <v>41439</v>
      </c>
      <c r="AT113" s="804" t="s">
        <v>3836</v>
      </c>
      <c r="AU113" s="804" t="s">
        <v>3562</v>
      </c>
      <c r="AV113" s="807" t="s">
        <v>4599</v>
      </c>
      <c r="AW113" s="804" t="s">
        <v>3993</v>
      </c>
      <c r="AX113" s="816">
        <v>1</v>
      </c>
      <c r="AY113" s="817">
        <v>60012214</v>
      </c>
      <c r="AZ113" s="804" t="s">
        <v>4600</v>
      </c>
      <c r="BA113" s="790" t="str">
        <f t="shared" si="5"/>
        <v>Impl. garderie / 3005-9179 / 80</v>
      </c>
      <c r="BB113" s="791">
        <f t="shared" si="6"/>
        <v>0</v>
      </c>
      <c r="BC113" s="791" t="s">
        <v>3654</v>
      </c>
      <c r="BD113" s="792" t="s">
        <v>3655</v>
      </c>
      <c r="BE113" s="790" t="s">
        <v>3654</v>
      </c>
    </row>
    <row r="114" spans="1:58" ht="30">
      <c r="A114" s="803" t="s">
        <v>3638</v>
      </c>
      <c r="B114" s="803" t="s">
        <v>4087</v>
      </c>
      <c r="C114" s="804" t="s">
        <v>3672</v>
      </c>
      <c r="D114" s="804" t="s">
        <v>3648</v>
      </c>
      <c r="E114" s="805">
        <v>6</v>
      </c>
      <c r="F114" s="806" t="s">
        <v>3699</v>
      </c>
      <c r="G114" s="807" t="s">
        <v>3700</v>
      </c>
      <c r="H114" s="808" t="s">
        <v>4601</v>
      </c>
      <c r="I114" s="803" t="s">
        <v>4602</v>
      </c>
      <c r="J114" s="804" t="s">
        <v>4603</v>
      </c>
      <c r="K114" s="803" t="s">
        <v>4604</v>
      </c>
      <c r="L114" s="803" t="s">
        <v>4603</v>
      </c>
      <c r="M114" s="807" t="s">
        <v>3560</v>
      </c>
      <c r="N114" s="807" t="s">
        <v>395</v>
      </c>
      <c r="O114" s="809">
        <v>29</v>
      </c>
      <c r="P114" s="810">
        <v>29</v>
      </c>
      <c r="Q114" s="807" t="s">
        <v>4</v>
      </c>
      <c r="R114" s="811">
        <v>41789</v>
      </c>
      <c r="S114" s="811" t="s">
        <v>377</v>
      </c>
      <c r="T114" s="811">
        <v>42493</v>
      </c>
      <c r="U114" s="811" t="s">
        <v>377</v>
      </c>
      <c r="V114" s="812">
        <v>42828</v>
      </c>
      <c r="W114" s="813">
        <v>43739</v>
      </c>
      <c r="X114" s="814" t="s">
        <v>377</v>
      </c>
      <c r="Y114" s="815">
        <v>29.935483870967698</v>
      </c>
      <c r="Z114" s="811" t="s">
        <v>377</v>
      </c>
      <c r="AA114" s="811" t="s">
        <v>377</v>
      </c>
      <c r="AB114" s="811" t="s">
        <v>377</v>
      </c>
      <c r="AC114" s="811" t="s">
        <v>377</v>
      </c>
      <c r="AD114" s="811" t="s">
        <v>377</v>
      </c>
      <c r="AE114" s="811" t="s">
        <v>377</v>
      </c>
      <c r="AF114" s="811" t="s">
        <v>377</v>
      </c>
      <c r="AG114" s="811" t="s">
        <v>377</v>
      </c>
      <c r="AH114" s="811" t="s">
        <v>377</v>
      </c>
      <c r="AI114" s="811" t="s">
        <v>377</v>
      </c>
      <c r="AJ114" s="811" t="s">
        <v>377</v>
      </c>
      <c r="AK114" s="811" t="s">
        <v>377</v>
      </c>
      <c r="AL114" s="811" t="s">
        <v>377</v>
      </c>
      <c r="AM114" s="811" t="s">
        <v>377</v>
      </c>
      <c r="AN114" s="811" t="s">
        <v>377</v>
      </c>
      <c r="AO114" s="811" t="s">
        <v>377</v>
      </c>
      <c r="AP114" s="805">
        <v>10</v>
      </c>
      <c r="AQ114" s="806" t="s">
        <v>4605</v>
      </c>
      <c r="AR114" s="811">
        <v>41702</v>
      </c>
      <c r="AS114" s="811">
        <v>41439</v>
      </c>
      <c r="AT114" s="804" t="s">
        <v>3836</v>
      </c>
      <c r="AU114" s="804" t="s">
        <v>3562</v>
      </c>
      <c r="AV114" s="807" t="s">
        <v>4606</v>
      </c>
      <c r="AW114" s="804" t="s">
        <v>3993</v>
      </c>
      <c r="AX114" s="816">
        <v>1</v>
      </c>
      <c r="AY114" s="817">
        <v>60012255</v>
      </c>
      <c r="AZ114" s="804" t="s">
        <v>4607</v>
      </c>
      <c r="BA114" s="790" t="str">
        <f t="shared" si="5"/>
        <v>Impl. garderie / 3005-9259 / 29</v>
      </c>
      <c r="BB114" s="791">
        <f t="shared" si="6"/>
        <v>0</v>
      </c>
      <c r="BC114" s="791" t="s">
        <v>3654</v>
      </c>
      <c r="BD114" s="792" t="s">
        <v>3655</v>
      </c>
      <c r="BE114" s="790" t="s">
        <v>3654</v>
      </c>
    </row>
    <row r="115" spans="1:58" ht="30">
      <c r="A115" s="803" t="s">
        <v>3638</v>
      </c>
      <c r="B115" s="803" t="s">
        <v>4087</v>
      </c>
      <c r="C115" s="804" t="s">
        <v>4040</v>
      </c>
      <c r="D115" s="804" t="s">
        <v>3673</v>
      </c>
      <c r="E115" s="805">
        <v>6</v>
      </c>
      <c r="F115" s="806" t="s">
        <v>1351</v>
      </c>
      <c r="G115" s="807" t="s">
        <v>1350</v>
      </c>
      <c r="H115" s="808" t="s">
        <v>4608</v>
      </c>
      <c r="I115" s="803" t="s">
        <v>4609</v>
      </c>
      <c r="J115" s="804" t="s">
        <v>1352</v>
      </c>
      <c r="K115" s="803" t="s">
        <v>1353</v>
      </c>
      <c r="L115" s="803" t="s">
        <v>4610</v>
      </c>
      <c r="M115" s="807" t="s">
        <v>4000</v>
      </c>
      <c r="N115" s="807" t="s">
        <v>347</v>
      </c>
      <c r="O115" s="809">
        <v>60</v>
      </c>
      <c r="P115" s="810">
        <v>60</v>
      </c>
      <c r="Q115" s="807" t="s">
        <v>1</v>
      </c>
      <c r="R115" s="811">
        <v>41799</v>
      </c>
      <c r="S115" s="811">
        <v>41799</v>
      </c>
      <c r="T115" s="811" t="s">
        <v>377</v>
      </c>
      <c r="U115" s="811" t="s">
        <v>377</v>
      </c>
      <c r="V115" s="812" t="s">
        <v>377</v>
      </c>
      <c r="W115" s="813" t="s">
        <v>377</v>
      </c>
      <c r="X115" s="814" t="s">
        <v>377</v>
      </c>
      <c r="Y115" s="815" t="s">
        <v>377</v>
      </c>
      <c r="Z115" s="811" t="s">
        <v>377</v>
      </c>
      <c r="AA115" s="811" t="s">
        <v>377</v>
      </c>
      <c r="AB115" s="811" t="s">
        <v>377</v>
      </c>
      <c r="AC115" s="811" t="s">
        <v>377</v>
      </c>
      <c r="AD115" s="811" t="s">
        <v>377</v>
      </c>
      <c r="AE115" s="811" t="s">
        <v>377</v>
      </c>
      <c r="AF115" s="811" t="s">
        <v>377</v>
      </c>
      <c r="AG115" s="811" t="s">
        <v>377</v>
      </c>
      <c r="AH115" s="811" t="s">
        <v>377</v>
      </c>
      <c r="AI115" s="811" t="s">
        <v>377</v>
      </c>
      <c r="AJ115" s="811" t="s">
        <v>377</v>
      </c>
      <c r="AK115" s="811" t="s">
        <v>377</v>
      </c>
      <c r="AL115" s="811" t="s">
        <v>377</v>
      </c>
      <c r="AM115" s="811" t="s">
        <v>377</v>
      </c>
      <c r="AN115" s="811" t="s">
        <v>377</v>
      </c>
      <c r="AO115" s="811" t="s">
        <v>377</v>
      </c>
      <c r="AP115" s="805" t="s">
        <v>377</v>
      </c>
      <c r="AQ115" s="806" t="s">
        <v>4611</v>
      </c>
      <c r="AR115" s="811">
        <v>41702</v>
      </c>
      <c r="AS115" s="811">
        <v>41439</v>
      </c>
      <c r="AT115" s="804" t="s">
        <v>377</v>
      </c>
      <c r="AU115" s="804" t="s">
        <v>4001</v>
      </c>
      <c r="AV115" s="807" t="s">
        <v>4612</v>
      </c>
      <c r="AW115" s="804" t="s">
        <v>3993</v>
      </c>
      <c r="AX115" s="816">
        <v>1</v>
      </c>
      <c r="AY115" s="817">
        <v>318</v>
      </c>
      <c r="AZ115" s="804" t="s">
        <v>1352</v>
      </c>
      <c r="BA115" s="790" t="str">
        <f t="shared" si="5"/>
        <v>Ajout INS / 3005-9275 / 60</v>
      </c>
      <c r="BB115" s="791">
        <f t="shared" si="6"/>
        <v>0</v>
      </c>
      <c r="BC115" s="791" t="s">
        <v>3654</v>
      </c>
      <c r="BD115" s="792" t="s">
        <v>3655</v>
      </c>
      <c r="BE115" s="790" t="s">
        <v>3654</v>
      </c>
    </row>
    <row r="116" spans="1:58" ht="30">
      <c r="A116" s="803" t="s">
        <v>3638</v>
      </c>
      <c r="B116" s="803" t="s">
        <v>4087</v>
      </c>
      <c r="C116" s="804" t="s">
        <v>4040</v>
      </c>
      <c r="D116" s="804" t="s">
        <v>3673</v>
      </c>
      <c r="E116" s="805">
        <v>6</v>
      </c>
      <c r="F116" s="806" t="s">
        <v>1351</v>
      </c>
      <c r="G116" s="807" t="s">
        <v>1350</v>
      </c>
      <c r="H116" s="808" t="s">
        <v>4613</v>
      </c>
      <c r="I116" s="803" t="s">
        <v>4614</v>
      </c>
      <c r="J116" s="804" t="s">
        <v>4615</v>
      </c>
      <c r="K116" s="803" t="s">
        <v>4616</v>
      </c>
      <c r="L116" s="803" t="s">
        <v>4617</v>
      </c>
      <c r="M116" s="807" t="s">
        <v>3560</v>
      </c>
      <c r="N116" s="807" t="s">
        <v>347</v>
      </c>
      <c r="O116" s="809">
        <v>78</v>
      </c>
      <c r="P116" s="810">
        <v>78</v>
      </c>
      <c r="Q116" s="807" t="s">
        <v>1</v>
      </c>
      <c r="R116" s="811">
        <v>41803</v>
      </c>
      <c r="S116" s="811" t="s">
        <v>377</v>
      </c>
      <c r="T116" s="811">
        <v>42849</v>
      </c>
      <c r="U116" s="811" t="s">
        <v>377</v>
      </c>
      <c r="V116" s="812">
        <v>43556</v>
      </c>
      <c r="W116" s="813">
        <v>43617</v>
      </c>
      <c r="X116" s="814" t="s">
        <v>377</v>
      </c>
      <c r="Y116" s="815">
        <v>2</v>
      </c>
      <c r="Z116" s="811">
        <v>43154</v>
      </c>
      <c r="AA116" s="811" t="s">
        <v>377</v>
      </c>
      <c r="AB116" s="811" t="s">
        <v>377</v>
      </c>
      <c r="AC116" s="811" t="s">
        <v>377</v>
      </c>
      <c r="AD116" s="811" t="s">
        <v>377</v>
      </c>
      <c r="AE116" s="811" t="s">
        <v>377</v>
      </c>
      <c r="AF116" s="811" t="s">
        <v>377</v>
      </c>
      <c r="AG116" s="811" t="s">
        <v>377</v>
      </c>
      <c r="AH116" s="811" t="s">
        <v>377</v>
      </c>
      <c r="AI116" s="811" t="s">
        <v>377</v>
      </c>
      <c r="AJ116" s="811" t="s">
        <v>377</v>
      </c>
      <c r="AK116" s="811" t="s">
        <v>377</v>
      </c>
      <c r="AL116" s="811" t="s">
        <v>377</v>
      </c>
      <c r="AM116" s="811" t="s">
        <v>377</v>
      </c>
      <c r="AN116" s="811" t="s">
        <v>377</v>
      </c>
      <c r="AO116" s="811" t="s">
        <v>377</v>
      </c>
      <c r="AP116" s="805">
        <v>10</v>
      </c>
      <c r="AQ116" s="818" t="s">
        <v>4618</v>
      </c>
      <c r="AR116" s="811">
        <v>41702</v>
      </c>
      <c r="AS116" s="811">
        <v>41439</v>
      </c>
      <c r="AT116" s="804" t="s">
        <v>4169</v>
      </c>
      <c r="AU116" s="804" t="s">
        <v>3596</v>
      </c>
      <c r="AV116" s="807" t="s">
        <v>4619</v>
      </c>
      <c r="AW116" s="804" t="s">
        <v>3993</v>
      </c>
      <c r="AX116" s="816">
        <v>1</v>
      </c>
      <c r="AY116" s="817">
        <v>414</v>
      </c>
      <c r="AZ116" s="804" t="s">
        <v>4615</v>
      </c>
      <c r="BA116" s="790" t="str">
        <f t="shared" si="5"/>
        <v>Ajout INS / 3005-8932 / 78</v>
      </c>
      <c r="BB116" s="794">
        <f t="shared" si="6"/>
        <v>43154</v>
      </c>
      <c r="BC116" s="795" t="str">
        <f t="shared" si="7"/>
        <v>Admissibilité au PFI</v>
      </c>
      <c r="BD116" s="792">
        <f t="shared" si="8"/>
        <v>1</v>
      </c>
      <c r="BE116" s="790" t="str">
        <f t="shared" si="9"/>
        <v>OK</v>
      </c>
      <c r="BF116" s="2" t="s">
        <v>3689</v>
      </c>
    </row>
    <row r="117" spans="1:58" ht="30">
      <c r="A117" s="803" t="s">
        <v>3638</v>
      </c>
      <c r="B117" s="803" t="s">
        <v>4087</v>
      </c>
      <c r="C117" s="804" t="s">
        <v>4040</v>
      </c>
      <c r="D117" s="804" t="s">
        <v>3673</v>
      </c>
      <c r="E117" s="805">
        <v>6</v>
      </c>
      <c r="F117" s="806" t="s">
        <v>1351</v>
      </c>
      <c r="G117" s="807" t="s">
        <v>1350</v>
      </c>
      <c r="H117" s="808" t="s">
        <v>4620</v>
      </c>
      <c r="I117" s="803" t="s">
        <v>4621</v>
      </c>
      <c r="J117" s="804" t="s">
        <v>4622</v>
      </c>
      <c r="K117" s="803" t="s">
        <v>4621</v>
      </c>
      <c r="L117" s="803" t="s">
        <v>4622</v>
      </c>
      <c r="M117" s="807" t="s">
        <v>3572</v>
      </c>
      <c r="N117" s="807" t="s">
        <v>693</v>
      </c>
      <c r="O117" s="809">
        <v>21</v>
      </c>
      <c r="P117" s="810">
        <v>21</v>
      </c>
      <c r="Q117" s="807" t="s">
        <v>4</v>
      </c>
      <c r="R117" s="811">
        <v>41799</v>
      </c>
      <c r="S117" s="811">
        <v>41799</v>
      </c>
      <c r="T117" s="811" t="s">
        <v>377</v>
      </c>
      <c r="U117" s="811" t="s">
        <v>377</v>
      </c>
      <c r="V117" s="812">
        <v>42460</v>
      </c>
      <c r="W117" s="813">
        <v>42460</v>
      </c>
      <c r="X117" s="814" t="s">
        <v>377</v>
      </c>
      <c r="Y117" s="815" t="s">
        <v>377</v>
      </c>
      <c r="Z117" s="811" t="s">
        <v>377</v>
      </c>
      <c r="AA117" s="811" t="s">
        <v>377</v>
      </c>
      <c r="AB117" s="811" t="s">
        <v>377</v>
      </c>
      <c r="AC117" s="811" t="s">
        <v>377</v>
      </c>
      <c r="AD117" s="811" t="s">
        <v>377</v>
      </c>
      <c r="AE117" s="811" t="s">
        <v>377</v>
      </c>
      <c r="AF117" s="811" t="s">
        <v>377</v>
      </c>
      <c r="AG117" s="811" t="s">
        <v>377</v>
      </c>
      <c r="AH117" s="811" t="s">
        <v>377</v>
      </c>
      <c r="AI117" s="811" t="s">
        <v>377</v>
      </c>
      <c r="AJ117" s="811" t="s">
        <v>377</v>
      </c>
      <c r="AK117" s="811" t="s">
        <v>377</v>
      </c>
      <c r="AL117" s="811" t="s">
        <v>377</v>
      </c>
      <c r="AM117" s="811" t="s">
        <v>377</v>
      </c>
      <c r="AN117" s="811" t="s">
        <v>377</v>
      </c>
      <c r="AO117" s="811" t="s">
        <v>377</v>
      </c>
      <c r="AP117" s="805">
        <v>70</v>
      </c>
      <c r="AQ117" s="806" t="s">
        <v>4623</v>
      </c>
      <c r="AR117" s="811">
        <v>41702</v>
      </c>
      <c r="AS117" s="811" t="s">
        <v>377</v>
      </c>
      <c r="AT117" s="804" t="s">
        <v>4001</v>
      </c>
      <c r="AU117" s="804" t="s">
        <v>3562</v>
      </c>
      <c r="AV117" s="807" t="s">
        <v>4624</v>
      </c>
      <c r="AW117" s="804" t="s">
        <v>3993</v>
      </c>
      <c r="AX117" s="816">
        <v>7</v>
      </c>
      <c r="AY117" s="817">
        <v>467</v>
      </c>
      <c r="AZ117" s="804" t="s">
        <v>4625</v>
      </c>
      <c r="BA117" s="790" t="str">
        <f t="shared" si="5"/>
        <v>Augment. gard. / 1846-0105 / 21</v>
      </c>
      <c r="BB117" s="791" t="s">
        <v>3577</v>
      </c>
      <c r="BC117" s="791" t="s">
        <v>3577</v>
      </c>
      <c r="BD117" s="791" t="s">
        <v>3577</v>
      </c>
      <c r="BE117" s="791" t="s">
        <v>3577</v>
      </c>
    </row>
    <row r="118" spans="1:58" ht="30">
      <c r="A118" s="803" t="s">
        <v>3638</v>
      </c>
      <c r="B118" s="803" t="s">
        <v>4087</v>
      </c>
      <c r="C118" s="804" t="s">
        <v>3720</v>
      </c>
      <c r="D118" s="804" t="s">
        <v>3673</v>
      </c>
      <c r="E118" s="805">
        <v>6</v>
      </c>
      <c r="F118" s="806" t="s">
        <v>2899</v>
      </c>
      <c r="G118" s="807" t="s">
        <v>1357</v>
      </c>
      <c r="H118" s="808" t="s">
        <v>4626</v>
      </c>
      <c r="I118" s="803" t="s">
        <v>4627</v>
      </c>
      <c r="J118" s="804" t="s">
        <v>4628</v>
      </c>
      <c r="K118" s="803" t="s">
        <v>4629</v>
      </c>
      <c r="L118" s="803" t="s">
        <v>4630</v>
      </c>
      <c r="M118" s="807" t="s">
        <v>4000</v>
      </c>
      <c r="N118" s="807" t="s">
        <v>347</v>
      </c>
      <c r="O118" s="809">
        <v>80</v>
      </c>
      <c r="P118" s="810">
        <v>80</v>
      </c>
      <c r="Q118" s="807" t="s">
        <v>1</v>
      </c>
      <c r="R118" s="811">
        <v>41807</v>
      </c>
      <c r="S118" s="811">
        <v>41807</v>
      </c>
      <c r="T118" s="811" t="s">
        <v>377</v>
      </c>
      <c r="U118" s="811" t="s">
        <v>377</v>
      </c>
      <c r="V118" s="812" t="s">
        <v>377</v>
      </c>
      <c r="W118" s="813" t="s">
        <v>377</v>
      </c>
      <c r="X118" s="814" t="s">
        <v>377</v>
      </c>
      <c r="Y118" s="815" t="s">
        <v>377</v>
      </c>
      <c r="Z118" s="811" t="s">
        <v>377</v>
      </c>
      <c r="AA118" s="811" t="s">
        <v>377</v>
      </c>
      <c r="AB118" s="811" t="s">
        <v>377</v>
      </c>
      <c r="AC118" s="811" t="s">
        <v>377</v>
      </c>
      <c r="AD118" s="811" t="s">
        <v>377</v>
      </c>
      <c r="AE118" s="811" t="s">
        <v>377</v>
      </c>
      <c r="AF118" s="811" t="s">
        <v>377</v>
      </c>
      <c r="AG118" s="811" t="s">
        <v>377</v>
      </c>
      <c r="AH118" s="811" t="s">
        <v>377</v>
      </c>
      <c r="AI118" s="811" t="s">
        <v>377</v>
      </c>
      <c r="AJ118" s="811" t="s">
        <v>377</v>
      </c>
      <c r="AK118" s="811" t="s">
        <v>377</v>
      </c>
      <c r="AL118" s="811" t="s">
        <v>377</v>
      </c>
      <c r="AM118" s="811" t="s">
        <v>377</v>
      </c>
      <c r="AN118" s="811" t="s">
        <v>377</v>
      </c>
      <c r="AO118" s="811" t="s">
        <v>377</v>
      </c>
      <c r="AP118" s="805" t="s">
        <v>377</v>
      </c>
      <c r="AQ118" s="806" t="s">
        <v>377</v>
      </c>
      <c r="AR118" s="811">
        <v>41702</v>
      </c>
      <c r="AS118" s="811">
        <v>41439</v>
      </c>
      <c r="AT118" s="804" t="s">
        <v>377</v>
      </c>
      <c r="AU118" s="804" t="s">
        <v>3562</v>
      </c>
      <c r="AV118" s="807" t="s">
        <v>4631</v>
      </c>
      <c r="AW118" s="804" t="s">
        <v>3993</v>
      </c>
      <c r="AX118" s="816">
        <v>1</v>
      </c>
      <c r="AY118" s="817">
        <v>201</v>
      </c>
      <c r="AZ118" s="804" t="s">
        <v>4628</v>
      </c>
      <c r="BA118" s="790" t="str">
        <f t="shared" si="5"/>
        <v>Ajout INS / 3005-8960 / 80</v>
      </c>
      <c r="BB118" s="791">
        <f t="shared" si="6"/>
        <v>0</v>
      </c>
      <c r="BC118" s="791" t="s">
        <v>3654</v>
      </c>
      <c r="BD118" s="792" t="s">
        <v>3655</v>
      </c>
      <c r="BE118" s="790" t="s">
        <v>3654</v>
      </c>
    </row>
    <row r="119" spans="1:58" ht="30">
      <c r="A119" s="803" t="s">
        <v>3638</v>
      </c>
      <c r="B119" s="803" t="s">
        <v>4087</v>
      </c>
      <c r="C119" s="804" t="s">
        <v>3656</v>
      </c>
      <c r="D119" s="804" t="s">
        <v>3657</v>
      </c>
      <c r="E119" s="805">
        <v>6</v>
      </c>
      <c r="F119" s="806" t="s">
        <v>1358</v>
      </c>
      <c r="G119" s="807" t="s">
        <v>1357</v>
      </c>
      <c r="H119" s="808" t="s">
        <v>4632</v>
      </c>
      <c r="I119" s="803" t="s">
        <v>4633</v>
      </c>
      <c r="J119" s="804" t="s">
        <v>4634</v>
      </c>
      <c r="K119" s="803" t="s">
        <v>1360</v>
      </c>
      <c r="L119" s="803" t="s">
        <v>4635</v>
      </c>
      <c r="M119" s="807" t="s">
        <v>4000</v>
      </c>
      <c r="N119" s="807" t="s">
        <v>347</v>
      </c>
      <c r="O119" s="809">
        <v>80</v>
      </c>
      <c r="P119" s="810">
        <v>80</v>
      </c>
      <c r="Q119" s="807" t="s">
        <v>1</v>
      </c>
      <c r="R119" s="811">
        <v>41817</v>
      </c>
      <c r="S119" s="811">
        <v>41817</v>
      </c>
      <c r="T119" s="811" t="s">
        <v>377</v>
      </c>
      <c r="U119" s="811" t="s">
        <v>377</v>
      </c>
      <c r="V119" s="812" t="s">
        <v>377</v>
      </c>
      <c r="W119" s="813" t="s">
        <v>377</v>
      </c>
      <c r="X119" s="814" t="s">
        <v>377</v>
      </c>
      <c r="Y119" s="815" t="s">
        <v>377</v>
      </c>
      <c r="Z119" s="811" t="s">
        <v>377</v>
      </c>
      <c r="AA119" s="811" t="s">
        <v>377</v>
      </c>
      <c r="AB119" s="811" t="s">
        <v>377</v>
      </c>
      <c r="AC119" s="811" t="s">
        <v>377</v>
      </c>
      <c r="AD119" s="811" t="s">
        <v>377</v>
      </c>
      <c r="AE119" s="811" t="s">
        <v>377</v>
      </c>
      <c r="AF119" s="811" t="s">
        <v>377</v>
      </c>
      <c r="AG119" s="811" t="s">
        <v>377</v>
      </c>
      <c r="AH119" s="811" t="s">
        <v>377</v>
      </c>
      <c r="AI119" s="811" t="s">
        <v>377</v>
      </c>
      <c r="AJ119" s="811" t="s">
        <v>377</v>
      </c>
      <c r="AK119" s="811" t="s">
        <v>377</v>
      </c>
      <c r="AL119" s="811" t="s">
        <v>377</v>
      </c>
      <c r="AM119" s="811" t="s">
        <v>377</v>
      </c>
      <c r="AN119" s="811" t="s">
        <v>377</v>
      </c>
      <c r="AO119" s="811" t="s">
        <v>377</v>
      </c>
      <c r="AP119" s="805" t="s">
        <v>377</v>
      </c>
      <c r="AQ119" s="806" t="s">
        <v>377</v>
      </c>
      <c r="AR119" s="811">
        <v>41702</v>
      </c>
      <c r="AS119" s="811">
        <v>41439</v>
      </c>
      <c r="AT119" s="804" t="s">
        <v>377</v>
      </c>
      <c r="AU119" s="804" t="s">
        <v>3596</v>
      </c>
      <c r="AV119" s="807" t="s">
        <v>4636</v>
      </c>
      <c r="AW119" s="804" t="s">
        <v>3993</v>
      </c>
      <c r="AX119" s="816">
        <v>1</v>
      </c>
      <c r="AY119" s="817">
        <v>382</v>
      </c>
      <c r="AZ119" s="804" t="s">
        <v>4634</v>
      </c>
      <c r="BA119" s="790" t="str">
        <f t="shared" si="5"/>
        <v>Ajout INS / 3005-9368 / 80</v>
      </c>
      <c r="BB119" s="791">
        <f t="shared" si="6"/>
        <v>0</v>
      </c>
      <c r="BC119" s="791" t="s">
        <v>3654</v>
      </c>
      <c r="BD119" s="792" t="s">
        <v>3655</v>
      </c>
      <c r="BE119" s="790" t="s">
        <v>3654</v>
      </c>
    </row>
    <row r="120" spans="1:58" ht="30">
      <c r="A120" s="803" t="s">
        <v>3638</v>
      </c>
      <c r="B120" s="803" t="s">
        <v>4087</v>
      </c>
      <c r="C120" s="804" t="s">
        <v>3720</v>
      </c>
      <c r="D120" s="804" t="s">
        <v>3673</v>
      </c>
      <c r="E120" s="805">
        <v>6</v>
      </c>
      <c r="F120" s="806" t="s">
        <v>1358</v>
      </c>
      <c r="G120" s="807" t="s">
        <v>1357</v>
      </c>
      <c r="H120" s="808" t="s">
        <v>4637</v>
      </c>
      <c r="I120" s="803" t="s">
        <v>4638</v>
      </c>
      <c r="J120" s="804" t="s">
        <v>4639</v>
      </c>
      <c r="K120" s="803" t="s">
        <v>4640</v>
      </c>
      <c r="L120" s="803" t="s">
        <v>4639</v>
      </c>
      <c r="M120" s="807" t="s">
        <v>3585</v>
      </c>
      <c r="N120" s="807" t="s">
        <v>395</v>
      </c>
      <c r="O120" s="809">
        <v>24</v>
      </c>
      <c r="P120" s="810">
        <v>24</v>
      </c>
      <c r="Q120" s="807" t="s">
        <v>4</v>
      </c>
      <c r="R120" s="811">
        <v>41822</v>
      </c>
      <c r="S120" s="811">
        <v>41822</v>
      </c>
      <c r="T120" s="811" t="s">
        <v>377</v>
      </c>
      <c r="U120" s="811" t="s">
        <v>377</v>
      </c>
      <c r="V120" s="812" t="s">
        <v>377</v>
      </c>
      <c r="W120" s="813" t="s">
        <v>377</v>
      </c>
      <c r="X120" s="814" t="s">
        <v>377</v>
      </c>
      <c r="Y120" s="815" t="s">
        <v>377</v>
      </c>
      <c r="Z120" s="811" t="s">
        <v>377</v>
      </c>
      <c r="AA120" s="811" t="s">
        <v>377</v>
      </c>
      <c r="AB120" s="811" t="s">
        <v>377</v>
      </c>
      <c r="AC120" s="811" t="s">
        <v>377</v>
      </c>
      <c r="AD120" s="811" t="s">
        <v>377</v>
      </c>
      <c r="AE120" s="811" t="s">
        <v>377</v>
      </c>
      <c r="AF120" s="811" t="s">
        <v>377</v>
      </c>
      <c r="AG120" s="811" t="s">
        <v>377</v>
      </c>
      <c r="AH120" s="811" t="s">
        <v>377</v>
      </c>
      <c r="AI120" s="811" t="s">
        <v>377</v>
      </c>
      <c r="AJ120" s="811" t="s">
        <v>377</v>
      </c>
      <c r="AK120" s="811" t="s">
        <v>377</v>
      </c>
      <c r="AL120" s="811" t="s">
        <v>377</v>
      </c>
      <c r="AM120" s="811" t="s">
        <v>377</v>
      </c>
      <c r="AN120" s="811" t="s">
        <v>377</v>
      </c>
      <c r="AO120" s="811" t="s">
        <v>377</v>
      </c>
      <c r="AP120" s="805" t="s">
        <v>377</v>
      </c>
      <c r="AQ120" s="806" t="s">
        <v>4641</v>
      </c>
      <c r="AR120" s="811">
        <v>41702</v>
      </c>
      <c r="AS120" s="811">
        <v>41439</v>
      </c>
      <c r="AT120" s="804" t="s">
        <v>377</v>
      </c>
      <c r="AU120" s="804" t="s">
        <v>3562</v>
      </c>
      <c r="AV120" s="807" t="s">
        <v>4642</v>
      </c>
      <c r="AW120" s="804" t="s">
        <v>3993</v>
      </c>
      <c r="AX120" s="816">
        <v>1</v>
      </c>
      <c r="AY120" s="817">
        <v>60008550</v>
      </c>
      <c r="AZ120" s="804" t="s">
        <v>4643</v>
      </c>
      <c r="BA120" s="790" t="str">
        <f t="shared" si="5"/>
        <v>Impl. garderie / 3005-8938 / 24</v>
      </c>
      <c r="BB120" s="791" t="s">
        <v>3577</v>
      </c>
      <c r="BC120" s="791" t="s">
        <v>3577</v>
      </c>
      <c r="BD120" s="791" t="s">
        <v>3577</v>
      </c>
      <c r="BE120" s="791" t="s">
        <v>3577</v>
      </c>
    </row>
    <row r="121" spans="1:58" ht="30">
      <c r="A121" s="803" t="s">
        <v>3638</v>
      </c>
      <c r="B121" s="803" t="s">
        <v>4087</v>
      </c>
      <c r="C121" s="804" t="s">
        <v>3720</v>
      </c>
      <c r="D121" s="804" t="s">
        <v>3673</v>
      </c>
      <c r="E121" s="805">
        <v>6</v>
      </c>
      <c r="F121" s="806" t="s">
        <v>1358</v>
      </c>
      <c r="G121" s="807" t="s">
        <v>1357</v>
      </c>
      <c r="H121" s="808" t="s">
        <v>4644</v>
      </c>
      <c r="I121" s="803" t="s">
        <v>4645</v>
      </c>
      <c r="J121" s="804" t="s">
        <v>4646</v>
      </c>
      <c r="K121" s="803" t="s">
        <v>4645</v>
      </c>
      <c r="L121" s="803" t="s">
        <v>4646</v>
      </c>
      <c r="M121" s="807" t="s">
        <v>3585</v>
      </c>
      <c r="N121" s="807" t="s">
        <v>693</v>
      </c>
      <c r="O121" s="809">
        <v>14</v>
      </c>
      <c r="P121" s="810">
        <v>14</v>
      </c>
      <c r="Q121" s="807" t="s">
        <v>4</v>
      </c>
      <c r="R121" s="811">
        <v>41789</v>
      </c>
      <c r="S121" s="811">
        <v>41789</v>
      </c>
      <c r="T121" s="811" t="s">
        <v>377</v>
      </c>
      <c r="U121" s="811" t="s">
        <v>377</v>
      </c>
      <c r="V121" s="812" t="s">
        <v>377</v>
      </c>
      <c r="W121" s="813" t="s">
        <v>377</v>
      </c>
      <c r="X121" s="814" t="s">
        <v>377</v>
      </c>
      <c r="Y121" s="815" t="s">
        <v>377</v>
      </c>
      <c r="Z121" s="811" t="s">
        <v>377</v>
      </c>
      <c r="AA121" s="811" t="s">
        <v>377</v>
      </c>
      <c r="AB121" s="811" t="s">
        <v>377</v>
      </c>
      <c r="AC121" s="811" t="s">
        <v>377</v>
      </c>
      <c r="AD121" s="811" t="s">
        <v>377</v>
      </c>
      <c r="AE121" s="811" t="s">
        <v>377</v>
      </c>
      <c r="AF121" s="811" t="s">
        <v>377</v>
      </c>
      <c r="AG121" s="811" t="s">
        <v>377</v>
      </c>
      <c r="AH121" s="811" t="s">
        <v>377</v>
      </c>
      <c r="AI121" s="811" t="s">
        <v>377</v>
      </c>
      <c r="AJ121" s="811" t="s">
        <v>377</v>
      </c>
      <c r="AK121" s="811" t="s">
        <v>377</v>
      </c>
      <c r="AL121" s="811" t="s">
        <v>377</v>
      </c>
      <c r="AM121" s="811" t="s">
        <v>377</v>
      </c>
      <c r="AN121" s="811" t="s">
        <v>377</v>
      </c>
      <c r="AO121" s="811" t="s">
        <v>377</v>
      </c>
      <c r="AP121" s="805" t="s">
        <v>377</v>
      </c>
      <c r="AQ121" s="806" t="s">
        <v>4647</v>
      </c>
      <c r="AR121" s="811">
        <v>41702</v>
      </c>
      <c r="AS121" s="811">
        <v>41439</v>
      </c>
      <c r="AT121" s="804" t="s">
        <v>377</v>
      </c>
      <c r="AU121" s="804" t="s">
        <v>3562</v>
      </c>
      <c r="AV121" s="807" t="s">
        <v>4648</v>
      </c>
      <c r="AW121" s="804" t="s">
        <v>3993</v>
      </c>
      <c r="AX121" s="816">
        <v>9</v>
      </c>
      <c r="AY121" s="817">
        <v>1517</v>
      </c>
      <c r="AZ121" s="804" t="s">
        <v>4646</v>
      </c>
      <c r="BA121" s="790" t="str">
        <f t="shared" si="5"/>
        <v>Augment. gard. / 5325-4348 / 14</v>
      </c>
      <c r="BB121" s="791" t="s">
        <v>3577</v>
      </c>
      <c r="BC121" s="791" t="s">
        <v>3577</v>
      </c>
      <c r="BD121" s="791" t="s">
        <v>3577</v>
      </c>
      <c r="BE121" s="791" t="s">
        <v>3577</v>
      </c>
    </row>
    <row r="122" spans="1:58" ht="30">
      <c r="A122" s="803" t="s">
        <v>3638</v>
      </c>
      <c r="B122" s="803" t="s">
        <v>4087</v>
      </c>
      <c r="C122" s="804" t="s">
        <v>3656</v>
      </c>
      <c r="D122" s="804" t="s">
        <v>3673</v>
      </c>
      <c r="E122" s="805">
        <v>6</v>
      </c>
      <c r="F122" s="806" t="s">
        <v>2901</v>
      </c>
      <c r="G122" s="807" t="s">
        <v>1372</v>
      </c>
      <c r="H122" s="808" t="s">
        <v>4649</v>
      </c>
      <c r="I122" s="803" t="s">
        <v>4650</v>
      </c>
      <c r="J122" s="804" t="s">
        <v>4651</v>
      </c>
      <c r="K122" s="803" t="s">
        <v>4652</v>
      </c>
      <c r="L122" s="803" t="s">
        <v>4651</v>
      </c>
      <c r="M122" s="807" t="s">
        <v>3560</v>
      </c>
      <c r="N122" s="807" t="s">
        <v>371</v>
      </c>
      <c r="O122" s="809">
        <v>27</v>
      </c>
      <c r="P122" s="810">
        <v>27</v>
      </c>
      <c r="Q122" s="807" t="s">
        <v>1</v>
      </c>
      <c r="R122" s="811">
        <v>42116</v>
      </c>
      <c r="S122" s="811" t="s">
        <v>377</v>
      </c>
      <c r="T122" s="811">
        <v>42118</v>
      </c>
      <c r="U122" s="811" t="s">
        <v>377</v>
      </c>
      <c r="V122" s="812">
        <v>42811</v>
      </c>
      <c r="W122" s="813">
        <v>43468</v>
      </c>
      <c r="X122" s="814" t="s">
        <v>377</v>
      </c>
      <c r="Y122" s="815">
        <v>21.548387096774199</v>
      </c>
      <c r="Z122" s="811" t="s">
        <v>377</v>
      </c>
      <c r="AA122" s="811" t="s">
        <v>377</v>
      </c>
      <c r="AB122" s="811" t="s">
        <v>377</v>
      </c>
      <c r="AC122" s="811" t="s">
        <v>377</v>
      </c>
      <c r="AD122" s="811" t="s">
        <v>377</v>
      </c>
      <c r="AE122" s="811" t="s">
        <v>377</v>
      </c>
      <c r="AF122" s="811" t="s">
        <v>377</v>
      </c>
      <c r="AG122" s="811" t="s">
        <v>377</v>
      </c>
      <c r="AH122" s="811" t="s">
        <v>377</v>
      </c>
      <c r="AI122" s="811" t="s">
        <v>377</v>
      </c>
      <c r="AJ122" s="811" t="s">
        <v>377</v>
      </c>
      <c r="AK122" s="811" t="s">
        <v>377</v>
      </c>
      <c r="AL122" s="811" t="s">
        <v>377</v>
      </c>
      <c r="AM122" s="811" t="s">
        <v>377</v>
      </c>
      <c r="AN122" s="811" t="s">
        <v>377</v>
      </c>
      <c r="AO122" s="811" t="s">
        <v>377</v>
      </c>
      <c r="AP122" s="805">
        <v>10</v>
      </c>
      <c r="AQ122" s="806" t="s">
        <v>377</v>
      </c>
      <c r="AR122" s="811">
        <v>41702</v>
      </c>
      <c r="AS122" s="811">
        <v>41439</v>
      </c>
      <c r="AT122" s="804" t="s">
        <v>4001</v>
      </c>
      <c r="AU122" s="804" t="s">
        <v>3562</v>
      </c>
      <c r="AV122" s="807" t="s">
        <v>4653</v>
      </c>
      <c r="AW122" s="804" t="s">
        <v>3993</v>
      </c>
      <c r="AX122" s="816">
        <v>12</v>
      </c>
      <c r="AY122" s="817">
        <v>60001210</v>
      </c>
      <c r="AZ122" s="804" t="s">
        <v>4651</v>
      </c>
      <c r="BA122" s="790" t="str">
        <f t="shared" si="5"/>
        <v>Augment. INS / 3005-1254 / 27</v>
      </c>
      <c r="BB122" s="791">
        <f t="shared" si="6"/>
        <v>0</v>
      </c>
      <c r="BC122" s="791" t="s">
        <v>3654</v>
      </c>
      <c r="BD122" s="792" t="s">
        <v>3655</v>
      </c>
      <c r="BE122" s="790" t="s">
        <v>3654</v>
      </c>
    </row>
    <row r="123" spans="1:58" ht="30">
      <c r="A123" s="803" t="s">
        <v>3638</v>
      </c>
      <c r="B123" s="803" t="s">
        <v>4087</v>
      </c>
      <c r="C123" s="804" t="s">
        <v>4548</v>
      </c>
      <c r="D123" s="804" t="s">
        <v>3648</v>
      </c>
      <c r="E123" s="805">
        <v>6</v>
      </c>
      <c r="F123" s="806" t="s">
        <v>2902</v>
      </c>
      <c r="G123" s="807" t="s">
        <v>1388</v>
      </c>
      <c r="H123" s="808" t="s">
        <v>4654</v>
      </c>
      <c r="I123" s="803" t="s">
        <v>4655</v>
      </c>
      <c r="J123" s="804" t="s">
        <v>4656</v>
      </c>
      <c r="K123" s="803" t="s">
        <v>4657</v>
      </c>
      <c r="L123" s="803" t="s">
        <v>4658</v>
      </c>
      <c r="M123" s="807" t="s">
        <v>3560</v>
      </c>
      <c r="N123" s="807" t="s">
        <v>347</v>
      </c>
      <c r="O123" s="809">
        <v>80</v>
      </c>
      <c r="P123" s="810">
        <v>80</v>
      </c>
      <c r="Q123" s="807" t="s">
        <v>1</v>
      </c>
      <c r="R123" s="811">
        <v>41817</v>
      </c>
      <c r="S123" s="811" t="s">
        <v>377</v>
      </c>
      <c r="T123" s="811">
        <v>42999</v>
      </c>
      <c r="U123" s="811" t="s">
        <v>377</v>
      </c>
      <c r="V123" s="812">
        <v>43466</v>
      </c>
      <c r="W123" s="813">
        <v>43556</v>
      </c>
      <c r="X123" s="814" t="s">
        <v>377</v>
      </c>
      <c r="Y123" s="815">
        <v>3</v>
      </c>
      <c r="Z123" s="811" t="s">
        <v>377</v>
      </c>
      <c r="AA123" s="811" t="s">
        <v>377</v>
      </c>
      <c r="AB123" s="811" t="s">
        <v>377</v>
      </c>
      <c r="AC123" s="811" t="s">
        <v>377</v>
      </c>
      <c r="AD123" s="811" t="s">
        <v>377</v>
      </c>
      <c r="AE123" s="811" t="s">
        <v>377</v>
      </c>
      <c r="AF123" s="811" t="s">
        <v>377</v>
      </c>
      <c r="AG123" s="811" t="s">
        <v>377</v>
      </c>
      <c r="AH123" s="811" t="s">
        <v>377</v>
      </c>
      <c r="AI123" s="811" t="s">
        <v>377</v>
      </c>
      <c r="AJ123" s="811" t="s">
        <v>377</v>
      </c>
      <c r="AK123" s="811" t="s">
        <v>377</v>
      </c>
      <c r="AL123" s="811" t="s">
        <v>377</v>
      </c>
      <c r="AM123" s="811" t="s">
        <v>377</v>
      </c>
      <c r="AN123" s="811" t="s">
        <v>377</v>
      </c>
      <c r="AO123" s="811" t="s">
        <v>377</v>
      </c>
      <c r="AP123" s="805">
        <v>10</v>
      </c>
      <c r="AQ123" s="806" t="s">
        <v>377</v>
      </c>
      <c r="AR123" s="811">
        <v>41702</v>
      </c>
      <c r="AS123" s="811">
        <v>41439</v>
      </c>
      <c r="AT123" s="804" t="s">
        <v>4169</v>
      </c>
      <c r="AU123" s="804" t="s">
        <v>4169</v>
      </c>
      <c r="AV123" s="807" t="s">
        <v>4659</v>
      </c>
      <c r="AW123" s="804" t="s">
        <v>3993</v>
      </c>
      <c r="AX123" s="816">
        <v>1</v>
      </c>
      <c r="AY123" s="817">
        <v>286</v>
      </c>
      <c r="AZ123" s="804" t="s">
        <v>4656</v>
      </c>
      <c r="BA123" s="790" t="str">
        <f t="shared" si="5"/>
        <v>Ajout INS / 3005-8979 / 80</v>
      </c>
      <c r="BB123" s="791">
        <f t="shared" si="6"/>
        <v>0</v>
      </c>
      <c r="BC123" s="791" t="s">
        <v>3654</v>
      </c>
      <c r="BD123" s="792" t="s">
        <v>3655</v>
      </c>
      <c r="BE123" s="790" t="s">
        <v>3654</v>
      </c>
    </row>
    <row r="124" spans="1:58" ht="30">
      <c r="A124" s="803" t="s">
        <v>3638</v>
      </c>
      <c r="B124" s="803" t="s">
        <v>4087</v>
      </c>
      <c r="C124" s="804" t="s">
        <v>4548</v>
      </c>
      <c r="D124" s="804" t="s">
        <v>3648</v>
      </c>
      <c r="E124" s="805">
        <v>6</v>
      </c>
      <c r="F124" s="806" t="s">
        <v>2902</v>
      </c>
      <c r="G124" s="807" t="s">
        <v>1388</v>
      </c>
      <c r="H124" s="808" t="s">
        <v>4660</v>
      </c>
      <c r="I124" s="803" t="s">
        <v>4661</v>
      </c>
      <c r="J124" s="804" t="s">
        <v>4662</v>
      </c>
      <c r="K124" s="803" t="s">
        <v>4663</v>
      </c>
      <c r="L124" s="803" t="s">
        <v>4664</v>
      </c>
      <c r="M124" s="807" t="s">
        <v>3560</v>
      </c>
      <c r="N124" s="807" t="s">
        <v>347</v>
      </c>
      <c r="O124" s="809">
        <v>29</v>
      </c>
      <c r="P124" s="810">
        <v>29</v>
      </c>
      <c r="Q124" s="807" t="s">
        <v>1</v>
      </c>
      <c r="R124" s="811">
        <v>41789</v>
      </c>
      <c r="S124" s="811" t="s">
        <v>377</v>
      </c>
      <c r="T124" s="811">
        <v>42878</v>
      </c>
      <c r="U124" s="811" t="s">
        <v>377</v>
      </c>
      <c r="V124" s="812">
        <v>43220</v>
      </c>
      <c r="W124" s="813">
        <v>43435</v>
      </c>
      <c r="X124" s="814" t="s">
        <v>377</v>
      </c>
      <c r="Y124" s="815">
        <v>7.0645161290322589</v>
      </c>
      <c r="Z124" s="811">
        <v>42913</v>
      </c>
      <c r="AA124" s="811" t="s">
        <v>377</v>
      </c>
      <c r="AB124" s="811" t="s">
        <v>377</v>
      </c>
      <c r="AC124" s="811" t="s">
        <v>377</v>
      </c>
      <c r="AD124" s="811" t="s">
        <v>377</v>
      </c>
      <c r="AE124" s="811" t="s">
        <v>377</v>
      </c>
      <c r="AF124" s="811" t="s">
        <v>377</v>
      </c>
      <c r="AG124" s="811" t="s">
        <v>377</v>
      </c>
      <c r="AH124" s="811" t="s">
        <v>377</v>
      </c>
      <c r="AI124" s="811" t="s">
        <v>377</v>
      </c>
      <c r="AJ124" s="811" t="s">
        <v>377</v>
      </c>
      <c r="AK124" s="811" t="s">
        <v>377</v>
      </c>
      <c r="AL124" s="811" t="s">
        <v>377</v>
      </c>
      <c r="AM124" s="811" t="s">
        <v>377</v>
      </c>
      <c r="AN124" s="811" t="s">
        <v>377</v>
      </c>
      <c r="AO124" s="811" t="s">
        <v>377</v>
      </c>
      <c r="AP124" s="805">
        <v>10</v>
      </c>
      <c r="AQ124" s="806" t="s">
        <v>377</v>
      </c>
      <c r="AR124" s="811">
        <v>41702</v>
      </c>
      <c r="AS124" s="811">
        <v>41439</v>
      </c>
      <c r="AT124" s="804" t="s">
        <v>4125</v>
      </c>
      <c r="AU124" s="804" t="s">
        <v>3562</v>
      </c>
      <c r="AV124" s="807" t="s">
        <v>4665</v>
      </c>
      <c r="AW124" s="804" t="s">
        <v>3993</v>
      </c>
      <c r="AX124" s="816">
        <v>1</v>
      </c>
      <c r="AY124" s="817">
        <v>60001279</v>
      </c>
      <c r="AZ124" s="804" t="s">
        <v>4662</v>
      </c>
      <c r="BA124" s="790" t="str">
        <f t="shared" si="5"/>
        <v>Ajout INS / 3005-9193 / 29</v>
      </c>
      <c r="BB124" s="791">
        <f t="shared" si="6"/>
        <v>42913</v>
      </c>
      <c r="BC124" s="790" t="str">
        <f t="shared" si="7"/>
        <v>Admissibilité au PFI</v>
      </c>
      <c r="BD124" s="792">
        <f t="shared" si="8"/>
        <v>1</v>
      </c>
      <c r="BE124" s="790" t="str">
        <f t="shared" si="9"/>
        <v>OK</v>
      </c>
    </row>
    <row r="125" spans="1:58" ht="30">
      <c r="A125" s="803" t="s">
        <v>3735</v>
      </c>
      <c r="B125" s="803" t="s">
        <v>4087</v>
      </c>
      <c r="C125" s="804" t="s">
        <v>3746</v>
      </c>
      <c r="D125" s="804" t="s">
        <v>3737</v>
      </c>
      <c r="E125" s="805">
        <v>7</v>
      </c>
      <c r="F125" s="806" t="s">
        <v>1431</v>
      </c>
      <c r="G125" s="807" t="s">
        <v>1424</v>
      </c>
      <c r="H125" s="808" t="s">
        <v>4666</v>
      </c>
      <c r="I125" s="803" t="s">
        <v>3748</v>
      </c>
      <c r="J125" s="804" t="s">
        <v>3749</v>
      </c>
      <c r="K125" s="803" t="s">
        <v>4667</v>
      </c>
      <c r="L125" s="803" t="s">
        <v>4668</v>
      </c>
      <c r="M125" s="807" t="s">
        <v>3572</v>
      </c>
      <c r="N125" s="807" t="s">
        <v>347</v>
      </c>
      <c r="O125" s="809">
        <v>80</v>
      </c>
      <c r="P125" s="810">
        <v>80</v>
      </c>
      <c r="Q125" s="807" t="s">
        <v>1</v>
      </c>
      <c r="R125" s="811">
        <v>41730</v>
      </c>
      <c r="S125" s="811" t="s">
        <v>377</v>
      </c>
      <c r="T125" s="811">
        <v>42209</v>
      </c>
      <c r="U125" s="811" t="s">
        <v>377</v>
      </c>
      <c r="V125" s="812">
        <v>43585</v>
      </c>
      <c r="W125" s="813">
        <v>44104</v>
      </c>
      <c r="X125" s="814" t="s">
        <v>377</v>
      </c>
      <c r="Y125" s="815">
        <v>17</v>
      </c>
      <c r="Z125" s="811" t="s">
        <v>377</v>
      </c>
      <c r="AA125" s="811" t="s">
        <v>377</v>
      </c>
      <c r="AB125" s="811" t="s">
        <v>377</v>
      </c>
      <c r="AC125" s="811" t="s">
        <v>377</v>
      </c>
      <c r="AD125" s="811" t="s">
        <v>377</v>
      </c>
      <c r="AE125" s="811" t="s">
        <v>377</v>
      </c>
      <c r="AF125" s="811" t="s">
        <v>377</v>
      </c>
      <c r="AG125" s="811" t="s">
        <v>377</v>
      </c>
      <c r="AH125" s="811" t="s">
        <v>377</v>
      </c>
      <c r="AI125" s="811" t="s">
        <v>377</v>
      </c>
      <c r="AJ125" s="811" t="s">
        <v>377</v>
      </c>
      <c r="AK125" s="811" t="s">
        <v>377</v>
      </c>
      <c r="AL125" s="811" t="s">
        <v>377</v>
      </c>
      <c r="AM125" s="811" t="s">
        <v>377</v>
      </c>
      <c r="AN125" s="811" t="s">
        <v>377</v>
      </c>
      <c r="AO125" s="811" t="s">
        <v>377</v>
      </c>
      <c r="AP125" s="805">
        <v>70</v>
      </c>
      <c r="AQ125" s="806" t="s">
        <v>4669</v>
      </c>
      <c r="AR125" s="811">
        <v>41618</v>
      </c>
      <c r="AS125" s="811">
        <v>41439</v>
      </c>
      <c r="AT125" s="804" t="s">
        <v>4169</v>
      </c>
      <c r="AU125" s="804" t="s">
        <v>3596</v>
      </c>
      <c r="AV125" s="807" t="s">
        <v>4670</v>
      </c>
      <c r="AW125" s="804" t="s">
        <v>3993</v>
      </c>
      <c r="AX125" s="816">
        <v>1</v>
      </c>
      <c r="AY125" s="817">
        <v>1008</v>
      </c>
      <c r="AZ125" s="804" t="s">
        <v>3749</v>
      </c>
      <c r="BA125" s="790" t="str">
        <f t="shared" si="5"/>
        <v>Ajout INS / 3005-9045 / 80</v>
      </c>
      <c r="BB125" s="791" t="s">
        <v>3577</v>
      </c>
      <c r="BC125" s="791" t="s">
        <v>3577</v>
      </c>
      <c r="BD125" s="791" t="s">
        <v>3577</v>
      </c>
      <c r="BE125" s="791" t="s">
        <v>3577</v>
      </c>
    </row>
    <row r="126" spans="1:58" ht="30">
      <c r="A126" s="803" t="s">
        <v>3735</v>
      </c>
      <c r="B126" s="803" t="s">
        <v>4087</v>
      </c>
      <c r="C126" s="804" t="s">
        <v>4047</v>
      </c>
      <c r="D126" s="804" t="s">
        <v>3737</v>
      </c>
      <c r="E126" s="805">
        <v>7</v>
      </c>
      <c r="F126" s="806" t="s">
        <v>1431</v>
      </c>
      <c r="G126" s="807" t="s">
        <v>1424</v>
      </c>
      <c r="H126" s="808" t="s">
        <v>4671</v>
      </c>
      <c r="I126" s="803" t="s">
        <v>4672</v>
      </c>
      <c r="J126" s="804" t="s">
        <v>4673</v>
      </c>
      <c r="K126" s="803" t="s">
        <v>4674</v>
      </c>
      <c r="L126" s="803" t="s">
        <v>4675</v>
      </c>
      <c r="M126" s="807" t="s">
        <v>3572</v>
      </c>
      <c r="N126" s="807" t="s">
        <v>347</v>
      </c>
      <c r="O126" s="809">
        <v>80</v>
      </c>
      <c r="P126" s="810">
        <v>80</v>
      </c>
      <c r="Q126" s="807" t="s">
        <v>1</v>
      </c>
      <c r="R126" s="811">
        <v>41732</v>
      </c>
      <c r="S126" s="811" t="s">
        <v>377</v>
      </c>
      <c r="T126" s="811">
        <v>42213</v>
      </c>
      <c r="U126" s="811" t="s">
        <v>377</v>
      </c>
      <c r="V126" s="812">
        <v>43343</v>
      </c>
      <c r="W126" s="813">
        <v>44104</v>
      </c>
      <c r="X126" s="814" t="s">
        <v>377</v>
      </c>
      <c r="Y126" s="815">
        <v>25</v>
      </c>
      <c r="Z126" s="811" t="s">
        <v>377</v>
      </c>
      <c r="AA126" s="811" t="s">
        <v>377</v>
      </c>
      <c r="AB126" s="811" t="s">
        <v>377</v>
      </c>
      <c r="AC126" s="811" t="s">
        <v>377</v>
      </c>
      <c r="AD126" s="811" t="s">
        <v>377</v>
      </c>
      <c r="AE126" s="811" t="s">
        <v>377</v>
      </c>
      <c r="AF126" s="811" t="s">
        <v>377</v>
      </c>
      <c r="AG126" s="811" t="s">
        <v>377</v>
      </c>
      <c r="AH126" s="811" t="s">
        <v>377</v>
      </c>
      <c r="AI126" s="811" t="s">
        <v>377</v>
      </c>
      <c r="AJ126" s="811" t="s">
        <v>377</v>
      </c>
      <c r="AK126" s="811" t="s">
        <v>377</v>
      </c>
      <c r="AL126" s="811" t="s">
        <v>377</v>
      </c>
      <c r="AM126" s="811" t="s">
        <v>377</v>
      </c>
      <c r="AN126" s="811" t="s">
        <v>377</v>
      </c>
      <c r="AO126" s="811" t="s">
        <v>377</v>
      </c>
      <c r="AP126" s="805">
        <v>70</v>
      </c>
      <c r="AQ126" s="806" t="s">
        <v>4676</v>
      </c>
      <c r="AR126" s="811">
        <v>41618</v>
      </c>
      <c r="AS126" s="811">
        <v>41439</v>
      </c>
      <c r="AT126" s="804" t="s">
        <v>4125</v>
      </c>
      <c r="AU126" s="804" t="s">
        <v>3596</v>
      </c>
      <c r="AV126" s="807" t="s">
        <v>4677</v>
      </c>
      <c r="AW126" s="804" t="s">
        <v>3993</v>
      </c>
      <c r="AX126" s="816">
        <v>1</v>
      </c>
      <c r="AY126" s="817">
        <v>1137</v>
      </c>
      <c r="AZ126" s="804" t="s">
        <v>4673</v>
      </c>
      <c r="BA126" s="790" t="str">
        <f t="shared" si="5"/>
        <v>Ajout INS / 3005-8826 / 80</v>
      </c>
      <c r="BB126" s="791" t="s">
        <v>3577</v>
      </c>
      <c r="BC126" s="791" t="s">
        <v>3577</v>
      </c>
      <c r="BD126" s="791" t="s">
        <v>3577</v>
      </c>
      <c r="BE126" s="791" t="s">
        <v>3577</v>
      </c>
    </row>
    <row r="127" spans="1:58" ht="30">
      <c r="A127" s="803" t="s">
        <v>3735</v>
      </c>
      <c r="B127" s="803" t="s">
        <v>4087</v>
      </c>
      <c r="C127" s="804" t="s">
        <v>3736</v>
      </c>
      <c r="D127" s="804" t="s">
        <v>3737</v>
      </c>
      <c r="E127" s="805">
        <v>7</v>
      </c>
      <c r="F127" s="806" t="s">
        <v>1425</v>
      </c>
      <c r="G127" s="807" t="s">
        <v>1424</v>
      </c>
      <c r="H127" s="808" t="s">
        <v>4678</v>
      </c>
      <c r="I127" s="803" t="s">
        <v>4679</v>
      </c>
      <c r="J127" s="804" t="s">
        <v>1426</v>
      </c>
      <c r="K127" s="803" t="s">
        <v>1427</v>
      </c>
      <c r="L127" s="803" t="s">
        <v>1426</v>
      </c>
      <c r="M127" s="807" t="s">
        <v>4000</v>
      </c>
      <c r="N127" s="807" t="s">
        <v>693</v>
      </c>
      <c r="O127" s="809" t="s">
        <v>377</v>
      </c>
      <c r="P127" s="810">
        <v>21</v>
      </c>
      <c r="Q127" s="807" t="s">
        <v>4</v>
      </c>
      <c r="R127" s="811" t="s">
        <v>377</v>
      </c>
      <c r="S127" s="811" t="s">
        <v>377</v>
      </c>
      <c r="T127" s="811" t="s">
        <v>377</v>
      </c>
      <c r="U127" s="811" t="s">
        <v>377</v>
      </c>
      <c r="V127" s="812" t="s">
        <v>377</v>
      </c>
      <c r="W127" s="813" t="s">
        <v>377</v>
      </c>
      <c r="X127" s="814" t="s">
        <v>377</v>
      </c>
      <c r="Y127" s="815" t="s">
        <v>377</v>
      </c>
      <c r="Z127" s="811" t="s">
        <v>377</v>
      </c>
      <c r="AA127" s="811" t="s">
        <v>377</v>
      </c>
      <c r="AB127" s="811" t="s">
        <v>377</v>
      </c>
      <c r="AC127" s="811" t="s">
        <v>377</v>
      </c>
      <c r="AD127" s="811" t="s">
        <v>377</v>
      </c>
      <c r="AE127" s="811" t="s">
        <v>377</v>
      </c>
      <c r="AF127" s="811" t="s">
        <v>377</v>
      </c>
      <c r="AG127" s="811" t="s">
        <v>377</v>
      </c>
      <c r="AH127" s="811" t="s">
        <v>377</v>
      </c>
      <c r="AI127" s="811" t="s">
        <v>377</v>
      </c>
      <c r="AJ127" s="811" t="s">
        <v>377</v>
      </c>
      <c r="AK127" s="811" t="s">
        <v>377</v>
      </c>
      <c r="AL127" s="811" t="s">
        <v>377</v>
      </c>
      <c r="AM127" s="811" t="s">
        <v>377</v>
      </c>
      <c r="AN127" s="811" t="s">
        <v>377</v>
      </c>
      <c r="AO127" s="811" t="s">
        <v>377</v>
      </c>
      <c r="AP127" s="805" t="s">
        <v>377</v>
      </c>
      <c r="AQ127" s="806" t="s">
        <v>377</v>
      </c>
      <c r="AR127" s="811" t="s">
        <v>377</v>
      </c>
      <c r="AS127" s="811" t="s">
        <v>377</v>
      </c>
      <c r="AT127" s="804" t="s">
        <v>377</v>
      </c>
      <c r="AU127" s="804" t="s">
        <v>357</v>
      </c>
      <c r="AV127" s="807" t="s">
        <v>4680</v>
      </c>
      <c r="AW127" s="804" t="s">
        <v>4003</v>
      </c>
      <c r="AX127" s="816">
        <v>3</v>
      </c>
      <c r="AY127" s="817">
        <v>60010469</v>
      </c>
      <c r="AZ127" s="804" t="s">
        <v>1426</v>
      </c>
      <c r="BA127" s="790" t="str">
        <f t="shared" si="5"/>
        <v>Augment. gard. / 3005-9034 / NULL</v>
      </c>
      <c r="BB127" s="791">
        <f t="shared" si="6"/>
        <v>0</v>
      </c>
      <c r="BC127" s="791" t="s">
        <v>3654</v>
      </c>
      <c r="BD127" s="792" t="s">
        <v>3655</v>
      </c>
      <c r="BE127" s="790" t="s">
        <v>3654</v>
      </c>
    </row>
    <row r="128" spans="1:58" ht="30">
      <c r="A128" s="803" t="s">
        <v>3735</v>
      </c>
      <c r="B128" s="803" t="s">
        <v>4087</v>
      </c>
      <c r="C128" s="804" t="s">
        <v>3736</v>
      </c>
      <c r="D128" s="804" t="s">
        <v>3737</v>
      </c>
      <c r="E128" s="805">
        <v>7</v>
      </c>
      <c r="F128" s="806" t="s">
        <v>1425</v>
      </c>
      <c r="G128" s="807" t="s">
        <v>1424</v>
      </c>
      <c r="H128" s="808" t="s">
        <v>4681</v>
      </c>
      <c r="I128" s="803" t="s">
        <v>4679</v>
      </c>
      <c r="J128" s="804" t="s">
        <v>1426</v>
      </c>
      <c r="K128" s="803" t="s">
        <v>1427</v>
      </c>
      <c r="L128" s="803" t="s">
        <v>1426</v>
      </c>
      <c r="M128" s="807" t="s">
        <v>3560</v>
      </c>
      <c r="N128" s="807" t="s">
        <v>395</v>
      </c>
      <c r="O128" s="809">
        <v>39</v>
      </c>
      <c r="P128" s="810">
        <v>39</v>
      </c>
      <c r="Q128" s="807" t="s">
        <v>4</v>
      </c>
      <c r="R128" s="811">
        <v>42037</v>
      </c>
      <c r="S128" s="811" t="s">
        <v>377</v>
      </c>
      <c r="T128" s="811">
        <v>42282</v>
      </c>
      <c r="U128" s="811" t="s">
        <v>377</v>
      </c>
      <c r="V128" s="812">
        <v>43220</v>
      </c>
      <c r="W128" s="813">
        <v>43830</v>
      </c>
      <c r="X128" s="814" t="s">
        <v>377</v>
      </c>
      <c r="Y128" s="815">
        <v>20</v>
      </c>
      <c r="Z128" s="811" t="s">
        <v>377</v>
      </c>
      <c r="AA128" s="811" t="s">
        <v>377</v>
      </c>
      <c r="AB128" s="811" t="s">
        <v>377</v>
      </c>
      <c r="AC128" s="811" t="s">
        <v>377</v>
      </c>
      <c r="AD128" s="811" t="s">
        <v>377</v>
      </c>
      <c r="AE128" s="811" t="s">
        <v>377</v>
      </c>
      <c r="AF128" s="811" t="s">
        <v>377</v>
      </c>
      <c r="AG128" s="811" t="s">
        <v>377</v>
      </c>
      <c r="AH128" s="811" t="s">
        <v>377</v>
      </c>
      <c r="AI128" s="811" t="s">
        <v>377</v>
      </c>
      <c r="AJ128" s="811" t="s">
        <v>377</v>
      </c>
      <c r="AK128" s="811" t="s">
        <v>377</v>
      </c>
      <c r="AL128" s="811" t="s">
        <v>377</v>
      </c>
      <c r="AM128" s="811" t="s">
        <v>377</v>
      </c>
      <c r="AN128" s="811" t="s">
        <v>377</v>
      </c>
      <c r="AO128" s="811" t="s">
        <v>377</v>
      </c>
      <c r="AP128" s="805">
        <v>10</v>
      </c>
      <c r="AQ128" s="806" t="s">
        <v>377</v>
      </c>
      <c r="AR128" s="811">
        <v>41618</v>
      </c>
      <c r="AS128" s="811" t="s">
        <v>377</v>
      </c>
      <c r="AT128" s="804" t="s">
        <v>4125</v>
      </c>
      <c r="AU128" s="804" t="s">
        <v>4125</v>
      </c>
      <c r="AV128" s="807" t="s">
        <v>4682</v>
      </c>
      <c r="AW128" s="804" t="s">
        <v>3993</v>
      </c>
      <c r="AX128" s="816">
        <v>2</v>
      </c>
      <c r="AY128" s="817">
        <v>60010469</v>
      </c>
      <c r="AZ128" s="804" t="s">
        <v>1426</v>
      </c>
      <c r="BA128" s="790" t="str">
        <f t="shared" si="5"/>
        <v>Impl. garderie / 3005-9034 / 39</v>
      </c>
      <c r="BB128" s="791">
        <f t="shared" si="6"/>
        <v>0</v>
      </c>
      <c r="BC128" s="791" t="s">
        <v>3654</v>
      </c>
      <c r="BD128" s="792" t="s">
        <v>3655</v>
      </c>
      <c r="BE128" s="790" t="s">
        <v>3654</v>
      </c>
    </row>
    <row r="129" spans="1:57" ht="30">
      <c r="A129" s="803" t="s">
        <v>3735</v>
      </c>
      <c r="B129" s="803" t="s">
        <v>4087</v>
      </c>
      <c r="C129" s="804" t="s">
        <v>3746</v>
      </c>
      <c r="D129" s="804" t="s">
        <v>3737</v>
      </c>
      <c r="E129" s="805">
        <v>7</v>
      </c>
      <c r="F129" s="806" t="s">
        <v>1454</v>
      </c>
      <c r="G129" s="807" t="s">
        <v>1457</v>
      </c>
      <c r="H129" s="808" t="s">
        <v>4683</v>
      </c>
      <c r="I129" s="803" t="s">
        <v>4684</v>
      </c>
      <c r="J129" s="804" t="s">
        <v>1455</v>
      </c>
      <c r="K129" s="803" t="s">
        <v>4685</v>
      </c>
      <c r="L129" s="803" t="s">
        <v>4686</v>
      </c>
      <c r="M129" s="807" t="s">
        <v>3560</v>
      </c>
      <c r="N129" s="807" t="s">
        <v>371</v>
      </c>
      <c r="O129" s="809" t="s">
        <v>377</v>
      </c>
      <c r="P129" s="810">
        <v>5</v>
      </c>
      <c r="Q129" s="807" t="s">
        <v>1</v>
      </c>
      <c r="R129" s="811">
        <v>41793</v>
      </c>
      <c r="S129" s="811" t="s">
        <v>377</v>
      </c>
      <c r="T129" s="811">
        <v>42282</v>
      </c>
      <c r="U129" s="811" t="s">
        <v>377</v>
      </c>
      <c r="V129" s="812">
        <v>43373</v>
      </c>
      <c r="W129" s="813">
        <v>43465</v>
      </c>
      <c r="X129" s="814" t="s">
        <v>377</v>
      </c>
      <c r="Y129" s="815">
        <v>3</v>
      </c>
      <c r="Z129" s="811" t="s">
        <v>377</v>
      </c>
      <c r="AA129" s="811" t="s">
        <v>377</v>
      </c>
      <c r="AB129" s="811" t="s">
        <v>377</v>
      </c>
      <c r="AC129" s="811" t="s">
        <v>377</v>
      </c>
      <c r="AD129" s="811" t="s">
        <v>377</v>
      </c>
      <c r="AE129" s="811" t="s">
        <v>377</v>
      </c>
      <c r="AF129" s="811" t="s">
        <v>377</v>
      </c>
      <c r="AG129" s="811" t="s">
        <v>377</v>
      </c>
      <c r="AH129" s="811" t="s">
        <v>377</v>
      </c>
      <c r="AI129" s="811" t="s">
        <v>377</v>
      </c>
      <c r="AJ129" s="811" t="s">
        <v>377</v>
      </c>
      <c r="AK129" s="811" t="s">
        <v>377</v>
      </c>
      <c r="AL129" s="811" t="s">
        <v>377</v>
      </c>
      <c r="AM129" s="811" t="s">
        <v>377</v>
      </c>
      <c r="AN129" s="811" t="s">
        <v>377</v>
      </c>
      <c r="AO129" s="811" t="s">
        <v>377</v>
      </c>
      <c r="AP129" s="805">
        <v>10</v>
      </c>
      <c r="AQ129" s="806" t="s">
        <v>377</v>
      </c>
      <c r="AR129" s="811">
        <v>41618</v>
      </c>
      <c r="AS129" s="811" t="s">
        <v>377</v>
      </c>
      <c r="AT129" s="804" t="s">
        <v>4125</v>
      </c>
      <c r="AU129" s="804" t="s">
        <v>3562</v>
      </c>
      <c r="AV129" s="807" t="s">
        <v>4687</v>
      </c>
      <c r="AW129" s="804" t="s">
        <v>4003</v>
      </c>
      <c r="AX129" s="816">
        <v>7</v>
      </c>
      <c r="AY129" s="817">
        <v>1055</v>
      </c>
      <c r="AZ129" s="804" t="s">
        <v>1455</v>
      </c>
      <c r="BA129" s="790" t="str">
        <f t="shared" si="5"/>
        <v>Augment. INS / 3005-0287 / 5</v>
      </c>
      <c r="BB129" s="791">
        <f t="shared" si="6"/>
        <v>0</v>
      </c>
      <c r="BC129" s="791" t="s">
        <v>3654</v>
      </c>
      <c r="BD129" s="792" t="s">
        <v>3655</v>
      </c>
      <c r="BE129" s="790" t="s">
        <v>3654</v>
      </c>
    </row>
    <row r="130" spans="1:57" ht="30">
      <c r="A130" s="803" t="s">
        <v>3735</v>
      </c>
      <c r="B130" s="803" t="s">
        <v>4087</v>
      </c>
      <c r="C130" s="804" t="s">
        <v>3746</v>
      </c>
      <c r="D130" s="804" t="s">
        <v>3737</v>
      </c>
      <c r="E130" s="805">
        <v>7</v>
      </c>
      <c r="F130" s="806" t="s">
        <v>1454</v>
      </c>
      <c r="G130" s="807" t="s">
        <v>1457</v>
      </c>
      <c r="H130" s="808" t="s">
        <v>4688</v>
      </c>
      <c r="I130" s="803" t="s">
        <v>4684</v>
      </c>
      <c r="J130" s="804" t="s">
        <v>1455</v>
      </c>
      <c r="K130" s="803" t="s">
        <v>4685</v>
      </c>
      <c r="L130" s="803" t="s">
        <v>4686</v>
      </c>
      <c r="M130" s="807" t="s">
        <v>3572</v>
      </c>
      <c r="N130" s="807" t="s">
        <v>371</v>
      </c>
      <c r="O130" s="809" t="s">
        <v>377</v>
      </c>
      <c r="P130" s="810">
        <v>29</v>
      </c>
      <c r="Q130" s="807" t="s">
        <v>1</v>
      </c>
      <c r="R130" s="811">
        <v>41793</v>
      </c>
      <c r="S130" s="811" t="s">
        <v>377</v>
      </c>
      <c r="T130" s="811">
        <v>42282</v>
      </c>
      <c r="U130" s="811" t="s">
        <v>377</v>
      </c>
      <c r="V130" s="812">
        <v>43373</v>
      </c>
      <c r="W130" s="813">
        <v>43373</v>
      </c>
      <c r="X130" s="814" t="s">
        <v>377</v>
      </c>
      <c r="Y130" s="815" t="s">
        <v>377</v>
      </c>
      <c r="Z130" s="811" t="s">
        <v>377</v>
      </c>
      <c r="AA130" s="811" t="s">
        <v>377</v>
      </c>
      <c r="AB130" s="811" t="s">
        <v>377</v>
      </c>
      <c r="AC130" s="811" t="s">
        <v>377</v>
      </c>
      <c r="AD130" s="811" t="s">
        <v>377</v>
      </c>
      <c r="AE130" s="811" t="s">
        <v>377</v>
      </c>
      <c r="AF130" s="811" t="s">
        <v>377</v>
      </c>
      <c r="AG130" s="811" t="s">
        <v>377</v>
      </c>
      <c r="AH130" s="811" t="s">
        <v>377</v>
      </c>
      <c r="AI130" s="811" t="s">
        <v>377</v>
      </c>
      <c r="AJ130" s="811" t="s">
        <v>377</v>
      </c>
      <c r="AK130" s="811" t="s">
        <v>377</v>
      </c>
      <c r="AL130" s="811" t="s">
        <v>377</v>
      </c>
      <c r="AM130" s="811" t="s">
        <v>377</v>
      </c>
      <c r="AN130" s="811" t="s">
        <v>377</v>
      </c>
      <c r="AO130" s="811" t="s">
        <v>377</v>
      </c>
      <c r="AP130" s="805">
        <v>70</v>
      </c>
      <c r="AQ130" s="806" t="s">
        <v>4689</v>
      </c>
      <c r="AR130" s="811">
        <v>41618</v>
      </c>
      <c r="AS130" s="811" t="s">
        <v>377</v>
      </c>
      <c r="AT130" s="804" t="s">
        <v>4125</v>
      </c>
      <c r="AU130" s="804" t="s">
        <v>3562</v>
      </c>
      <c r="AV130" s="807" t="s">
        <v>4690</v>
      </c>
      <c r="AW130" s="804" t="s">
        <v>4003</v>
      </c>
      <c r="AX130" s="816">
        <v>8</v>
      </c>
      <c r="AY130" s="817">
        <v>1055</v>
      </c>
      <c r="AZ130" s="804" t="s">
        <v>1455</v>
      </c>
      <c r="BA130" s="790" t="str">
        <f t="shared" si="5"/>
        <v>Augment. INS / 3005-0287 / NULL</v>
      </c>
      <c r="BB130" s="791" t="s">
        <v>3577</v>
      </c>
      <c r="BC130" s="791" t="s">
        <v>3577</v>
      </c>
      <c r="BD130" s="791" t="s">
        <v>3577</v>
      </c>
      <c r="BE130" s="791" t="s">
        <v>3577</v>
      </c>
    </row>
    <row r="131" spans="1:57" ht="30">
      <c r="A131" s="803" t="s">
        <v>3735</v>
      </c>
      <c r="B131" s="803" t="s">
        <v>4087</v>
      </c>
      <c r="C131" s="804" t="s">
        <v>3746</v>
      </c>
      <c r="D131" s="804" t="s">
        <v>3737</v>
      </c>
      <c r="E131" s="805">
        <v>7</v>
      </c>
      <c r="F131" s="806" t="s">
        <v>4691</v>
      </c>
      <c r="G131" s="807" t="s">
        <v>1461</v>
      </c>
      <c r="H131" s="808" t="s">
        <v>4692</v>
      </c>
      <c r="I131" s="803" t="s">
        <v>4693</v>
      </c>
      <c r="J131" s="804" t="s">
        <v>4694</v>
      </c>
      <c r="K131" s="803" t="s">
        <v>4695</v>
      </c>
      <c r="L131" s="803" t="s">
        <v>4694</v>
      </c>
      <c r="M131" s="807" t="s">
        <v>4000</v>
      </c>
      <c r="N131" s="807" t="s">
        <v>4140</v>
      </c>
      <c r="O131" s="809">
        <v>6</v>
      </c>
      <c r="P131" s="810">
        <v>6</v>
      </c>
      <c r="Q131" s="807" t="s">
        <v>4141</v>
      </c>
      <c r="R131" s="811" t="s">
        <v>377</v>
      </c>
      <c r="S131" s="811" t="s">
        <v>377</v>
      </c>
      <c r="T131" s="811" t="s">
        <v>377</v>
      </c>
      <c r="U131" s="811" t="s">
        <v>377</v>
      </c>
      <c r="V131" s="812" t="s">
        <v>377</v>
      </c>
      <c r="W131" s="813" t="s">
        <v>377</v>
      </c>
      <c r="X131" s="814" t="s">
        <v>377</v>
      </c>
      <c r="Y131" s="815" t="s">
        <v>377</v>
      </c>
      <c r="Z131" s="811" t="s">
        <v>377</v>
      </c>
      <c r="AA131" s="811" t="s">
        <v>377</v>
      </c>
      <c r="AB131" s="811" t="s">
        <v>377</v>
      </c>
      <c r="AC131" s="811" t="s">
        <v>377</v>
      </c>
      <c r="AD131" s="811" t="s">
        <v>377</v>
      </c>
      <c r="AE131" s="811" t="s">
        <v>377</v>
      </c>
      <c r="AF131" s="811" t="s">
        <v>377</v>
      </c>
      <c r="AG131" s="811" t="s">
        <v>377</v>
      </c>
      <c r="AH131" s="811" t="s">
        <v>377</v>
      </c>
      <c r="AI131" s="811" t="s">
        <v>377</v>
      </c>
      <c r="AJ131" s="811" t="s">
        <v>377</v>
      </c>
      <c r="AK131" s="811" t="s">
        <v>377</v>
      </c>
      <c r="AL131" s="811" t="s">
        <v>377</v>
      </c>
      <c r="AM131" s="811" t="s">
        <v>377</v>
      </c>
      <c r="AN131" s="811" t="s">
        <v>377</v>
      </c>
      <c r="AO131" s="811" t="s">
        <v>377</v>
      </c>
      <c r="AP131" s="805" t="s">
        <v>377</v>
      </c>
      <c r="AQ131" s="806" t="s">
        <v>377</v>
      </c>
      <c r="AR131" s="811" t="s">
        <v>377</v>
      </c>
      <c r="AS131" s="811">
        <v>41617</v>
      </c>
      <c r="AT131" s="804" t="s">
        <v>377</v>
      </c>
      <c r="AU131" s="804" t="s">
        <v>357</v>
      </c>
      <c r="AV131" s="807" t="s">
        <v>4696</v>
      </c>
      <c r="AW131" s="804" t="s">
        <v>3993</v>
      </c>
      <c r="AX131" s="816">
        <v>8</v>
      </c>
      <c r="AY131" s="817">
        <v>1005</v>
      </c>
      <c r="AZ131" s="804" t="s">
        <v>1463</v>
      </c>
      <c r="BA131" s="790" t="str">
        <f t="shared" si="5"/>
        <v>Augment. MF / 7005-4106 / 6</v>
      </c>
      <c r="BB131" s="791">
        <f t="shared" si="6"/>
        <v>0</v>
      </c>
      <c r="BC131" s="791" t="s">
        <v>3654</v>
      </c>
      <c r="BD131" s="792" t="s">
        <v>3655</v>
      </c>
      <c r="BE131" s="790" t="s">
        <v>3654</v>
      </c>
    </row>
    <row r="132" spans="1:57" ht="30">
      <c r="A132" s="803" t="s">
        <v>3735</v>
      </c>
      <c r="B132" s="803" t="s">
        <v>4087</v>
      </c>
      <c r="C132" s="804" t="s">
        <v>3746</v>
      </c>
      <c r="D132" s="804" t="s">
        <v>3737</v>
      </c>
      <c r="E132" s="805">
        <v>7</v>
      </c>
      <c r="F132" s="806" t="s">
        <v>1478</v>
      </c>
      <c r="G132" s="807" t="s">
        <v>1473</v>
      </c>
      <c r="H132" s="808" t="s">
        <v>4697</v>
      </c>
      <c r="I132" s="803" t="s">
        <v>4698</v>
      </c>
      <c r="J132" s="804" t="s">
        <v>4699</v>
      </c>
      <c r="K132" s="803" t="s">
        <v>4700</v>
      </c>
      <c r="L132" s="803" t="s">
        <v>4701</v>
      </c>
      <c r="M132" s="807" t="s">
        <v>4000</v>
      </c>
      <c r="N132" s="807" t="s">
        <v>693</v>
      </c>
      <c r="O132" s="809" t="s">
        <v>377</v>
      </c>
      <c r="P132" s="810">
        <v>2</v>
      </c>
      <c r="Q132" s="807" t="s">
        <v>4</v>
      </c>
      <c r="R132" s="811" t="s">
        <v>377</v>
      </c>
      <c r="S132" s="811" t="s">
        <v>377</v>
      </c>
      <c r="T132" s="811" t="s">
        <v>377</v>
      </c>
      <c r="U132" s="811" t="s">
        <v>377</v>
      </c>
      <c r="V132" s="812" t="s">
        <v>377</v>
      </c>
      <c r="W132" s="813" t="s">
        <v>377</v>
      </c>
      <c r="X132" s="814" t="s">
        <v>377</v>
      </c>
      <c r="Y132" s="815" t="s">
        <v>377</v>
      </c>
      <c r="Z132" s="811" t="s">
        <v>377</v>
      </c>
      <c r="AA132" s="811" t="s">
        <v>377</v>
      </c>
      <c r="AB132" s="811" t="s">
        <v>377</v>
      </c>
      <c r="AC132" s="811" t="s">
        <v>377</v>
      </c>
      <c r="AD132" s="811" t="s">
        <v>377</v>
      </c>
      <c r="AE132" s="811" t="s">
        <v>377</v>
      </c>
      <c r="AF132" s="811" t="s">
        <v>377</v>
      </c>
      <c r="AG132" s="811" t="s">
        <v>377</v>
      </c>
      <c r="AH132" s="811" t="s">
        <v>377</v>
      </c>
      <c r="AI132" s="811" t="s">
        <v>377</v>
      </c>
      <c r="AJ132" s="811" t="s">
        <v>377</v>
      </c>
      <c r="AK132" s="811" t="s">
        <v>377</v>
      </c>
      <c r="AL132" s="811" t="s">
        <v>377</v>
      </c>
      <c r="AM132" s="811" t="s">
        <v>377</v>
      </c>
      <c r="AN132" s="811" t="s">
        <v>377</v>
      </c>
      <c r="AO132" s="811" t="s">
        <v>377</v>
      </c>
      <c r="AP132" s="805" t="s">
        <v>377</v>
      </c>
      <c r="AQ132" s="806" t="s">
        <v>377</v>
      </c>
      <c r="AR132" s="811" t="s">
        <v>377</v>
      </c>
      <c r="AS132" s="811" t="s">
        <v>377</v>
      </c>
      <c r="AT132" s="804" t="s">
        <v>377</v>
      </c>
      <c r="AU132" s="804" t="s">
        <v>357</v>
      </c>
      <c r="AV132" s="807" t="s">
        <v>4702</v>
      </c>
      <c r="AW132" s="804" t="s">
        <v>4003</v>
      </c>
      <c r="AX132" s="816">
        <v>9</v>
      </c>
      <c r="AY132" s="817">
        <v>60007050</v>
      </c>
      <c r="AZ132" s="804" t="s">
        <v>4701</v>
      </c>
      <c r="BA132" s="790" t="str">
        <f t="shared" ref="BA132:BA195" si="10">CONCATENATE(N132," / ",H132)</f>
        <v>Augment. gard. / 3005-5535 / NULL</v>
      </c>
      <c r="BB132" s="791">
        <f t="shared" ref="BB132:BB195" si="11">MAX(Z132:AO132)</f>
        <v>0</v>
      </c>
      <c r="BC132" s="791" t="s">
        <v>3654</v>
      </c>
      <c r="BD132" s="792" t="s">
        <v>3655</v>
      </c>
      <c r="BE132" s="790" t="s">
        <v>3654</v>
      </c>
    </row>
    <row r="133" spans="1:57" ht="30">
      <c r="A133" s="803" t="s">
        <v>3735</v>
      </c>
      <c r="B133" s="803" t="s">
        <v>4087</v>
      </c>
      <c r="C133" s="804" t="s">
        <v>4047</v>
      </c>
      <c r="D133" s="804" t="s">
        <v>3737</v>
      </c>
      <c r="E133" s="805">
        <v>7</v>
      </c>
      <c r="F133" s="806" t="s">
        <v>1478</v>
      </c>
      <c r="G133" s="807" t="s">
        <v>1491</v>
      </c>
      <c r="H133" s="808" t="s">
        <v>4703</v>
      </c>
      <c r="I133" s="803" t="s">
        <v>4704</v>
      </c>
      <c r="J133" s="804" t="s">
        <v>4705</v>
      </c>
      <c r="K133" s="803" t="s">
        <v>4706</v>
      </c>
      <c r="L133" s="803" t="s">
        <v>4705</v>
      </c>
      <c r="M133" s="807" t="s">
        <v>4000</v>
      </c>
      <c r="N133" s="807" t="s">
        <v>693</v>
      </c>
      <c r="O133" s="809" t="s">
        <v>377</v>
      </c>
      <c r="P133" s="810">
        <v>3</v>
      </c>
      <c r="Q133" s="807" t="s">
        <v>4</v>
      </c>
      <c r="R133" s="811" t="s">
        <v>377</v>
      </c>
      <c r="S133" s="811" t="s">
        <v>377</v>
      </c>
      <c r="T133" s="811" t="s">
        <v>377</v>
      </c>
      <c r="U133" s="811" t="s">
        <v>377</v>
      </c>
      <c r="V133" s="812" t="s">
        <v>377</v>
      </c>
      <c r="W133" s="813" t="s">
        <v>377</v>
      </c>
      <c r="X133" s="814" t="s">
        <v>377</v>
      </c>
      <c r="Y133" s="815" t="s">
        <v>377</v>
      </c>
      <c r="Z133" s="811" t="s">
        <v>377</v>
      </c>
      <c r="AA133" s="811" t="s">
        <v>377</v>
      </c>
      <c r="AB133" s="811" t="s">
        <v>377</v>
      </c>
      <c r="AC133" s="811" t="s">
        <v>377</v>
      </c>
      <c r="AD133" s="811" t="s">
        <v>377</v>
      </c>
      <c r="AE133" s="811" t="s">
        <v>377</v>
      </c>
      <c r="AF133" s="811" t="s">
        <v>377</v>
      </c>
      <c r="AG133" s="811" t="s">
        <v>377</v>
      </c>
      <c r="AH133" s="811" t="s">
        <v>377</v>
      </c>
      <c r="AI133" s="811" t="s">
        <v>377</v>
      </c>
      <c r="AJ133" s="811" t="s">
        <v>377</v>
      </c>
      <c r="AK133" s="811" t="s">
        <v>377</v>
      </c>
      <c r="AL133" s="811" t="s">
        <v>377</v>
      </c>
      <c r="AM133" s="811" t="s">
        <v>377</v>
      </c>
      <c r="AN133" s="811" t="s">
        <v>377</v>
      </c>
      <c r="AO133" s="811" t="s">
        <v>377</v>
      </c>
      <c r="AP133" s="805" t="s">
        <v>377</v>
      </c>
      <c r="AQ133" s="806" t="s">
        <v>377</v>
      </c>
      <c r="AR133" s="811">
        <v>41618</v>
      </c>
      <c r="AS133" s="811" t="s">
        <v>377</v>
      </c>
      <c r="AT133" s="804" t="s">
        <v>377</v>
      </c>
      <c r="AU133" s="804" t="s">
        <v>357</v>
      </c>
      <c r="AV133" s="807" t="s">
        <v>4707</v>
      </c>
      <c r="AW133" s="804" t="s">
        <v>4003</v>
      </c>
      <c r="AX133" s="816">
        <v>19</v>
      </c>
      <c r="AY133" s="817">
        <v>60004740</v>
      </c>
      <c r="AZ133" s="804" t="s">
        <v>1513</v>
      </c>
      <c r="BA133" s="790" t="str">
        <f t="shared" si="10"/>
        <v>Augment. gard. / 3005-2846 / NULL</v>
      </c>
      <c r="BB133" s="791">
        <f t="shared" si="11"/>
        <v>0</v>
      </c>
      <c r="BC133" s="791" t="s">
        <v>3654</v>
      </c>
      <c r="BD133" s="792" t="s">
        <v>3655</v>
      </c>
      <c r="BE133" s="790" t="s">
        <v>3654</v>
      </c>
    </row>
    <row r="134" spans="1:57" ht="30">
      <c r="A134" s="803" t="s">
        <v>3735</v>
      </c>
      <c r="B134" s="803" t="s">
        <v>4087</v>
      </c>
      <c r="C134" s="804" t="s">
        <v>4047</v>
      </c>
      <c r="D134" s="804" t="s">
        <v>3737</v>
      </c>
      <c r="E134" s="805">
        <v>7</v>
      </c>
      <c r="F134" s="806" t="s">
        <v>1478</v>
      </c>
      <c r="G134" s="807" t="s">
        <v>1517</v>
      </c>
      <c r="H134" s="808" t="s">
        <v>4708</v>
      </c>
      <c r="I134" s="803" t="s">
        <v>4709</v>
      </c>
      <c r="J134" s="804" t="s">
        <v>4710</v>
      </c>
      <c r="K134" s="803" t="s">
        <v>4711</v>
      </c>
      <c r="L134" s="803" t="s">
        <v>4710</v>
      </c>
      <c r="M134" s="807" t="s">
        <v>4000</v>
      </c>
      <c r="N134" s="807" t="s">
        <v>693</v>
      </c>
      <c r="O134" s="809" t="s">
        <v>377</v>
      </c>
      <c r="P134" s="810">
        <v>6</v>
      </c>
      <c r="Q134" s="807" t="s">
        <v>4</v>
      </c>
      <c r="R134" s="811" t="s">
        <v>377</v>
      </c>
      <c r="S134" s="811" t="s">
        <v>377</v>
      </c>
      <c r="T134" s="811" t="s">
        <v>377</v>
      </c>
      <c r="U134" s="811" t="s">
        <v>377</v>
      </c>
      <c r="V134" s="812" t="s">
        <v>377</v>
      </c>
      <c r="W134" s="813" t="s">
        <v>377</v>
      </c>
      <c r="X134" s="814" t="s">
        <v>377</v>
      </c>
      <c r="Y134" s="815" t="s">
        <v>377</v>
      </c>
      <c r="Z134" s="811" t="s">
        <v>377</v>
      </c>
      <c r="AA134" s="811" t="s">
        <v>377</v>
      </c>
      <c r="AB134" s="811" t="s">
        <v>377</v>
      </c>
      <c r="AC134" s="811" t="s">
        <v>377</v>
      </c>
      <c r="AD134" s="811" t="s">
        <v>377</v>
      </c>
      <c r="AE134" s="811" t="s">
        <v>377</v>
      </c>
      <c r="AF134" s="811" t="s">
        <v>377</v>
      </c>
      <c r="AG134" s="811" t="s">
        <v>377</v>
      </c>
      <c r="AH134" s="811" t="s">
        <v>377</v>
      </c>
      <c r="AI134" s="811" t="s">
        <v>377</v>
      </c>
      <c r="AJ134" s="811" t="s">
        <v>377</v>
      </c>
      <c r="AK134" s="811" t="s">
        <v>377</v>
      </c>
      <c r="AL134" s="811" t="s">
        <v>377</v>
      </c>
      <c r="AM134" s="811" t="s">
        <v>377</v>
      </c>
      <c r="AN134" s="811" t="s">
        <v>377</v>
      </c>
      <c r="AO134" s="811" t="s">
        <v>377</v>
      </c>
      <c r="AP134" s="805" t="s">
        <v>377</v>
      </c>
      <c r="AQ134" s="806" t="s">
        <v>377</v>
      </c>
      <c r="AR134" s="811" t="s">
        <v>377</v>
      </c>
      <c r="AS134" s="811" t="s">
        <v>377</v>
      </c>
      <c r="AT134" s="804" t="s">
        <v>377</v>
      </c>
      <c r="AU134" s="804" t="s">
        <v>357</v>
      </c>
      <c r="AV134" s="807" t="s">
        <v>4712</v>
      </c>
      <c r="AW134" s="804" t="s">
        <v>4003</v>
      </c>
      <c r="AX134" s="816">
        <v>8</v>
      </c>
      <c r="AY134" s="817">
        <v>60006395</v>
      </c>
      <c r="AZ134" s="804" t="s">
        <v>4713</v>
      </c>
      <c r="BA134" s="790" t="str">
        <f t="shared" si="10"/>
        <v>Augment. gard. / 3005-4561 / NULL</v>
      </c>
      <c r="BB134" s="791">
        <f t="shared" si="11"/>
        <v>0</v>
      </c>
      <c r="BC134" s="791" t="s">
        <v>3654</v>
      </c>
      <c r="BD134" s="792" t="s">
        <v>3655</v>
      </c>
      <c r="BE134" s="790" t="s">
        <v>3654</v>
      </c>
    </row>
    <row r="135" spans="1:57" ht="30">
      <c r="A135" s="803" t="s">
        <v>3735</v>
      </c>
      <c r="B135" s="803" t="s">
        <v>4087</v>
      </c>
      <c r="C135" s="804" t="s">
        <v>377</v>
      </c>
      <c r="D135" s="804" t="s">
        <v>377</v>
      </c>
      <c r="E135" s="805">
        <v>7</v>
      </c>
      <c r="F135" s="806" t="s">
        <v>1478</v>
      </c>
      <c r="G135" s="807" t="s">
        <v>1517</v>
      </c>
      <c r="H135" s="808" t="s">
        <v>4714</v>
      </c>
      <c r="I135" s="803" t="s">
        <v>4715</v>
      </c>
      <c r="J135" s="804" t="s">
        <v>4716</v>
      </c>
      <c r="K135" s="803" t="s">
        <v>4717</v>
      </c>
      <c r="L135" s="803" t="s">
        <v>4716</v>
      </c>
      <c r="M135" s="807" t="s">
        <v>3560</v>
      </c>
      <c r="N135" s="807" t="s">
        <v>957</v>
      </c>
      <c r="O135" s="809">
        <v>78</v>
      </c>
      <c r="P135" s="810">
        <v>78</v>
      </c>
      <c r="Q135" s="807" t="s">
        <v>1</v>
      </c>
      <c r="R135" s="811">
        <v>41817</v>
      </c>
      <c r="S135" s="811" t="s">
        <v>377</v>
      </c>
      <c r="T135" s="811">
        <v>42214</v>
      </c>
      <c r="U135" s="811" t="s">
        <v>377</v>
      </c>
      <c r="V135" s="812">
        <v>43556</v>
      </c>
      <c r="W135" s="813">
        <v>44104</v>
      </c>
      <c r="X135" s="814" t="s">
        <v>377</v>
      </c>
      <c r="Y135" s="815">
        <v>17.935483870967698</v>
      </c>
      <c r="Z135" s="811" t="s">
        <v>377</v>
      </c>
      <c r="AA135" s="811" t="s">
        <v>377</v>
      </c>
      <c r="AB135" s="811" t="s">
        <v>377</v>
      </c>
      <c r="AC135" s="811" t="s">
        <v>377</v>
      </c>
      <c r="AD135" s="811" t="s">
        <v>377</v>
      </c>
      <c r="AE135" s="811" t="s">
        <v>377</v>
      </c>
      <c r="AF135" s="811" t="s">
        <v>377</v>
      </c>
      <c r="AG135" s="811" t="s">
        <v>377</v>
      </c>
      <c r="AH135" s="811" t="s">
        <v>377</v>
      </c>
      <c r="AI135" s="811" t="s">
        <v>377</v>
      </c>
      <c r="AJ135" s="811" t="s">
        <v>377</v>
      </c>
      <c r="AK135" s="811" t="s">
        <v>377</v>
      </c>
      <c r="AL135" s="811" t="s">
        <v>377</v>
      </c>
      <c r="AM135" s="811" t="s">
        <v>377</v>
      </c>
      <c r="AN135" s="811" t="s">
        <v>377</v>
      </c>
      <c r="AO135" s="811" t="s">
        <v>377</v>
      </c>
      <c r="AP135" s="805">
        <v>10</v>
      </c>
      <c r="AQ135" s="806" t="s">
        <v>377</v>
      </c>
      <c r="AR135" s="811">
        <v>41618</v>
      </c>
      <c r="AS135" s="811" t="s">
        <v>377</v>
      </c>
      <c r="AT135" s="804" t="s">
        <v>4169</v>
      </c>
      <c r="AU135" s="804" t="s">
        <v>3596</v>
      </c>
      <c r="AV135" s="807" t="s">
        <v>4718</v>
      </c>
      <c r="AW135" s="804" t="s">
        <v>3993</v>
      </c>
      <c r="AX135" s="816">
        <v>2</v>
      </c>
      <c r="AY135" s="817">
        <v>60012094</v>
      </c>
      <c r="AZ135" s="804" t="s">
        <v>4719</v>
      </c>
      <c r="BA135" s="790" t="str">
        <f t="shared" si="10"/>
        <v>Implant.CPE INS / 3005-8988 / 78</v>
      </c>
      <c r="BB135" s="791">
        <f t="shared" si="11"/>
        <v>0</v>
      </c>
      <c r="BC135" s="791" t="s">
        <v>3654</v>
      </c>
      <c r="BD135" s="792" t="s">
        <v>3655</v>
      </c>
      <c r="BE135" s="790" t="s">
        <v>3654</v>
      </c>
    </row>
    <row r="136" spans="1:57" ht="30">
      <c r="A136" s="803" t="s">
        <v>3735</v>
      </c>
      <c r="B136" s="803" t="s">
        <v>4087</v>
      </c>
      <c r="C136" s="804" t="s">
        <v>377</v>
      </c>
      <c r="D136" s="804" t="s">
        <v>377</v>
      </c>
      <c r="E136" s="805">
        <v>7</v>
      </c>
      <c r="F136" s="806" t="s">
        <v>1478</v>
      </c>
      <c r="G136" s="807" t="s">
        <v>1517</v>
      </c>
      <c r="H136" s="808" t="s">
        <v>4720</v>
      </c>
      <c r="I136" s="803" t="s">
        <v>4715</v>
      </c>
      <c r="J136" s="804" t="s">
        <v>4716</v>
      </c>
      <c r="K136" s="803" t="s">
        <v>4717</v>
      </c>
      <c r="L136" s="803" t="s">
        <v>4716</v>
      </c>
      <c r="M136" s="807" t="s">
        <v>4000</v>
      </c>
      <c r="N136" s="807" t="s">
        <v>371</v>
      </c>
      <c r="O136" s="809" t="s">
        <v>377</v>
      </c>
      <c r="P136" s="810">
        <v>2</v>
      </c>
      <c r="Q136" s="807" t="s">
        <v>1</v>
      </c>
      <c r="R136" s="811" t="s">
        <v>377</v>
      </c>
      <c r="S136" s="811" t="s">
        <v>377</v>
      </c>
      <c r="T136" s="811" t="s">
        <v>377</v>
      </c>
      <c r="U136" s="811" t="s">
        <v>377</v>
      </c>
      <c r="V136" s="812" t="s">
        <v>377</v>
      </c>
      <c r="W136" s="813" t="s">
        <v>377</v>
      </c>
      <c r="X136" s="814" t="s">
        <v>377</v>
      </c>
      <c r="Y136" s="815" t="s">
        <v>377</v>
      </c>
      <c r="Z136" s="811" t="s">
        <v>377</v>
      </c>
      <c r="AA136" s="811" t="s">
        <v>377</v>
      </c>
      <c r="AB136" s="811" t="s">
        <v>377</v>
      </c>
      <c r="AC136" s="811" t="s">
        <v>377</v>
      </c>
      <c r="AD136" s="811" t="s">
        <v>377</v>
      </c>
      <c r="AE136" s="811" t="s">
        <v>377</v>
      </c>
      <c r="AF136" s="811" t="s">
        <v>377</v>
      </c>
      <c r="AG136" s="811" t="s">
        <v>377</v>
      </c>
      <c r="AH136" s="811" t="s">
        <v>377</v>
      </c>
      <c r="AI136" s="811" t="s">
        <v>377</v>
      </c>
      <c r="AJ136" s="811" t="s">
        <v>377</v>
      </c>
      <c r="AK136" s="811" t="s">
        <v>377</v>
      </c>
      <c r="AL136" s="811" t="s">
        <v>377</v>
      </c>
      <c r="AM136" s="811" t="s">
        <v>377</v>
      </c>
      <c r="AN136" s="811" t="s">
        <v>377</v>
      </c>
      <c r="AO136" s="811" t="s">
        <v>377</v>
      </c>
      <c r="AP136" s="805" t="s">
        <v>377</v>
      </c>
      <c r="AQ136" s="806" t="s">
        <v>377</v>
      </c>
      <c r="AR136" s="811" t="s">
        <v>377</v>
      </c>
      <c r="AS136" s="811" t="s">
        <v>377</v>
      </c>
      <c r="AT136" s="804" t="s">
        <v>377</v>
      </c>
      <c r="AU136" s="804" t="s">
        <v>357</v>
      </c>
      <c r="AV136" s="807" t="s">
        <v>4721</v>
      </c>
      <c r="AW136" s="804" t="s">
        <v>4003</v>
      </c>
      <c r="AX136" s="816">
        <v>3</v>
      </c>
      <c r="AY136" s="817">
        <v>60012094</v>
      </c>
      <c r="AZ136" s="804" t="s">
        <v>4719</v>
      </c>
      <c r="BA136" s="790" t="str">
        <f t="shared" si="10"/>
        <v>Augment. INS / 3005-8988 / NULL</v>
      </c>
      <c r="BB136" s="791">
        <f t="shared" si="11"/>
        <v>0</v>
      </c>
      <c r="BC136" s="791" t="s">
        <v>3654</v>
      </c>
      <c r="BD136" s="792" t="s">
        <v>3655</v>
      </c>
      <c r="BE136" s="790" t="s">
        <v>3654</v>
      </c>
    </row>
    <row r="137" spans="1:57" ht="30">
      <c r="A137" s="803" t="s">
        <v>3735</v>
      </c>
      <c r="B137" s="803" t="s">
        <v>4087</v>
      </c>
      <c r="C137" s="804" t="s">
        <v>3746</v>
      </c>
      <c r="D137" s="804" t="s">
        <v>3737</v>
      </c>
      <c r="E137" s="805">
        <v>7</v>
      </c>
      <c r="F137" s="806" t="s">
        <v>1478</v>
      </c>
      <c r="G137" s="807" t="s">
        <v>1539</v>
      </c>
      <c r="H137" s="808" t="s">
        <v>4722</v>
      </c>
      <c r="I137" s="803" t="s">
        <v>3748</v>
      </c>
      <c r="J137" s="804" t="s">
        <v>3749</v>
      </c>
      <c r="K137" s="803" t="s">
        <v>3750</v>
      </c>
      <c r="L137" s="803" t="s">
        <v>3751</v>
      </c>
      <c r="M137" s="807" t="s">
        <v>3560</v>
      </c>
      <c r="N137" s="807" t="s">
        <v>371</v>
      </c>
      <c r="O137" s="809">
        <v>19</v>
      </c>
      <c r="P137" s="810">
        <v>19</v>
      </c>
      <c r="Q137" s="807" t="s">
        <v>1</v>
      </c>
      <c r="R137" s="811">
        <v>41730</v>
      </c>
      <c r="S137" s="811" t="s">
        <v>377</v>
      </c>
      <c r="T137" s="811">
        <v>42144</v>
      </c>
      <c r="U137" s="811" t="s">
        <v>377</v>
      </c>
      <c r="V137" s="812">
        <v>42855</v>
      </c>
      <c r="W137" s="813">
        <v>43434</v>
      </c>
      <c r="X137" s="814" t="s">
        <v>377</v>
      </c>
      <c r="Y137" s="815">
        <v>19</v>
      </c>
      <c r="Z137" s="811">
        <v>41318</v>
      </c>
      <c r="AA137" s="811">
        <v>41513</v>
      </c>
      <c r="AB137" s="811">
        <v>41527</v>
      </c>
      <c r="AC137" s="811" t="s">
        <v>377</v>
      </c>
      <c r="AD137" s="811">
        <v>42047</v>
      </c>
      <c r="AE137" s="811">
        <v>42818</v>
      </c>
      <c r="AF137" s="811">
        <v>42328</v>
      </c>
      <c r="AG137" s="811" t="s">
        <v>377</v>
      </c>
      <c r="AH137" s="811" t="s">
        <v>377</v>
      </c>
      <c r="AI137" s="811" t="s">
        <v>377</v>
      </c>
      <c r="AJ137" s="811">
        <v>42867</v>
      </c>
      <c r="AK137" s="811" t="s">
        <v>377</v>
      </c>
      <c r="AL137" s="811" t="s">
        <v>377</v>
      </c>
      <c r="AM137" s="811" t="s">
        <v>377</v>
      </c>
      <c r="AN137" s="811" t="s">
        <v>377</v>
      </c>
      <c r="AO137" s="811" t="s">
        <v>377</v>
      </c>
      <c r="AP137" s="805">
        <v>10</v>
      </c>
      <c r="AQ137" s="806" t="s">
        <v>3752</v>
      </c>
      <c r="AR137" s="811">
        <v>41618</v>
      </c>
      <c r="AS137" s="811">
        <v>41439</v>
      </c>
      <c r="AT137" s="804" t="s">
        <v>3836</v>
      </c>
      <c r="AU137" s="804" t="s">
        <v>3563</v>
      </c>
      <c r="AV137" s="807" t="s">
        <v>4723</v>
      </c>
      <c r="AW137" s="804" t="s">
        <v>3993</v>
      </c>
      <c r="AX137" s="816">
        <v>4</v>
      </c>
      <c r="AY137" s="817">
        <v>1008</v>
      </c>
      <c r="AZ137" s="804" t="s">
        <v>3749</v>
      </c>
      <c r="BA137" s="790" t="str">
        <f t="shared" si="10"/>
        <v>Augment. INS / 3005-8023 / 19</v>
      </c>
      <c r="BB137" s="791">
        <f t="shared" si="11"/>
        <v>42867</v>
      </c>
      <c r="BC137" s="790" t="str">
        <f t="shared" ref="BC137:BC157" si="12">INDEX($Z$2:$AO$2,0,MATCH(MAX(Z137:AO137),Z137:AO137,0))</f>
        <v>Autorisation début des travaux</v>
      </c>
      <c r="BD137" s="792">
        <f t="shared" ref="BD137:BD157" si="13">COUNTIF(Z137:AO137,BB137)</f>
        <v>1</v>
      </c>
      <c r="BE137" s="790" t="str">
        <f t="shared" ref="BE137:BE157" si="14">IF(BD137=1,"OK","doublons - À surveiller")</f>
        <v>OK</v>
      </c>
    </row>
    <row r="138" spans="1:57" ht="30">
      <c r="A138" s="803" t="s">
        <v>3735</v>
      </c>
      <c r="B138" s="803" t="s">
        <v>4087</v>
      </c>
      <c r="C138" s="804" t="s">
        <v>4047</v>
      </c>
      <c r="D138" s="804" t="s">
        <v>3737</v>
      </c>
      <c r="E138" s="805">
        <v>7</v>
      </c>
      <c r="F138" s="806" t="s">
        <v>1478</v>
      </c>
      <c r="G138" s="807" t="s">
        <v>1539</v>
      </c>
      <c r="H138" s="808" t="s">
        <v>4724</v>
      </c>
      <c r="I138" s="803" t="s">
        <v>4725</v>
      </c>
      <c r="J138" s="804" t="s">
        <v>1552</v>
      </c>
      <c r="K138" s="803" t="s">
        <v>4726</v>
      </c>
      <c r="L138" s="803" t="s">
        <v>4727</v>
      </c>
      <c r="M138" s="807" t="s">
        <v>4000</v>
      </c>
      <c r="N138" s="807" t="s">
        <v>371</v>
      </c>
      <c r="O138" s="809" t="s">
        <v>377</v>
      </c>
      <c r="P138" s="810">
        <v>6</v>
      </c>
      <c r="Q138" s="807" t="s">
        <v>1</v>
      </c>
      <c r="R138" s="811" t="s">
        <v>377</v>
      </c>
      <c r="S138" s="811" t="s">
        <v>377</v>
      </c>
      <c r="T138" s="811" t="s">
        <v>377</v>
      </c>
      <c r="U138" s="811" t="s">
        <v>377</v>
      </c>
      <c r="V138" s="812" t="s">
        <v>377</v>
      </c>
      <c r="W138" s="813" t="s">
        <v>377</v>
      </c>
      <c r="X138" s="814" t="s">
        <v>377</v>
      </c>
      <c r="Y138" s="815" t="s">
        <v>377</v>
      </c>
      <c r="Z138" s="811" t="s">
        <v>377</v>
      </c>
      <c r="AA138" s="811" t="s">
        <v>377</v>
      </c>
      <c r="AB138" s="811" t="s">
        <v>377</v>
      </c>
      <c r="AC138" s="811" t="s">
        <v>377</v>
      </c>
      <c r="AD138" s="811" t="s">
        <v>377</v>
      </c>
      <c r="AE138" s="811" t="s">
        <v>377</v>
      </c>
      <c r="AF138" s="811" t="s">
        <v>377</v>
      </c>
      <c r="AG138" s="811" t="s">
        <v>377</v>
      </c>
      <c r="AH138" s="811" t="s">
        <v>377</v>
      </c>
      <c r="AI138" s="811" t="s">
        <v>377</v>
      </c>
      <c r="AJ138" s="811" t="s">
        <v>377</v>
      </c>
      <c r="AK138" s="811" t="s">
        <v>377</v>
      </c>
      <c r="AL138" s="811" t="s">
        <v>377</v>
      </c>
      <c r="AM138" s="811" t="s">
        <v>377</v>
      </c>
      <c r="AN138" s="811" t="s">
        <v>377</v>
      </c>
      <c r="AO138" s="811" t="s">
        <v>377</v>
      </c>
      <c r="AP138" s="805" t="s">
        <v>377</v>
      </c>
      <c r="AQ138" s="806" t="s">
        <v>377</v>
      </c>
      <c r="AR138" s="811" t="s">
        <v>377</v>
      </c>
      <c r="AS138" s="811" t="s">
        <v>377</v>
      </c>
      <c r="AT138" s="804" t="s">
        <v>377</v>
      </c>
      <c r="AU138" s="804" t="s">
        <v>357</v>
      </c>
      <c r="AV138" s="807" t="s">
        <v>4728</v>
      </c>
      <c r="AW138" s="804" t="s">
        <v>4003</v>
      </c>
      <c r="AX138" s="816">
        <v>12</v>
      </c>
      <c r="AY138" s="817">
        <v>60001155</v>
      </c>
      <c r="AZ138" s="804" t="s">
        <v>1552</v>
      </c>
      <c r="BA138" s="790" t="str">
        <f t="shared" si="10"/>
        <v>Augment. INS / 3005-1269 / NULL</v>
      </c>
      <c r="BB138" s="791">
        <f t="shared" si="11"/>
        <v>0</v>
      </c>
      <c r="BC138" s="791" t="s">
        <v>3654</v>
      </c>
      <c r="BD138" s="792" t="s">
        <v>3655</v>
      </c>
      <c r="BE138" s="790" t="s">
        <v>3654</v>
      </c>
    </row>
    <row r="139" spans="1:57" ht="30">
      <c r="A139" s="803" t="s">
        <v>3735</v>
      </c>
      <c r="B139" s="803" t="s">
        <v>4087</v>
      </c>
      <c r="C139" s="804" t="s">
        <v>4047</v>
      </c>
      <c r="D139" s="804" t="s">
        <v>3737</v>
      </c>
      <c r="E139" s="805">
        <v>7</v>
      </c>
      <c r="F139" s="806" t="s">
        <v>1478</v>
      </c>
      <c r="G139" s="807" t="s">
        <v>1556</v>
      </c>
      <c r="H139" s="808" t="s">
        <v>4729</v>
      </c>
      <c r="I139" s="803" t="s">
        <v>4730</v>
      </c>
      <c r="J139" s="804" t="s">
        <v>1557</v>
      </c>
      <c r="K139" s="803" t="s">
        <v>1558</v>
      </c>
      <c r="L139" s="803" t="s">
        <v>1557</v>
      </c>
      <c r="M139" s="807" t="s">
        <v>4000</v>
      </c>
      <c r="N139" s="807" t="s">
        <v>693</v>
      </c>
      <c r="O139" s="809" t="s">
        <v>377</v>
      </c>
      <c r="P139" s="810">
        <v>4</v>
      </c>
      <c r="Q139" s="807" t="s">
        <v>4</v>
      </c>
      <c r="R139" s="811" t="s">
        <v>377</v>
      </c>
      <c r="S139" s="811" t="s">
        <v>377</v>
      </c>
      <c r="T139" s="811" t="s">
        <v>377</v>
      </c>
      <c r="U139" s="811" t="s">
        <v>377</v>
      </c>
      <c r="V139" s="812" t="s">
        <v>377</v>
      </c>
      <c r="W139" s="813" t="s">
        <v>377</v>
      </c>
      <c r="X139" s="814" t="s">
        <v>377</v>
      </c>
      <c r="Y139" s="815" t="s">
        <v>377</v>
      </c>
      <c r="Z139" s="811" t="s">
        <v>377</v>
      </c>
      <c r="AA139" s="811" t="s">
        <v>377</v>
      </c>
      <c r="AB139" s="811" t="s">
        <v>377</v>
      </c>
      <c r="AC139" s="811" t="s">
        <v>377</v>
      </c>
      <c r="AD139" s="811" t="s">
        <v>377</v>
      </c>
      <c r="AE139" s="811" t="s">
        <v>377</v>
      </c>
      <c r="AF139" s="811" t="s">
        <v>377</v>
      </c>
      <c r="AG139" s="811" t="s">
        <v>377</v>
      </c>
      <c r="AH139" s="811" t="s">
        <v>377</v>
      </c>
      <c r="AI139" s="811" t="s">
        <v>377</v>
      </c>
      <c r="AJ139" s="811" t="s">
        <v>377</v>
      </c>
      <c r="AK139" s="811" t="s">
        <v>377</v>
      </c>
      <c r="AL139" s="811" t="s">
        <v>377</v>
      </c>
      <c r="AM139" s="811" t="s">
        <v>377</v>
      </c>
      <c r="AN139" s="811" t="s">
        <v>377</v>
      </c>
      <c r="AO139" s="811" t="s">
        <v>377</v>
      </c>
      <c r="AP139" s="805" t="s">
        <v>377</v>
      </c>
      <c r="AQ139" s="806" t="s">
        <v>377</v>
      </c>
      <c r="AR139" s="811" t="s">
        <v>377</v>
      </c>
      <c r="AS139" s="811" t="s">
        <v>377</v>
      </c>
      <c r="AT139" s="804" t="s">
        <v>377</v>
      </c>
      <c r="AU139" s="804" t="s">
        <v>357</v>
      </c>
      <c r="AV139" s="807" t="s">
        <v>4731</v>
      </c>
      <c r="AW139" s="804" t="s">
        <v>4003</v>
      </c>
      <c r="AX139" s="816">
        <v>9</v>
      </c>
      <c r="AY139" s="817">
        <v>60005671</v>
      </c>
      <c r="AZ139" s="804" t="s">
        <v>4732</v>
      </c>
      <c r="BA139" s="790" t="str">
        <f t="shared" si="10"/>
        <v>Augment. gard. / 3005-3607 / NULL</v>
      </c>
      <c r="BB139" s="791">
        <f t="shared" si="11"/>
        <v>0</v>
      </c>
      <c r="BC139" s="791" t="s">
        <v>3654</v>
      </c>
      <c r="BD139" s="792" t="s">
        <v>3655</v>
      </c>
      <c r="BE139" s="790" t="s">
        <v>3654</v>
      </c>
    </row>
    <row r="140" spans="1:57" ht="30">
      <c r="A140" s="803" t="s">
        <v>3735</v>
      </c>
      <c r="B140" s="803" t="s">
        <v>4087</v>
      </c>
      <c r="C140" s="804" t="s">
        <v>4047</v>
      </c>
      <c r="D140" s="804" t="s">
        <v>3737</v>
      </c>
      <c r="E140" s="805">
        <v>7</v>
      </c>
      <c r="F140" s="806" t="s">
        <v>1478</v>
      </c>
      <c r="G140" s="807" t="s">
        <v>1556</v>
      </c>
      <c r="H140" s="808" t="s">
        <v>4733</v>
      </c>
      <c r="I140" s="803" t="s">
        <v>4730</v>
      </c>
      <c r="J140" s="804" t="s">
        <v>1557</v>
      </c>
      <c r="K140" s="803" t="s">
        <v>1558</v>
      </c>
      <c r="L140" s="803" t="s">
        <v>1557</v>
      </c>
      <c r="M140" s="807" t="s">
        <v>3560</v>
      </c>
      <c r="N140" s="807" t="s">
        <v>693</v>
      </c>
      <c r="O140" s="809">
        <v>34</v>
      </c>
      <c r="P140" s="810">
        <v>34</v>
      </c>
      <c r="Q140" s="807" t="s">
        <v>4</v>
      </c>
      <c r="R140" s="811">
        <v>41789</v>
      </c>
      <c r="S140" s="811" t="s">
        <v>377</v>
      </c>
      <c r="T140" s="811">
        <v>42282</v>
      </c>
      <c r="U140" s="811" t="s">
        <v>377</v>
      </c>
      <c r="V140" s="812">
        <v>42855</v>
      </c>
      <c r="W140" s="813">
        <v>43404</v>
      </c>
      <c r="X140" s="814" t="s">
        <v>377</v>
      </c>
      <c r="Y140" s="815">
        <v>18</v>
      </c>
      <c r="Z140" s="811" t="s">
        <v>377</v>
      </c>
      <c r="AA140" s="811" t="s">
        <v>377</v>
      </c>
      <c r="AB140" s="811" t="s">
        <v>377</v>
      </c>
      <c r="AC140" s="811" t="s">
        <v>377</v>
      </c>
      <c r="AD140" s="811" t="s">
        <v>377</v>
      </c>
      <c r="AE140" s="811" t="s">
        <v>377</v>
      </c>
      <c r="AF140" s="811" t="s">
        <v>377</v>
      </c>
      <c r="AG140" s="811" t="s">
        <v>377</v>
      </c>
      <c r="AH140" s="811" t="s">
        <v>377</v>
      </c>
      <c r="AI140" s="811">
        <v>43007</v>
      </c>
      <c r="AJ140" s="811" t="s">
        <v>377</v>
      </c>
      <c r="AK140" s="811" t="s">
        <v>377</v>
      </c>
      <c r="AL140" s="811" t="s">
        <v>377</v>
      </c>
      <c r="AM140" s="811" t="s">
        <v>377</v>
      </c>
      <c r="AN140" s="811" t="s">
        <v>377</v>
      </c>
      <c r="AO140" s="811" t="s">
        <v>377</v>
      </c>
      <c r="AP140" s="805">
        <v>10</v>
      </c>
      <c r="AQ140" s="806" t="s">
        <v>377</v>
      </c>
      <c r="AR140" s="811">
        <v>41618</v>
      </c>
      <c r="AS140" s="811" t="s">
        <v>377</v>
      </c>
      <c r="AT140" s="804" t="s">
        <v>3836</v>
      </c>
      <c r="AU140" s="804" t="s">
        <v>3562</v>
      </c>
      <c r="AV140" s="807" t="s">
        <v>4734</v>
      </c>
      <c r="AW140" s="804" t="s">
        <v>3993</v>
      </c>
      <c r="AX140" s="816">
        <v>8</v>
      </c>
      <c r="AY140" s="817">
        <v>60005671</v>
      </c>
      <c r="AZ140" s="804" t="s">
        <v>4732</v>
      </c>
      <c r="BA140" s="790" t="str">
        <f t="shared" si="10"/>
        <v>Augment. gard. / 3005-3607 / 34</v>
      </c>
      <c r="BB140" s="791">
        <f t="shared" si="11"/>
        <v>43007</v>
      </c>
      <c r="BC140" s="790" t="str">
        <f t="shared" si="12"/>
        <v>Approbation plans+budget rév.</v>
      </c>
      <c r="BD140" s="792">
        <f t="shared" si="13"/>
        <v>1</v>
      </c>
      <c r="BE140" s="790" t="str">
        <f t="shared" si="14"/>
        <v>OK</v>
      </c>
    </row>
    <row r="141" spans="1:57" ht="30">
      <c r="A141" s="803" t="s">
        <v>3735</v>
      </c>
      <c r="B141" s="803" t="s">
        <v>4087</v>
      </c>
      <c r="C141" s="804" t="s">
        <v>4047</v>
      </c>
      <c r="D141" s="804" t="s">
        <v>3737</v>
      </c>
      <c r="E141" s="805">
        <v>7</v>
      </c>
      <c r="F141" s="806" t="s">
        <v>1478</v>
      </c>
      <c r="G141" s="807" t="s">
        <v>1556</v>
      </c>
      <c r="H141" s="808" t="s">
        <v>4735</v>
      </c>
      <c r="I141" s="803" t="s">
        <v>4736</v>
      </c>
      <c r="J141" s="804" t="s">
        <v>4737</v>
      </c>
      <c r="K141" s="803" t="s">
        <v>4738</v>
      </c>
      <c r="L141" s="803" t="s">
        <v>4737</v>
      </c>
      <c r="M141" s="807" t="s">
        <v>4000</v>
      </c>
      <c r="N141" s="807" t="s">
        <v>693</v>
      </c>
      <c r="O141" s="809" t="s">
        <v>377</v>
      </c>
      <c r="P141" s="810">
        <v>1</v>
      </c>
      <c r="Q141" s="807" t="s">
        <v>4</v>
      </c>
      <c r="R141" s="811" t="s">
        <v>377</v>
      </c>
      <c r="S141" s="811" t="s">
        <v>377</v>
      </c>
      <c r="T141" s="811" t="s">
        <v>377</v>
      </c>
      <c r="U141" s="811" t="s">
        <v>377</v>
      </c>
      <c r="V141" s="812" t="s">
        <v>377</v>
      </c>
      <c r="W141" s="813" t="s">
        <v>377</v>
      </c>
      <c r="X141" s="814" t="s">
        <v>377</v>
      </c>
      <c r="Y141" s="815" t="s">
        <v>377</v>
      </c>
      <c r="Z141" s="811" t="s">
        <v>377</v>
      </c>
      <c r="AA141" s="811" t="s">
        <v>377</v>
      </c>
      <c r="AB141" s="811" t="s">
        <v>377</v>
      </c>
      <c r="AC141" s="811" t="s">
        <v>377</v>
      </c>
      <c r="AD141" s="811" t="s">
        <v>377</v>
      </c>
      <c r="AE141" s="811" t="s">
        <v>377</v>
      </c>
      <c r="AF141" s="811" t="s">
        <v>377</v>
      </c>
      <c r="AG141" s="811" t="s">
        <v>377</v>
      </c>
      <c r="AH141" s="811" t="s">
        <v>377</v>
      </c>
      <c r="AI141" s="811" t="s">
        <v>377</v>
      </c>
      <c r="AJ141" s="811" t="s">
        <v>377</v>
      </c>
      <c r="AK141" s="811" t="s">
        <v>377</v>
      </c>
      <c r="AL141" s="811" t="s">
        <v>377</v>
      </c>
      <c r="AM141" s="811" t="s">
        <v>377</v>
      </c>
      <c r="AN141" s="811" t="s">
        <v>377</v>
      </c>
      <c r="AO141" s="811" t="s">
        <v>377</v>
      </c>
      <c r="AP141" s="805" t="s">
        <v>377</v>
      </c>
      <c r="AQ141" s="806" t="s">
        <v>377</v>
      </c>
      <c r="AR141" s="811" t="s">
        <v>377</v>
      </c>
      <c r="AS141" s="811" t="s">
        <v>377</v>
      </c>
      <c r="AT141" s="804" t="s">
        <v>377</v>
      </c>
      <c r="AU141" s="804" t="s">
        <v>357</v>
      </c>
      <c r="AV141" s="807" t="s">
        <v>4739</v>
      </c>
      <c r="AW141" s="804" t="s">
        <v>4003</v>
      </c>
      <c r="AX141" s="816">
        <v>10</v>
      </c>
      <c r="AY141" s="817">
        <v>60001043</v>
      </c>
      <c r="AZ141" s="804" t="s">
        <v>4740</v>
      </c>
      <c r="BA141" s="790" t="str">
        <f t="shared" si="10"/>
        <v>Augment. gard. / 3005-4291 / NULL</v>
      </c>
      <c r="BB141" s="791">
        <f t="shared" si="11"/>
        <v>0</v>
      </c>
      <c r="BC141" s="791" t="s">
        <v>3654</v>
      </c>
      <c r="BD141" s="792" t="s">
        <v>3655</v>
      </c>
      <c r="BE141" s="790" t="s">
        <v>3654</v>
      </c>
    </row>
    <row r="142" spans="1:57" ht="30">
      <c r="A142" s="803" t="s">
        <v>3735</v>
      </c>
      <c r="B142" s="803" t="s">
        <v>4087</v>
      </c>
      <c r="C142" s="804" t="s">
        <v>4047</v>
      </c>
      <c r="D142" s="804" t="s">
        <v>3737</v>
      </c>
      <c r="E142" s="805">
        <v>7</v>
      </c>
      <c r="F142" s="806" t="s">
        <v>1478</v>
      </c>
      <c r="G142" s="807" t="s">
        <v>1556</v>
      </c>
      <c r="H142" s="808" t="s">
        <v>4741</v>
      </c>
      <c r="I142" s="803" t="s">
        <v>4742</v>
      </c>
      <c r="J142" s="804" t="s">
        <v>4743</v>
      </c>
      <c r="K142" s="803" t="s">
        <v>4744</v>
      </c>
      <c r="L142" s="803" t="s">
        <v>4743</v>
      </c>
      <c r="M142" s="807" t="s">
        <v>4000</v>
      </c>
      <c r="N142" s="807" t="s">
        <v>693</v>
      </c>
      <c r="O142" s="809" t="s">
        <v>377</v>
      </c>
      <c r="P142" s="810">
        <v>1</v>
      </c>
      <c r="Q142" s="807" t="s">
        <v>4</v>
      </c>
      <c r="R142" s="811" t="s">
        <v>377</v>
      </c>
      <c r="S142" s="811" t="s">
        <v>377</v>
      </c>
      <c r="T142" s="811" t="s">
        <v>377</v>
      </c>
      <c r="U142" s="811" t="s">
        <v>377</v>
      </c>
      <c r="V142" s="812" t="s">
        <v>377</v>
      </c>
      <c r="W142" s="813" t="s">
        <v>377</v>
      </c>
      <c r="X142" s="814" t="s">
        <v>377</v>
      </c>
      <c r="Y142" s="815" t="s">
        <v>377</v>
      </c>
      <c r="Z142" s="811" t="s">
        <v>377</v>
      </c>
      <c r="AA142" s="811" t="s">
        <v>377</v>
      </c>
      <c r="AB142" s="811" t="s">
        <v>377</v>
      </c>
      <c r="AC142" s="811" t="s">
        <v>377</v>
      </c>
      <c r="AD142" s="811" t="s">
        <v>377</v>
      </c>
      <c r="AE142" s="811" t="s">
        <v>377</v>
      </c>
      <c r="AF142" s="811" t="s">
        <v>377</v>
      </c>
      <c r="AG142" s="811" t="s">
        <v>377</v>
      </c>
      <c r="AH142" s="811" t="s">
        <v>377</v>
      </c>
      <c r="AI142" s="811" t="s">
        <v>377</v>
      </c>
      <c r="AJ142" s="811" t="s">
        <v>377</v>
      </c>
      <c r="AK142" s="811" t="s">
        <v>377</v>
      </c>
      <c r="AL142" s="811" t="s">
        <v>377</v>
      </c>
      <c r="AM142" s="811" t="s">
        <v>377</v>
      </c>
      <c r="AN142" s="811" t="s">
        <v>377</v>
      </c>
      <c r="AO142" s="811" t="s">
        <v>377</v>
      </c>
      <c r="AP142" s="805" t="s">
        <v>377</v>
      </c>
      <c r="AQ142" s="806" t="s">
        <v>377</v>
      </c>
      <c r="AR142" s="811" t="s">
        <v>377</v>
      </c>
      <c r="AS142" s="811" t="s">
        <v>377</v>
      </c>
      <c r="AT142" s="804" t="s">
        <v>377</v>
      </c>
      <c r="AU142" s="804" t="s">
        <v>357</v>
      </c>
      <c r="AV142" s="807" t="s">
        <v>4745</v>
      </c>
      <c r="AW142" s="804" t="s">
        <v>4003</v>
      </c>
      <c r="AX142" s="816">
        <v>6</v>
      </c>
      <c r="AY142" s="817">
        <v>60005197</v>
      </c>
      <c r="AZ142" s="804" t="s">
        <v>4746</v>
      </c>
      <c r="BA142" s="790" t="str">
        <f t="shared" si="10"/>
        <v>Augment. gard. / 3005-6940 / NULL</v>
      </c>
      <c r="BB142" s="791">
        <f t="shared" si="11"/>
        <v>0</v>
      </c>
      <c r="BC142" s="791" t="s">
        <v>3654</v>
      </c>
      <c r="BD142" s="792" t="s">
        <v>3655</v>
      </c>
      <c r="BE142" s="790" t="s">
        <v>3654</v>
      </c>
    </row>
    <row r="143" spans="1:57" ht="30">
      <c r="A143" s="803" t="s">
        <v>3735</v>
      </c>
      <c r="B143" s="803" t="s">
        <v>4087</v>
      </c>
      <c r="C143" s="804" t="s">
        <v>377</v>
      </c>
      <c r="D143" s="804" t="s">
        <v>377</v>
      </c>
      <c r="E143" s="805">
        <v>8</v>
      </c>
      <c r="F143" s="806" t="s">
        <v>1588</v>
      </c>
      <c r="G143" s="807" t="s">
        <v>1587</v>
      </c>
      <c r="H143" s="808" t="s">
        <v>4747</v>
      </c>
      <c r="I143" s="803" t="s">
        <v>4748</v>
      </c>
      <c r="J143" s="804" t="s">
        <v>4749</v>
      </c>
      <c r="K143" s="803" t="s">
        <v>4750</v>
      </c>
      <c r="L143" s="803" t="s">
        <v>4749</v>
      </c>
      <c r="M143" s="807" t="s">
        <v>3572</v>
      </c>
      <c r="N143" s="807" t="s">
        <v>395</v>
      </c>
      <c r="O143" s="809">
        <v>40</v>
      </c>
      <c r="P143" s="810">
        <v>40</v>
      </c>
      <c r="Q143" s="807" t="s">
        <v>4</v>
      </c>
      <c r="R143" s="811">
        <v>41759</v>
      </c>
      <c r="S143" s="811" t="s">
        <v>377</v>
      </c>
      <c r="T143" s="811">
        <v>41759</v>
      </c>
      <c r="U143" s="811" t="s">
        <v>377</v>
      </c>
      <c r="V143" s="812">
        <v>41892</v>
      </c>
      <c r="W143" s="813">
        <v>41892</v>
      </c>
      <c r="X143" s="814" t="s">
        <v>377</v>
      </c>
      <c r="Y143" s="815" t="s">
        <v>377</v>
      </c>
      <c r="Z143" s="811" t="s">
        <v>377</v>
      </c>
      <c r="AA143" s="811" t="s">
        <v>377</v>
      </c>
      <c r="AB143" s="811" t="s">
        <v>377</v>
      </c>
      <c r="AC143" s="811" t="s">
        <v>377</v>
      </c>
      <c r="AD143" s="811" t="s">
        <v>377</v>
      </c>
      <c r="AE143" s="811" t="s">
        <v>377</v>
      </c>
      <c r="AF143" s="811" t="s">
        <v>377</v>
      </c>
      <c r="AG143" s="811" t="s">
        <v>377</v>
      </c>
      <c r="AH143" s="811" t="s">
        <v>377</v>
      </c>
      <c r="AI143" s="811" t="s">
        <v>377</v>
      </c>
      <c r="AJ143" s="811" t="s">
        <v>377</v>
      </c>
      <c r="AK143" s="811" t="s">
        <v>377</v>
      </c>
      <c r="AL143" s="811" t="s">
        <v>377</v>
      </c>
      <c r="AM143" s="811" t="s">
        <v>377</v>
      </c>
      <c r="AN143" s="811" t="s">
        <v>377</v>
      </c>
      <c r="AO143" s="811" t="s">
        <v>377</v>
      </c>
      <c r="AP143" s="805">
        <v>70</v>
      </c>
      <c r="AQ143" s="806" t="s">
        <v>4751</v>
      </c>
      <c r="AR143" s="811">
        <v>41698</v>
      </c>
      <c r="AS143" s="811">
        <v>41439</v>
      </c>
      <c r="AT143" s="804" t="s">
        <v>3836</v>
      </c>
      <c r="AU143" s="804" t="s">
        <v>3562</v>
      </c>
      <c r="AV143" s="807" t="s">
        <v>4752</v>
      </c>
      <c r="AW143" s="804" t="s">
        <v>3993</v>
      </c>
      <c r="AX143" s="816">
        <v>1</v>
      </c>
      <c r="AY143" s="817">
        <v>60007139</v>
      </c>
      <c r="AZ143" s="804" t="s">
        <v>4753</v>
      </c>
      <c r="BA143" s="790" t="str">
        <f t="shared" si="10"/>
        <v>Impl. garderie / 3005-9080 / 40</v>
      </c>
      <c r="BB143" s="791" t="s">
        <v>3577</v>
      </c>
      <c r="BC143" s="791" t="s">
        <v>3577</v>
      </c>
      <c r="BD143" s="791" t="s">
        <v>3577</v>
      </c>
      <c r="BE143" s="791" t="s">
        <v>3577</v>
      </c>
    </row>
    <row r="144" spans="1:57" ht="30">
      <c r="A144" s="803" t="s">
        <v>3735</v>
      </c>
      <c r="B144" s="803" t="s">
        <v>4087</v>
      </c>
      <c r="C144" s="804" t="s">
        <v>3754</v>
      </c>
      <c r="D144" s="804" t="s">
        <v>3755</v>
      </c>
      <c r="E144" s="805">
        <v>8</v>
      </c>
      <c r="F144" s="806" t="s">
        <v>4754</v>
      </c>
      <c r="G144" s="807" t="s">
        <v>1620</v>
      </c>
      <c r="H144" s="808" t="s">
        <v>4755</v>
      </c>
      <c r="I144" s="803" t="s">
        <v>4756</v>
      </c>
      <c r="J144" s="804" t="s">
        <v>4757</v>
      </c>
      <c r="K144" s="803" t="s">
        <v>4758</v>
      </c>
      <c r="L144" s="803" t="s">
        <v>4759</v>
      </c>
      <c r="M144" s="807" t="s">
        <v>3585</v>
      </c>
      <c r="N144" s="807" t="s">
        <v>347</v>
      </c>
      <c r="O144" s="809">
        <v>29</v>
      </c>
      <c r="P144" s="810">
        <v>29</v>
      </c>
      <c r="Q144" s="807" t="s">
        <v>1</v>
      </c>
      <c r="R144" s="811" t="s">
        <v>377</v>
      </c>
      <c r="S144" s="811" t="s">
        <v>377</v>
      </c>
      <c r="T144" s="811" t="s">
        <v>377</v>
      </c>
      <c r="U144" s="811" t="s">
        <v>377</v>
      </c>
      <c r="V144" s="812" t="s">
        <v>377</v>
      </c>
      <c r="W144" s="813" t="s">
        <v>377</v>
      </c>
      <c r="X144" s="814" t="s">
        <v>377</v>
      </c>
      <c r="Y144" s="815" t="s">
        <v>377</v>
      </c>
      <c r="Z144" s="811" t="s">
        <v>377</v>
      </c>
      <c r="AA144" s="811" t="s">
        <v>377</v>
      </c>
      <c r="AB144" s="811" t="s">
        <v>377</v>
      </c>
      <c r="AC144" s="811" t="s">
        <v>377</v>
      </c>
      <c r="AD144" s="811" t="s">
        <v>377</v>
      </c>
      <c r="AE144" s="811" t="s">
        <v>377</v>
      </c>
      <c r="AF144" s="811" t="s">
        <v>377</v>
      </c>
      <c r="AG144" s="811" t="s">
        <v>377</v>
      </c>
      <c r="AH144" s="811" t="s">
        <v>377</v>
      </c>
      <c r="AI144" s="811" t="s">
        <v>377</v>
      </c>
      <c r="AJ144" s="811" t="s">
        <v>377</v>
      </c>
      <c r="AK144" s="811" t="s">
        <v>377</v>
      </c>
      <c r="AL144" s="811" t="s">
        <v>377</v>
      </c>
      <c r="AM144" s="811" t="s">
        <v>377</v>
      </c>
      <c r="AN144" s="811" t="s">
        <v>377</v>
      </c>
      <c r="AO144" s="811" t="s">
        <v>377</v>
      </c>
      <c r="AP144" s="805" t="s">
        <v>377</v>
      </c>
      <c r="AQ144" s="806" t="s">
        <v>4760</v>
      </c>
      <c r="AR144" s="811">
        <v>41698</v>
      </c>
      <c r="AS144" s="811">
        <v>41439</v>
      </c>
      <c r="AT144" s="804" t="s">
        <v>377</v>
      </c>
      <c r="AU144" s="804" t="s">
        <v>3596</v>
      </c>
      <c r="AV144" s="807" t="s">
        <v>4761</v>
      </c>
      <c r="AW144" s="804" t="s">
        <v>3993</v>
      </c>
      <c r="AX144" s="816">
        <v>1</v>
      </c>
      <c r="AY144" s="817">
        <v>167</v>
      </c>
      <c r="AZ144" s="804" t="s">
        <v>4757</v>
      </c>
      <c r="BA144" s="790" t="str">
        <f t="shared" si="10"/>
        <v>Ajout INS / 3005-8769 / 29</v>
      </c>
      <c r="BB144" s="791" t="s">
        <v>3577</v>
      </c>
      <c r="BC144" s="791" t="s">
        <v>3577</v>
      </c>
      <c r="BD144" s="791" t="s">
        <v>3577</v>
      </c>
      <c r="BE144" s="791" t="s">
        <v>3577</v>
      </c>
    </row>
    <row r="145" spans="1:57" ht="30">
      <c r="A145" s="803" t="s">
        <v>3735</v>
      </c>
      <c r="B145" s="803" t="s">
        <v>4087</v>
      </c>
      <c r="C145" s="804" t="s">
        <v>3754</v>
      </c>
      <c r="D145" s="804" t="s">
        <v>3755</v>
      </c>
      <c r="E145" s="805">
        <v>8</v>
      </c>
      <c r="F145" s="806" t="s">
        <v>4762</v>
      </c>
      <c r="G145" s="807" t="s">
        <v>1634</v>
      </c>
      <c r="H145" s="808" t="s">
        <v>4763</v>
      </c>
      <c r="I145" s="803" t="s">
        <v>4764</v>
      </c>
      <c r="J145" s="804" t="s">
        <v>4765</v>
      </c>
      <c r="K145" s="803" t="s">
        <v>4766</v>
      </c>
      <c r="L145" s="803" t="s">
        <v>4767</v>
      </c>
      <c r="M145" s="807" t="s">
        <v>3560</v>
      </c>
      <c r="N145" s="807" t="s">
        <v>347</v>
      </c>
      <c r="O145" s="809">
        <v>60</v>
      </c>
      <c r="P145" s="810">
        <v>60</v>
      </c>
      <c r="Q145" s="807" t="s">
        <v>1</v>
      </c>
      <c r="R145" s="811">
        <v>41764</v>
      </c>
      <c r="S145" s="811" t="s">
        <v>377</v>
      </c>
      <c r="T145" s="811">
        <v>42292</v>
      </c>
      <c r="U145" s="811" t="s">
        <v>377</v>
      </c>
      <c r="V145" s="812">
        <v>43585</v>
      </c>
      <c r="W145" s="813">
        <v>44104</v>
      </c>
      <c r="X145" s="814" t="s">
        <v>377</v>
      </c>
      <c r="Y145" s="815">
        <v>17</v>
      </c>
      <c r="Z145" s="811" t="s">
        <v>377</v>
      </c>
      <c r="AA145" s="811" t="s">
        <v>377</v>
      </c>
      <c r="AB145" s="811" t="s">
        <v>377</v>
      </c>
      <c r="AC145" s="811" t="s">
        <v>377</v>
      </c>
      <c r="AD145" s="811" t="s">
        <v>377</v>
      </c>
      <c r="AE145" s="811" t="s">
        <v>377</v>
      </c>
      <c r="AF145" s="811" t="s">
        <v>377</v>
      </c>
      <c r="AG145" s="811" t="s">
        <v>377</v>
      </c>
      <c r="AH145" s="811" t="s">
        <v>377</v>
      </c>
      <c r="AI145" s="811" t="s">
        <v>377</v>
      </c>
      <c r="AJ145" s="811" t="s">
        <v>377</v>
      </c>
      <c r="AK145" s="811" t="s">
        <v>377</v>
      </c>
      <c r="AL145" s="811" t="s">
        <v>377</v>
      </c>
      <c r="AM145" s="811" t="s">
        <v>377</v>
      </c>
      <c r="AN145" s="811" t="s">
        <v>377</v>
      </c>
      <c r="AO145" s="811" t="s">
        <v>377</v>
      </c>
      <c r="AP145" s="805">
        <v>10</v>
      </c>
      <c r="AQ145" s="806" t="s">
        <v>377</v>
      </c>
      <c r="AR145" s="811">
        <v>41698</v>
      </c>
      <c r="AS145" s="811">
        <v>41439</v>
      </c>
      <c r="AT145" s="804" t="s">
        <v>4125</v>
      </c>
      <c r="AU145" s="804" t="s">
        <v>3596</v>
      </c>
      <c r="AV145" s="807" t="s">
        <v>4768</v>
      </c>
      <c r="AW145" s="804" t="s">
        <v>3993</v>
      </c>
      <c r="AX145" s="816">
        <v>1</v>
      </c>
      <c r="AY145" s="817">
        <v>60001154</v>
      </c>
      <c r="AZ145" s="804" t="s">
        <v>4765</v>
      </c>
      <c r="BA145" s="790" t="str">
        <f t="shared" si="10"/>
        <v>Ajout INS / 3005-8773 / 60</v>
      </c>
      <c r="BB145" s="791">
        <f t="shared" si="11"/>
        <v>0</v>
      </c>
      <c r="BC145" s="791" t="s">
        <v>3654</v>
      </c>
      <c r="BD145" s="792" t="s">
        <v>3655</v>
      </c>
      <c r="BE145" s="790" t="s">
        <v>3654</v>
      </c>
    </row>
    <row r="146" spans="1:57" ht="30">
      <c r="A146" s="803" t="s">
        <v>3735</v>
      </c>
      <c r="B146" s="803" t="s">
        <v>4087</v>
      </c>
      <c r="C146" s="804" t="s">
        <v>3754</v>
      </c>
      <c r="D146" s="804" t="s">
        <v>3755</v>
      </c>
      <c r="E146" s="805">
        <v>8</v>
      </c>
      <c r="F146" s="806" t="s">
        <v>1635</v>
      </c>
      <c r="G146" s="807" t="s">
        <v>1634</v>
      </c>
      <c r="H146" s="808" t="s">
        <v>4769</v>
      </c>
      <c r="I146" s="803" t="s">
        <v>4764</v>
      </c>
      <c r="J146" s="804" t="s">
        <v>4765</v>
      </c>
      <c r="K146" s="803" t="s">
        <v>4770</v>
      </c>
      <c r="L146" s="803" t="s">
        <v>4767</v>
      </c>
      <c r="M146" s="807" t="s">
        <v>3560</v>
      </c>
      <c r="N146" s="807" t="s">
        <v>347</v>
      </c>
      <c r="O146" s="809">
        <v>44</v>
      </c>
      <c r="P146" s="810">
        <v>44</v>
      </c>
      <c r="Q146" s="807" t="s">
        <v>1</v>
      </c>
      <c r="R146" s="811">
        <v>42263</v>
      </c>
      <c r="S146" s="811" t="s">
        <v>377</v>
      </c>
      <c r="T146" s="811">
        <v>42292</v>
      </c>
      <c r="U146" s="811" t="s">
        <v>377</v>
      </c>
      <c r="V146" s="812">
        <v>43951</v>
      </c>
      <c r="W146" s="813">
        <v>44104</v>
      </c>
      <c r="X146" s="814" t="s">
        <v>377</v>
      </c>
      <c r="Y146" s="815">
        <v>5</v>
      </c>
      <c r="Z146" s="811" t="s">
        <v>377</v>
      </c>
      <c r="AA146" s="811" t="s">
        <v>377</v>
      </c>
      <c r="AB146" s="811" t="s">
        <v>377</v>
      </c>
      <c r="AC146" s="811" t="s">
        <v>377</v>
      </c>
      <c r="AD146" s="811" t="s">
        <v>377</v>
      </c>
      <c r="AE146" s="811" t="s">
        <v>377</v>
      </c>
      <c r="AF146" s="811" t="s">
        <v>377</v>
      </c>
      <c r="AG146" s="811" t="s">
        <v>377</v>
      </c>
      <c r="AH146" s="811" t="s">
        <v>377</v>
      </c>
      <c r="AI146" s="811" t="s">
        <v>377</v>
      </c>
      <c r="AJ146" s="811" t="s">
        <v>377</v>
      </c>
      <c r="AK146" s="811" t="s">
        <v>377</v>
      </c>
      <c r="AL146" s="811" t="s">
        <v>377</v>
      </c>
      <c r="AM146" s="811" t="s">
        <v>377</v>
      </c>
      <c r="AN146" s="811" t="s">
        <v>377</v>
      </c>
      <c r="AO146" s="811" t="s">
        <v>377</v>
      </c>
      <c r="AP146" s="805">
        <v>10</v>
      </c>
      <c r="AQ146" s="806" t="s">
        <v>377</v>
      </c>
      <c r="AR146" s="811">
        <v>41698</v>
      </c>
      <c r="AS146" s="811">
        <v>41439</v>
      </c>
      <c r="AT146" s="804" t="s">
        <v>4169</v>
      </c>
      <c r="AU146" s="804" t="s">
        <v>3562</v>
      </c>
      <c r="AV146" s="807" t="s">
        <v>4771</v>
      </c>
      <c r="AW146" s="804" t="s">
        <v>3993</v>
      </c>
      <c r="AX146" s="816">
        <v>1</v>
      </c>
      <c r="AY146" s="817">
        <v>60001154</v>
      </c>
      <c r="AZ146" s="804" t="s">
        <v>4765</v>
      </c>
      <c r="BA146" s="790" t="str">
        <f t="shared" si="10"/>
        <v>Ajout INS / 3005-8778 / 44</v>
      </c>
      <c r="BB146" s="791">
        <f t="shared" si="11"/>
        <v>0</v>
      </c>
      <c r="BC146" s="791" t="s">
        <v>3654</v>
      </c>
      <c r="BD146" s="792" t="s">
        <v>3655</v>
      </c>
      <c r="BE146" s="790" t="s">
        <v>3654</v>
      </c>
    </row>
    <row r="147" spans="1:57" ht="30">
      <c r="A147" s="803" t="s">
        <v>3735</v>
      </c>
      <c r="B147" s="803" t="s">
        <v>4087</v>
      </c>
      <c r="C147" s="804" t="s">
        <v>3754</v>
      </c>
      <c r="D147" s="804" t="s">
        <v>3755</v>
      </c>
      <c r="E147" s="805">
        <v>8</v>
      </c>
      <c r="F147" s="806" t="s">
        <v>1635</v>
      </c>
      <c r="G147" s="807" t="s">
        <v>1634</v>
      </c>
      <c r="H147" s="808" t="s">
        <v>4772</v>
      </c>
      <c r="I147" s="803" t="s">
        <v>4773</v>
      </c>
      <c r="J147" s="804" t="s">
        <v>4774</v>
      </c>
      <c r="K147" s="803" t="s">
        <v>4775</v>
      </c>
      <c r="L147" s="803" t="s">
        <v>4776</v>
      </c>
      <c r="M147" s="807" t="s">
        <v>3560</v>
      </c>
      <c r="N147" s="807" t="s">
        <v>347</v>
      </c>
      <c r="O147" s="809">
        <v>52</v>
      </c>
      <c r="P147" s="810">
        <v>52</v>
      </c>
      <c r="Q147" s="807" t="s">
        <v>1</v>
      </c>
      <c r="R147" s="811">
        <v>41822</v>
      </c>
      <c r="S147" s="811" t="s">
        <v>377</v>
      </c>
      <c r="T147" s="811">
        <v>42292</v>
      </c>
      <c r="U147" s="811" t="s">
        <v>377</v>
      </c>
      <c r="V147" s="812">
        <v>43100</v>
      </c>
      <c r="W147" s="813">
        <v>44104</v>
      </c>
      <c r="X147" s="814" t="s">
        <v>377</v>
      </c>
      <c r="Y147" s="815">
        <v>33</v>
      </c>
      <c r="Z147" s="811" t="s">
        <v>377</v>
      </c>
      <c r="AA147" s="811" t="s">
        <v>377</v>
      </c>
      <c r="AB147" s="811" t="s">
        <v>377</v>
      </c>
      <c r="AC147" s="811" t="s">
        <v>377</v>
      </c>
      <c r="AD147" s="811" t="s">
        <v>377</v>
      </c>
      <c r="AE147" s="811" t="s">
        <v>377</v>
      </c>
      <c r="AF147" s="811" t="s">
        <v>377</v>
      </c>
      <c r="AG147" s="811" t="s">
        <v>377</v>
      </c>
      <c r="AH147" s="811" t="s">
        <v>377</v>
      </c>
      <c r="AI147" s="811" t="s">
        <v>377</v>
      </c>
      <c r="AJ147" s="811" t="s">
        <v>377</v>
      </c>
      <c r="AK147" s="811" t="s">
        <v>377</v>
      </c>
      <c r="AL147" s="811" t="s">
        <v>377</v>
      </c>
      <c r="AM147" s="811" t="s">
        <v>377</v>
      </c>
      <c r="AN147" s="811" t="s">
        <v>377</v>
      </c>
      <c r="AO147" s="811" t="s">
        <v>377</v>
      </c>
      <c r="AP147" s="805">
        <v>10</v>
      </c>
      <c r="AQ147" s="806" t="s">
        <v>377</v>
      </c>
      <c r="AR147" s="811">
        <v>41698</v>
      </c>
      <c r="AS147" s="811">
        <v>41439</v>
      </c>
      <c r="AT147" s="804" t="s">
        <v>3836</v>
      </c>
      <c r="AU147" s="804" t="s">
        <v>3562</v>
      </c>
      <c r="AV147" s="807" t="s">
        <v>4777</v>
      </c>
      <c r="AW147" s="804" t="s">
        <v>3993</v>
      </c>
      <c r="AX147" s="816">
        <v>1</v>
      </c>
      <c r="AY147" s="817">
        <v>60001328</v>
      </c>
      <c r="AZ147" s="804" t="s">
        <v>4774</v>
      </c>
      <c r="BA147" s="790" t="str">
        <f t="shared" si="10"/>
        <v>Ajout INS / 3005-8829 / 52</v>
      </c>
      <c r="BB147" s="791">
        <f t="shared" si="11"/>
        <v>0</v>
      </c>
      <c r="BC147" s="791" t="s">
        <v>3654</v>
      </c>
      <c r="BD147" s="792" t="s">
        <v>3655</v>
      </c>
      <c r="BE147" s="790" t="s">
        <v>3654</v>
      </c>
    </row>
    <row r="148" spans="1:57" ht="30">
      <c r="A148" s="803" t="s">
        <v>3551</v>
      </c>
      <c r="B148" s="803" t="s">
        <v>4087</v>
      </c>
      <c r="C148" s="804" t="s">
        <v>3762</v>
      </c>
      <c r="D148" s="804" t="s">
        <v>3579</v>
      </c>
      <c r="E148" s="805">
        <v>9</v>
      </c>
      <c r="F148" s="806" t="s">
        <v>4778</v>
      </c>
      <c r="G148" s="807" t="s">
        <v>3134</v>
      </c>
      <c r="H148" s="808" t="s">
        <v>4779</v>
      </c>
      <c r="I148" s="803" t="s">
        <v>4780</v>
      </c>
      <c r="J148" s="804" t="s">
        <v>4781</v>
      </c>
      <c r="K148" s="803" t="s">
        <v>4782</v>
      </c>
      <c r="L148" s="803" t="s">
        <v>4781</v>
      </c>
      <c r="M148" s="807" t="s">
        <v>3585</v>
      </c>
      <c r="N148" s="807" t="s">
        <v>957</v>
      </c>
      <c r="O148" s="809">
        <v>78</v>
      </c>
      <c r="P148" s="810">
        <v>78</v>
      </c>
      <c r="Q148" s="807" t="s">
        <v>1</v>
      </c>
      <c r="R148" s="811">
        <v>41774</v>
      </c>
      <c r="S148" s="811">
        <v>41774</v>
      </c>
      <c r="T148" s="811" t="s">
        <v>377</v>
      </c>
      <c r="U148" s="811" t="s">
        <v>377</v>
      </c>
      <c r="V148" s="812" t="s">
        <v>377</v>
      </c>
      <c r="W148" s="813" t="s">
        <v>377</v>
      </c>
      <c r="X148" s="814" t="s">
        <v>377</v>
      </c>
      <c r="Y148" s="815" t="s">
        <v>377</v>
      </c>
      <c r="Z148" s="811" t="s">
        <v>377</v>
      </c>
      <c r="AA148" s="811" t="s">
        <v>377</v>
      </c>
      <c r="AB148" s="811" t="s">
        <v>377</v>
      </c>
      <c r="AC148" s="811" t="s">
        <v>377</v>
      </c>
      <c r="AD148" s="811" t="s">
        <v>377</v>
      </c>
      <c r="AE148" s="811" t="s">
        <v>377</v>
      </c>
      <c r="AF148" s="811" t="s">
        <v>377</v>
      </c>
      <c r="AG148" s="811" t="s">
        <v>377</v>
      </c>
      <c r="AH148" s="811" t="s">
        <v>377</v>
      </c>
      <c r="AI148" s="811" t="s">
        <v>377</v>
      </c>
      <c r="AJ148" s="811" t="s">
        <v>377</v>
      </c>
      <c r="AK148" s="811" t="s">
        <v>377</v>
      </c>
      <c r="AL148" s="811" t="s">
        <v>377</v>
      </c>
      <c r="AM148" s="811" t="s">
        <v>377</v>
      </c>
      <c r="AN148" s="811" t="s">
        <v>377</v>
      </c>
      <c r="AO148" s="811" t="s">
        <v>377</v>
      </c>
      <c r="AP148" s="805" t="s">
        <v>377</v>
      </c>
      <c r="AQ148" s="806" t="s">
        <v>4783</v>
      </c>
      <c r="AR148" s="811">
        <v>41605</v>
      </c>
      <c r="AS148" s="811">
        <v>41439</v>
      </c>
      <c r="AT148" s="804" t="s">
        <v>377</v>
      </c>
      <c r="AU148" s="804" t="s">
        <v>3562</v>
      </c>
      <c r="AV148" s="807" t="s">
        <v>4784</v>
      </c>
      <c r="AW148" s="804" t="s">
        <v>3993</v>
      </c>
      <c r="AX148" s="816">
        <v>1</v>
      </c>
      <c r="AY148" s="817">
        <v>60012118</v>
      </c>
      <c r="AZ148" s="804" t="s">
        <v>4785</v>
      </c>
      <c r="BA148" s="790" t="str">
        <f t="shared" si="10"/>
        <v>Implant.CPE INS / 3005-9021 / 78</v>
      </c>
      <c r="BB148" s="791" t="s">
        <v>3577</v>
      </c>
      <c r="BC148" s="791" t="s">
        <v>3577</v>
      </c>
      <c r="BD148" s="791" t="s">
        <v>3577</v>
      </c>
      <c r="BE148" s="791" t="s">
        <v>3577</v>
      </c>
    </row>
    <row r="149" spans="1:57" ht="30">
      <c r="A149" s="803" t="s">
        <v>3551</v>
      </c>
      <c r="B149" s="803" t="s">
        <v>4087</v>
      </c>
      <c r="C149" s="804" t="s">
        <v>3762</v>
      </c>
      <c r="D149" s="804" t="s">
        <v>3579</v>
      </c>
      <c r="E149" s="805">
        <v>9</v>
      </c>
      <c r="F149" s="806" t="s">
        <v>4786</v>
      </c>
      <c r="G149" s="807" t="s">
        <v>3139</v>
      </c>
      <c r="H149" s="808" t="s">
        <v>4787</v>
      </c>
      <c r="I149" s="803" t="s">
        <v>4788</v>
      </c>
      <c r="J149" s="804" t="s">
        <v>4789</v>
      </c>
      <c r="K149" s="803" t="s">
        <v>4790</v>
      </c>
      <c r="L149" s="803" t="s">
        <v>4791</v>
      </c>
      <c r="M149" s="807" t="s">
        <v>3585</v>
      </c>
      <c r="N149" s="807" t="s">
        <v>347</v>
      </c>
      <c r="O149" s="809">
        <v>80</v>
      </c>
      <c r="P149" s="810">
        <v>80</v>
      </c>
      <c r="Q149" s="807" t="s">
        <v>1</v>
      </c>
      <c r="R149" s="811">
        <v>41789</v>
      </c>
      <c r="S149" s="811">
        <v>41789</v>
      </c>
      <c r="T149" s="811" t="s">
        <v>377</v>
      </c>
      <c r="U149" s="811" t="s">
        <v>377</v>
      </c>
      <c r="V149" s="812" t="s">
        <v>377</v>
      </c>
      <c r="W149" s="813" t="s">
        <v>377</v>
      </c>
      <c r="X149" s="814" t="s">
        <v>377</v>
      </c>
      <c r="Y149" s="815" t="s">
        <v>377</v>
      </c>
      <c r="Z149" s="811" t="s">
        <v>377</v>
      </c>
      <c r="AA149" s="811" t="s">
        <v>377</v>
      </c>
      <c r="AB149" s="811" t="s">
        <v>377</v>
      </c>
      <c r="AC149" s="811" t="s">
        <v>377</v>
      </c>
      <c r="AD149" s="811" t="s">
        <v>377</v>
      </c>
      <c r="AE149" s="811" t="s">
        <v>377</v>
      </c>
      <c r="AF149" s="811" t="s">
        <v>377</v>
      </c>
      <c r="AG149" s="811" t="s">
        <v>377</v>
      </c>
      <c r="AH149" s="811" t="s">
        <v>377</v>
      </c>
      <c r="AI149" s="811" t="s">
        <v>377</v>
      </c>
      <c r="AJ149" s="811" t="s">
        <v>377</v>
      </c>
      <c r="AK149" s="811" t="s">
        <v>377</v>
      </c>
      <c r="AL149" s="811" t="s">
        <v>377</v>
      </c>
      <c r="AM149" s="811" t="s">
        <v>377</v>
      </c>
      <c r="AN149" s="811" t="s">
        <v>377</v>
      </c>
      <c r="AO149" s="811" t="s">
        <v>377</v>
      </c>
      <c r="AP149" s="805" t="s">
        <v>377</v>
      </c>
      <c r="AQ149" s="806" t="s">
        <v>377</v>
      </c>
      <c r="AR149" s="811">
        <v>41605</v>
      </c>
      <c r="AS149" s="811">
        <v>41439</v>
      </c>
      <c r="AT149" s="804" t="s">
        <v>377</v>
      </c>
      <c r="AU149" s="804" t="s">
        <v>3562</v>
      </c>
      <c r="AV149" s="807" t="s">
        <v>4792</v>
      </c>
      <c r="AW149" s="804" t="s">
        <v>3993</v>
      </c>
      <c r="AX149" s="816">
        <v>1</v>
      </c>
      <c r="AY149" s="817">
        <v>1266</v>
      </c>
      <c r="AZ149" s="804" t="s">
        <v>4789</v>
      </c>
      <c r="BA149" s="790" t="str">
        <f t="shared" si="10"/>
        <v>Ajout INS / 3005-8835 / 80</v>
      </c>
      <c r="BB149" s="791" t="s">
        <v>3577</v>
      </c>
      <c r="BC149" s="791" t="s">
        <v>3577</v>
      </c>
      <c r="BD149" s="791" t="s">
        <v>3577</v>
      </c>
      <c r="BE149" s="791" t="s">
        <v>3577</v>
      </c>
    </row>
    <row r="150" spans="1:57" ht="30">
      <c r="A150" s="803" t="s">
        <v>3551</v>
      </c>
      <c r="B150" s="803" t="s">
        <v>4087</v>
      </c>
      <c r="C150" s="804" t="s">
        <v>3762</v>
      </c>
      <c r="D150" s="804" t="s">
        <v>3579</v>
      </c>
      <c r="E150" s="805">
        <v>9</v>
      </c>
      <c r="F150" s="806" t="s">
        <v>1655</v>
      </c>
      <c r="G150" s="807" t="s">
        <v>1654</v>
      </c>
      <c r="H150" s="808" t="s">
        <v>4793</v>
      </c>
      <c r="I150" s="803" t="s">
        <v>4794</v>
      </c>
      <c r="J150" s="804" t="s">
        <v>4795</v>
      </c>
      <c r="K150" s="803" t="s">
        <v>4796</v>
      </c>
      <c r="L150" s="803" t="s">
        <v>4797</v>
      </c>
      <c r="M150" s="807" t="s">
        <v>3572</v>
      </c>
      <c r="N150" s="807" t="s">
        <v>347</v>
      </c>
      <c r="O150" s="809">
        <v>13</v>
      </c>
      <c r="P150" s="810">
        <v>13</v>
      </c>
      <c r="Q150" s="807" t="s">
        <v>1</v>
      </c>
      <c r="R150" s="811">
        <v>41785</v>
      </c>
      <c r="S150" s="811" t="s">
        <v>377</v>
      </c>
      <c r="T150" s="811">
        <v>42214</v>
      </c>
      <c r="U150" s="811" t="s">
        <v>377</v>
      </c>
      <c r="V150" s="812">
        <v>42478</v>
      </c>
      <c r="W150" s="813">
        <v>43678</v>
      </c>
      <c r="X150" s="814" t="s">
        <v>377</v>
      </c>
      <c r="Y150" s="815">
        <v>39.451612903225801</v>
      </c>
      <c r="Z150" s="811">
        <v>42243</v>
      </c>
      <c r="AA150" s="811" t="s">
        <v>377</v>
      </c>
      <c r="AB150" s="811">
        <v>42334</v>
      </c>
      <c r="AC150" s="811">
        <v>42236</v>
      </c>
      <c r="AD150" s="811" t="s">
        <v>377</v>
      </c>
      <c r="AE150" s="811">
        <v>42247</v>
      </c>
      <c r="AF150" s="811" t="s">
        <v>377</v>
      </c>
      <c r="AG150" s="811" t="s">
        <v>377</v>
      </c>
      <c r="AH150" s="811" t="s">
        <v>377</v>
      </c>
      <c r="AI150" s="811" t="s">
        <v>377</v>
      </c>
      <c r="AJ150" s="811" t="s">
        <v>377</v>
      </c>
      <c r="AK150" s="811" t="s">
        <v>377</v>
      </c>
      <c r="AL150" s="811" t="s">
        <v>377</v>
      </c>
      <c r="AM150" s="811" t="s">
        <v>377</v>
      </c>
      <c r="AN150" s="811" t="s">
        <v>377</v>
      </c>
      <c r="AO150" s="811" t="s">
        <v>377</v>
      </c>
      <c r="AP150" s="805">
        <v>10</v>
      </c>
      <c r="AQ150" s="806" t="s">
        <v>4798</v>
      </c>
      <c r="AR150" s="811">
        <v>41605</v>
      </c>
      <c r="AS150" s="811">
        <v>41439</v>
      </c>
      <c r="AT150" s="804" t="s">
        <v>4001</v>
      </c>
      <c r="AU150" s="804" t="s">
        <v>3562</v>
      </c>
      <c r="AV150" s="807" t="s">
        <v>4799</v>
      </c>
      <c r="AW150" s="804" t="s">
        <v>3993</v>
      </c>
      <c r="AX150" s="816">
        <v>1</v>
      </c>
      <c r="AY150" s="817">
        <v>60001352</v>
      </c>
      <c r="AZ150" s="804" t="s">
        <v>4795</v>
      </c>
      <c r="BA150" s="790" t="str">
        <f t="shared" si="10"/>
        <v>Ajout INS / 3005-9044 / 13</v>
      </c>
      <c r="BB150" s="791" t="s">
        <v>3577</v>
      </c>
      <c r="BC150" s="791" t="s">
        <v>3577</v>
      </c>
      <c r="BD150" s="791" t="s">
        <v>3577</v>
      </c>
      <c r="BE150" s="791" t="s">
        <v>3577</v>
      </c>
    </row>
    <row r="151" spans="1:57" ht="30">
      <c r="A151" s="803" t="s">
        <v>3551</v>
      </c>
      <c r="B151" s="803" t="s">
        <v>4087</v>
      </c>
      <c r="C151" s="804" t="s">
        <v>3762</v>
      </c>
      <c r="D151" s="804" t="s">
        <v>3579</v>
      </c>
      <c r="E151" s="805">
        <v>9</v>
      </c>
      <c r="F151" s="806" t="s">
        <v>1655</v>
      </c>
      <c r="G151" s="807" t="s">
        <v>1654</v>
      </c>
      <c r="H151" s="808" t="s">
        <v>4800</v>
      </c>
      <c r="I151" s="803" t="s">
        <v>4794</v>
      </c>
      <c r="J151" s="804" t="s">
        <v>4795</v>
      </c>
      <c r="K151" s="803" t="s">
        <v>4801</v>
      </c>
      <c r="L151" s="803" t="s">
        <v>2920</v>
      </c>
      <c r="M151" s="807" t="s">
        <v>4000</v>
      </c>
      <c r="N151" s="807" t="s">
        <v>347</v>
      </c>
      <c r="O151" s="809">
        <v>52</v>
      </c>
      <c r="P151" s="810">
        <v>52</v>
      </c>
      <c r="Q151" s="807" t="s">
        <v>1</v>
      </c>
      <c r="R151" s="811">
        <v>41820</v>
      </c>
      <c r="S151" s="811">
        <v>41820</v>
      </c>
      <c r="T151" s="811" t="s">
        <v>377</v>
      </c>
      <c r="U151" s="811" t="s">
        <v>377</v>
      </c>
      <c r="V151" s="812" t="s">
        <v>377</v>
      </c>
      <c r="W151" s="813" t="s">
        <v>377</v>
      </c>
      <c r="X151" s="814" t="s">
        <v>377</v>
      </c>
      <c r="Y151" s="815" t="s">
        <v>377</v>
      </c>
      <c r="Z151" s="811" t="s">
        <v>377</v>
      </c>
      <c r="AA151" s="811" t="s">
        <v>377</v>
      </c>
      <c r="AB151" s="811" t="s">
        <v>377</v>
      </c>
      <c r="AC151" s="811" t="s">
        <v>377</v>
      </c>
      <c r="AD151" s="811" t="s">
        <v>377</v>
      </c>
      <c r="AE151" s="811" t="s">
        <v>377</v>
      </c>
      <c r="AF151" s="811" t="s">
        <v>377</v>
      </c>
      <c r="AG151" s="811" t="s">
        <v>377</v>
      </c>
      <c r="AH151" s="811" t="s">
        <v>377</v>
      </c>
      <c r="AI151" s="811" t="s">
        <v>377</v>
      </c>
      <c r="AJ151" s="811" t="s">
        <v>377</v>
      </c>
      <c r="AK151" s="811" t="s">
        <v>377</v>
      </c>
      <c r="AL151" s="811" t="s">
        <v>377</v>
      </c>
      <c r="AM151" s="811" t="s">
        <v>377</v>
      </c>
      <c r="AN151" s="811" t="s">
        <v>377</v>
      </c>
      <c r="AO151" s="811" t="s">
        <v>377</v>
      </c>
      <c r="AP151" s="805" t="s">
        <v>377</v>
      </c>
      <c r="AQ151" s="806" t="s">
        <v>377</v>
      </c>
      <c r="AR151" s="811">
        <v>41605</v>
      </c>
      <c r="AS151" s="811">
        <v>41439</v>
      </c>
      <c r="AT151" s="804" t="s">
        <v>377</v>
      </c>
      <c r="AU151" s="804" t="s">
        <v>3596</v>
      </c>
      <c r="AV151" s="807" t="s">
        <v>4802</v>
      </c>
      <c r="AW151" s="804" t="s">
        <v>3993</v>
      </c>
      <c r="AX151" s="816">
        <v>1</v>
      </c>
      <c r="AY151" s="817">
        <v>60001352</v>
      </c>
      <c r="AZ151" s="804" t="s">
        <v>4795</v>
      </c>
      <c r="BA151" s="790" t="str">
        <f t="shared" si="10"/>
        <v>Ajout INS / 3005-9114 / 52</v>
      </c>
      <c r="BB151" s="791">
        <f t="shared" si="11"/>
        <v>0</v>
      </c>
      <c r="BC151" s="791" t="s">
        <v>3654</v>
      </c>
      <c r="BD151" s="792" t="s">
        <v>3655</v>
      </c>
      <c r="BE151" s="790" t="s">
        <v>3654</v>
      </c>
    </row>
    <row r="152" spans="1:57" ht="30">
      <c r="A152" s="803" t="s">
        <v>3735</v>
      </c>
      <c r="B152" s="803" t="s">
        <v>4087</v>
      </c>
      <c r="C152" s="804" t="s">
        <v>3754</v>
      </c>
      <c r="D152" s="804" t="s">
        <v>3755</v>
      </c>
      <c r="E152" s="805">
        <v>10</v>
      </c>
      <c r="F152" s="806" t="s">
        <v>1688</v>
      </c>
      <c r="G152" s="807" t="s">
        <v>1687</v>
      </c>
      <c r="H152" s="808" t="s">
        <v>4803</v>
      </c>
      <c r="I152" s="803" t="s">
        <v>1690</v>
      </c>
      <c r="J152" s="804" t="s">
        <v>1689</v>
      </c>
      <c r="K152" s="803" t="s">
        <v>1690</v>
      </c>
      <c r="L152" s="803" t="s">
        <v>1689</v>
      </c>
      <c r="M152" s="807" t="s">
        <v>3560</v>
      </c>
      <c r="N152" s="807" t="s">
        <v>371</v>
      </c>
      <c r="O152" s="809">
        <v>5</v>
      </c>
      <c r="P152" s="810">
        <v>5</v>
      </c>
      <c r="Q152" s="807" t="s">
        <v>1</v>
      </c>
      <c r="R152" s="811">
        <v>41820</v>
      </c>
      <c r="S152" s="811" t="s">
        <v>377</v>
      </c>
      <c r="T152" s="811">
        <v>42310</v>
      </c>
      <c r="U152" s="811" t="s">
        <v>377</v>
      </c>
      <c r="V152" s="812">
        <v>43921</v>
      </c>
      <c r="W152" s="813">
        <v>43921</v>
      </c>
      <c r="X152" s="814" t="s">
        <v>377</v>
      </c>
      <c r="Y152" s="815" t="s">
        <v>377</v>
      </c>
      <c r="Z152" s="811" t="s">
        <v>377</v>
      </c>
      <c r="AA152" s="811" t="s">
        <v>377</v>
      </c>
      <c r="AB152" s="811" t="s">
        <v>377</v>
      </c>
      <c r="AC152" s="811" t="s">
        <v>377</v>
      </c>
      <c r="AD152" s="811" t="s">
        <v>377</v>
      </c>
      <c r="AE152" s="811" t="s">
        <v>377</v>
      </c>
      <c r="AF152" s="811" t="s">
        <v>377</v>
      </c>
      <c r="AG152" s="811" t="s">
        <v>377</v>
      </c>
      <c r="AH152" s="811" t="s">
        <v>377</v>
      </c>
      <c r="AI152" s="811" t="s">
        <v>377</v>
      </c>
      <c r="AJ152" s="811" t="s">
        <v>377</v>
      </c>
      <c r="AK152" s="811" t="s">
        <v>377</v>
      </c>
      <c r="AL152" s="811" t="s">
        <v>377</v>
      </c>
      <c r="AM152" s="811" t="s">
        <v>377</v>
      </c>
      <c r="AN152" s="811" t="s">
        <v>377</v>
      </c>
      <c r="AO152" s="811" t="s">
        <v>377</v>
      </c>
      <c r="AP152" s="805">
        <v>10</v>
      </c>
      <c r="AQ152" s="806" t="s">
        <v>377</v>
      </c>
      <c r="AR152" s="811">
        <v>41605</v>
      </c>
      <c r="AS152" s="811">
        <v>41439</v>
      </c>
      <c r="AT152" s="804" t="s">
        <v>4169</v>
      </c>
      <c r="AU152" s="804" t="s">
        <v>3596</v>
      </c>
      <c r="AV152" s="807" t="s">
        <v>4804</v>
      </c>
      <c r="AW152" s="804" t="s">
        <v>3993</v>
      </c>
      <c r="AX152" s="816">
        <v>4</v>
      </c>
      <c r="AY152" s="817">
        <v>457</v>
      </c>
      <c r="AZ152" s="804" t="s">
        <v>1689</v>
      </c>
      <c r="BA152" s="790" t="str">
        <f t="shared" si="10"/>
        <v>Augment. INS / 1843-6485 / 5</v>
      </c>
      <c r="BB152" s="791">
        <f t="shared" si="11"/>
        <v>0</v>
      </c>
      <c r="BC152" s="791" t="s">
        <v>3654</v>
      </c>
      <c r="BD152" s="792" t="s">
        <v>3655</v>
      </c>
      <c r="BE152" s="790" t="s">
        <v>3654</v>
      </c>
    </row>
    <row r="153" spans="1:57" ht="30">
      <c r="A153" s="803" t="s">
        <v>3551</v>
      </c>
      <c r="B153" s="803" t="s">
        <v>4087</v>
      </c>
      <c r="C153" s="804" t="s">
        <v>3553</v>
      </c>
      <c r="D153" s="804" t="s">
        <v>3554</v>
      </c>
      <c r="E153" s="805">
        <v>11</v>
      </c>
      <c r="F153" s="806" t="s">
        <v>1697</v>
      </c>
      <c r="G153" s="807" t="s">
        <v>1696</v>
      </c>
      <c r="H153" s="808" t="s">
        <v>4805</v>
      </c>
      <c r="I153" s="803" t="s">
        <v>4806</v>
      </c>
      <c r="J153" s="804" t="s">
        <v>1698</v>
      </c>
      <c r="K153" s="803" t="s">
        <v>4807</v>
      </c>
      <c r="L153" s="803" t="s">
        <v>4808</v>
      </c>
      <c r="M153" s="807" t="s">
        <v>3585</v>
      </c>
      <c r="N153" s="807" t="s">
        <v>347</v>
      </c>
      <c r="O153" s="809">
        <v>31</v>
      </c>
      <c r="P153" s="810">
        <v>31</v>
      </c>
      <c r="Q153" s="807" t="s">
        <v>1</v>
      </c>
      <c r="R153" s="811">
        <v>41789</v>
      </c>
      <c r="S153" s="811">
        <v>41789</v>
      </c>
      <c r="T153" s="811" t="s">
        <v>377</v>
      </c>
      <c r="U153" s="811" t="s">
        <v>377</v>
      </c>
      <c r="V153" s="812" t="s">
        <v>377</v>
      </c>
      <c r="W153" s="813" t="s">
        <v>377</v>
      </c>
      <c r="X153" s="814" t="s">
        <v>377</v>
      </c>
      <c r="Y153" s="815" t="s">
        <v>377</v>
      </c>
      <c r="Z153" s="811" t="s">
        <v>377</v>
      </c>
      <c r="AA153" s="811" t="s">
        <v>377</v>
      </c>
      <c r="AB153" s="811" t="s">
        <v>377</v>
      </c>
      <c r="AC153" s="811" t="s">
        <v>377</v>
      </c>
      <c r="AD153" s="811" t="s">
        <v>377</v>
      </c>
      <c r="AE153" s="811" t="s">
        <v>377</v>
      </c>
      <c r="AF153" s="811" t="s">
        <v>377</v>
      </c>
      <c r="AG153" s="811" t="s">
        <v>377</v>
      </c>
      <c r="AH153" s="811" t="s">
        <v>377</v>
      </c>
      <c r="AI153" s="811" t="s">
        <v>377</v>
      </c>
      <c r="AJ153" s="811" t="s">
        <v>377</v>
      </c>
      <c r="AK153" s="811" t="s">
        <v>377</v>
      </c>
      <c r="AL153" s="811" t="s">
        <v>377</v>
      </c>
      <c r="AM153" s="811" t="s">
        <v>377</v>
      </c>
      <c r="AN153" s="811" t="s">
        <v>377</v>
      </c>
      <c r="AO153" s="811" t="s">
        <v>377</v>
      </c>
      <c r="AP153" s="805" t="s">
        <v>377</v>
      </c>
      <c r="AQ153" s="806" t="s">
        <v>377</v>
      </c>
      <c r="AR153" s="811">
        <v>41681</v>
      </c>
      <c r="AS153" s="811">
        <v>41439</v>
      </c>
      <c r="AT153" s="804" t="s">
        <v>377</v>
      </c>
      <c r="AU153" s="804" t="s">
        <v>3596</v>
      </c>
      <c r="AV153" s="807" t="s">
        <v>4809</v>
      </c>
      <c r="AW153" s="804" t="s">
        <v>3993</v>
      </c>
      <c r="AX153" s="816">
        <v>1</v>
      </c>
      <c r="AY153" s="817">
        <v>408</v>
      </c>
      <c r="AZ153" s="804" t="s">
        <v>1698</v>
      </c>
      <c r="BA153" s="790" t="str">
        <f t="shared" si="10"/>
        <v>Ajout INS / 3005-9037 / 31</v>
      </c>
      <c r="BB153" s="791" t="s">
        <v>3577</v>
      </c>
      <c r="BC153" s="791" t="s">
        <v>3577</v>
      </c>
      <c r="BD153" s="791" t="s">
        <v>3577</v>
      </c>
      <c r="BE153" s="791" t="s">
        <v>3577</v>
      </c>
    </row>
    <row r="154" spans="1:57" ht="30">
      <c r="A154" s="803" t="s">
        <v>3551</v>
      </c>
      <c r="B154" s="803" t="s">
        <v>4087</v>
      </c>
      <c r="C154" s="804" t="s">
        <v>3553</v>
      </c>
      <c r="D154" s="804" t="s">
        <v>3554</v>
      </c>
      <c r="E154" s="805">
        <v>11</v>
      </c>
      <c r="F154" s="806" t="s">
        <v>1703</v>
      </c>
      <c r="G154" s="807" t="s">
        <v>1702</v>
      </c>
      <c r="H154" s="808" t="s">
        <v>4810</v>
      </c>
      <c r="I154" s="803" t="s">
        <v>4811</v>
      </c>
      <c r="J154" s="804" t="s">
        <v>1704</v>
      </c>
      <c r="K154" s="803" t="s">
        <v>4812</v>
      </c>
      <c r="L154" s="803" t="s">
        <v>4813</v>
      </c>
      <c r="M154" s="807" t="s">
        <v>4000</v>
      </c>
      <c r="N154" s="807" t="s">
        <v>347</v>
      </c>
      <c r="O154" s="809">
        <v>50</v>
      </c>
      <c r="P154" s="810">
        <v>50</v>
      </c>
      <c r="Q154" s="807" t="s">
        <v>1</v>
      </c>
      <c r="R154" s="811">
        <v>41813</v>
      </c>
      <c r="S154" s="811">
        <v>41813</v>
      </c>
      <c r="T154" s="811" t="s">
        <v>377</v>
      </c>
      <c r="U154" s="811" t="s">
        <v>377</v>
      </c>
      <c r="V154" s="812" t="s">
        <v>377</v>
      </c>
      <c r="W154" s="813" t="s">
        <v>377</v>
      </c>
      <c r="X154" s="814" t="s">
        <v>377</v>
      </c>
      <c r="Y154" s="815" t="s">
        <v>377</v>
      </c>
      <c r="Z154" s="811" t="s">
        <v>377</v>
      </c>
      <c r="AA154" s="811" t="s">
        <v>377</v>
      </c>
      <c r="AB154" s="811" t="s">
        <v>377</v>
      </c>
      <c r="AC154" s="811" t="s">
        <v>377</v>
      </c>
      <c r="AD154" s="811" t="s">
        <v>377</v>
      </c>
      <c r="AE154" s="811" t="s">
        <v>377</v>
      </c>
      <c r="AF154" s="811" t="s">
        <v>377</v>
      </c>
      <c r="AG154" s="811" t="s">
        <v>377</v>
      </c>
      <c r="AH154" s="811" t="s">
        <v>377</v>
      </c>
      <c r="AI154" s="811" t="s">
        <v>377</v>
      </c>
      <c r="AJ154" s="811" t="s">
        <v>377</v>
      </c>
      <c r="AK154" s="811" t="s">
        <v>377</v>
      </c>
      <c r="AL154" s="811" t="s">
        <v>377</v>
      </c>
      <c r="AM154" s="811" t="s">
        <v>377</v>
      </c>
      <c r="AN154" s="811" t="s">
        <v>377</v>
      </c>
      <c r="AO154" s="811" t="s">
        <v>377</v>
      </c>
      <c r="AP154" s="805" t="s">
        <v>377</v>
      </c>
      <c r="AQ154" s="806" t="s">
        <v>377</v>
      </c>
      <c r="AR154" s="811">
        <v>41681</v>
      </c>
      <c r="AS154" s="811" t="s">
        <v>377</v>
      </c>
      <c r="AT154" s="804" t="s">
        <v>377</v>
      </c>
      <c r="AU154" s="804" t="s">
        <v>357</v>
      </c>
      <c r="AV154" s="807" t="s">
        <v>4814</v>
      </c>
      <c r="AW154" s="804" t="s">
        <v>3993</v>
      </c>
      <c r="AX154" s="816">
        <v>2</v>
      </c>
      <c r="AY154" s="817">
        <v>1557</v>
      </c>
      <c r="AZ154" s="804" t="s">
        <v>1704</v>
      </c>
      <c r="BA154" s="790" t="str">
        <f t="shared" si="10"/>
        <v>Ajout INS / 3005-9042 / 50</v>
      </c>
      <c r="BB154" s="791">
        <f t="shared" si="11"/>
        <v>0</v>
      </c>
      <c r="BC154" s="791" t="s">
        <v>3654</v>
      </c>
      <c r="BD154" s="792" t="s">
        <v>3655</v>
      </c>
      <c r="BE154" s="790" t="s">
        <v>3654</v>
      </c>
    </row>
    <row r="155" spans="1:57" ht="30">
      <c r="A155" s="803" t="s">
        <v>3551</v>
      </c>
      <c r="B155" s="803" t="s">
        <v>4087</v>
      </c>
      <c r="C155" s="804" t="s">
        <v>3553</v>
      </c>
      <c r="D155" s="804" t="s">
        <v>3554</v>
      </c>
      <c r="E155" s="805">
        <v>11</v>
      </c>
      <c r="F155" s="806" t="s">
        <v>1720</v>
      </c>
      <c r="G155" s="807" t="s">
        <v>1719</v>
      </c>
      <c r="H155" s="808" t="s">
        <v>4815</v>
      </c>
      <c r="I155" s="803" t="s">
        <v>4816</v>
      </c>
      <c r="J155" s="804" t="s">
        <v>4817</v>
      </c>
      <c r="K155" s="803" t="s">
        <v>1722</v>
      </c>
      <c r="L155" s="803" t="s">
        <v>1721</v>
      </c>
      <c r="M155" s="807" t="s">
        <v>3585</v>
      </c>
      <c r="N155" s="807" t="s">
        <v>371</v>
      </c>
      <c r="O155" s="809">
        <v>36</v>
      </c>
      <c r="P155" s="810">
        <v>36</v>
      </c>
      <c r="Q155" s="807" t="s">
        <v>1</v>
      </c>
      <c r="R155" s="811">
        <v>41800</v>
      </c>
      <c r="S155" s="811">
        <v>41800</v>
      </c>
      <c r="T155" s="811" t="s">
        <v>377</v>
      </c>
      <c r="U155" s="811" t="s">
        <v>377</v>
      </c>
      <c r="V155" s="812" t="s">
        <v>377</v>
      </c>
      <c r="W155" s="813" t="s">
        <v>377</v>
      </c>
      <c r="X155" s="814" t="s">
        <v>377</v>
      </c>
      <c r="Y155" s="815" t="s">
        <v>377</v>
      </c>
      <c r="Z155" s="811" t="s">
        <v>377</v>
      </c>
      <c r="AA155" s="811" t="s">
        <v>377</v>
      </c>
      <c r="AB155" s="811" t="s">
        <v>377</v>
      </c>
      <c r="AC155" s="811" t="s">
        <v>377</v>
      </c>
      <c r="AD155" s="811" t="s">
        <v>377</v>
      </c>
      <c r="AE155" s="811" t="s">
        <v>377</v>
      </c>
      <c r="AF155" s="811" t="s">
        <v>377</v>
      </c>
      <c r="AG155" s="811" t="s">
        <v>377</v>
      </c>
      <c r="AH155" s="811" t="s">
        <v>377</v>
      </c>
      <c r="AI155" s="811" t="s">
        <v>377</v>
      </c>
      <c r="AJ155" s="811" t="s">
        <v>377</v>
      </c>
      <c r="AK155" s="811" t="s">
        <v>377</v>
      </c>
      <c r="AL155" s="811" t="s">
        <v>377</v>
      </c>
      <c r="AM155" s="811" t="s">
        <v>377</v>
      </c>
      <c r="AN155" s="811" t="s">
        <v>377</v>
      </c>
      <c r="AO155" s="811" t="s">
        <v>377</v>
      </c>
      <c r="AP155" s="805" t="s">
        <v>377</v>
      </c>
      <c r="AQ155" s="806" t="s">
        <v>377</v>
      </c>
      <c r="AR155" s="811">
        <v>41681</v>
      </c>
      <c r="AS155" s="811">
        <v>41439</v>
      </c>
      <c r="AT155" s="804" t="s">
        <v>377</v>
      </c>
      <c r="AU155" s="804" t="s">
        <v>3596</v>
      </c>
      <c r="AV155" s="807" t="s">
        <v>4818</v>
      </c>
      <c r="AW155" s="804" t="s">
        <v>3993</v>
      </c>
      <c r="AX155" s="816">
        <v>2</v>
      </c>
      <c r="AY155" s="817">
        <v>60004096</v>
      </c>
      <c r="AZ155" s="804" t="s">
        <v>4817</v>
      </c>
      <c r="BA155" s="790" t="str">
        <f t="shared" si="10"/>
        <v>Augment. INS / 3005-1729 / 36</v>
      </c>
      <c r="BB155" s="791" t="s">
        <v>3577</v>
      </c>
      <c r="BC155" s="791" t="s">
        <v>3577</v>
      </c>
      <c r="BD155" s="791" t="s">
        <v>3577</v>
      </c>
      <c r="BE155" s="791" t="s">
        <v>3577</v>
      </c>
    </row>
    <row r="156" spans="1:57" ht="30">
      <c r="A156" s="803" t="s">
        <v>3551</v>
      </c>
      <c r="B156" s="803" t="s">
        <v>4087</v>
      </c>
      <c r="C156" s="804" t="s">
        <v>3553</v>
      </c>
      <c r="D156" s="804" t="s">
        <v>3554</v>
      </c>
      <c r="E156" s="805">
        <v>11</v>
      </c>
      <c r="F156" s="806" t="s">
        <v>2927</v>
      </c>
      <c r="G156" s="807" t="s">
        <v>1736</v>
      </c>
      <c r="H156" s="808" t="s">
        <v>4819</v>
      </c>
      <c r="I156" s="803" t="s">
        <v>3783</v>
      </c>
      <c r="J156" s="804" t="s">
        <v>2928</v>
      </c>
      <c r="K156" s="803" t="s">
        <v>4820</v>
      </c>
      <c r="L156" s="803" t="s">
        <v>2928</v>
      </c>
      <c r="M156" s="807" t="s">
        <v>4000</v>
      </c>
      <c r="N156" s="807" t="s">
        <v>371</v>
      </c>
      <c r="O156" s="809">
        <v>21</v>
      </c>
      <c r="P156" s="810">
        <v>21</v>
      </c>
      <c r="Q156" s="807" t="s">
        <v>1</v>
      </c>
      <c r="R156" s="811">
        <v>41808</v>
      </c>
      <c r="S156" s="811">
        <v>41808</v>
      </c>
      <c r="T156" s="811" t="s">
        <v>377</v>
      </c>
      <c r="U156" s="811" t="s">
        <v>377</v>
      </c>
      <c r="V156" s="812" t="s">
        <v>377</v>
      </c>
      <c r="W156" s="813" t="s">
        <v>377</v>
      </c>
      <c r="X156" s="814" t="s">
        <v>377</v>
      </c>
      <c r="Y156" s="815" t="s">
        <v>377</v>
      </c>
      <c r="Z156" s="811" t="s">
        <v>377</v>
      </c>
      <c r="AA156" s="811" t="s">
        <v>377</v>
      </c>
      <c r="AB156" s="811" t="s">
        <v>377</v>
      </c>
      <c r="AC156" s="811" t="s">
        <v>377</v>
      </c>
      <c r="AD156" s="811" t="s">
        <v>377</v>
      </c>
      <c r="AE156" s="811" t="s">
        <v>377</v>
      </c>
      <c r="AF156" s="811" t="s">
        <v>377</v>
      </c>
      <c r="AG156" s="811" t="s">
        <v>377</v>
      </c>
      <c r="AH156" s="811" t="s">
        <v>377</v>
      </c>
      <c r="AI156" s="811" t="s">
        <v>377</v>
      </c>
      <c r="AJ156" s="811" t="s">
        <v>377</v>
      </c>
      <c r="AK156" s="811" t="s">
        <v>377</v>
      </c>
      <c r="AL156" s="811" t="s">
        <v>377</v>
      </c>
      <c r="AM156" s="811" t="s">
        <v>377</v>
      </c>
      <c r="AN156" s="811" t="s">
        <v>377</v>
      </c>
      <c r="AO156" s="811" t="s">
        <v>377</v>
      </c>
      <c r="AP156" s="805" t="s">
        <v>377</v>
      </c>
      <c r="AQ156" s="806" t="s">
        <v>377</v>
      </c>
      <c r="AR156" s="811">
        <v>41681</v>
      </c>
      <c r="AS156" s="811">
        <v>41439</v>
      </c>
      <c r="AT156" s="804" t="s">
        <v>377</v>
      </c>
      <c r="AU156" s="804" t="s">
        <v>3562</v>
      </c>
      <c r="AV156" s="807" t="s">
        <v>4821</v>
      </c>
      <c r="AW156" s="804" t="s">
        <v>3993</v>
      </c>
      <c r="AX156" s="816">
        <v>2</v>
      </c>
      <c r="AY156" s="817">
        <v>287</v>
      </c>
      <c r="AZ156" s="804" t="s">
        <v>2928</v>
      </c>
      <c r="BA156" s="790" t="str">
        <f t="shared" si="10"/>
        <v>Augment. INS / 3005-1521 / 21</v>
      </c>
      <c r="BB156" s="791">
        <f t="shared" si="11"/>
        <v>0</v>
      </c>
      <c r="BC156" s="791" t="s">
        <v>3654</v>
      </c>
      <c r="BD156" s="792" t="s">
        <v>3655</v>
      </c>
      <c r="BE156" s="790" t="s">
        <v>3654</v>
      </c>
    </row>
    <row r="157" spans="1:57" ht="30">
      <c r="A157" s="803" t="s">
        <v>3551</v>
      </c>
      <c r="B157" s="803" t="s">
        <v>4087</v>
      </c>
      <c r="C157" s="804" t="s">
        <v>3553</v>
      </c>
      <c r="D157" s="804" t="s">
        <v>3554</v>
      </c>
      <c r="E157" s="805">
        <v>11</v>
      </c>
      <c r="F157" s="806" t="s">
        <v>2931</v>
      </c>
      <c r="G157" s="807" t="s">
        <v>1742</v>
      </c>
      <c r="H157" s="808" t="s">
        <v>4822</v>
      </c>
      <c r="I157" s="803" t="s">
        <v>4823</v>
      </c>
      <c r="J157" s="804" t="s">
        <v>4824</v>
      </c>
      <c r="K157" s="803" t="s">
        <v>4825</v>
      </c>
      <c r="L157" s="803" t="s">
        <v>4826</v>
      </c>
      <c r="M157" s="807" t="s">
        <v>3560</v>
      </c>
      <c r="N157" s="807" t="s">
        <v>371</v>
      </c>
      <c r="O157" s="809">
        <v>26</v>
      </c>
      <c r="P157" s="810">
        <v>26</v>
      </c>
      <c r="Q157" s="807" t="s">
        <v>1</v>
      </c>
      <c r="R157" s="811">
        <v>41754</v>
      </c>
      <c r="S157" s="811" t="s">
        <v>377</v>
      </c>
      <c r="T157" s="811">
        <v>41754</v>
      </c>
      <c r="U157" s="811" t="s">
        <v>377</v>
      </c>
      <c r="V157" s="812">
        <v>44074</v>
      </c>
      <c r="W157" s="813">
        <v>44074</v>
      </c>
      <c r="X157" s="814" t="s">
        <v>377</v>
      </c>
      <c r="Y157" s="815" t="s">
        <v>377</v>
      </c>
      <c r="Z157" s="811" t="s">
        <v>377</v>
      </c>
      <c r="AA157" s="811" t="s">
        <v>377</v>
      </c>
      <c r="AB157" s="811" t="s">
        <v>377</v>
      </c>
      <c r="AC157" s="811" t="s">
        <v>377</v>
      </c>
      <c r="AD157" s="811" t="s">
        <v>377</v>
      </c>
      <c r="AE157" s="811" t="s">
        <v>377</v>
      </c>
      <c r="AF157" s="811" t="s">
        <v>377</v>
      </c>
      <c r="AG157" s="811" t="s">
        <v>377</v>
      </c>
      <c r="AH157" s="811" t="s">
        <v>377</v>
      </c>
      <c r="AI157" s="811" t="s">
        <v>377</v>
      </c>
      <c r="AJ157" s="811" t="s">
        <v>377</v>
      </c>
      <c r="AK157" s="811" t="s">
        <v>377</v>
      </c>
      <c r="AL157" s="811" t="s">
        <v>377</v>
      </c>
      <c r="AM157" s="811">
        <v>43389</v>
      </c>
      <c r="AN157" s="811" t="s">
        <v>377</v>
      </c>
      <c r="AO157" s="811" t="s">
        <v>377</v>
      </c>
      <c r="AP157" s="805">
        <v>10</v>
      </c>
      <c r="AQ157" s="806" t="s">
        <v>377</v>
      </c>
      <c r="AR157" s="811">
        <v>41681</v>
      </c>
      <c r="AS157" s="811" t="s">
        <v>377</v>
      </c>
      <c r="AT157" s="804" t="s">
        <v>3991</v>
      </c>
      <c r="AU157" s="804" t="s">
        <v>3562</v>
      </c>
      <c r="AV157" s="807" t="s">
        <v>4827</v>
      </c>
      <c r="AW157" s="804" t="s">
        <v>4003</v>
      </c>
      <c r="AX157" s="816">
        <v>3</v>
      </c>
      <c r="AY157" s="817">
        <v>322</v>
      </c>
      <c r="AZ157" s="804" t="s">
        <v>4824</v>
      </c>
      <c r="BA157" s="790" t="str">
        <f t="shared" si="10"/>
        <v>Augment. INS / 3005-9664 / 26</v>
      </c>
      <c r="BB157" s="791">
        <f t="shared" si="11"/>
        <v>43389</v>
      </c>
      <c r="BC157" s="790" t="str">
        <f t="shared" si="12"/>
        <v>Approbation des locaux</v>
      </c>
      <c r="BD157" s="792">
        <f t="shared" si="13"/>
        <v>1</v>
      </c>
      <c r="BE157" s="790" t="str">
        <f t="shared" si="14"/>
        <v>OK</v>
      </c>
    </row>
    <row r="158" spans="1:57" ht="30">
      <c r="A158" s="803" t="s">
        <v>3551</v>
      </c>
      <c r="B158" s="803" t="s">
        <v>4087</v>
      </c>
      <c r="C158" s="804" t="s">
        <v>3553</v>
      </c>
      <c r="D158" s="804" t="s">
        <v>3566</v>
      </c>
      <c r="E158" s="805">
        <v>12</v>
      </c>
      <c r="F158" s="806" t="s">
        <v>4828</v>
      </c>
      <c r="G158" s="807" t="s">
        <v>1761</v>
      </c>
      <c r="H158" s="808" t="s">
        <v>4829</v>
      </c>
      <c r="I158" s="803" t="s">
        <v>4830</v>
      </c>
      <c r="J158" s="804" t="s">
        <v>1769</v>
      </c>
      <c r="K158" s="803" t="s">
        <v>4831</v>
      </c>
      <c r="L158" s="803" t="s">
        <v>4832</v>
      </c>
      <c r="M158" s="807" t="s">
        <v>4000</v>
      </c>
      <c r="N158" s="807" t="s">
        <v>347</v>
      </c>
      <c r="O158" s="809">
        <v>60</v>
      </c>
      <c r="P158" s="810">
        <v>60</v>
      </c>
      <c r="Q158" s="807" t="s">
        <v>1</v>
      </c>
      <c r="R158" s="811">
        <v>41816</v>
      </c>
      <c r="S158" s="811">
        <v>41816</v>
      </c>
      <c r="T158" s="811" t="s">
        <v>377</v>
      </c>
      <c r="U158" s="811" t="s">
        <v>377</v>
      </c>
      <c r="V158" s="812" t="s">
        <v>377</v>
      </c>
      <c r="W158" s="813" t="s">
        <v>377</v>
      </c>
      <c r="X158" s="814" t="s">
        <v>377</v>
      </c>
      <c r="Y158" s="815" t="s">
        <v>377</v>
      </c>
      <c r="Z158" s="811" t="s">
        <v>377</v>
      </c>
      <c r="AA158" s="811" t="s">
        <v>377</v>
      </c>
      <c r="AB158" s="811" t="s">
        <v>377</v>
      </c>
      <c r="AC158" s="811" t="s">
        <v>377</v>
      </c>
      <c r="AD158" s="811" t="s">
        <v>377</v>
      </c>
      <c r="AE158" s="811" t="s">
        <v>377</v>
      </c>
      <c r="AF158" s="811" t="s">
        <v>377</v>
      </c>
      <c r="AG158" s="811" t="s">
        <v>377</v>
      </c>
      <c r="AH158" s="811" t="s">
        <v>377</v>
      </c>
      <c r="AI158" s="811" t="s">
        <v>377</v>
      </c>
      <c r="AJ158" s="811" t="s">
        <v>377</v>
      </c>
      <c r="AK158" s="811" t="s">
        <v>377</v>
      </c>
      <c r="AL158" s="811" t="s">
        <v>377</v>
      </c>
      <c r="AM158" s="811" t="s">
        <v>377</v>
      </c>
      <c r="AN158" s="811" t="s">
        <v>377</v>
      </c>
      <c r="AO158" s="811" t="s">
        <v>377</v>
      </c>
      <c r="AP158" s="805" t="s">
        <v>377</v>
      </c>
      <c r="AQ158" s="806" t="s">
        <v>377</v>
      </c>
      <c r="AR158" s="811">
        <v>41681</v>
      </c>
      <c r="AS158" s="811">
        <v>41439</v>
      </c>
      <c r="AT158" s="804" t="s">
        <v>377</v>
      </c>
      <c r="AU158" s="804" t="s">
        <v>3596</v>
      </c>
      <c r="AV158" s="807" t="s">
        <v>4833</v>
      </c>
      <c r="AW158" s="804" t="s">
        <v>3993</v>
      </c>
      <c r="AX158" s="816">
        <v>1</v>
      </c>
      <c r="AY158" s="817">
        <v>60004006</v>
      </c>
      <c r="AZ158" s="804" t="s">
        <v>1769</v>
      </c>
      <c r="BA158" s="790" t="str">
        <f t="shared" si="10"/>
        <v>Ajout INS / 3005-8950 / 60</v>
      </c>
      <c r="BB158" s="791">
        <f t="shared" si="11"/>
        <v>0</v>
      </c>
      <c r="BC158" s="791" t="s">
        <v>3654</v>
      </c>
      <c r="BD158" s="792" t="s">
        <v>3655</v>
      </c>
      <c r="BE158" s="790" t="s">
        <v>3654</v>
      </c>
    </row>
    <row r="159" spans="1:57" ht="30">
      <c r="A159" s="803" t="s">
        <v>3551</v>
      </c>
      <c r="B159" s="803" t="s">
        <v>4087</v>
      </c>
      <c r="C159" s="804" t="s">
        <v>3553</v>
      </c>
      <c r="D159" s="804" t="s">
        <v>3566</v>
      </c>
      <c r="E159" s="805">
        <v>12</v>
      </c>
      <c r="F159" s="806" t="s">
        <v>4828</v>
      </c>
      <c r="G159" s="807" t="s">
        <v>1761</v>
      </c>
      <c r="H159" s="808" t="s">
        <v>4834</v>
      </c>
      <c r="I159" s="803" t="s">
        <v>4835</v>
      </c>
      <c r="J159" s="804" t="s">
        <v>4836</v>
      </c>
      <c r="K159" s="803" t="s">
        <v>4837</v>
      </c>
      <c r="L159" s="803" t="s">
        <v>4836</v>
      </c>
      <c r="M159" s="807" t="s">
        <v>4000</v>
      </c>
      <c r="N159" s="807" t="s">
        <v>693</v>
      </c>
      <c r="O159" s="809">
        <v>21</v>
      </c>
      <c r="P159" s="810">
        <v>21</v>
      </c>
      <c r="Q159" s="807" t="s">
        <v>4</v>
      </c>
      <c r="R159" s="811">
        <v>41920</v>
      </c>
      <c r="S159" s="811">
        <v>41920</v>
      </c>
      <c r="T159" s="811" t="s">
        <v>377</v>
      </c>
      <c r="U159" s="811" t="s">
        <v>377</v>
      </c>
      <c r="V159" s="812" t="s">
        <v>377</v>
      </c>
      <c r="W159" s="813" t="s">
        <v>377</v>
      </c>
      <c r="X159" s="814" t="s">
        <v>377</v>
      </c>
      <c r="Y159" s="815" t="s">
        <v>377</v>
      </c>
      <c r="Z159" s="811" t="s">
        <v>377</v>
      </c>
      <c r="AA159" s="811" t="s">
        <v>377</v>
      </c>
      <c r="AB159" s="811" t="s">
        <v>377</v>
      </c>
      <c r="AC159" s="811" t="s">
        <v>377</v>
      </c>
      <c r="AD159" s="811" t="s">
        <v>377</v>
      </c>
      <c r="AE159" s="811" t="s">
        <v>377</v>
      </c>
      <c r="AF159" s="811" t="s">
        <v>377</v>
      </c>
      <c r="AG159" s="811" t="s">
        <v>377</v>
      </c>
      <c r="AH159" s="811" t="s">
        <v>377</v>
      </c>
      <c r="AI159" s="811" t="s">
        <v>377</v>
      </c>
      <c r="AJ159" s="811" t="s">
        <v>377</v>
      </c>
      <c r="AK159" s="811" t="s">
        <v>377</v>
      </c>
      <c r="AL159" s="811" t="s">
        <v>377</v>
      </c>
      <c r="AM159" s="811" t="s">
        <v>377</v>
      </c>
      <c r="AN159" s="811" t="s">
        <v>377</v>
      </c>
      <c r="AO159" s="811" t="s">
        <v>377</v>
      </c>
      <c r="AP159" s="805" t="s">
        <v>377</v>
      </c>
      <c r="AQ159" s="806" t="s">
        <v>4838</v>
      </c>
      <c r="AR159" s="811">
        <v>41681</v>
      </c>
      <c r="AS159" s="811">
        <v>41439</v>
      </c>
      <c r="AT159" s="804" t="s">
        <v>377</v>
      </c>
      <c r="AU159" s="804" t="s">
        <v>3562</v>
      </c>
      <c r="AV159" s="807" t="s">
        <v>4839</v>
      </c>
      <c r="AW159" s="804" t="s">
        <v>3993</v>
      </c>
      <c r="AX159" s="816">
        <v>7</v>
      </c>
      <c r="AY159" s="817">
        <v>60006161</v>
      </c>
      <c r="AZ159" s="804" t="s">
        <v>4836</v>
      </c>
      <c r="BA159" s="790" t="str">
        <f t="shared" si="10"/>
        <v>Augment. gard. / 3005-4330 / 21</v>
      </c>
      <c r="BB159" s="791">
        <f t="shared" si="11"/>
        <v>0</v>
      </c>
      <c r="BC159" s="791" t="s">
        <v>3654</v>
      </c>
      <c r="BD159" s="792" t="s">
        <v>3655</v>
      </c>
      <c r="BE159" s="790" t="s">
        <v>3654</v>
      </c>
    </row>
    <row r="160" spans="1:57" ht="30">
      <c r="A160" s="803" t="s">
        <v>3551</v>
      </c>
      <c r="B160" s="803" t="s">
        <v>4087</v>
      </c>
      <c r="C160" s="804" t="s">
        <v>3762</v>
      </c>
      <c r="D160" s="804" t="s">
        <v>3566</v>
      </c>
      <c r="E160" s="805">
        <v>12</v>
      </c>
      <c r="F160" s="806" t="s">
        <v>1828</v>
      </c>
      <c r="G160" s="807" t="s">
        <v>1827</v>
      </c>
      <c r="H160" s="808" t="s">
        <v>4840</v>
      </c>
      <c r="I160" s="803" t="s">
        <v>4841</v>
      </c>
      <c r="J160" s="804" t="s">
        <v>4842</v>
      </c>
      <c r="K160" s="803" t="s">
        <v>4843</v>
      </c>
      <c r="L160" s="803" t="s">
        <v>4844</v>
      </c>
      <c r="M160" s="807" t="s">
        <v>3585</v>
      </c>
      <c r="N160" s="807" t="s">
        <v>347</v>
      </c>
      <c r="O160" s="809">
        <v>80</v>
      </c>
      <c r="P160" s="810">
        <v>80</v>
      </c>
      <c r="Q160" s="807" t="s">
        <v>1</v>
      </c>
      <c r="R160" s="811">
        <v>41813</v>
      </c>
      <c r="S160" s="811">
        <v>41813</v>
      </c>
      <c r="T160" s="811" t="s">
        <v>377</v>
      </c>
      <c r="U160" s="811" t="s">
        <v>377</v>
      </c>
      <c r="V160" s="812" t="s">
        <v>377</v>
      </c>
      <c r="W160" s="813" t="s">
        <v>377</v>
      </c>
      <c r="X160" s="814" t="s">
        <v>377</v>
      </c>
      <c r="Y160" s="815" t="s">
        <v>377</v>
      </c>
      <c r="Z160" s="811" t="s">
        <v>377</v>
      </c>
      <c r="AA160" s="811" t="s">
        <v>377</v>
      </c>
      <c r="AB160" s="811" t="s">
        <v>377</v>
      </c>
      <c r="AC160" s="811" t="s">
        <v>377</v>
      </c>
      <c r="AD160" s="811" t="s">
        <v>377</v>
      </c>
      <c r="AE160" s="811" t="s">
        <v>377</v>
      </c>
      <c r="AF160" s="811" t="s">
        <v>377</v>
      </c>
      <c r="AG160" s="811" t="s">
        <v>377</v>
      </c>
      <c r="AH160" s="811" t="s">
        <v>377</v>
      </c>
      <c r="AI160" s="811" t="s">
        <v>377</v>
      </c>
      <c r="AJ160" s="811" t="s">
        <v>377</v>
      </c>
      <c r="AK160" s="811" t="s">
        <v>377</v>
      </c>
      <c r="AL160" s="811" t="s">
        <v>377</v>
      </c>
      <c r="AM160" s="811" t="s">
        <v>377</v>
      </c>
      <c r="AN160" s="811" t="s">
        <v>377</v>
      </c>
      <c r="AO160" s="811" t="s">
        <v>377</v>
      </c>
      <c r="AP160" s="805" t="s">
        <v>377</v>
      </c>
      <c r="AQ160" s="806" t="s">
        <v>4845</v>
      </c>
      <c r="AR160" s="811">
        <v>41681</v>
      </c>
      <c r="AS160" s="811">
        <v>41439</v>
      </c>
      <c r="AT160" s="804" t="s">
        <v>377</v>
      </c>
      <c r="AU160" s="804" t="s">
        <v>3596</v>
      </c>
      <c r="AV160" s="807" t="s">
        <v>4846</v>
      </c>
      <c r="AW160" s="804" t="s">
        <v>3993</v>
      </c>
      <c r="AX160" s="816">
        <v>1</v>
      </c>
      <c r="AY160" s="817">
        <v>180</v>
      </c>
      <c r="AZ160" s="804" t="s">
        <v>4842</v>
      </c>
      <c r="BA160" s="790" t="str">
        <f t="shared" si="10"/>
        <v>Ajout INS / 3005-8959 / 80</v>
      </c>
      <c r="BB160" s="791" t="s">
        <v>3577</v>
      </c>
      <c r="BC160" s="791" t="s">
        <v>3577</v>
      </c>
      <c r="BD160" s="791" t="s">
        <v>3577</v>
      </c>
      <c r="BE160" s="791" t="s">
        <v>3577</v>
      </c>
    </row>
    <row r="161" spans="1:58" ht="30">
      <c r="A161" s="803" t="s">
        <v>3551</v>
      </c>
      <c r="B161" s="803" t="s">
        <v>4087</v>
      </c>
      <c r="C161" s="804" t="s">
        <v>3762</v>
      </c>
      <c r="D161" s="804" t="s">
        <v>3566</v>
      </c>
      <c r="E161" s="805">
        <v>12</v>
      </c>
      <c r="F161" s="806" t="s">
        <v>1828</v>
      </c>
      <c r="G161" s="807" t="s">
        <v>1827</v>
      </c>
      <c r="H161" s="808" t="s">
        <v>4847</v>
      </c>
      <c r="I161" s="803" t="s">
        <v>4848</v>
      </c>
      <c r="J161" s="804" t="s">
        <v>4849</v>
      </c>
      <c r="K161" s="803" t="s">
        <v>4850</v>
      </c>
      <c r="L161" s="803" t="s">
        <v>4851</v>
      </c>
      <c r="M161" s="807" t="s">
        <v>4000</v>
      </c>
      <c r="N161" s="807" t="s">
        <v>347</v>
      </c>
      <c r="O161" s="809">
        <v>78</v>
      </c>
      <c r="P161" s="810">
        <v>78</v>
      </c>
      <c r="Q161" s="807" t="s">
        <v>1</v>
      </c>
      <c r="R161" s="811">
        <v>41816</v>
      </c>
      <c r="S161" s="811">
        <v>41816</v>
      </c>
      <c r="T161" s="811" t="s">
        <v>377</v>
      </c>
      <c r="U161" s="811" t="s">
        <v>377</v>
      </c>
      <c r="V161" s="812" t="s">
        <v>377</v>
      </c>
      <c r="W161" s="813" t="s">
        <v>377</v>
      </c>
      <c r="X161" s="814" t="s">
        <v>377</v>
      </c>
      <c r="Y161" s="815" t="s">
        <v>377</v>
      </c>
      <c r="Z161" s="811" t="s">
        <v>377</v>
      </c>
      <c r="AA161" s="811" t="s">
        <v>377</v>
      </c>
      <c r="AB161" s="811" t="s">
        <v>377</v>
      </c>
      <c r="AC161" s="811" t="s">
        <v>377</v>
      </c>
      <c r="AD161" s="811" t="s">
        <v>377</v>
      </c>
      <c r="AE161" s="811" t="s">
        <v>377</v>
      </c>
      <c r="AF161" s="811" t="s">
        <v>377</v>
      </c>
      <c r="AG161" s="811" t="s">
        <v>377</v>
      </c>
      <c r="AH161" s="811" t="s">
        <v>377</v>
      </c>
      <c r="AI161" s="811" t="s">
        <v>377</v>
      </c>
      <c r="AJ161" s="811" t="s">
        <v>377</v>
      </c>
      <c r="AK161" s="811" t="s">
        <v>377</v>
      </c>
      <c r="AL161" s="811" t="s">
        <v>377</v>
      </c>
      <c r="AM161" s="811" t="s">
        <v>377</v>
      </c>
      <c r="AN161" s="811" t="s">
        <v>377</v>
      </c>
      <c r="AO161" s="811" t="s">
        <v>377</v>
      </c>
      <c r="AP161" s="805" t="s">
        <v>377</v>
      </c>
      <c r="AQ161" s="806" t="s">
        <v>377</v>
      </c>
      <c r="AR161" s="811">
        <v>41681</v>
      </c>
      <c r="AS161" s="811">
        <v>41439</v>
      </c>
      <c r="AT161" s="804" t="s">
        <v>377</v>
      </c>
      <c r="AU161" s="804" t="s">
        <v>3596</v>
      </c>
      <c r="AV161" s="807" t="s">
        <v>4852</v>
      </c>
      <c r="AW161" s="804" t="s">
        <v>3993</v>
      </c>
      <c r="AX161" s="816">
        <v>1</v>
      </c>
      <c r="AY161" s="817">
        <v>60004005</v>
      </c>
      <c r="AZ161" s="804" t="s">
        <v>4849</v>
      </c>
      <c r="BA161" s="790" t="str">
        <f t="shared" si="10"/>
        <v>Ajout INS / 3005-8954 / 78</v>
      </c>
      <c r="BB161" s="791">
        <f t="shared" si="11"/>
        <v>0</v>
      </c>
      <c r="BC161" s="791" t="s">
        <v>3654</v>
      </c>
      <c r="BD161" s="792" t="s">
        <v>3655</v>
      </c>
      <c r="BE161" s="790" t="s">
        <v>3654</v>
      </c>
    </row>
    <row r="162" spans="1:58" ht="30">
      <c r="A162" s="803" t="s">
        <v>3551</v>
      </c>
      <c r="B162" s="803" t="s">
        <v>4087</v>
      </c>
      <c r="C162" s="804" t="s">
        <v>3762</v>
      </c>
      <c r="D162" s="804" t="s">
        <v>3566</v>
      </c>
      <c r="E162" s="805">
        <v>12</v>
      </c>
      <c r="F162" s="806" t="s">
        <v>1828</v>
      </c>
      <c r="G162" s="807" t="s">
        <v>1839</v>
      </c>
      <c r="H162" s="808" t="s">
        <v>4853</v>
      </c>
      <c r="I162" s="803" t="s">
        <v>4854</v>
      </c>
      <c r="J162" s="804" t="s">
        <v>1844</v>
      </c>
      <c r="K162" s="803" t="s">
        <v>1845</v>
      </c>
      <c r="L162" s="803" t="s">
        <v>1844</v>
      </c>
      <c r="M162" s="807" t="s">
        <v>3560</v>
      </c>
      <c r="N162" s="807" t="s">
        <v>371</v>
      </c>
      <c r="O162" s="809">
        <v>10</v>
      </c>
      <c r="P162" s="810">
        <v>10</v>
      </c>
      <c r="Q162" s="807" t="s">
        <v>1</v>
      </c>
      <c r="R162" s="811">
        <v>42607</v>
      </c>
      <c r="S162" s="811">
        <v>42607</v>
      </c>
      <c r="T162" s="811" t="s">
        <v>377</v>
      </c>
      <c r="U162" s="811" t="s">
        <v>377</v>
      </c>
      <c r="V162" s="812">
        <v>43191</v>
      </c>
      <c r="W162" s="813">
        <v>43451</v>
      </c>
      <c r="X162" s="814" t="s">
        <v>377</v>
      </c>
      <c r="Y162" s="815">
        <v>8.5161290322580587</v>
      </c>
      <c r="Z162" s="811" t="s">
        <v>377</v>
      </c>
      <c r="AA162" s="811" t="s">
        <v>377</v>
      </c>
      <c r="AB162" s="811" t="s">
        <v>377</v>
      </c>
      <c r="AC162" s="811" t="s">
        <v>377</v>
      </c>
      <c r="AD162" s="811" t="s">
        <v>377</v>
      </c>
      <c r="AE162" s="811" t="s">
        <v>377</v>
      </c>
      <c r="AF162" s="811" t="s">
        <v>377</v>
      </c>
      <c r="AG162" s="811" t="s">
        <v>377</v>
      </c>
      <c r="AH162" s="811" t="s">
        <v>377</v>
      </c>
      <c r="AI162" s="811" t="s">
        <v>377</v>
      </c>
      <c r="AJ162" s="811" t="s">
        <v>377</v>
      </c>
      <c r="AK162" s="811" t="s">
        <v>377</v>
      </c>
      <c r="AL162" s="811" t="s">
        <v>377</v>
      </c>
      <c r="AM162" s="811" t="s">
        <v>377</v>
      </c>
      <c r="AN162" s="811" t="s">
        <v>377</v>
      </c>
      <c r="AO162" s="811" t="s">
        <v>377</v>
      </c>
      <c r="AP162" s="805">
        <v>10</v>
      </c>
      <c r="AQ162" s="818" t="s">
        <v>4855</v>
      </c>
      <c r="AR162" s="811">
        <v>41681</v>
      </c>
      <c r="AS162" s="811" t="s">
        <v>377</v>
      </c>
      <c r="AT162" s="804" t="s">
        <v>377</v>
      </c>
      <c r="AU162" s="804" t="s">
        <v>3836</v>
      </c>
      <c r="AV162" s="807" t="s">
        <v>4856</v>
      </c>
      <c r="AW162" s="804" t="s">
        <v>3993</v>
      </c>
      <c r="AX162" s="816">
        <v>4</v>
      </c>
      <c r="AY162" s="817">
        <v>290</v>
      </c>
      <c r="AZ162" s="804" t="s">
        <v>1844</v>
      </c>
      <c r="BA162" s="790" t="str">
        <f t="shared" si="10"/>
        <v>Augment. INS / 3005-0555 / 10</v>
      </c>
      <c r="BB162" s="794">
        <f t="shared" si="11"/>
        <v>0</v>
      </c>
      <c r="BC162" s="794" t="s">
        <v>3654</v>
      </c>
      <c r="BD162" s="792" t="s">
        <v>3655</v>
      </c>
      <c r="BE162" s="790" t="s">
        <v>3654</v>
      </c>
      <c r="BF162" s="2" t="s">
        <v>3689</v>
      </c>
    </row>
    <row r="163" spans="1:58" ht="30">
      <c r="A163" s="803" t="s">
        <v>3551</v>
      </c>
      <c r="B163" s="803" t="s">
        <v>4087</v>
      </c>
      <c r="C163" s="804" t="s">
        <v>3762</v>
      </c>
      <c r="D163" s="804" t="s">
        <v>3566</v>
      </c>
      <c r="E163" s="805">
        <v>12</v>
      </c>
      <c r="F163" s="806" t="s">
        <v>1828</v>
      </c>
      <c r="G163" s="807" t="s">
        <v>1839</v>
      </c>
      <c r="H163" s="808" t="s">
        <v>4857</v>
      </c>
      <c r="I163" s="803" t="s">
        <v>4858</v>
      </c>
      <c r="J163" s="804" t="s">
        <v>4859</v>
      </c>
      <c r="K163" s="803" t="s">
        <v>4858</v>
      </c>
      <c r="L163" s="803" t="s">
        <v>4859</v>
      </c>
      <c r="M163" s="807" t="s">
        <v>4000</v>
      </c>
      <c r="N163" s="807" t="s">
        <v>371</v>
      </c>
      <c r="O163" s="809">
        <v>5</v>
      </c>
      <c r="P163" s="810">
        <v>5</v>
      </c>
      <c r="Q163" s="807" t="s">
        <v>1</v>
      </c>
      <c r="R163" s="811">
        <v>41781</v>
      </c>
      <c r="S163" s="811">
        <v>41781</v>
      </c>
      <c r="T163" s="811" t="s">
        <v>377</v>
      </c>
      <c r="U163" s="811" t="s">
        <v>377</v>
      </c>
      <c r="V163" s="812" t="s">
        <v>377</v>
      </c>
      <c r="W163" s="813" t="s">
        <v>377</v>
      </c>
      <c r="X163" s="814" t="s">
        <v>377</v>
      </c>
      <c r="Y163" s="815" t="s">
        <v>377</v>
      </c>
      <c r="Z163" s="811" t="s">
        <v>377</v>
      </c>
      <c r="AA163" s="811" t="s">
        <v>377</v>
      </c>
      <c r="AB163" s="811" t="s">
        <v>377</v>
      </c>
      <c r="AC163" s="811" t="s">
        <v>377</v>
      </c>
      <c r="AD163" s="811" t="s">
        <v>377</v>
      </c>
      <c r="AE163" s="811" t="s">
        <v>377</v>
      </c>
      <c r="AF163" s="811" t="s">
        <v>377</v>
      </c>
      <c r="AG163" s="811" t="s">
        <v>377</v>
      </c>
      <c r="AH163" s="811" t="s">
        <v>377</v>
      </c>
      <c r="AI163" s="811" t="s">
        <v>377</v>
      </c>
      <c r="AJ163" s="811" t="s">
        <v>377</v>
      </c>
      <c r="AK163" s="811" t="s">
        <v>377</v>
      </c>
      <c r="AL163" s="811" t="s">
        <v>377</v>
      </c>
      <c r="AM163" s="811" t="s">
        <v>377</v>
      </c>
      <c r="AN163" s="811" t="s">
        <v>377</v>
      </c>
      <c r="AO163" s="811" t="s">
        <v>377</v>
      </c>
      <c r="AP163" s="805" t="s">
        <v>377</v>
      </c>
      <c r="AQ163" s="806" t="s">
        <v>377</v>
      </c>
      <c r="AR163" s="811">
        <v>41681</v>
      </c>
      <c r="AS163" s="811">
        <v>41439</v>
      </c>
      <c r="AT163" s="804" t="s">
        <v>377</v>
      </c>
      <c r="AU163" s="804" t="s">
        <v>3562</v>
      </c>
      <c r="AV163" s="807" t="s">
        <v>4860</v>
      </c>
      <c r="AW163" s="804" t="s">
        <v>3993</v>
      </c>
      <c r="AX163" s="816">
        <v>7</v>
      </c>
      <c r="AY163" s="817">
        <v>60001077</v>
      </c>
      <c r="AZ163" s="804" t="s">
        <v>4859</v>
      </c>
      <c r="BA163" s="790" t="str">
        <f t="shared" si="10"/>
        <v>Augment. INS / 3000-1268 / 5</v>
      </c>
      <c r="BB163" s="791">
        <f t="shared" si="11"/>
        <v>0</v>
      </c>
      <c r="BC163" s="791" t="s">
        <v>3654</v>
      </c>
      <c r="BD163" s="792" t="s">
        <v>3655</v>
      </c>
      <c r="BE163" s="790" t="s">
        <v>3654</v>
      </c>
    </row>
    <row r="164" spans="1:58" ht="30">
      <c r="A164" s="803" t="s">
        <v>3551</v>
      </c>
      <c r="B164" s="803" t="s">
        <v>4087</v>
      </c>
      <c r="C164" s="804" t="s">
        <v>3762</v>
      </c>
      <c r="D164" s="804" t="s">
        <v>3566</v>
      </c>
      <c r="E164" s="805">
        <v>12</v>
      </c>
      <c r="F164" s="806" t="s">
        <v>4861</v>
      </c>
      <c r="G164" s="807" t="s">
        <v>1864</v>
      </c>
      <c r="H164" s="808" t="s">
        <v>4862</v>
      </c>
      <c r="I164" s="803" t="s">
        <v>4863</v>
      </c>
      <c r="J164" s="804" t="s">
        <v>4864</v>
      </c>
      <c r="K164" s="803" t="s">
        <v>4865</v>
      </c>
      <c r="L164" s="803" t="s">
        <v>4866</v>
      </c>
      <c r="M164" s="807" t="s">
        <v>4000</v>
      </c>
      <c r="N164" s="807" t="s">
        <v>347</v>
      </c>
      <c r="O164" s="809">
        <v>52</v>
      </c>
      <c r="P164" s="810">
        <v>52</v>
      </c>
      <c r="Q164" s="807" t="s">
        <v>1</v>
      </c>
      <c r="R164" s="811">
        <v>41820</v>
      </c>
      <c r="S164" s="811">
        <v>41820</v>
      </c>
      <c r="T164" s="811" t="s">
        <v>377</v>
      </c>
      <c r="U164" s="811" t="s">
        <v>377</v>
      </c>
      <c r="V164" s="812" t="s">
        <v>377</v>
      </c>
      <c r="W164" s="813" t="s">
        <v>377</v>
      </c>
      <c r="X164" s="814" t="s">
        <v>377</v>
      </c>
      <c r="Y164" s="815" t="s">
        <v>377</v>
      </c>
      <c r="Z164" s="811" t="s">
        <v>377</v>
      </c>
      <c r="AA164" s="811" t="s">
        <v>377</v>
      </c>
      <c r="AB164" s="811" t="s">
        <v>377</v>
      </c>
      <c r="AC164" s="811" t="s">
        <v>377</v>
      </c>
      <c r="AD164" s="811" t="s">
        <v>377</v>
      </c>
      <c r="AE164" s="811" t="s">
        <v>377</v>
      </c>
      <c r="AF164" s="811" t="s">
        <v>377</v>
      </c>
      <c r="AG164" s="811" t="s">
        <v>377</v>
      </c>
      <c r="AH164" s="811" t="s">
        <v>377</v>
      </c>
      <c r="AI164" s="811" t="s">
        <v>377</v>
      </c>
      <c r="AJ164" s="811" t="s">
        <v>377</v>
      </c>
      <c r="AK164" s="811" t="s">
        <v>377</v>
      </c>
      <c r="AL164" s="811" t="s">
        <v>377</v>
      </c>
      <c r="AM164" s="811" t="s">
        <v>377</v>
      </c>
      <c r="AN164" s="811" t="s">
        <v>377</v>
      </c>
      <c r="AO164" s="811" t="s">
        <v>377</v>
      </c>
      <c r="AP164" s="805" t="s">
        <v>377</v>
      </c>
      <c r="AQ164" s="806" t="s">
        <v>377</v>
      </c>
      <c r="AR164" s="811" t="s">
        <v>377</v>
      </c>
      <c r="AS164" s="811">
        <v>41436</v>
      </c>
      <c r="AT164" s="804" t="s">
        <v>377</v>
      </c>
      <c r="AU164" s="804" t="s">
        <v>3562</v>
      </c>
      <c r="AV164" s="807" t="s">
        <v>4867</v>
      </c>
      <c r="AW164" s="804" t="s">
        <v>3993</v>
      </c>
      <c r="AX164" s="816">
        <v>1</v>
      </c>
      <c r="AY164" s="817">
        <v>466</v>
      </c>
      <c r="AZ164" s="804" t="s">
        <v>4864</v>
      </c>
      <c r="BA164" s="790" t="str">
        <f t="shared" si="10"/>
        <v>Ajout INS / 3005-8733 / 52</v>
      </c>
      <c r="BB164" s="791">
        <f t="shared" si="11"/>
        <v>0</v>
      </c>
      <c r="BC164" s="791" t="s">
        <v>3654</v>
      </c>
      <c r="BD164" s="792" t="s">
        <v>3655</v>
      </c>
      <c r="BE164" s="790" t="s">
        <v>3654</v>
      </c>
    </row>
    <row r="165" spans="1:58" ht="30">
      <c r="A165" s="803" t="s">
        <v>3551</v>
      </c>
      <c r="B165" s="803" t="s">
        <v>4087</v>
      </c>
      <c r="C165" s="804" t="s">
        <v>4171</v>
      </c>
      <c r="D165" s="804" t="s">
        <v>3566</v>
      </c>
      <c r="E165" s="805">
        <v>12</v>
      </c>
      <c r="F165" s="806" t="s">
        <v>4868</v>
      </c>
      <c r="G165" s="807" t="s">
        <v>1883</v>
      </c>
      <c r="H165" s="808" t="s">
        <v>4869</v>
      </c>
      <c r="I165" s="803" t="s">
        <v>4870</v>
      </c>
      <c r="J165" s="804" t="s">
        <v>4871</v>
      </c>
      <c r="K165" s="803" t="s">
        <v>4872</v>
      </c>
      <c r="L165" s="803" t="s">
        <v>4873</v>
      </c>
      <c r="M165" s="807" t="s">
        <v>3585</v>
      </c>
      <c r="N165" s="807" t="s">
        <v>371</v>
      </c>
      <c r="O165" s="809">
        <v>8</v>
      </c>
      <c r="P165" s="810">
        <v>8</v>
      </c>
      <c r="Q165" s="807" t="s">
        <v>1</v>
      </c>
      <c r="R165" s="811">
        <v>41786</v>
      </c>
      <c r="S165" s="811">
        <v>41786</v>
      </c>
      <c r="T165" s="811" t="s">
        <v>377</v>
      </c>
      <c r="U165" s="811" t="s">
        <v>377</v>
      </c>
      <c r="V165" s="812" t="s">
        <v>377</v>
      </c>
      <c r="W165" s="813" t="s">
        <v>377</v>
      </c>
      <c r="X165" s="814" t="s">
        <v>377</v>
      </c>
      <c r="Y165" s="815" t="s">
        <v>377</v>
      </c>
      <c r="Z165" s="811" t="s">
        <v>377</v>
      </c>
      <c r="AA165" s="811" t="s">
        <v>377</v>
      </c>
      <c r="AB165" s="811" t="s">
        <v>377</v>
      </c>
      <c r="AC165" s="811" t="s">
        <v>377</v>
      </c>
      <c r="AD165" s="811" t="s">
        <v>377</v>
      </c>
      <c r="AE165" s="811" t="s">
        <v>377</v>
      </c>
      <c r="AF165" s="811" t="s">
        <v>377</v>
      </c>
      <c r="AG165" s="811" t="s">
        <v>377</v>
      </c>
      <c r="AH165" s="811" t="s">
        <v>377</v>
      </c>
      <c r="AI165" s="811" t="s">
        <v>377</v>
      </c>
      <c r="AJ165" s="811" t="s">
        <v>377</v>
      </c>
      <c r="AK165" s="811" t="s">
        <v>377</v>
      </c>
      <c r="AL165" s="811" t="s">
        <v>377</v>
      </c>
      <c r="AM165" s="811" t="s">
        <v>377</v>
      </c>
      <c r="AN165" s="811" t="s">
        <v>377</v>
      </c>
      <c r="AO165" s="811" t="s">
        <v>377</v>
      </c>
      <c r="AP165" s="805" t="s">
        <v>377</v>
      </c>
      <c r="AQ165" s="806" t="s">
        <v>377</v>
      </c>
      <c r="AR165" s="811">
        <v>41681</v>
      </c>
      <c r="AS165" s="811">
        <v>41439</v>
      </c>
      <c r="AT165" s="804" t="s">
        <v>377</v>
      </c>
      <c r="AU165" s="804" t="s">
        <v>3562</v>
      </c>
      <c r="AV165" s="807" t="s">
        <v>4874</v>
      </c>
      <c r="AW165" s="804" t="s">
        <v>3993</v>
      </c>
      <c r="AX165" s="816">
        <v>7</v>
      </c>
      <c r="AY165" s="817">
        <v>1306</v>
      </c>
      <c r="AZ165" s="804" t="s">
        <v>4871</v>
      </c>
      <c r="BA165" s="790" t="str">
        <f t="shared" si="10"/>
        <v>Augment. INS / 3005-1559 / 8</v>
      </c>
      <c r="BB165" s="791" t="s">
        <v>3577</v>
      </c>
      <c r="BC165" s="791" t="s">
        <v>3577</v>
      </c>
      <c r="BD165" s="791" t="s">
        <v>3577</v>
      </c>
      <c r="BE165" s="791" t="s">
        <v>3577</v>
      </c>
    </row>
    <row r="166" spans="1:58" ht="30">
      <c r="A166" s="803" t="s">
        <v>3551</v>
      </c>
      <c r="B166" s="803" t="s">
        <v>4087</v>
      </c>
      <c r="C166" s="804" t="s">
        <v>4171</v>
      </c>
      <c r="D166" s="804" t="s">
        <v>3566</v>
      </c>
      <c r="E166" s="805">
        <v>12</v>
      </c>
      <c r="F166" s="806" t="s">
        <v>4875</v>
      </c>
      <c r="G166" s="807" t="s">
        <v>1883</v>
      </c>
      <c r="H166" s="808" t="s">
        <v>4876</v>
      </c>
      <c r="I166" s="803" t="s">
        <v>4870</v>
      </c>
      <c r="J166" s="804" t="s">
        <v>4871</v>
      </c>
      <c r="K166" s="803" t="s">
        <v>4877</v>
      </c>
      <c r="L166" s="803" t="s">
        <v>4878</v>
      </c>
      <c r="M166" s="807" t="s">
        <v>3572</v>
      </c>
      <c r="N166" s="807" t="s">
        <v>347</v>
      </c>
      <c r="O166" s="809">
        <v>29</v>
      </c>
      <c r="P166" s="810">
        <v>29</v>
      </c>
      <c r="Q166" s="807" t="s">
        <v>1</v>
      </c>
      <c r="R166" s="811">
        <v>41880</v>
      </c>
      <c r="S166" s="811">
        <v>41880</v>
      </c>
      <c r="T166" s="811" t="s">
        <v>377</v>
      </c>
      <c r="U166" s="811" t="s">
        <v>377</v>
      </c>
      <c r="V166" s="812" t="s">
        <v>377</v>
      </c>
      <c r="W166" s="813" t="s">
        <v>377</v>
      </c>
      <c r="X166" s="814" t="s">
        <v>377</v>
      </c>
      <c r="Y166" s="815" t="s">
        <v>377</v>
      </c>
      <c r="Z166" s="811" t="s">
        <v>377</v>
      </c>
      <c r="AA166" s="811" t="s">
        <v>377</v>
      </c>
      <c r="AB166" s="811" t="s">
        <v>377</v>
      </c>
      <c r="AC166" s="811" t="s">
        <v>377</v>
      </c>
      <c r="AD166" s="811" t="s">
        <v>377</v>
      </c>
      <c r="AE166" s="811" t="s">
        <v>377</v>
      </c>
      <c r="AF166" s="811" t="s">
        <v>377</v>
      </c>
      <c r="AG166" s="811" t="s">
        <v>377</v>
      </c>
      <c r="AH166" s="811" t="s">
        <v>377</v>
      </c>
      <c r="AI166" s="811" t="s">
        <v>377</v>
      </c>
      <c r="AJ166" s="811" t="s">
        <v>377</v>
      </c>
      <c r="AK166" s="811" t="s">
        <v>377</v>
      </c>
      <c r="AL166" s="811" t="s">
        <v>377</v>
      </c>
      <c r="AM166" s="811" t="s">
        <v>377</v>
      </c>
      <c r="AN166" s="811" t="s">
        <v>377</v>
      </c>
      <c r="AO166" s="811" t="s">
        <v>377</v>
      </c>
      <c r="AP166" s="805">
        <v>10</v>
      </c>
      <c r="AQ166" s="806" t="s">
        <v>4879</v>
      </c>
      <c r="AR166" s="811">
        <v>41681</v>
      </c>
      <c r="AS166" s="811">
        <v>41439</v>
      </c>
      <c r="AT166" s="804" t="s">
        <v>3836</v>
      </c>
      <c r="AU166" s="804" t="s">
        <v>3562</v>
      </c>
      <c r="AV166" s="807" t="s">
        <v>4880</v>
      </c>
      <c r="AW166" s="804" t="s">
        <v>3993</v>
      </c>
      <c r="AX166" s="816">
        <v>1</v>
      </c>
      <c r="AY166" s="817">
        <v>1306</v>
      </c>
      <c r="AZ166" s="804" t="s">
        <v>4871</v>
      </c>
      <c r="BA166" s="790" t="str">
        <f t="shared" si="10"/>
        <v>Ajout INS / 3005-9011 / 29</v>
      </c>
      <c r="BB166" s="791" t="s">
        <v>3577</v>
      </c>
      <c r="BC166" s="791" t="s">
        <v>3577</v>
      </c>
      <c r="BD166" s="791" t="s">
        <v>3577</v>
      </c>
      <c r="BE166" s="791" t="s">
        <v>3577</v>
      </c>
    </row>
    <row r="167" spans="1:58" ht="30">
      <c r="A167" s="803" t="s">
        <v>3551</v>
      </c>
      <c r="B167" s="803" t="s">
        <v>4087</v>
      </c>
      <c r="C167" s="804" t="s">
        <v>3578</v>
      </c>
      <c r="D167" s="804" t="s">
        <v>3566</v>
      </c>
      <c r="E167" s="805">
        <v>12</v>
      </c>
      <c r="F167" s="806" t="s">
        <v>2939</v>
      </c>
      <c r="G167" s="807" t="s">
        <v>1893</v>
      </c>
      <c r="H167" s="808" t="s">
        <v>4881</v>
      </c>
      <c r="I167" s="803" t="s">
        <v>4882</v>
      </c>
      <c r="J167" s="804" t="s">
        <v>4883</v>
      </c>
      <c r="K167" s="803" t="s">
        <v>4884</v>
      </c>
      <c r="L167" s="803" t="s">
        <v>4885</v>
      </c>
      <c r="M167" s="807" t="s">
        <v>4000</v>
      </c>
      <c r="N167" s="807" t="s">
        <v>347</v>
      </c>
      <c r="O167" s="809">
        <v>40</v>
      </c>
      <c r="P167" s="810">
        <v>40</v>
      </c>
      <c r="Q167" s="807" t="s">
        <v>1</v>
      </c>
      <c r="R167" s="811">
        <v>41813</v>
      </c>
      <c r="S167" s="811">
        <v>41813</v>
      </c>
      <c r="T167" s="811" t="s">
        <v>377</v>
      </c>
      <c r="U167" s="811" t="s">
        <v>377</v>
      </c>
      <c r="V167" s="812" t="s">
        <v>377</v>
      </c>
      <c r="W167" s="813" t="s">
        <v>377</v>
      </c>
      <c r="X167" s="814" t="s">
        <v>377</v>
      </c>
      <c r="Y167" s="815" t="s">
        <v>377</v>
      </c>
      <c r="Z167" s="811" t="s">
        <v>377</v>
      </c>
      <c r="AA167" s="811" t="s">
        <v>377</v>
      </c>
      <c r="AB167" s="811" t="s">
        <v>377</v>
      </c>
      <c r="AC167" s="811" t="s">
        <v>377</v>
      </c>
      <c r="AD167" s="811" t="s">
        <v>377</v>
      </c>
      <c r="AE167" s="811" t="s">
        <v>377</v>
      </c>
      <c r="AF167" s="811" t="s">
        <v>377</v>
      </c>
      <c r="AG167" s="811" t="s">
        <v>377</v>
      </c>
      <c r="AH167" s="811" t="s">
        <v>377</v>
      </c>
      <c r="AI167" s="811" t="s">
        <v>377</v>
      </c>
      <c r="AJ167" s="811" t="s">
        <v>377</v>
      </c>
      <c r="AK167" s="811" t="s">
        <v>377</v>
      </c>
      <c r="AL167" s="811" t="s">
        <v>377</v>
      </c>
      <c r="AM167" s="811" t="s">
        <v>377</v>
      </c>
      <c r="AN167" s="811" t="s">
        <v>377</v>
      </c>
      <c r="AO167" s="811" t="s">
        <v>377</v>
      </c>
      <c r="AP167" s="805" t="s">
        <v>377</v>
      </c>
      <c r="AQ167" s="806" t="s">
        <v>377</v>
      </c>
      <c r="AR167" s="811">
        <v>41681</v>
      </c>
      <c r="AS167" s="811">
        <v>41439</v>
      </c>
      <c r="AT167" s="804" t="s">
        <v>377</v>
      </c>
      <c r="AU167" s="804" t="s">
        <v>3596</v>
      </c>
      <c r="AV167" s="807" t="s">
        <v>4886</v>
      </c>
      <c r="AW167" s="804" t="s">
        <v>3993</v>
      </c>
      <c r="AX167" s="816">
        <v>1</v>
      </c>
      <c r="AY167" s="817">
        <v>1007</v>
      </c>
      <c r="AZ167" s="804" t="s">
        <v>4883</v>
      </c>
      <c r="BA167" s="790" t="str">
        <f t="shared" si="10"/>
        <v>Ajout INS / 3005-8887 / 40</v>
      </c>
      <c r="BB167" s="791">
        <f t="shared" si="11"/>
        <v>0</v>
      </c>
      <c r="BC167" s="791" t="s">
        <v>3654</v>
      </c>
      <c r="BD167" s="792" t="s">
        <v>3655</v>
      </c>
      <c r="BE167" s="790" t="s">
        <v>3654</v>
      </c>
    </row>
    <row r="168" spans="1:58" ht="30">
      <c r="A168" s="803" t="s">
        <v>3551</v>
      </c>
      <c r="B168" s="803" t="s">
        <v>4087</v>
      </c>
      <c r="C168" s="804" t="s">
        <v>3588</v>
      </c>
      <c r="D168" s="804" t="s">
        <v>3566</v>
      </c>
      <c r="E168" s="805">
        <v>12</v>
      </c>
      <c r="F168" s="806" t="s">
        <v>1910</v>
      </c>
      <c r="G168" s="807" t="s">
        <v>1898</v>
      </c>
      <c r="H168" s="808" t="s">
        <v>4887</v>
      </c>
      <c r="I168" s="803" t="s">
        <v>4888</v>
      </c>
      <c r="J168" s="804" t="s">
        <v>2940</v>
      </c>
      <c r="K168" s="803" t="s">
        <v>4889</v>
      </c>
      <c r="L168" s="803" t="s">
        <v>4890</v>
      </c>
      <c r="M168" s="807" t="s">
        <v>3560</v>
      </c>
      <c r="N168" s="807" t="s">
        <v>347</v>
      </c>
      <c r="O168" s="809">
        <v>62</v>
      </c>
      <c r="P168" s="810">
        <v>62</v>
      </c>
      <c r="Q168" s="807" t="s">
        <v>1</v>
      </c>
      <c r="R168" s="811">
        <v>41816</v>
      </c>
      <c r="S168" s="811">
        <v>41816</v>
      </c>
      <c r="T168" s="811" t="s">
        <v>377</v>
      </c>
      <c r="U168" s="811" t="s">
        <v>377</v>
      </c>
      <c r="V168" s="812">
        <v>43366</v>
      </c>
      <c r="W168" s="813">
        <v>43366</v>
      </c>
      <c r="X168" s="814" t="s">
        <v>377</v>
      </c>
      <c r="Y168" s="815" t="s">
        <v>377</v>
      </c>
      <c r="Z168" s="811" t="s">
        <v>377</v>
      </c>
      <c r="AA168" s="811" t="s">
        <v>377</v>
      </c>
      <c r="AB168" s="811" t="s">
        <v>377</v>
      </c>
      <c r="AC168" s="811" t="s">
        <v>377</v>
      </c>
      <c r="AD168" s="811" t="s">
        <v>377</v>
      </c>
      <c r="AE168" s="811" t="s">
        <v>377</v>
      </c>
      <c r="AF168" s="811" t="s">
        <v>377</v>
      </c>
      <c r="AG168" s="811" t="s">
        <v>377</v>
      </c>
      <c r="AH168" s="811" t="s">
        <v>377</v>
      </c>
      <c r="AI168" s="811" t="s">
        <v>377</v>
      </c>
      <c r="AJ168" s="811" t="s">
        <v>377</v>
      </c>
      <c r="AK168" s="811" t="s">
        <v>377</v>
      </c>
      <c r="AL168" s="811" t="s">
        <v>377</v>
      </c>
      <c r="AM168" s="811" t="s">
        <v>377</v>
      </c>
      <c r="AN168" s="811" t="s">
        <v>377</v>
      </c>
      <c r="AO168" s="811" t="s">
        <v>377</v>
      </c>
      <c r="AP168" s="805">
        <v>10</v>
      </c>
      <c r="AQ168" s="806" t="s">
        <v>377</v>
      </c>
      <c r="AR168" s="811">
        <v>41681</v>
      </c>
      <c r="AS168" s="811" t="s">
        <v>377</v>
      </c>
      <c r="AT168" s="804" t="s">
        <v>377</v>
      </c>
      <c r="AU168" s="804" t="s">
        <v>4125</v>
      </c>
      <c r="AV168" s="807" t="s">
        <v>4891</v>
      </c>
      <c r="AW168" s="804" t="s">
        <v>3993</v>
      </c>
      <c r="AX168" s="816">
        <v>2</v>
      </c>
      <c r="AY168" s="817">
        <v>475</v>
      </c>
      <c r="AZ168" s="804" t="s">
        <v>2940</v>
      </c>
      <c r="BA168" s="790" t="str">
        <f t="shared" si="10"/>
        <v>Ajout INS / 3006-0407 / 62</v>
      </c>
      <c r="BB168" s="791">
        <f t="shared" si="11"/>
        <v>0</v>
      </c>
      <c r="BC168" s="791" t="s">
        <v>3654</v>
      </c>
      <c r="BD168" s="792" t="s">
        <v>3655</v>
      </c>
      <c r="BE168" s="790" t="s">
        <v>3654</v>
      </c>
    </row>
    <row r="169" spans="1:58" ht="30">
      <c r="A169" s="803" t="s">
        <v>3551</v>
      </c>
      <c r="B169" s="803" t="s">
        <v>4087</v>
      </c>
      <c r="C169" s="804" t="s">
        <v>3588</v>
      </c>
      <c r="D169" s="804" t="s">
        <v>3566</v>
      </c>
      <c r="E169" s="805">
        <v>12</v>
      </c>
      <c r="F169" s="806" t="s">
        <v>1910</v>
      </c>
      <c r="G169" s="807" t="s">
        <v>1898</v>
      </c>
      <c r="H169" s="808" t="s">
        <v>4892</v>
      </c>
      <c r="I169" s="803" t="s">
        <v>4893</v>
      </c>
      <c r="J169" s="804" t="s">
        <v>4894</v>
      </c>
      <c r="K169" s="803" t="s">
        <v>4895</v>
      </c>
      <c r="L169" s="803" t="s">
        <v>4896</v>
      </c>
      <c r="M169" s="807" t="s">
        <v>4000</v>
      </c>
      <c r="N169" s="807" t="s">
        <v>4140</v>
      </c>
      <c r="O169" s="809">
        <v>3</v>
      </c>
      <c r="P169" s="810">
        <v>3</v>
      </c>
      <c r="Q169" s="807" t="s">
        <v>4141</v>
      </c>
      <c r="R169" s="811" t="s">
        <v>377</v>
      </c>
      <c r="S169" s="811" t="s">
        <v>377</v>
      </c>
      <c r="T169" s="811" t="s">
        <v>377</v>
      </c>
      <c r="U169" s="811" t="s">
        <v>377</v>
      </c>
      <c r="V169" s="812" t="s">
        <v>377</v>
      </c>
      <c r="W169" s="813" t="s">
        <v>377</v>
      </c>
      <c r="X169" s="814" t="s">
        <v>377</v>
      </c>
      <c r="Y169" s="815" t="s">
        <v>377</v>
      </c>
      <c r="Z169" s="811" t="s">
        <v>377</v>
      </c>
      <c r="AA169" s="811" t="s">
        <v>377</v>
      </c>
      <c r="AB169" s="811" t="s">
        <v>377</v>
      </c>
      <c r="AC169" s="811" t="s">
        <v>377</v>
      </c>
      <c r="AD169" s="811" t="s">
        <v>377</v>
      </c>
      <c r="AE169" s="811" t="s">
        <v>377</v>
      </c>
      <c r="AF169" s="811" t="s">
        <v>377</v>
      </c>
      <c r="AG169" s="811" t="s">
        <v>377</v>
      </c>
      <c r="AH169" s="811" t="s">
        <v>377</v>
      </c>
      <c r="AI169" s="811" t="s">
        <v>377</v>
      </c>
      <c r="AJ169" s="811" t="s">
        <v>377</v>
      </c>
      <c r="AK169" s="811" t="s">
        <v>377</v>
      </c>
      <c r="AL169" s="811" t="s">
        <v>377</v>
      </c>
      <c r="AM169" s="811" t="s">
        <v>377</v>
      </c>
      <c r="AN169" s="811" t="s">
        <v>377</v>
      </c>
      <c r="AO169" s="811" t="s">
        <v>377</v>
      </c>
      <c r="AP169" s="805" t="s">
        <v>377</v>
      </c>
      <c r="AQ169" s="806" t="s">
        <v>377</v>
      </c>
      <c r="AR169" s="811" t="s">
        <v>377</v>
      </c>
      <c r="AS169" s="811">
        <v>41439</v>
      </c>
      <c r="AT169" s="804" t="s">
        <v>377</v>
      </c>
      <c r="AU169" s="804" t="s">
        <v>357</v>
      </c>
      <c r="AV169" s="807" t="s">
        <v>4897</v>
      </c>
      <c r="AW169" s="804" t="s">
        <v>3993</v>
      </c>
      <c r="AX169" s="816">
        <v>2</v>
      </c>
      <c r="AY169" s="817">
        <v>475</v>
      </c>
      <c r="AZ169" s="804" t="s">
        <v>2940</v>
      </c>
      <c r="BA169" s="790" t="str">
        <f t="shared" si="10"/>
        <v>Augment. MF / 7006-0088 / 3</v>
      </c>
      <c r="BB169" s="791">
        <f t="shared" si="11"/>
        <v>0</v>
      </c>
      <c r="BC169" s="791" t="s">
        <v>3654</v>
      </c>
      <c r="BD169" s="792" t="s">
        <v>3655</v>
      </c>
      <c r="BE169" s="790" t="s">
        <v>3654</v>
      </c>
    </row>
    <row r="170" spans="1:58" ht="30">
      <c r="A170" s="803" t="s">
        <v>3551</v>
      </c>
      <c r="B170" s="803" t="s">
        <v>4087</v>
      </c>
      <c r="C170" s="804" t="s">
        <v>3578</v>
      </c>
      <c r="D170" s="804" t="s">
        <v>3566</v>
      </c>
      <c r="E170" s="805">
        <v>12</v>
      </c>
      <c r="F170" s="806" t="s">
        <v>1922</v>
      </c>
      <c r="G170" s="807" t="s">
        <v>1918</v>
      </c>
      <c r="H170" s="808" t="s">
        <v>4898</v>
      </c>
      <c r="I170" s="803" t="s">
        <v>4899</v>
      </c>
      <c r="J170" s="804" t="s">
        <v>4900</v>
      </c>
      <c r="K170" s="803" t="s">
        <v>4901</v>
      </c>
      <c r="L170" s="803" t="s">
        <v>4902</v>
      </c>
      <c r="M170" s="807" t="s">
        <v>3585</v>
      </c>
      <c r="N170" s="807" t="s">
        <v>347</v>
      </c>
      <c r="O170" s="809">
        <v>40</v>
      </c>
      <c r="P170" s="810">
        <v>40</v>
      </c>
      <c r="Q170" s="807" t="s">
        <v>1</v>
      </c>
      <c r="R170" s="811">
        <v>41816</v>
      </c>
      <c r="S170" s="811">
        <v>41816</v>
      </c>
      <c r="T170" s="811" t="s">
        <v>377</v>
      </c>
      <c r="U170" s="811" t="s">
        <v>377</v>
      </c>
      <c r="V170" s="812" t="s">
        <v>377</v>
      </c>
      <c r="W170" s="813" t="s">
        <v>377</v>
      </c>
      <c r="X170" s="814" t="s">
        <v>377</v>
      </c>
      <c r="Y170" s="815" t="s">
        <v>377</v>
      </c>
      <c r="Z170" s="811" t="s">
        <v>377</v>
      </c>
      <c r="AA170" s="811" t="s">
        <v>377</v>
      </c>
      <c r="AB170" s="811" t="s">
        <v>377</v>
      </c>
      <c r="AC170" s="811" t="s">
        <v>377</v>
      </c>
      <c r="AD170" s="811" t="s">
        <v>377</v>
      </c>
      <c r="AE170" s="811" t="s">
        <v>377</v>
      </c>
      <c r="AF170" s="811" t="s">
        <v>377</v>
      </c>
      <c r="AG170" s="811" t="s">
        <v>377</v>
      </c>
      <c r="AH170" s="811" t="s">
        <v>377</v>
      </c>
      <c r="AI170" s="811" t="s">
        <v>377</v>
      </c>
      <c r="AJ170" s="811" t="s">
        <v>377</v>
      </c>
      <c r="AK170" s="811" t="s">
        <v>377</v>
      </c>
      <c r="AL170" s="811" t="s">
        <v>377</v>
      </c>
      <c r="AM170" s="811" t="s">
        <v>377</v>
      </c>
      <c r="AN170" s="811" t="s">
        <v>377</v>
      </c>
      <c r="AO170" s="811" t="s">
        <v>377</v>
      </c>
      <c r="AP170" s="805" t="s">
        <v>377</v>
      </c>
      <c r="AQ170" s="806" t="s">
        <v>4903</v>
      </c>
      <c r="AR170" s="811">
        <v>41681</v>
      </c>
      <c r="AS170" s="811" t="s">
        <v>377</v>
      </c>
      <c r="AT170" s="804" t="s">
        <v>377</v>
      </c>
      <c r="AU170" s="804" t="s">
        <v>357</v>
      </c>
      <c r="AV170" s="807" t="s">
        <v>4904</v>
      </c>
      <c r="AW170" s="804" t="s">
        <v>3993</v>
      </c>
      <c r="AX170" s="816">
        <v>2</v>
      </c>
      <c r="AY170" s="817">
        <v>59</v>
      </c>
      <c r="AZ170" s="804" t="s">
        <v>4900</v>
      </c>
      <c r="BA170" s="790" t="str">
        <f t="shared" si="10"/>
        <v>Ajout INS / 3005-8884 / 40</v>
      </c>
      <c r="BB170" s="791" t="s">
        <v>3577</v>
      </c>
      <c r="BC170" s="791" t="s">
        <v>3577</v>
      </c>
      <c r="BD170" s="791" t="s">
        <v>3577</v>
      </c>
      <c r="BE170" s="791" t="s">
        <v>3577</v>
      </c>
    </row>
    <row r="171" spans="1:58" ht="30">
      <c r="A171" s="803" t="s">
        <v>3735</v>
      </c>
      <c r="B171" s="803" t="s">
        <v>4087</v>
      </c>
      <c r="C171" s="804" t="s">
        <v>3796</v>
      </c>
      <c r="D171" s="804" t="s">
        <v>3797</v>
      </c>
      <c r="E171" s="805">
        <v>13</v>
      </c>
      <c r="F171" s="806" t="s">
        <v>1944</v>
      </c>
      <c r="G171" s="807" t="s">
        <v>2941</v>
      </c>
      <c r="H171" s="808" t="s">
        <v>4905</v>
      </c>
      <c r="I171" s="803" t="s">
        <v>4906</v>
      </c>
      <c r="J171" s="804" t="s">
        <v>4907</v>
      </c>
      <c r="K171" s="803" t="s">
        <v>4908</v>
      </c>
      <c r="L171" s="803" t="s">
        <v>4909</v>
      </c>
      <c r="M171" s="807" t="s">
        <v>3560</v>
      </c>
      <c r="N171" s="807" t="s">
        <v>347</v>
      </c>
      <c r="O171" s="809">
        <v>78</v>
      </c>
      <c r="P171" s="810">
        <v>78</v>
      </c>
      <c r="Q171" s="807" t="s">
        <v>1</v>
      </c>
      <c r="R171" s="811">
        <v>41820</v>
      </c>
      <c r="S171" s="811" t="s">
        <v>377</v>
      </c>
      <c r="T171" s="811">
        <v>42236</v>
      </c>
      <c r="U171" s="811" t="s">
        <v>377</v>
      </c>
      <c r="V171" s="812">
        <v>43343</v>
      </c>
      <c r="W171" s="813">
        <v>44104</v>
      </c>
      <c r="X171" s="814" t="s">
        <v>377</v>
      </c>
      <c r="Y171" s="815">
        <v>25</v>
      </c>
      <c r="Z171" s="811" t="s">
        <v>377</v>
      </c>
      <c r="AA171" s="811" t="s">
        <v>377</v>
      </c>
      <c r="AB171" s="811" t="s">
        <v>377</v>
      </c>
      <c r="AC171" s="811" t="s">
        <v>377</v>
      </c>
      <c r="AD171" s="811" t="s">
        <v>377</v>
      </c>
      <c r="AE171" s="811" t="s">
        <v>377</v>
      </c>
      <c r="AF171" s="811" t="s">
        <v>377</v>
      </c>
      <c r="AG171" s="811" t="s">
        <v>377</v>
      </c>
      <c r="AH171" s="811" t="s">
        <v>377</v>
      </c>
      <c r="AI171" s="811" t="s">
        <v>377</v>
      </c>
      <c r="AJ171" s="811" t="s">
        <v>377</v>
      </c>
      <c r="AK171" s="811" t="s">
        <v>377</v>
      </c>
      <c r="AL171" s="811" t="s">
        <v>377</v>
      </c>
      <c r="AM171" s="811" t="s">
        <v>377</v>
      </c>
      <c r="AN171" s="811" t="s">
        <v>377</v>
      </c>
      <c r="AO171" s="811" t="s">
        <v>377</v>
      </c>
      <c r="AP171" s="805">
        <v>10</v>
      </c>
      <c r="AQ171" s="806" t="s">
        <v>377</v>
      </c>
      <c r="AR171" s="811">
        <v>41675</v>
      </c>
      <c r="AS171" s="811">
        <v>41439</v>
      </c>
      <c r="AT171" s="804" t="s">
        <v>4125</v>
      </c>
      <c r="AU171" s="804" t="s">
        <v>4001</v>
      </c>
      <c r="AV171" s="807" t="s">
        <v>4910</v>
      </c>
      <c r="AW171" s="804" t="s">
        <v>3993</v>
      </c>
      <c r="AX171" s="816">
        <v>1</v>
      </c>
      <c r="AY171" s="817">
        <v>224</v>
      </c>
      <c r="AZ171" s="804" t="s">
        <v>4907</v>
      </c>
      <c r="BA171" s="790" t="str">
        <f t="shared" si="10"/>
        <v>Ajout INS / 3005-9167 / 78</v>
      </c>
      <c r="BB171" s="791">
        <f t="shared" si="11"/>
        <v>0</v>
      </c>
      <c r="BC171" s="791" t="s">
        <v>3654</v>
      </c>
      <c r="BD171" s="792" t="s">
        <v>3655</v>
      </c>
      <c r="BE171" s="790" t="s">
        <v>3654</v>
      </c>
    </row>
    <row r="172" spans="1:58" ht="30">
      <c r="A172" s="803" t="s">
        <v>3735</v>
      </c>
      <c r="B172" s="803" t="s">
        <v>4087</v>
      </c>
      <c r="C172" s="804" t="s">
        <v>3796</v>
      </c>
      <c r="D172" s="804" t="s">
        <v>3797</v>
      </c>
      <c r="E172" s="805">
        <v>13</v>
      </c>
      <c r="F172" s="806" t="s">
        <v>1944</v>
      </c>
      <c r="G172" s="807" t="s">
        <v>2941</v>
      </c>
      <c r="H172" s="808" t="s">
        <v>4911</v>
      </c>
      <c r="I172" s="803" t="s">
        <v>4912</v>
      </c>
      <c r="J172" s="804" t="s">
        <v>4913</v>
      </c>
      <c r="K172" s="803" t="s">
        <v>4914</v>
      </c>
      <c r="L172" s="803" t="s">
        <v>4913</v>
      </c>
      <c r="M172" s="807" t="s">
        <v>3560</v>
      </c>
      <c r="N172" s="807" t="s">
        <v>371</v>
      </c>
      <c r="O172" s="809">
        <v>14</v>
      </c>
      <c r="P172" s="810">
        <v>14</v>
      </c>
      <c r="Q172" s="807" t="s">
        <v>1</v>
      </c>
      <c r="R172" s="811">
        <v>41787</v>
      </c>
      <c r="S172" s="811" t="s">
        <v>377</v>
      </c>
      <c r="T172" s="811">
        <v>42215</v>
      </c>
      <c r="U172" s="811" t="s">
        <v>377</v>
      </c>
      <c r="V172" s="812">
        <v>44073</v>
      </c>
      <c r="W172" s="813">
        <v>44073</v>
      </c>
      <c r="X172" s="814" t="s">
        <v>377</v>
      </c>
      <c r="Y172" s="815" t="s">
        <v>377</v>
      </c>
      <c r="Z172" s="811" t="s">
        <v>377</v>
      </c>
      <c r="AA172" s="811" t="s">
        <v>377</v>
      </c>
      <c r="AB172" s="811" t="s">
        <v>377</v>
      </c>
      <c r="AC172" s="811" t="s">
        <v>377</v>
      </c>
      <c r="AD172" s="811" t="s">
        <v>377</v>
      </c>
      <c r="AE172" s="811" t="s">
        <v>377</v>
      </c>
      <c r="AF172" s="811" t="s">
        <v>377</v>
      </c>
      <c r="AG172" s="811" t="s">
        <v>377</v>
      </c>
      <c r="AH172" s="811" t="s">
        <v>377</v>
      </c>
      <c r="AI172" s="811" t="s">
        <v>377</v>
      </c>
      <c r="AJ172" s="811" t="s">
        <v>377</v>
      </c>
      <c r="AK172" s="811" t="s">
        <v>377</v>
      </c>
      <c r="AL172" s="811" t="s">
        <v>377</v>
      </c>
      <c r="AM172" s="811" t="s">
        <v>377</v>
      </c>
      <c r="AN172" s="811" t="s">
        <v>377</v>
      </c>
      <c r="AO172" s="811" t="s">
        <v>377</v>
      </c>
      <c r="AP172" s="805">
        <v>10</v>
      </c>
      <c r="AQ172" s="806" t="s">
        <v>377</v>
      </c>
      <c r="AR172" s="811">
        <v>41675</v>
      </c>
      <c r="AS172" s="811">
        <v>41439</v>
      </c>
      <c r="AT172" s="804" t="s">
        <v>3991</v>
      </c>
      <c r="AU172" s="804" t="s">
        <v>3562</v>
      </c>
      <c r="AV172" s="807" t="s">
        <v>4915</v>
      </c>
      <c r="AW172" s="804" t="s">
        <v>3993</v>
      </c>
      <c r="AX172" s="816">
        <v>7</v>
      </c>
      <c r="AY172" s="817">
        <v>463</v>
      </c>
      <c r="AZ172" s="804" t="s">
        <v>4913</v>
      </c>
      <c r="BA172" s="790" t="str">
        <f t="shared" si="10"/>
        <v>Augment. INS / 3005-4949 / 14</v>
      </c>
      <c r="BB172" s="791">
        <f t="shared" si="11"/>
        <v>0</v>
      </c>
      <c r="BC172" s="791" t="s">
        <v>3654</v>
      </c>
      <c r="BD172" s="792" t="s">
        <v>3655</v>
      </c>
      <c r="BE172" s="790" t="s">
        <v>3654</v>
      </c>
    </row>
    <row r="173" spans="1:58" ht="30">
      <c r="A173" s="803" t="s">
        <v>3735</v>
      </c>
      <c r="B173" s="803" t="s">
        <v>4087</v>
      </c>
      <c r="C173" s="804" t="s">
        <v>3796</v>
      </c>
      <c r="D173" s="804" t="s">
        <v>3797</v>
      </c>
      <c r="E173" s="805">
        <v>13</v>
      </c>
      <c r="F173" s="806" t="s">
        <v>1944</v>
      </c>
      <c r="G173" s="807" t="s">
        <v>2941</v>
      </c>
      <c r="H173" s="808" t="s">
        <v>4916</v>
      </c>
      <c r="I173" s="803" t="s">
        <v>3799</v>
      </c>
      <c r="J173" s="804" t="s">
        <v>3800</v>
      </c>
      <c r="K173" s="803" t="s">
        <v>4917</v>
      </c>
      <c r="L173" s="803" t="s">
        <v>4918</v>
      </c>
      <c r="M173" s="807" t="s">
        <v>3560</v>
      </c>
      <c r="N173" s="807" t="s">
        <v>347</v>
      </c>
      <c r="O173" s="809">
        <v>80</v>
      </c>
      <c r="P173" s="810">
        <v>80</v>
      </c>
      <c r="Q173" s="807" t="s">
        <v>1</v>
      </c>
      <c r="R173" s="811">
        <v>41817</v>
      </c>
      <c r="S173" s="811" t="s">
        <v>377</v>
      </c>
      <c r="T173" s="811">
        <v>42226</v>
      </c>
      <c r="U173" s="811" t="s">
        <v>377</v>
      </c>
      <c r="V173" s="812">
        <v>43434</v>
      </c>
      <c r="W173" s="813">
        <v>44104</v>
      </c>
      <c r="X173" s="814" t="s">
        <v>377</v>
      </c>
      <c r="Y173" s="815">
        <v>22</v>
      </c>
      <c r="Z173" s="811" t="s">
        <v>377</v>
      </c>
      <c r="AA173" s="811" t="s">
        <v>377</v>
      </c>
      <c r="AB173" s="811" t="s">
        <v>377</v>
      </c>
      <c r="AC173" s="811" t="s">
        <v>377</v>
      </c>
      <c r="AD173" s="811" t="s">
        <v>377</v>
      </c>
      <c r="AE173" s="811" t="s">
        <v>377</v>
      </c>
      <c r="AF173" s="811" t="s">
        <v>377</v>
      </c>
      <c r="AG173" s="811" t="s">
        <v>377</v>
      </c>
      <c r="AH173" s="811" t="s">
        <v>377</v>
      </c>
      <c r="AI173" s="811" t="s">
        <v>377</v>
      </c>
      <c r="AJ173" s="811" t="s">
        <v>377</v>
      </c>
      <c r="AK173" s="811" t="s">
        <v>377</v>
      </c>
      <c r="AL173" s="811" t="s">
        <v>377</v>
      </c>
      <c r="AM173" s="811" t="s">
        <v>377</v>
      </c>
      <c r="AN173" s="811" t="s">
        <v>377</v>
      </c>
      <c r="AO173" s="811" t="s">
        <v>377</v>
      </c>
      <c r="AP173" s="805">
        <v>10</v>
      </c>
      <c r="AQ173" s="806" t="s">
        <v>377</v>
      </c>
      <c r="AR173" s="811">
        <v>41675</v>
      </c>
      <c r="AS173" s="811">
        <v>41439</v>
      </c>
      <c r="AT173" s="804" t="s">
        <v>4125</v>
      </c>
      <c r="AU173" s="804" t="s">
        <v>4001</v>
      </c>
      <c r="AV173" s="807" t="s">
        <v>4919</v>
      </c>
      <c r="AW173" s="804" t="s">
        <v>3993</v>
      </c>
      <c r="AX173" s="816">
        <v>1</v>
      </c>
      <c r="AY173" s="817">
        <v>569</v>
      </c>
      <c r="AZ173" s="804" t="s">
        <v>3800</v>
      </c>
      <c r="BA173" s="790" t="str">
        <f t="shared" si="10"/>
        <v>Ajout INS / 3005-9216 / 80</v>
      </c>
      <c r="BB173" s="791">
        <f t="shared" si="11"/>
        <v>0</v>
      </c>
      <c r="BC173" s="791" t="s">
        <v>3654</v>
      </c>
      <c r="BD173" s="792" t="s">
        <v>3655</v>
      </c>
      <c r="BE173" s="790" t="s">
        <v>3654</v>
      </c>
    </row>
    <row r="174" spans="1:58" ht="30">
      <c r="A174" s="803" t="s">
        <v>3735</v>
      </c>
      <c r="B174" s="803" t="s">
        <v>4087</v>
      </c>
      <c r="C174" s="804" t="s">
        <v>3754</v>
      </c>
      <c r="D174" s="804" t="s">
        <v>3797</v>
      </c>
      <c r="E174" s="805">
        <v>13</v>
      </c>
      <c r="F174" s="806" t="s">
        <v>1944</v>
      </c>
      <c r="G174" s="807" t="s">
        <v>2941</v>
      </c>
      <c r="H174" s="808" t="s">
        <v>4920</v>
      </c>
      <c r="I174" s="803" t="s">
        <v>4921</v>
      </c>
      <c r="J174" s="804" t="s">
        <v>4922</v>
      </c>
      <c r="K174" s="803" t="s">
        <v>4923</v>
      </c>
      <c r="L174" s="803" t="s">
        <v>4924</v>
      </c>
      <c r="M174" s="807" t="s">
        <v>4000</v>
      </c>
      <c r="N174" s="807" t="s">
        <v>371</v>
      </c>
      <c r="O174" s="809" t="s">
        <v>377</v>
      </c>
      <c r="P174" s="810">
        <v>10</v>
      </c>
      <c r="Q174" s="807" t="s">
        <v>1</v>
      </c>
      <c r="R174" s="811" t="s">
        <v>377</v>
      </c>
      <c r="S174" s="811" t="s">
        <v>377</v>
      </c>
      <c r="T174" s="811" t="s">
        <v>377</v>
      </c>
      <c r="U174" s="811" t="s">
        <v>377</v>
      </c>
      <c r="V174" s="812" t="s">
        <v>377</v>
      </c>
      <c r="W174" s="813" t="s">
        <v>377</v>
      </c>
      <c r="X174" s="814" t="s">
        <v>377</v>
      </c>
      <c r="Y174" s="815" t="s">
        <v>377</v>
      </c>
      <c r="Z174" s="811" t="s">
        <v>377</v>
      </c>
      <c r="AA174" s="811" t="s">
        <v>377</v>
      </c>
      <c r="AB174" s="811" t="s">
        <v>377</v>
      </c>
      <c r="AC174" s="811" t="s">
        <v>377</v>
      </c>
      <c r="AD174" s="811" t="s">
        <v>377</v>
      </c>
      <c r="AE174" s="811" t="s">
        <v>377</v>
      </c>
      <c r="AF174" s="811" t="s">
        <v>377</v>
      </c>
      <c r="AG174" s="811" t="s">
        <v>377</v>
      </c>
      <c r="AH174" s="811" t="s">
        <v>377</v>
      </c>
      <c r="AI174" s="811" t="s">
        <v>377</v>
      </c>
      <c r="AJ174" s="811" t="s">
        <v>377</v>
      </c>
      <c r="AK174" s="811" t="s">
        <v>377</v>
      </c>
      <c r="AL174" s="811" t="s">
        <v>377</v>
      </c>
      <c r="AM174" s="811" t="s">
        <v>377</v>
      </c>
      <c r="AN174" s="811" t="s">
        <v>377</v>
      </c>
      <c r="AO174" s="811" t="s">
        <v>377</v>
      </c>
      <c r="AP174" s="805" t="s">
        <v>377</v>
      </c>
      <c r="AQ174" s="806" t="s">
        <v>377</v>
      </c>
      <c r="AR174" s="811" t="s">
        <v>377</v>
      </c>
      <c r="AS174" s="811" t="s">
        <v>377</v>
      </c>
      <c r="AT174" s="804" t="s">
        <v>377</v>
      </c>
      <c r="AU174" s="804" t="s">
        <v>357</v>
      </c>
      <c r="AV174" s="807" t="s">
        <v>4925</v>
      </c>
      <c r="AW174" s="804" t="s">
        <v>4003</v>
      </c>
      <c r="AX174" s="816">
        <v>3</v>
      </c>
      <c r="AY174" s="817">
        <v>60001156</v>
      </c>
      <c r="AZ174" s="804" t="s">
        <v>4922</v>
      </c>
      <c r="BA174" s="790" t="str">
        <f t="shared" si="10"/>
        <v>Augment. INS / 3005-9221 / NULL</v>
      </c>
      <c r="BB174" s="791">
        <f t="shared" si="11"/>
        <v>0</v>
      </c>
      <c r="BC174" s="791" t="s">
        <v>3654</v>
      </c>
      <c r="BD174" s="792" t="s">
        <v>3655</v>
      </c>
      <c r="BE174" s="790" t="s">
        <v>3654</v>
      </c>
    </row>
    <row r="175" spans="1:58" ht="30">
      <c r="A175" s="803" t="s">
        <v>3735</v>
      </c>
      <c r="B175" s="803" t="s">
        <v>4087</v>
      </c>
      <c r="C175" s="804" t="s">
        <v>3754</v>
      </c>
      <c r="D175" s="804" t="s">
        <v>3797</v>
      </c>
      <c r="E175" s="805">
        <v>13</v>
      </c>
      <c r="F175" s="806" t="s">
        <v>1944</v>
      </c>
      <c r="G175" s="807" t="s">
        <v>2941</v>
      </c>
      <c r="H175" s="808" t="s">
        <v>4926</v>
      </c>
      <c r="I175" s="803" t="s">
        <v>4921</v>
      </c>
      <c r="J175" s="804" t="s">
        <v>4922</v>
      </c>
      <c r="K175" s="803" t="s">
        <v>4923</v>
      </c>
      <c r="L175" s="803" t="s">
        <v>4924</v>
      </c>
      <c r="M175" s="807" t="s">
        <v>3560</v>
      </c>
      <c r="N175" s="807" t="s">
        <v>347</v>
      </c>
      <c r="O175" s="809">
        <v>70</v>
      </c>
      <c r="P175" s="810">
        <v>70</v>
      </c>
      <c r="Q175" s="807" t="s">
        <v>1</v>
      </c>
      <c r="R175" s="811">
        <v>41816</v>
      </c>
      <c r="S175" s="811" t="s">
        <v>377</v>
      </c>
      <c r="T175" s="811">
        <v>42236</v>
      </c>
      <c r="U175" s="811" t="s">
        <v>377</v>
      </c>
      <c r="V175" s="812">
        <v>43830</v>
      </c>
      <c r="W175" s="813">
        <v>43830</v>
      </c>
      <c r="X175" s="814" t="s">
        <v>377</v>
      </c>
      <c r="Y175" s="815" t="s">
        <v>377</v>
      </c>
      <c r="Z175" s="811" t="s">
        <v>377</v>
      </c>
      <c r="AA175" s="811" t="s">
        <v>377</v>
      </c>
      <c r="AB175" s="811" t="s">
        <v>377</v>
      </c>
      <c r="AC175" s="811" t="s">
        <v>377</v>
      </c>
      <c r="AD175" s="811" t="s">
        <v>377</v>
      </c>
      <c r="AE175" s="811" t="s">
        <v>377</v>
      </c>
      <c r="AF175" s="811" t="s">
        <v>377</v>
      </c>
      <c r="AG175" s="811" t="s">
        <v>377</v>
      </c>
      <c r="AH175" s="811" t="s">
        <v>377</v>
      </c>
      <c r="AI175" s="811" t="s">
        <v>377</v>
      </c>
      <c r="AJ175" s="811" t="s">
        <v>377</v>
      </c>
      <c r="AK175" s="811" t="s">
        <v>377</v>
      </c>
      <c r="AL175" s="811" t="s">
        <v>377</v>
      </c>
      <c r="AM175" s="811" t="s">
        <v>377</v>
      </c>
      <c r="AN175" s="811" t="s">
        <v>377</v>
      </c>
      <c r="AO175" s="811" t="s">
        <v>377</v>
      </c>
      <c r="AP175" s="805">
        <v>10</v>
      </c>
      <c r="AQ175" s="806" t="s">
        <v>377</v>
      </c>
      <c r="AR175" s="811">
        <v>41675</v>
      </c>
      <c r="AS175" s="811" t="s">
        <v>377</v>
      </c>
      <c r="AT175" s="804" t="s">
        <v>4169</v>
      </c>
      <c r="AU175" s="804" t="s">
        <v>3562</v>
      </c>
      <c r="AV175" s="807" t="s">
        <v>4927</v>
      </c>
      <c r="AW175" s="804" t="s">
        <v>3993</v>
      </c>
      <c r="AX175" s="816">
        <v>2</v>
      </c>
      <c r="AY175" s="817">
        <v>60001156</v>
      </c>
      <c r="AZ175" s="804" t="s">
        <v>4922</v>
      </c>
      <c r="BA175" s="790" t="str">
        <f t="shared" si="10"/>
        <v>Ajout INS / 3005-9221 / 70</v>
      </c>
      <c r="BB175" s="791">
        <f t="shared" si="11"/>
        <v>0</v>
      </c>
      <c r="BC175" s="791" t="s">
        <v>3654</v>
      </c>
      <c r="BD175" s="792" t="s">
        <v>3655</v>
      </c>
      <c r="BE175" s="790" t="s">
        <v>3654</v>
      </c>
    </row>
    <row r="176" spans="1:58" ht="30">
      <c r="A176" s="803" t="s">
        <v>3735</v>
      </c>
      <c r="B176" s="803" t="s">
        <v>4087</v>
      </c>
      <c r="C176" s="804" t="s">
        <v>3796</v>
      </c>
      <c r="D176" s="804" t="s">
        <v>3797</v>
      </c>
      <c r="E176" s="805">
        <v>13</v>
      </c>
      <c r="F176" s="806" t="s">
        <v>1944</v>
      </c>
      <c r="G176" s="807" t="s">
        <v>2941</v>
      </c>
      <c r="H176" s="808" t="s">
        <v>4928</v>
      </c>
      <c r="I176" s="803" t="s">
        <v>4929</v>
      </c>
      <c r="J176" s="804" t="s">
        <v>4930</v>
      </c>
      <c r="K176" s="803" t="s">
        <v>4931</v>
      </c>
      <c r="L176" s="803" t="s">
        <v>4930</v>
      </c>
      <c r="M176" s="807" t="s">
        <v>3560</v>
      </c>
      <c r="N176" s="807" t="s">
        <v>395</v>
      </c>
      <c r="O176" s="809">
        <v>60</v>
      </c>
      <c r="P176" s="810">
        <v>60</v>
      </c>
      <c r="Q176" s="807" t="s">
        <v>4</v>
      </c>
      <c r="R176" s="811">
        <v>41807</v>
      </c>
      <c r="S176" s="811" t="s">
        <v>377</v>
      </c>
      <c r="T176" s="811">
        <v>42236</v>
      </c>
      <c r="U176" s="811" t="s">
        <v>377</v>
      </c>
      <c r="V176" s="812">
        <v>42947</v>
      </c>
      <c r="W176" s="813">
        <v>43404</v>
      </c>
      <c r="X176" s="814" t="s">
        <v>377</v>
      </c>
      <c r="Y176" s="815">
        <v>15</v>
      </c>
      <c r="Z176" s="811" t="s">
        <v>377</v>
      </c>
      <c r="AA176" s="811" t="s">
        <v>377</v>
      </c>
      <c r="AB176" s="811" t="s">
        <v>377</v>
      </c>
      <c r="AC176" s="811" t="s">
        <v>377</v>
      </c>
      <c r="AD176" s="811" t="s">
        <v>377</v>
      </c>
      <c r="AE176" s="811" t="s">
        <v>377</v>
      </c>
      <c r="AF176" s="811" t="s">
        <v>377</v>
      </c>
      <c r="AG176" s="811" t="s">
        <v>377</v>
      </c>
      <c r="AH176" s="811" t="s">
        <v>377</v>
      </c>
      <c r="AI176" s="811" t="s">
        <v>377</v>
      </c>
      <c r="AJ176" s="811" t="s">
        <v>377</v>
      </c>
      <c r="AK176" s="811" t="s">
        <v>377</v>
      </c>
      <c r="AL176" s="811" t="s">
        <v>377</v>
      </c>
      <c r="AM176" s="811" t="s">
        <v>377</v>
      </c>
      <c r="AN176" s="811" t="s">
        <v>377</v>
      </c>
      <c r="AO176" s="811" t="s">
        <v>377</v>
      </c>
      <c r="AP176" s="805">
        <v>10</v>
      </c>
      <c r="AQ176" s="806" t="s">
        <v>377</v>
      </c>
      <c r="AR176" s="811">
        <v>41675</v>
      </c>
      <c r="AS176" s="811" t="s">
        <v>377</v>
      </c>
      <c r="AT176" s="804" t="s">
        <v>3836</v>
      </c>
      <c r="AU176" s="804" t="s">
        <v>3562</v>
      </c>
      <c r="AV176" s="807" t="s">
        <v>4932</v>
      </c>
      <c r="AW176" s="804" t="s">
        <v>3993</v>
      </c>
      <c r="AX176" s="816">
        <v>2</v>
      </c>
      <c r="AY176" s="817">
        <v>60009675</v>
      </c>
      <c r="AZ176" s="804" t="s">
        <v>4933</v>
      </c>
      <c r="BA176" s="790" t="str">
        <f t="shared" si="10"/>
        <v>Impl. garderie / 3005-9128 / 60</v>
      </c>
      <c r="BB176" s="791">
        <f t="shared" si="11"/>
        <v>0</v>
      </c>
      <c r="BC176" s="791" t="s">
        <v>3654</v>
      </c>
      <c r="BD176" s="792" t="s">
        <v>3655</v>
      </c>
      <c r="BE176" s="790" t="s">
        <v>3654</v>
      </c>
    </row>
    <row r="177" spans="1:57" ht="30">
      <c r="A177" s="803" t="s">
        <v>3735</v>
      </c>
      <c r="B177" s="803" t="s">
        <v>4087</v>
      </c>
      <c r="C177" s="804" t="s">
        <v>3796</v>
      </c>
      <c r="D177" s="804" t="s">
        <v>3797</v>
      </c>
      <c r="E177" s="805">
        <v>13</v>
      </c>
      <c r="F177" s="806" t="s">
        <v>1944</v>
      </c>
      <c r="G177" s="807" t="s">
        <v>2941</v>
      </c>
      <c r="H177" s="808" t="s">
        <v>4934</v>
      </c>
      <c r="I177" s="803" t="s">
        <v>4929</v>
      </c>
      <c r="J177" s="804" t="s">
        <v>4930</v>
      </c>
      <c r="K177" s="803" t="s">
        <v>4931</v>
      </c>
      <c r="L177" s="803" t="s">
        <v>4930</v>
      </c>
      <c r="M177" s="807" t="s">
        <v>4000</v>
      </c>
      <c r="N177" s="807" t="s">
        <v>693</v>
      </c>
      <c r="O177" s="809" t="s">
        <v>377</v>
      </c>
      <c r="P177" s="810">
        <v>20</v>
      </c>
      <c r="Q177" s="807" t="s">
        <v>4</v>
      </c>
      <c r="R177" s="811" t="s">
        <v>377</v>
      </c>
      <c r="S177" s="811" t="s">
        <v>377</v>
      </c>
      <c r="T177" s="811" t="s">
        <v>377</v>
      </c>
      <c r="U177" s="811" t="s">
        <v>377</v>
      </c>
      <c r="V177" s="812" t="s">
        <v>377</v>
      </c>
      <c r="W177" s="813" t="s">
        <v>377</v>
      </c>
      <c r="X177" s="814" t="s">
        <v>377</v>
      </c>
      <c r="Y177" s="815" t="s">
        <v>377</v>
      </c>
      <c r="Z177" s="811" t="s">
        <v>377</v>
      </c>
      <c r="AA177" s="811" t="s">
        <v>377</v>
      </c>
      <c r="AB177" s="811" t="s">
        <v>377</v>
      </c>
      <c r="AC177" s="811" t="s">
        <v>377</v>
      </c>
      <c r="AD177" s="811" t="s">
        <v>377</v>
      </c>
      <c r="AE177" s="811" t="s">
        <v>377</v>
      </c>
      <c r="AF177" s="811" t="s">
        <v>377</v>
      </c>
      <c r="AG177" s="811" t="s">
        <v>377</v>
      </c>
      <c r="AH177" s="811" t="s">
        <v>377</v>
      </c>
      <c r="AI177" s="811" t="s">
        <v>377</v>
      </c>
      <c r="AJ177" s="811" t="s">
        <v>377</v>
      </c>
      <c r="AK177" s="811" t="s">
        <v>377</v>
      </c>
      <c r="AL177" s="811" t="s">
        <v>377</v>
      </c>
      <c r="AM177" s="811" t="s">
        <v>377</v>
      </c>
      <c r="AN177" s="811" t="s">
        <v>377</v>
      </c>
      <c r="AO177" s="811" t="s">
        <v>377</v>
      </c>
      <c r="AP177" s="805" t="s">
        <v>377</v>
      </c>
      <c r="AQ177" s="806" t="s">
        <v>377</v>
      </c>
      <c r="AR177" s="811">
        <v>41675</v>
      </c>
      <c r="AS177" s="811" t="s">
        <v>377</v>
      </c>
      <c r="AT177" s="804" t="s">
        <v>377</v>
      </c>
      <c r="AU177" s="804" t="s">
        <v>357</v>
      </c>
      <c r="AV177" s="807" t="s">
        <v>4935</v>
      </c>
      <c r="AW177" s="804" t="s">
        <v>4003</v>
      </c>
      <c r="AX177" s="816">
        <v>3</v>
      </c>
      <c r="AY177" s="817">
        <v>60009675</v>
      </c>
      <c r="AZ177" s="804" t="s">
        <v>4933</v>
      </c>
      <c r="BA177" s="790" t="str">
        <f t="shared" si="10"/>
        <v>Augment. gard. / 3005-9128 / NULL</v>
      </c>
      <c r="BB177" s="791">
        <f t="shared" si="11"/>
        <v>0</v>
      </c>
      <c r="BC177" s="791" t="s">
        <v>3654</v>
      </c>
      <c r="BD177" s="792" t="s">
        <v>3655</v>
      </c>
      <c r="BE177" s="790" t="s">
        <v>3654</v>
      </c>
    </row>
    <row r="178" spans="1:57" ht="30">
      <c r="A178" s="803" t="s">
        <v>3735</v>
      </c>
      <c r="B178" s="803" t="s">
        <v>4087</v>
      </c>
      <c r="C178" s="804" t="s">
        <v>3803</v>
      </c>
      <c r="D178" s="804" t="s">
        <v>3797</v>
      </c>
      <c r="E178" s="805">
        <v>13</v>
      </c>
      <c r="F178" s="806" t="s">
        <v>1944</v>
      </c>
      <c r="G178" s="807" t="s">
        <v>1943</v>
      </c>
      <c r="H178" s="808" t="s">
        <v>4936</v>
      </c>
      <c r="I178" s="803" t="s">
        <v>4937</v>
      </c>
      <c r="J178" s="804" t="s">
        <v>4938</v>
      </c>
      <c r="K178" s="803" t="s">
        <v>4939</v>
      </c>
      <c r="L178" s="803" t="s">
        <v>2945</v>
      </c>
      <c r="M178" s="807" t="s">
        <v>3560</v>
      </c>
      <c r="N178" s="807" t="s">
        <v>347</v>
      </c>
      <c r="O178" s="809">
        <v>26</v>
      </c>
      <c r="P178" s="810">
        <v>26</v>
      </c>
      <c r="Q178" s="807" t="s">
        <v>1</v>
      </c>
      <c r="R178" s="811">
        <v>41787</v>
      </c>
      <c r="S178" s="811" t="s">
        <v>377</v>
      </c>
      <c r="T178" s="811">
        <v>42257</v>
      </c>
      <c r="U178" s="811" t="s">
        <v>377</v>
      </c>
      <c r="V178" s="812">
        <v>43465</v>
      </c>
      <c r="W178" s="813">
        <v>43738</v>
      </c>
      <c r="X178" s="814" t="s">
        <v>377</v>
      </c>
      <c r="Y178" s="815">
        <v>9</v>
      </c>
      <c r="Z178" s="811" t="s">
        <v>377</v>
      </c>
      <c r="AA178" s="811" t="s">
        <v>377</v>
      </c>
      <c r="AB178" s="811" t="s">
        <v>377</v>
      </c>
      <c r="AC178" s="811" t="s">
        <v>377</v>
      </c>
      <c r="AD178" s="811" t="s">
        <v>377</v>
      </c>
      <c r="AE178" s="811" t="s">
        <v>377</v>
      </c>
      <c r="AF178" s="811" t="s">
        <v>377</v>
      </c>
      <c r="AG178" s="811" t="s">
        <v>377</v>
      </c>
      <c r="AH178" s="811" t="s">
        <v>377</v>
      </c>
      <c r="AI178" s="811" t="s">
        <v>377</v>
      </c>
      <c r="AJ178" s="811" t="s">
        <v>377</v>
      </c>
      <c r="AK178" s="811" t="s">
        <v>377</v>
      </c>
      <c r="AL178" s="811" t="s">
        <v>377</v>
      </c>
      <c r="AM178" s="811" t="s">
        <v>377</v>
      </c>
      <c r="AN178" s="811" t="s">
        <v>377</v>
      </c>
      <c r="AO178" s="811" t="s">
        <v>377</v>
      </c>
      <c r="AP178" s="805">
        <v>10</v>
      </c>
      <c r="AQ178" s="806" t="s">
        <v>377</v>
      </c>
      <c r="AR178" s="811">
        <v>41675</v>
      </c>
      <c r="AS178" s="811">
        <v>41439</v>
      </c>
      <c r="AT178" s="804" t="s">
        <v>4125</v>
      </c>
      <c r="AU178" s="804" t="s">
        <v>3562</v>
      </c>
      <c r="AV178" s="807" t="s">
        <v>4940</v>
      </c>
      <c r="AW178" s="804" t="s">
        <v>3993</v>
      </c>
      <c r="AX178" s="816">
        <v>1</v>
      </c>
      <c r="AY178" s="817">
        <v>220</v>
      </c>
      <c r="AZ178" s="804" t="s">
        <v>4938</v>
      </c>
      <c r="BA178" s="790" t="str">
        <f t="shared" si="10"/>
        <v>Ajout INS / 3005-9225 / 26</v>
      </c>
      <c r="BB178" s="791">
        <f t="shared" si="11"/>
        <v>0</v>
      </c>
      <c r="BC178" s="791" t="s">
        <v>3654</v>
      </c>
      <c r="BD178" s="792" t="s">
        <v>3655</v>
      </c>
      <c r="BE178" s="790" t="s">
        <v>3654</v>
      </c>
    </row>
    <row r="179" spans="1:57" ht="30">
      <c r="A179" s="803" t="s">
        <v>3735</v>
      </c>
      <c r="B179" s="803" t="s">
        <v>4087</v>
      </c>
      <c r="C179" s="804" t="s">
        <v>3803</v>
      </c>
      <c r="D179" s="804" t="s">
        <v>3797</v>
      </c>
      <c r="E179" s="805">
        <v>13</v>
      </c>
      <c r="F179" s="806" t="s">
        <v>1944</v>
      </c>
      <c r="G179" s="807" t="s">
        <v>1943</v>
      </c>
      <c r="H179" s="808" t="s">
        <v>4941</v>
      </c>
      <c r="I179" s="803" t="s">
        <v>4942</v>
      </c>
      <c r="J179" s="804" t="s">
        <v>4943</v>
      </c>
      <c r="K179" s="803" t="s">
        <v>4942</v>
      </c>
      <c r="L179" s="803" t="s">
        <v>4943</v>
      </c>
      <c r="M179" s="807" t="s">
        <v>3560</v>
      </c>
      <c r="N179" s="807" t="s">
        <v>371</v>
      </c>
      <c r="O179" s="809">
        <v>15</v>
      </c>
      <c r="P179" s="810">
        <v>15</v>
      </c>
      <c r="Q179" s="807" t="s">
        <v>1</v>
      </c>
      <c r="R179" s="811">
        <v>41794</v>
      </c>
      <c r="S179" s="811" t="s">
        <v>377</v>
      </c>
      <c r="T179" s="811">
        <v>42226</v>
      </c>
      <c r="U179" s="811" t="s">
        <v>377</v>
      </c>
      <c r="V179" s="812">
        <v>44469</v>
      </c>
      <c r="W179" s="813">
        <v>44104</v>
      </c>
      <c r="X179" s="814" t="s">
        <v>377</v>
      </c>
      <c r="Y179" s="815" t="s">
        <v>377</v>
      </c>
      <c r="Z179" s="811" t="s">
        <v>377</v>
      </c>
      <c r="AA179" s="811" t="s">
        <v>377</v>
      </c>
      <c r="AB179" s="811" t="s">
        <v>377</v>
      </c>
      <c r="AC179" s="811" t="s">
        <v>377</v>
      </c>
      <c r="AD179" s="811" t="s">
        <v>377</v>
      </c>
      <c r="AE179" s="811" t="s">
        <v>377</v>
      </c>
      <c r="AF179" s="811" t="s">
        <v>377</v>
      </c>
      <c r="AG179" s="811" t="s">
        <v>377</v>
      </c>
      <c r="AH179" s="811" t="s">
        <v>377</v>
      </c>
      <c r="AI179" s="811" t="s">
        <v>377</v>
      </c>
      <c r="AJ179" s="811" t="s">
        <v>377</v>
      </c>
      <c r="AK179" s="811" t="s">
        <v>377</v>
      </c>
      <c r="AL179" s="811" t="s">
        <v>377</v>
      </c>
      <c r="AM179" s="811" t="s">
        <v>377</v>
      </c>
      <c r="AN179" s="811" t="s">
        <v>377</v>
      </c>
      <c r="AO179" s="811" t="s">
        <v>377</v>
      </c>
      <c r="AP179" s="805">
        <v>10</v>
      </c>
      <c r="AQ179" s="806" t="s">
        <v>377</v>
      </c>
      <c r="AR179" s="811">
        <v>41675</v>
      </c>
      <c r="AS179" s="811">
        <v>41435</v>
      </c>
      <c r="AT179" s="804" t="s">
        <v>3991</v>
      </c>
      <c r="AU179" s="804" t="s">
        <v>3562</v>
      </c>
      <c r="AV179" s="807" t="s">
        <v>4944</v>
      </c>
      <c r="AW179" s="804" t="s">
        <v>3993</v>
      </c>
      <c r="AX179" s="816">
        <v>14</v>
      </c>
      <c r="AY179" s="817">
        <v>721</v>
      </c>
      <c r="AZ179" s="804" t="s">
        <v>4943</v>
      </c>
      <c r="BA179" s="790" t="str">
        <f t="shared" si="10"/>
        <v>Augment. INS / 2320-5628 / 15</v>
      </c>
      <c r="BB179" s="791">
        <f t="shared" si="11"/>
        <v>0</v>
      </c>
      <c r="BC179" s="791" t="s">
        <v>3654</v>
      </c>
      <c r="BD179" s="792" t="s">
        <v>3655</v>
      </c>
      <c r="BE179" s="790" t="s">
        <v>3654</v>
      </c>
    </row>
    <row r="180" spans="1:57" ht="30">
      <c r="A180" s="803" t="s">
        <v>3735</v>
      </c>
      <c r="B180" s="803" t="s">
        <v>4087</v>
      </c>
      <c r="C180" s="804" t="s">
        <v>3754</v>
      </c>
      <c r="D180" s="804" t="s">
        <v>3797</v>
      </c>
      <c r="E180" s="805">
        <v>13</v>
      </c>
      <c r="F180" s="806" t="s">
        <v>1944</v>
      </c>
      <c r="G180" s="807" t="s">
        <v>1943</v>
      </c>
      <c r="H180" s="808" t="s">
        <v>4945</v>
      </c>
      <c r="I180" s="803" t="s">
        <v>4946</v>
      </c>
      <c r="J180" s="804" t="s">
        <v>4947</v>
      </c>
      <c r="K180" s="803" t="s">
        <v>4948</v>
      </c>
      <c r="L180" s="803" t="s">
        <v>4949</v>
      </c>
      <c r="M180" s="807" t="s">
        <v>3572</v>
      </c>
      <c r="N180" s="807" t="s">
        <v>347</v>
      </c>
      <c r="O180" s="809">
        <v>80</v>
      </c>
      <c r="P180" s="810">
        <v>80</v>
      </c>
      <c r="Q180" s="807" t="s">
        <v>1</v>
      </c>
      <c r="R180" s="811">
        <v>41794</v>
      </c>
      <c r="S180" s="811" t="s">
        <v>377</v>
      </c>
      <c r="T180" s="811">
        <v>42277</v>
      </c>
      <c r="U180" s="811" t="s">
        <v>377</v>
      </c>
      <c r="V180" s="812">
        <v>43585</v>
      </c>
      <c r="W180" s="813">
        <v>43738</v>
      </c>
      <c r="X180" s="814" t="s">
        <v>377</v>
      </c>
      <c r="Y180" s="815">
        <v>5</v>
      </c>
      <c r="Z180" s="811" t="s">
        <v>377</v>
      </c>
      <c r="AA180" s="811" t="s">
        <v>377</v>
      </c>
      <c r="AB180" s="811" t="s">
        <v>377</v>
      </c>
      <c r="AC180" s="811" t="s">
        <v>377</v>
      </c>
      <c r="AD180" s="811" t="s">
        <v>377</v>
      </c>
      <c r="AE180" s="811" t="s">
        <v>377</v>
      </c>
      <c r="AF180" s="811" t="s">
        <v>377</v>
      </c>
      <c r="AG180" s="811" t="s">
        <v>377</v>
      </c>
      <c r="AH180" s="811" t="s">
        <v>377</v>
      </c>
      <c r="AI180" s="811" t="s">
        <v>377</v>
      </c>
      <c r="AJ180" s="811" t="s">
        <v>377</v>
      </c>
      <c r="AK180" s="811" t="s">
        <v>377</v>
      </c>
      <c r="AL180" s="811" t="s">
        <v>377</v>
      </c>
      <c r="AM180" s="811" t="s">
        <v>377</v>
      </c>
      <c r="AN180" s="811" t="s">
        <v>377</v>
      </c>
      <c r="AO180" s="811" t="s">
        <v>377</v>
      </c>
      <c r="AP180" s="805">
        <v>10</v>
      </c>
      <c r="AQ180" s="806" t="s">
        <v>377</v>
      </c>
      <c r="AR180" s="811">
        <v>41675</v>
      </c>
      <c r="AS180" s="811">
        <v>41439</v>
      </c>
      <c r="AT180" s="804" t="s">
        <v>4169</v>
      </c>
      <c r="AU180" s="804" t="s">
        <v>4001</v>
      </c>
      <c r="AV180" s="807" t="s">
        <v>4950</v>
      </c>
      <c r="AW180" s="804" t="s">
        <v>3993</v>
      </c>
      <c r="AX180" s="816">
        <v>1</v>
      </c>
      <c r="AY180" s="817">
        <v>1622</v>
      </c>
      <c r="AZ180" s="804" t="s">
        <v>4947</v>
      </c>
      <c r="BA180" s="790" t="str">
        <f t="shared" si="10"/>
        <v>Ajout INS / 3005-9191 / 80</v>
      </c>
      <c r="BB180" s="791" t="s">
        <v>3577</v>
      </c>
      <c r="BC180" s="791" t="s">
        <v>3577</v>
      </c>
      <c r="BD180" s="791" t="s">
        <v>3577</v>
      </c>
      <c r="BE180" s="791" t="s">
        <v>3577</v>
      </c>
    </row>
    <row r="181" spans="1:57" ht="30">
      <c r="A181" s="803" t="s">
        <v>3735</v>
      </c>
      <c r="B181" s="803" t="s">
        <v>4087</v>
      </c>
      <c r="C181" s="804" t="s">
        <v>3754</v>
      </c>
      <c r="D181" s="804" t="s">
        <v>3797</v>
      </c>
      <c r="E181" s="805">
        <v>13</v>
      </c>
      <c r="F181" s="806" t="s">
        <v>1944</v>
      </c>
      <c r="G181" s="807" t="s">
        <v>4951</v>
      </c>
      <c r="H181" s="808" t="s">
        <v>4952</v>
      </c>
      <c r="I181" s="803" t="s">
        <v>4953</v>
      </c>
      <c r="J181" s="804" t="s">
        <v>4954</v>
      </c>
      <c r="K181" s="803" t="s">
        <v>4955</v>
      </c>
      <c r="L181" s="803" t="s">
        <v>4954</v>
      </c>
      <c r="M181" s="807" t="s">
        <v>4000</v>
      </c>
      <c r="N181" s="807" t="s">
        <v>4140</v>
      </c>
      <c r="O181" s="809">
        <v>3</v>
      </c>
      <c r="P181" s="810">
        <v>3</v>
      </c>
      <c r="Q181" s="807" t="s">
        <v>4141</v>
      </c>
      <c r="R181" s="811" t="s">
        <v>377</v>
      </c>
      <c r="S181" s="811" t="s">
        <v>377</v>
      </c>
      <c r="T181" s="811" t="s">
        <v>377</v>
      </c>
      <c r="U181" s="811" t="s">
        <v>377</v>
      </c>
      <c r="V181" s="812" t="s">
        <v>377</v>
      </c>
      <c r="W181" s="813" t="s">
        <v>377</v>
      </c>
      <c r="X181" s="814" t="s">
        <v>377</v>
      </c>
      <c r="Y181" s="815" t="s">
        <v>377</v>
      </c>
      <c r="Z181" s="811" t="s">
        <v>377</v>
      </c>
      <c r="AA181" s="811" t="s">
        <v>377</v>
      </c>
      <c r="AB181" s="811" t="s">
        <v>377</v>
      </c>
      <c r="AC181" s="811" t="s">
        <v>377</v>
      </c>
      <c r="AD181" s="811" t="s">
        <v>377</v>
      </c>
      <c r="AE181" s="811" t="s">
        <v>377</v>
      </c>
      <c r="AF181" s="811" t="s">
        <v>377</v>
      </c>
      <c r="AG181" s="811" t="s">
        <v>377</v>
      </c>
      <c r="AH181" s="811" t="s">
        <v>377</v>
      </c>
      <c r="AI181" s="811" t="s">
        <v>377</v>
      </c>
      <c r="AJ181" s="811" t="s">
        <v>377</v>
      </c>
      <c r="AK181" s="811" t="s">
        <v>377</v>
      </c>
      <c r="AL181" s="811" t="s">
        <v>377</v>
      </c>
      <c r="AM181" s="811" t="s">
        <v>377</v>
      </c>
      <c r="AN181" s="811" t="s">
        <v>377</v>
      </c>
      <c r="AO181" s="811" t="s">
        <v>377</v>
      </c>
      <c r="AP181" s="805" t="s">
        <v>377</v>
      </c>
      <c r="AQ181" s="806" t="s">
        <v>377</v>
      </c>
      <c r="AR181" s="811">
        <v>41675</v>
      </c>
      <c r="AS181" s="811">
        <v>41626</v>
      </c>
      <c r="AT181" s="804" t="s">
        <v>377</v>
      </c>
      <c r="AU181" s="804" t="s">
        <v>357</v>
      </c>
      <c r="AV181" s="807" t="s">
        <v>4956</v>
      </c>
      <c r="AW181" s="804" t="s">
        <v>3993</v>
      </c>
      <c r="AX181" s="816">
        <v>9</v>
      </c>
      <c r="AY181" s="817">
        <v>969</v>
      </c>
      <c r="AZ181" s="804" t="s">
        <v>4957</v>
      </c>
      <c r="BA181" s="790" t="str">
        <f t="shared" si="10"/>
        <v>Augment. MF / 7005-3979 / 3</v>
      </c>
      <c r="BB181" s="791">
        <f t="shared" si="11"/>
        <v>0</v>
      </c>
      <c r="BC181" s="791" t="s">
        <v>3654</v>
      </c>
      <c r="BD181" s="792" t="s">
        <v>3655</v>
      </c>
      <c r="BE181" s="790" t="s">
        <v>3654</v>
      </c>
    </row>
    <row r="182" spans="1:57" ht="30">
      <c r="A182" s="803" t="s">
        <v>3735</v>
      </c>
      <c r="B182" s="803" t="s">
        <v>4087</v>
      </c>
      <c r="C182" s="804" t="s">
        <v>3754</v>
      </c>
      <c r="D182" s="804" t="s">
        <v>3797</v>
      </c>
      <c r="E182" s="805">
        <v>13</v>
      </c>
      <c r="F182" s="806" t="s">
        <v>1944</v>
      </c>
      <c r="G182" s="807" t="s">
        <v>1950</v>
      </c>
      <c r="H182" s="808" t="s">
        <v>4958</v>
      </c>
      <c r="I182" s="803" t="s">
        <v>4946</v>
      </c>
      <c r="J182" s="804" t="s">
        <v>4947</v>
      </c>
      <c r="K182" s="803" t="s">
        <v>4959</v>
      </c>
      <c r="L182" s="803" t="s">
        <v>4947</v>
      </c>
      <c r="M182" s="807" t="s">
        <v>3560</v>
      </c>
      <c r="N182" s="807" t="s">
        <v>371</v>
      </c>
      <c r="O182" s="809">
        <v>20</v>
      </c>
      <c r="P182" s="810">
        <v>20</v>
      </c>
      <c r="Q182" s="807" t="s">
        <v>1</v>
      </c>
      <c r="R182" s="811">
        <v>41788</v>
      </c>
      <c r="S182" s="811" t="s">
        <v>377</v>
      </c>
      <c r="T182" s="811">
        <v>42268</v>
      </c>
      <c r="U182" s="811" t="s">
        <v>377</v>
      </c>
      <c r="V182" s="812">
        <v>42855</v>
      </c>
      <c r="W182" s="813">
        <v>43738</v>
      </c>
      <c r="X182" s="814" t="s">
        <v>377</v>
      </c>
      <c r="Y182" s="815">
        <v>29</v>
      </c>
      <c r="Z182" s="811" t="s">
        <v>377</v>
      </c>
      <c r="AA182" s="811" t="s">
        <v>377</v>
      </c>
      <c r="AB182" s="811" t="s">
        <v>377</v>
      </c>
      <c r="AC182" s="811" t="s">
        <v>377</v>
      </c>
      <c r="AD182" s="811" t="s">
        <v>377</v>
      </c>
      <c r="AE182" s="811" t="s">
        <v>377</v>
      </c>
      <c r="AF182" s="811" t="s">
        <v>377</v>
      </c>
      <c r="AG182" s="811" t="s">
        <v>377</v>
      </c>
      <c r="AH182" s="811" t="s">
        <v>377</v>
      </c>
      <c r="AI182" s="811" t="s">
        <v>377</v>
      </c>
      <c r="AJ182" s="811" t="s">
        <v>377</v>
      </c>
      <c r="AK182" s="811" t="s">
        <v>377</v>
      </c>
      <c r="AL182" s="811" t="s">
        <v>377</v>
      </c>
      <c r="AM182" s="811" t="s">
        <v>377</v>
      </c>
      <c r="AN182" s="811" t="s">
        <v>377</v>
      </c>
      <c r="AO182" s="811" t="s">
        <v>377</v>
      </c>
      <c r="AP182" s="805">
        <v>10</v>
      </c>
      <c r="AQ182" s="806" t="s">
        <v>377</v>
      </c>
      <c r="AR182" s="811">
        <v>41675</v>
      </c>
      <c r="AS182" s="811">
        <v>41439</v>
      </c>
      <c r="AT182" s="804" t="s">
        <v>3836</v>
      </c>
      <c r="AU182" s="804" t="s">
        <v>3562</v>
      </c>
      <c r="AV182" s="807" t="s">
        <v>4960</v>
      </c>
      <c r="AW182" s="804" t="s">
        <v>3993</v>
      </c>
      <c r="AX182" s="816">
        <v>4</v>
      </c>
      <c r="AY182" s="817">
        <v>1622</v>
      </c>
      <c r="AZ182" s="804" t="s">
        <v>4947</v>
      </c>
      <c r="BA182" s="790" t="str">
        <f t="shared" si="10"/>
        <v>Augment. INS / 3005-1449 / 20</v>
      </c>
      <c r="BB182" s="791">
        <f t="shared" si="11"/>
        <v>0</v>
      </c>
      <c r="BC182" s="791" t="s">
        <v>3654</v>
      </c>
      <c r="BD182" s="792" t="s">
        <v>3655</v>
      </c>
      <c r="BE182" s="790" t="s">
        <v>3654</v>
      </c>
    </row>
    <row r="183" spans="1:57" ht="30">
      <c r="A183" s="803" t="s">
        <v>3735</v>
      </c>
      <c r="B183" s="803" t="s">
        <v>4087</v>
      </c>
      <c r="C183" s="804" t="s">
        <v>3796</v>
      </c>
      <c r="D183" s="804" t="s">
        <v>3755</v>
      </c>
      <c r="E183" s="805">
        <v>13</v>
      </c>
      <c r="F183" s="806" t="s">
        <v>1944</v>
      </c>
      <c r="G183" s="807" t="s">
        <v>1956</v>
      </c>
      <c r="H183" s="808" t="s">
        <v>4961</v>
      </c>
      <c r="I183" s="803" t="s">
        <v>1958</v>
      </c>
      <c r="J183" s="804" t="s">
        <v>1951</v>
      </c>
      <c r="K183" s="803" t="s">
        <v>1958</v>
      </c>
      <c r="L183" s="803" t="s">
        <v>1951</v>
      </c>
      <c r="M183" s="807" t="s">
        <v>3572</v>
      </c>
      <c r="N183" s="807" t="s">
        <v>371</v>
      </c>
      <c r="O183" s="809">
        <v>12</v>
      </c>
      <c r="P183" s="810">
        <v>12</v>
      </c>
      <c r="Q183" s="807" t="s">
        <v>1</v>
      </c>
      <c r="R183" s="811">
        <v>41813</v>
      </c>
      <c r="S183" s="811" t="s">
        <v>377</v>
      </c>
      <c r="T183" s="811">
        <v>42226</v>
      </c>
      <c r="U183" s="811" t="s">
        <v>377</v>
      </c>
      <c r="V183" s="812">
        <v>42885</v>
      </c>
      <c r="W183" s="813">
        <v>43250</v>
      </c>
      <c r="X183" s="814" t="s">
        <v>377</v>
      </c>
      <c r="Y183" s="815">
        <v>12</v>
      </c>
      <c r="Z183" s="811" t="s">
        <v>377</v>
      </c>
      <c r="AA183" s="811" t="s">
        <v>377</v>
      </c>
      <c r="AB183" s="811" t="s">
        <v>377</v>
      </c>
      <c r="AC183" s="811" t="s">
        <v>377</v>
      </c>
      <c r="AD183" s="811" t="s">
        <v>377</v>
      </c>
      <c r="AE183" s="811" t="s">
        <v>377</v>
      </c>
      <c r="AF183" s="811" t="s">
        <v>377</v>
      </c>
      <c r="AG183" s="811" t="s">
        <v>377</v>
      </c>
      <c r="AH183" s="811" t="s">
        <v>377</v>
      </c>
      <c r="AI183" s="811" t="s">
        <v>377</v>
      </c>
      <c r="AJ183" s="811" t="s">
        <v>377</v>
      </c>
      <c r="AK183" s="811" t="s">
        <v>377</v>
      </c>
      <c r="AL183" s="811" t="s">
        <v>377</v>
      </c>
      <c r="AM183" s="811" t="s">
        <v>377</v>
      </c>
      <c r="AN183" s="811" t="s">
        <v>377</v>
      </c>
      <c r="AO183" s="811" t="s">
        <v>377</v>
      </c>
      <c r="AP183" s="805">
        <v>70</v>
      </c>
      <c r="AQ183" s="806" t="s">
        <v>4962</v>
      </c>
      <c r="AR183" s="811">
        <v>41675</v>
      </c>
      <c r="AS183" s="811">
        <v>41439</v>
      </c>
      <c r="AT183" s="804" t="s">
        <v>3836</v>
      </c>
      <c r="AU183" s="804" t="s">
        <v>3562</v>
      </c>
      <c r="AV183" s="807" t="s">
        <v>4963</v>
      </c>
      <c r="AW183" s="804" t="s">
        <v>3993</v>
      </c>
      <c r="AX183" s="816">
        <v>7</v>
      </c>
      <c r="AY183" s="817">
        <v>233</v>
      </c>
      <c r="AZ183" s="804" t="s">
        <v>1951</v>
      </c>
      <c r="BA183" s="790" t="str">
        <f t="shared" si="10"/>
        <v>Augment. INS / 1503-2154 / 12</v>
      </c>
      <c r="BB183" s="791" t="s">
        <v>3577</v>
      </c>
      <c r="BC183" s="791" t="s">
        <v>3577</v>
      </c>
      <c r="BD183" s="791" t="s">
        <v>3577</v>
      </c>
      <c r="BE183" s="791" t="s">
        <v>3577</v>
      </c>
    </row>
    <row r="184" spans="1:57" ht="30">
      <c r="A184" s="803" t="s">
        <v>3735</v>
      </c>
      <c r="B184" s="803" t="s">
        <v>4087</v>
      </c>
      <c r="C184" s="804" t="s">
        <v>3796</v>
      </c>
      <c r="D184" s="804" t="s">
        <v>3755</v>
      </c>
      <c r="E184" s="805">
        <v>13</v>
      </c>
      <c r="F184" s="806" t="s">
        <v>1944</v>
      </c>
      <c r="G184" s="807" t="s">
        <v>1956</v>
      </c>
      <c r="H184" s="808" t="s">
        <v>4964</v>
      </c>
      <c r="I184" s="803" t="s">
        <v>4965</v>
      </c>
      <c r="J184" s="804" t="s">
        <v>4966</v>
      </c>
      <c r="K184" s="803" t="s">
        <v>4965</v>
      </c>
      <c r="L184" s="803" t="s">
        <v>4966</v>
      </c>
      <c r="M184" s="807" t="s">
        <v>3572</v>
      </c>
      <c r="N184" s="807" t="s">
        <v>693</v>
      </c>
      <c r="O184" s="809">
        <v>16</v>
      </c>
      <c r="P184" s="810">
        <v>16</v>
      </c>
      <c r="Q184" s="807" t="s">
        <v>4</v>
      </c>
      <c r="R184" s="811">
        <v>41788</v>
      </c>
      <c r="S184" s="811" t="s">
        <v>377</v>
      </c>
      <c r="T184" s="811">
        <v>42172</v>
      </c>
      <c r="U184" s="811" t="s">
        <v>377</v>
      </c>
      <c r="V184" s="812">
        <v>42613</v>
      </c>
      <c r="W184" s="813">
        <v>43008</v>
      </c>
      <c r="X184" s="814" t="s">
        <v>377</v>
      </c>
      <c r="Y184" s="815">
        <v>13</v>
      </c>
      <c r="Z184" s="811" t="s">
        <v>377</v>
      </c>
      <c r="AA184" s="811" t="s">
        <v>377</v>
      </c>
      <c r="AB184" s="811" t="s">
        <v>377</v>
      </c>
      <c r="AC184" s="811" t="s">
        <v>377</v>
      </c>
      <c r="AD184" s="811" t="s">
        <v>377</v>
      </c>
      <c r="AE184" s="811" t="s">
        <v>377</v>
      </c>
      <c r="AF184" s="811" t="s">
        <v>377</v>
      </c>
      <c r="AG184" s="811" t="s">
        <v>377</v>
      </c>
      <c r="AH184" s="811" t="s">
        <v>377</v>
      </c>
      <c r="AI184" s="811" t="s">
        <v>377</v>
      </c>
      <c r="AJ184" s="811" t="s">
        <v>377</v>
      </c>
      <c r="AK184" s="811" t="s">
        <v>377</v>
      </c>
      <c r="AL184" s="811" t="s">
        <v>377</v>
      </c>
      <c r="AM184" s="811" t="s">
        <v>377</v>
      </c>
      <c r="AN184" s="811" t="s">
        <v>377</v>
      </c>
      <c r="AO184" s="811" t="s">
        <v>377</v>
      </c>
      <c r="AP184" s="805">
        <v>70</v>
      </c>
      <c r="AQ184" s="806" t="s">
        <v>4962</v>
      </c>
      <c r="AR184" s="811">
        <v>41675</v>
      </c>
      <c r="AS184" s="811">
        <v>41439</v>
      </c>
      <c r="AT184" s="804" t="s">
        <v>4001</v>
      </c>
      <c r="AU184" s="804" t="s">
        <v>3562</v>
      </c>
      <c r="AV184" s="807" t="s">
        <v>4967</v>
      </c>
      <c r="AW184" s="804" t="s">
        <v>3993</v>
      </c>
      <c r="AX184" s="816">
        <v>6</v>
      </c>
      <c r="AY184" s="817">
        <v>881</v>
      </c>
      <c r="AZ184" s="804" t="s">
        <v>4968</v>
      </c>
      <c r="BA184" s="790" t="str">
        <f t="shared" si="10"/>
        <v>Augment. gard. / 5540-5476 / 16</v>
      </c>
      <c r="BB184" s="791" t="s">
        <v>3577</v>
      </c>
      <c r="BC184" s="791" t="s">
        <v>3577</v>
      </c>
      <c r="BD184" s="791" t="s">
        <v>3577</v>
      </c>
      <c r="BE184" s="791" t="s">
        <v>3577</v>
      </c>
    </row>
    <row r="185" spans="1:57" ht="30">
      <c r="A185" s="803" t="s">
        <v>3735</v>
      </c>
      <c r="B185" s="803" t="s">
        <v>4087</v>
      </c>
      <c r="C185" s="804" t="s">
        <v>3796</v>
      </c>
      <c r="D185" s="804" t="s">
        <v>3755</v>
      </c>
      <c r="E185" s="805">
        <v>13</v>
      </c>
      <c r="F185" s="806" t="s">
        <v>1944</v>
      </c>
      <c r="G185" s="807" t="s">
        <v>1964</v>
      </c>
      <c r="H185" s="808" t="s">
        <v>4969</v>
      </c>
      <c r="I185" s="803" t="s">
        <v>4970</v>
      </c>
      <c r="J185" s="804" t="s">
        <v>4971</v>
      </c>
      <c r="K185" s="803" t="s">
        <v>4972</v>
      </c>
      <c r="L185" s="803" t="s">
        <v>4973</v>
      </c>
      <c r="M185" s="807" t="s">
        <v>3560</v>
      </c>
      <c r="N185" s="807" t="s">
        <v>347</v>
      </c>
      <c r="O185" s="809">
        <v>78</v>
      </c>
      <c r="P185" s="810">
        <v>78</v>
      </c>
      <c r="Q185" s="807" t="s">
        <v>1</v>
      </c>
      <c r="R185" s="811">
        <v>41786</v>
      </c>
      <c r="S185" s="811" t="s">
        <v>377</v>
      </c>
      <c r="T185" s="811">
        <v>42237</v>
      </c>
      <c r="U185" s="811" t="s">
        <v>377</v>
      </c>
      <c r="V185" s="812">
        <v>42978</v>
      </c>
      <c r="W185" s="813">
        <v>44286</v>
      </c>
      <c r="X185" s="814" t="s">
        <v>377</v>
      </c>
      <c r="Y185" s="815">
        <v>43</v>
      </c>
      <c r="Z185" s="811" t="s">
        <v>377</v>
      </c>
      <c r="AA185" s="811" t="s">
        <v>377</v>
      </c>
      <c r="AB185" s="811" t="s">
        <v>377</v>
      </c>
      <c r="AC185" s="811" t="s">
        <v>377</v>
      </c>
      <c r="AD185" s="811" t="s">
        <v>377</v>
      </c>
      <c r="AE185" s="811" t="s">
        <v>377</v>
      </c>
      <c r="AF185" s="811" t="s">
        <v>377</v>
      </c>
      <c r="AG185" s="811" t="s">
        <v>377</v>
      </c>
      <c r="AH185" s="811" t="s">
        <v>377</v>
      </c>
      <c r="AI185" s="811" t="s">
        <v>377</v>
      </c>
      <c r="AJ185" s="811" t="s">
        <v>377</v>
      </c>
      <c r="AK185" s="811" t="s">
        <v>377</v>
      </c>
      <c r="AL185" s="811" t="s">
        <v>377</v>
      </c>
      <c r="AM185" s="811" t="s">
        <v>377</v>
      </c>
      <c r="AN185" s="811" t="s">
        <v>377</v>
      </c>
      <c r="AO185" s="811" t="s">
        <v>377</v>
      </c>
      <c r="AP185" s="805">
        <v>10</v>
      </c>
      <c r="AQ185" s="806" t="s">
        <v>377</v>
      </c>
      <c r="AR185" s="811">
        <v>41675</v>
      </c>
      <c r="AS185" s="811">
        <v>41439</v>
      </c>
      <c r="AT185" s="804" t="s">
        <v>3836</v>
      </c>
      <c r="AU185" s="804" t="s">
        <v>3562</v>
      </c>
      <c r="AV185" s="807" t="s">
        <v>4974</v>
      </c>
      <c r="AW185" s="804" t="s">
        <v>3993</v>
      </c>
      <c r="AX185" s="816">
        <v>1</v>
      </c>
      <c r="AY185" s="817">
        <v>1547</v>
      </c>
      <c r="AZ185" s="804" t="s">
        <v>4971</v>
      </c>
      <c r="BA185" s="790" t="str">
        <f t="shared" si="10"/>
        <v>Ajout INS / 3005-9198 / 78</v>
      </c>
      <c r="BB185" s="791">
        <f t="shared" si="11"/>
        <v>0</v>
      </c>
      <c r="BC185" s="791" t="s">
        <v>3654</v>
      </c>
      <c r="BD185" s="792" t="s">
        <v>3655</v>
      </c>
      <c r="BE185" s="790" t="s">
        <v>3654</v>
      </c>
    </row>
    <row r="186" spans="1:57" ht="30">
      <c r="A186" s="803" t="s">
        <v>3735</v>
      </c>
      <c r="B186" s="803" t="s">
        <v>4087</v>
      </c>
      <c r="C186" s="804" t="s">
        <v>3803</v>
      </c>
      <c r="D186" s="804" t="s">
        <v>3813</v>
      </c>
      <c r="E186" s="805">
        <v>14</v>
      </c>
      <c r="F186" s="806" t="s">
        <v>2949</v>
      </c>
      <c r="G186" s="807" t="s">
        <v>1972</v>
      </c>
      <c r="H186" s="808" t="s">
        <v>4975</v>
      </c>
      <c r="I186" s="803" t="s">
        <v>4976</v>
      </c>
      <c r="J186" s="804" t="s">
        <v>4977</v>
      </c>
      <c r="K186" s="803" t="s">
        <v>4978</v>
      </c>
      <c r="L186" s="803" t="s">
        <v>2950</v>
      </c>
      <c r="M186" s="807" t="s">
        <v>3560</v>
      </c>
      <c r="N186" s="807" t="s">
        <v>347</v>
      </c>
      <c r="O186" s="809">
        <v>80</v>
      </c>
      <c r="P186" s="810">
        <v>80</v>
      </c>
      <c r="Q186" s="807" t="s">
        <v>1</v>
      </c>
      <c r="R186" s="811">
        <v>41816</v>
      </c>
      <c r="S186" s="811" t="s">
        <v>377</v>
      </c>
      <c r="T186" s="811">
        <v>42215</v>
      </c>
      <c r="U186" s="811" t="s">
        <v>377</v>
      </c>
      <c r="V186" s="812">
        <v>42460</v>
      </c>
      <c r="W186" s="813">
        <v>43738</v>
      </c>
      <c r="X186" s="814" t="s">
        <v>377</v>
      </c>
      <c r="Y186" s="815">
        <v>42</v>
      </c>
      <c r="Z186" s="811" t="s">
        <v>377</v>
      </c>
      <c r="AA186" s="811" t="s">
        <v>377</v>
      </c>
      <c r="AB186" s="811" t="s">
        <v>377</v>
      </c>
      <c r="AC186" s="811" t="s">
        <v>377</v>
      </c>
      <c r="AD186" s="811" t="s">
        <v>377</v>
      </c>
      <c r="AE186" s="811" t="s">
        <v>377</v>
      </c>
      <c r="AF186" s="811" t="s">
        <v>377</v>
      </c>
      <c r="AG186" s="811" t="s">
        <v>377</v>
      </c>
      <c r="AH186" s="811" t="s">
        <v>377</v>
      </c>
      <c r="AI186" s="811" t="s">
        <v>377</v>
      </c>
      <c r="AJ186" s="811" t="s">
        <v>377</v>
      </c>
      <c r="AK186" s="811" t="s">
        <v>377</v>
      </c>
      <c r="AL186" s="811" t="s">
        <v>377</v>
      </c>
      <c r="AM186" s="811" t="s">
        <v>377</v>
      </c>
      <c r="AN186" s="811" t="s">
        <v>377</v>
      </c>
      <c r="AO186" s="811" t="s">
        <v>377</v>
      </c>
      <c r="AP186" s="805">
        <v>10</v>
      </c>
      <c r="AQ186" s="806" t="s">
        <v>377</v>
      </c>
      <c r="AR186" s="811">
        <v>41691</v>
      </c>
      <c r="AS186" s="811">
        <v>41439</v>
      </c>
      <c r="AT186" s="804" t="s">
        <v>4169</v>
      </c>
      <c r="AU186" s="804" t="s">
        <v>3562</v>
      </c>
      <c r="AV186" s="807" t="s">
        <v>4979</v>
      </c>
      <c r="AW186" s="804" t="s">
        <v>3993</v>
      </c>
      <c r="AX186" s="816">
        <v>1</v>
      </c>
      <c r="AY186" s="817">
        <v>288</v>
      </c>
      <c r="AZ186" s="804" t="s">
        <v>4977</v>
      </c>
      <c r="BA186" s="790" t="str">
        <f t="shared" si="10"/>
        <v>Ajout INS / 3005-9564 / 80</v>
      </c>
      <c r="BB186" s="791">
        <f t="shared" si="11"/>
        <v>0</v>
      </c>
      <c r="BC186" s="791" t="s">
        <v>3654</v>
      </c>
      <c r="BD186" s="792" t="s">
        <v>3655</v>
      </c>
      <c r="BE186" s="790" t="s">
        <v>3654</v>
      </c>
    </row>
    <row r="187" spans="1:57" ht="30">
      <c r="A187" s="803" t="s">
        <v>3735</v>
      </c>
      <c r="B187" s="803" t="s">
        <v>4087</v>
      </c>
      <c r="C187" s="804" t="s">
        <v>3803</v>
      </c>
      <c r="D187" s="804" t="s">
        <v>3813</v>
      </c>
      <c r="E187" s="805">
        <v>14</v>
      </c>
      <c r="F187" s="806" t="s">
        <v>4980</v>
      </c>
      <c r="G187" s="807" t="s">
        <v>1972</v>
      </c>
      <c r="H187" s="808" t="s">
        <v>4981</v>
      </c>
      <c r="I187" s="803" t="s">
        <v>4982</v>
      </c>
      <c r="J187" s="804" t="s">
        <v>2047</v>
      </c>
      <c r="K187" s="803" t="s">
        <v>4983</v>
      </c>
      <c r="L187" s="803" t="s">
        <v>4984</v>
      </c>
      <c r="M187" s="807" t="s">
        <v>3560</v>
      </c>
      <c r="N187" s="807" t="s">
        <v>371</v>
      </c>
      <c r="O187" s="809">
        <v>26</v>
      </c>
      <c r="P187" s="810">
        <v>26</v>
      </c>
      <c r="Q187" s="807" t="s">
        <v>1</v>
      </c>
      <c r="R187" s="811">
        <v>41823</v>
      </c>
      <c r="S187" s="811" t="s">
        <v>377</v>
      </c>
      <c r="T187" s="811">
        <v>42235</v>
      </c>
      <c r="U187" s="811" t="s">
        <v>377</v>
      </c>
      <c r="V187" s="812">
        <v>43738</v>
      </c>
      <c r="W187" s="813">
        <v>43738</v>
      </c>
      <c r="X187" s="814" t="s">
        <v>377</v>
      </c>
      <c r="Y187" s="815" t="s">
        <v>377</v>
      </c>
      <c r="Z187" s="811" t="s">
        <v>377</v>
      </c>
      <c r="AA187" s="811" t="s">
        <v>377</v>
      </c>
      <c r="AB187" s="811" t="s">
        <v>377</v>
      </c>
      <c r="AC187" s="811" t="s">
        <v>377</v>
      </c>
      <c r="AD187" s="811" t="s">
        <v>377</v>
      </c>
      <c r="AE187" s="811" t="s">
        <v>377</v>
      </c>
      <c r="AF187" s="811" t="s">
        <v>377</v>
      </c>
      <c r="AG187" s="811" t="s">
        <v>377</v>
      </c>
      <c r="AH187" s="811" t="s">
        <v>377</v>
      </c>
      <c r="AI187" s="811" t="s">
        <v>377</v>
      </c>
      <c r="AJ187" s="811" t="s">
        <v>377</v>
      </c>
      <c r="AK187" s="811" t="s">
        <v>377</v>
      </c>
      <c r="AL187" s="811" t="s">
        <v>377</v>
      </c>
      <c r="AM187" s="811" t="s">
        <v>377</v>
      </c>
      <c r="AN187" s="811" t="s">
        <v>377</v>
      </c>
      <c r="AO187" s="811" t="s">
        <v>377</v>
      </c>
      <c r="AP187" s="805">
        <v>10</v>
      </c>
      <c r="AQ187" s="806" t="s">
        <v>377</v>
      </c>
      <c r="AR187" s="811">
        <v>41691</v>
      </c>
      <c r="AS187" s="811">
        <v>41439</v>
      </c>
      <c r="AT187" s="804" t="s">
        <v>3563</v>
      </c>
      <c r="AU187" s="804" t="s">
        <v>3562</v>
      </c>
      <c r="AV187" s="807" t="s">
        <v>4985</v>
      </c>
      <c r="AW187" s="804" t="s">
        <v>3993</v>
      </c>
      <c r="AX187" s="816">
        <v>1</v>
      </c>
      <c r="AY187" s="817">
        <v>699</v>
      </c>
      <c r="AZ187" s="804" t="s">
        <v>2047</v>
      </c>
      <c r="BA187" s="790" t="str">
        <f t="shared" si="10"/>
        <v>Augment. INS / 3006-0511 / 26</v>
      </c>
      <c r="BB187" s="791">
        <f t="shared" si="11"/>
        <v>0</v>
      </c>
      <c r="BC187" s="791" t="s">
        <v>3654</v>
      </c>
      <c r="BD187" s="792" t="s">
        <v>3655</v>
      </c>
      <c r="BE187" s="790" t="s">
        <v>3654</v>
      </c>
    </row>
    <row r="188" spans="1:57" ht="30">
      <c r="A188" s="803" t="s">
        <v>3735</v>
      </c>
      <c r="B188" s="803" t="s">
        <v>4087</v>
      </c>
      <c r="C188" s="804" t="s">
        <v>377</v>
      </c>
      <c r="D188" s="804" t="s">
        <v>377</v>
      </c>
      <c r="E188" s="805">
        <v>14</v>
      </c>
      <c r="F188" s="806" t="s">
        <v>4986</v>
      </c>
      <c r="G188" s="807" t="s">
        <v>1972</v>
      </c>
      <c r="H188" s="808" t="s">
        <v>4987</v>
      </c>
      <c r="I188" s="803" t="s">
        <v>4988</v>
      </c>
      <c r="J188" s="804" t="s">
        <v>4989</v>
      </c>
      <c r="K188" s="803" t="s">
        <v>4990</v>
      </c>
      <c r="L188" s="803" t="s">
        <v>4989</v>
      </c>
      <c r="M188" s="807" t="s">
        <v>4000</v>
      </c>
      <c r="N188" s="807" t="s">
        <v>693</v>
      </c>
      <c r="O188" s="809" t="s">
        <v>377</v>
      </c>
      <c r="P188" s="810">
        <v>9</v>
      </c>
      <c r="Q188" s="807" t="s">
        <v>4</v>
      </c>
      <c r="R188" s="811" t="s">
        <v>377</v>
      </c>
      <c r="S188" s="811" t="s">
        <v>377</v>
      </c>
      <c r="T188" s="811" t="s">
        <v>377</v>
      </c>
      <c r="U188" s="811" t="s">
        <v>377</v>
      </c>
      <c r="V188" s="812" t="s">
        <v>377</v>
      </c>
      <c r="W188" s="813" t="s">
        <v>377</v>
      </c>
      <c r="X188" s="814" t="s">
        <v>377</v>
      </c>
      <c r="Y188" s="815" t="s">
        <v>377</v>
      </c>
      <c r="Z188" s="811" t="s">
        <v>377</v>
      </c>
      <c r="AA188" s="811" t="s">
        <v>377</v>
      </c>
      <c r="AB188" s="811" t="s">
        <v>377</v>
      </c>
      <c r="AC188" s="811" t="s">
        <v>377</v>
      </c>
      <c r="AD188" s="811" t="s">
        <v>377</v>
      </c>
      <c r="AE188" s="811" t="s">
        <v>377</v>
      </c>
      <c r="AF188" s="811" t="s">
        <v>377</v>
      </c>
      <c r="AG188" s="811" t="s">
        <v>377</v>
      </c>
      <c r="AH188" s="811" t="s">
        <v>377</v>
      </c>
      <c r="AI188" s="811" t="s">
        <v>377</v>
      </c>
      <c r="AJ188" s="811" t="s">
        <v>377</v>
      </c>
      <c r="AK188" s="811" t="s">
        <v>377</v>
      </c>
      <c r="AL188" s="811" t="s">
        <v>377</v>
      </c>
      <c r="AM188" s="811" t="s">
        <v>377</v>
      </c>
      <c r="AN188" s="811" t="s">
        <v>377</v>
      </c>
      <c r="AO188" s="811" t="s">
        <v>377</v>
      </c>
      <c r="AP188" s="805" t="s">
        <v>377</v>
      </c>
      <c r="AQ188" s="806" t="s">
        <v>377</v>
      </c>
      <c r="AR188" s="811">
        <v>41691</v>
      </c>
      <c r="AS188" s="811" t="s">
        <v>377</v>
      </c>
      <c r="AT188" s="804" t="s">
        <v>377</v>
      </c>
      <c r="AU188" s="804" t="s">
        <v>357</v>
      </c>
      <c r="AV188" s="807" t="s">
        <v>4991</v>
      </c>
      <c r="AW188" s="804" t="s">
        <v>4003</v>
      </c>
      <c r="AX188" s="816">
        <v>3</v>
      </c>
      <c r="AY188" s="817">
        <v>60012442</v>
      </c>
      <c r="AZ188" s="804" t="s">
        <v>4992</v>
      </c>
      <c r="BA188" s="790" t="str">
        <f t="shared" si="10"/>
        <v>Augment. gard. / 3005-9571 / NULL</v>
      </c>
      <c r="BB188" s="791">
        <f t="shared" si="11"/>
        <v>0</v>
      </c>
      <c r="BC188" s="791" t="s">
        <v>3654</v>
      </c>
      <c r="BD188" s="792" t="s">
        <v>3655</v>
      </c>
      <c r="BE188" s="790" t="s">
        <v>3654</v>
      </c>
    </row>
    <row r="189" spans="1:57" ht="30">
      <c r="A189" s="803" t="s">
        <v>3735</v>
      </c>
      <c r="B189" s="803" t="s">
        <v>4087</v>
      </c>
      <c r="C189" s="804" t="s">
        <v>377</v>
      </c>
      <c r="D189" s="804" t="s">
        <v>377</v>
      </c>
      <c r="E189" s="805">
        <v>14</v>
      </c>
      <c r="F189" s="806" t="s">
        <v>4986</v>
      </c>
      <c r="G189" s="807" t="s">
        <v>1972</v>
      </c>
      <c r="H189" s="808" t="s">
        <v>4993</v>
      </c>
      <c r="I189" s="803" t="s">
        <v>4988</v>
      </c>
      <c r="J189" s="804" t="s">
        <v>4989</v>
      </c>
      <c r="K189" s="803" t="s">
        <v>4990</v>
      </c>
      <c r="L189" s="803" t="s">
        <v>4989</v>
      </c>
      <c r="M189" s="807" t="s">
        <v>3560</v>
      </c>
      <c r="N189" s="807" t="s">
        <v>395</v>
      </c>
      <c r="O189" s="809">
        <v>69</v>
      </c>
      <c r="P189" s="810">
        <v>69</v>
      </c>
      <c r="Q189" s="807" t="s">
        <v>4</v>
      </c>
      <c r="R189" s="811">
        <v>41767</v>
      </c>
      <c r="S189" s="811" t="s">
        <v>377</v>
      </c>
      <c r="T189" s="811">
        <v>42184</v>
      </c>
      <c r="U189" s="811" t="s">
        <v>377</v>
      </c>
      <c r="V189" s="812">
        <v>43008</v>
      </c>
      <c r="W189" s="813">
        <v>43738</v>
      </c>
      <c r="X189" s="814" t="s">
        <v>377</v>
      </c>
      <c r="Y189" s="815">
        <v>24</v>
      </c>
      <c r="Z189" s="811" t="s">
        <v>377</v>
      </c>
      <c r="AA189" s="811" t="s">
        <v>377</v>
      </c>
      <c r="AB189" s="811" t="s">
        <v>377</v>
      </c>
      <c r="AC189" s="811" t="s">
        <v>377</v>
      </c>
      <c r="AD189" s="811" t="s">
        <v>377</v>
      </c>
      <c r="AE189" s="811" t="s">
        <v>377</v>
      </c>
      <c r="AF189" s="811" t="s">
        <v>377</v>
      </c>
      <c r="AG189" s="811" t="s">
        <v>377</v>
      </c>
      <c r="AH189" s="811" t="s">
        <v>377</v>
      </c>
      <c r="AI189" s="811" t="s">
        <v>377</v>
      </c>
      <c r="AJ189" s="811" t="s">
        <v>377</v>
      </c>
      <c r="AK189" s="811" t="s">
        <v>377</v>
      </c>
      <c r="AL189" s="811" t="s">
        <v>377</v>
      </c>
      <c r="AM189" s="811" t="s">
        <v>377</v>
      </c>
      <c r="AN189" s="811" t="s">
        <v>377</v>
      </c>
      <c r="AO189" s="811" t="s">
        <v>377</v>
      </c>
      <c r="AP189" s="805">
        <v>10</v>
      </c>
      <c r="AQ189" s="806" t="s">
        <v>377</v>
      </c>
      <c r="AR189" s="811">
        <v>41691</v>
      </c>
      <c r="AS189" s="811" t="s">
        <v>377</v>
      </c>
      <c r="AT189" s="804" t="s">
        <v>3836</v>
      </c>
      <c r="AU189" s="804" t="s">
        <v>3562</v>
      </c>
      <c r="AV189" s="807" t="s">
        <v>4994</v>
      </c>
      <c r="AW189" s="804" t="s">
        <v>3993</v>
      </c>
      <c r="AX189" s="816">
        <v>2</v>
      </c>
      <c r="AY189" s="817">
        <v>60012442</v>
      </c>
      <c r="AZ189" s="804" t="s">
        <v>4992</v>
      </c>
      <c r="BA189" s="790" t="str">
        <f t="shared" si="10"/>
        <v>Impl. garderie / 3005-9571 / 69</v>
      </c>
      <c r="BB189" s="791">
        <f t="shared" si="11"/>
        <v>0</v>
      </c>
      <c r="BC189" s="791" t="s">
        <v>3654</v>
      </c>
      <c r="BD189" s="792" t="s">
        <v>3655</v>
      </c>
      <c r="BE189" s="790" t="s">
        <v>3654</v>
      </c>
    </row>
    <row r="190" spans="1:57" ht="30">
      <c r="A190" s="803" t="s">
        <v>3735</v>
      </c>
      <c r="B190" s="803" t="s">
        <v>4087</v>
      </c>
      <c r="C190" s="804" t="s">
        <v>3820</v>
      </c>
      <c r="D190" s="804" t="s">
        <v>3813</v>
      </c>
      <c r="E190" s="805">
        <v>14</v>
      </c>
      <c r="F190" s="806" t="s">
        <v>2952</v>
      </c>
      <c r="G190" s="807" t="s">
        <v>2951</v>
      </c>
      <c r="H190" s="808" t="s">
        <v>4995</v>
      </c>
      <c r="I190" s="803" t="s">
        <v>4996</v>
      </c>
      <c r="J190" s="804" t="s">
        <v>4997</v>
      </c>
      <c r="K190" s="803" t="s">
        <v>4998</v>
      </c>
      <c r="L190" s="803" t="s">
        <v>4999</v>
      </c>
      <c r="M190" s="807" t="s">
        <v>3560</v>
      </c>
      <c r="N190" s="807" t="s">
        <v>347</v>
      </c>
      <c r="O190" s="809">
        <v>80</v>
      </c>
      <c r="P190" s="810">
        <v>80</v>
      </c>
      <c r="Q190" s="807" t="s">
        <v>1</v>
      </c>
      <c r="R190" s="811">
        <v>41752</v>
      </c>
      <c r="S190" s="811" t="s">
        <v>377</v>
      </c>
      <c r="T190" s="811">
        <v>42215</v>
      </c>
      <c r="U190" s="811" t="s">
        <v>377</v>
      </c>
      <c r="V190" s="812">
        <v>43373</v>
      </c>
      <c r="W190" s="813">
        <v>44104</v>
      </c>
      <c r="X190" s="814" t="s">
        <v>377</v>
      </c>
      <c r="Y190" s="815">
        <v>24</v>
      </c>
      <c r="Z190" s="811" t="s">
        <v>377</v>
      </c>
      <c r="AA190" s="811" t="s">
        <v>377</v>
      </c>
      <c r="AB190" s="811" t="s">
        <v>377</v>
      </c>
      <c r="AC190" s="811" t="s">
        <v>377</v>
      </c>
      <c r="AD190" s="811" t="s">
        <v>377</v>
      </c>
      <c r="AE190" s="811" t="s">
        <v>377</v>
      </c>
      <c r="AF190" s="811" t="s">
        <v>377</v>
      </c>
      <c r="AG190" s="811" t="s">
        <v>377</v>
      </c>
      <c r="AH190" s="811" t="s">
        <v>377</v>
      </c>
      <c r="AI190" s="811" t="s">
        <v>377</v>
      </c>
      <c r="AJ190" s="811" t="s">
        <v>377</v>
      </c>
      <c r="AK190" s="811" t="s">
        <v>377</v>
      </c>
      <c r="AL190" s="811" t="s">
        <v>377</v>
      </c>
      <c r="AM190" s="811" t="s">
        <v>377</v>
      </c>
      <c r="AN190" s="811" t="s">
        <v>377</v>
      </c>
      <c r="AO190" s="811" t="s">
        <v>377</v>
      </c>
      <c r="AP190" s="805">
        <v>10</v>
      </c>
      <c r="AQ190" s="806" t="s">
        <v>377</v>
      </c>
      <c r="AR190" s="811">
        <v>41691</v>
      </c>
      <c r="AS190" s="811">
        <v>41439</v>
      </c>
      <c r="AT190" s="804" t="s">
        <v>4125</v>
      </c>
      <c r="AU190" s="804" t="s">
        <v>3596</v>
      </c>
      <c r="AV190" s="807" t="s">
        <v>5000</v>
      </c>
      <c r="AW190" s="804" t="s">
        <v>3993</v>
      </c>
      <c r="AX190" s="816">
        <v>1</v>
      </c>
      <c r="AY190" s="817">
        <v>60003984</v>
      </c>
      <c r="AZ190" s="804" t="s">
        <v>4997</v>
      </c>
      <c r="BA190" s="790" t="str">
        <f t="shared" si="10"/>
        <v>Ajout INS / 3005-9623 / 80</v>
      </c>
      <c r="BB190" s="791">
        <f t="shared" si="11"/>
        <v>0</v>
      </c>
      <c r="BC190" s="791" t="s">
        <v>3654</v>
      </c>
      <c r="BD190" s="792" t="s">
        <v>3655</v>
      </c>
      <c r="BE190" s="790" t="s">
        <v>3654</v>
      </c>
    </row>
    <row r="191" spans="1:57" ht="30">
      <c r="A191" s="803" t="s">
        <v>3735</v>
      </c>
      <c r="B191" s="803" t="s">
        <v>4087</v>
      </c>
      <c r="C191" s="804" t="s">
        <v>3812</v>
      </c>
      <c r="D191" s="804" t="s">
        <v>3813</v>
      </c>
      <c r="E191" s="805">
        <v>14</v>
      </c>
      <c r="F191" s="806" t="s">
        <v>2952</v>
      </c>
      <c r="G191" s="807" t="s">
        <v>2951</v>
      </c>
      <c r="H191" s="808" t="s">
        <v>5001</v>
      </c>
      <c r="I191" s="803" t="s">
        <v>5002</v>
      </c>
      <c r="J191" s="804" t="s">
        <v>5003</v>
      </c>
      <c r="K191" s="803" t="s">
        <v>5004</v>
      </c>
      <c r="L191" s="803" t="s">
        <v>5005</v>
      </c>
      <c r="M191" s="807" t="s">
        <v>3560</v>
      </c>
      <c r="N191" s="807" t="s">
        <v>347</v>
      </c>
      <c r="O191" s="809">
        <v>78</v>
      </c>
      <c r="P191" s="810">
        <v>78</v>
      </c>
      <c r="Q191" s="807" t="s">
        <v>1</v>
      </c>
      <c r="R191" s="811">
        <v>42180</v>
      </c>
      <c r="S191" s="811" t="s">
        <v>377</v>
      </c>
      <c r="T191" s="811">
        <v>42207</v>
      </c>
      <c r="U191" s="811" t="s">
        <v>377</v>
      </c>
      <c r="V191" s="812">
        <v>43008</v>
      </c>
      <c r="W191" s="813">
        <v>43738</v>
      </c>
      <c r="X191" s="814" t="s">
        <v>377</v>
      </c>
      <c r="Y191" s="815">
        <v>24</v>
      </c>
      <c r="Z191" s="811" t="s">
        <v>377</v>
      </c>
      <c r="AA191" s="811" t="s">
        <v>377</v>
      </c>
      <c r="AB191" s="811" t="s">
        <v>377</v>
      </c>
      <c r="AC191" s="811" t="s">
        <v>377</v>
      </c>
      <c r="AD191" s="811" t="s">
        <v>377</v>
      </c>
      <c r="AE191" s="811" t="s">
        <v>377</v>
      </c>
      <c r="AF191" s="811" t="s">
        <v>377</v>
      </c>
      <c r="AG191" s="811" t="s">
        <v>377</v>
      </c>
      <c r="AH191" s="811" t="s">
        <v>377</v>
      </c>
      <c r="AI191" s="811" t="s">
        <v>377</v>
      </c>
      <c r="AJ191" s="811" t="s">
        <v>377</v>
      </c>
      <c r="AK191" s="811" t="s">
        <v>377</v>
      </c>
      <c r="AL191" s="811" t="s">
        <v>377</v>
      </c>
      <c r="AM191" s="811" t="s">
        <v>377</v>
      </c>
      <c r="AN191" s="811" t="s">
        <v>377</v>
      </c>
      <c r="AO191" s="811" t="s">
        <v>377</v>
      </c>
      <c r="AP191" s="805">
        <v>10</v>
      </c>
      <c r="AQ191" s="806" t="s">
        <v>377</v>
      </c>
      <c r="AR191" s="811">
        <v>41691</v>
      </c>
      <c r="AS191" s="811">
        <v>41439</v>
      </c>
      <c r="AT191" s="804" t="s">
        <v>3836</v>
      </c>
      <c r="AU191" s="804" t="s">
        <v>3596</v>
      </c>
      <c r="AV191" s="807" t="s">
        <v>5006</v>
      </c>
      <c r="AW191" s="804" t="s">
        <v>3993</v>
      </c>
      <c r="AX191" s="816">
        <v>1</v>
      </c>
      <c r="AY191" s="817">
        <v>1650</v>
      </c>
      <c r="AZ191" s="804" t="s">
        <v>5003</v>
      </c>
      <c r="BA191" s="790" t="str">
        <f t="shared" si="10"/>
        <v>Ajout INS / 3005-9615 / 78</v>
      </c>
      <c r="BB191" s="791">
        <f t="shared" si="11"/>
        <v>0</v>
      </c>
      <c r="BC191" s="791" t="s">
        <v>3654</v>
      </c>
      <c r="BD191" s="792" t="s">
        <v>3655</v>
      </c>
      <c r="BE191" s="790" t="s">
        <v>3654</v>
      </c>
    </row>
    <row r="192" spans="1:57" ht="30">
      <c r="A192" s="803" t="s">
        <v>3735</v>
      </c>
      <c r="B192" s="803" t="s">
        <v>4087</v>
      </c>
      <c r="C192" s="804" t="s">
        <v>3812</v>
      </c>
      <c r="D192" s="804" t="s">
        <v>3813</v>
      </c>
      <c r="E192" s="805">
        <v>14</v>
      </c>
      <c r="F192" s="806" t="s">
        <v>1979</v>
      </c>
      <c r="G192" s="807" t="s">
        <v>1978</v>
      </c>
      <c r="H192" s="808" t="s">
        <v>5007</v>
      </c>
      <c r="I192" s="803" t="s">
        <v>5008</v>
      </c>
      <c r="J192" s="804" t="s">
        <v>5009</v>
      </c>
      <c r="K192" s="803" t="s">
        <v>5010</v>
      </c>
      <c r="L192" s="803" t="s">
        <v>5009</v>
      </c>
      <c r="M192" s="807" t="s">
        <v>4000</v>
      </c>
      <c r="N192" s="807" t="s">
        <v>693</v>
      </c>
      <c r="O192" s="809" t="s">
        <v>377</v>
      </c>
      <c r="P192" s="810">
        <v>26</v>
      </c>
      <c r="Q192" s="807" t="s">
        <v>4</v>
      </c>
      <c r="R192" s="811" t="s">
        <v>377</v>
      </c>
      <c r="S192" s="811" t="s">
        <v>377</v>
      </c>
      <c r="T192" s="811" t="s">
        <v>377</v>
      </c>
      <c r="U192" s="811" t="s">
        <v>377</v>
      </c>
      <c r="V192" s="812" t="s">
        <v>377</v>
      </c>
      <c r="W192" s="813" t="s">
        <v>377</v>
      </c>
      <c r="X192" s="814" t="s">
        <v>377</v>
      </c>
      <c r="Y192" s="815" t="s">
        <v>377</v>
      </c>
      <c r="Z192" s="811" t="s">
        <v>377</v>
      </c>
      <c r="AA192" s="811" t="s">
        <v>377</v>
      </c>
      <c r="AB192" s="811" t="s">
        <v>377</v>
      </c>
      <c r="AC192" s="811" t="s">
        <v>377</v>
      </c>
      <c r="AD192" s="811" t="s">
        <v>377</v>
      </c>
      <c r="AE192" s="811" t="s">
        <v>377</v>
      </c>
      <c r="AF192" s="811" t="s">
        <v>377</v>
      </c>
      <c r="AG192" s="811" t="s">
        <v>377</v>
      </c>
      <c r="AH192" s="811" t="s">
        <v>377</v>
      </c>
      <c r="AI192" s="811" t="s">
        <v>377</v>
      </c>
      <c r="AJ192" s="811" t="s">
        <v>377</v>
      </c>
      <c r="AK192" s="811" t="s">
        <v>377</v>
      </c>
      <c r="AL192" s="811" t="s">
        <v>377</v>
      </c>
      <c r="AM192" s="811" t="s">
        <v>377</v>
      </c>
      <c r="AN192" s="811" t="s">
        <v>377</v>
      </c>
      <c r="AO192" s="811" t="s">
        <v>377</v>
      </c>
      <c r="AP192" s="805" t="s">
        <v>377</v>
      </c>
      <c r="AQ192" s="806" t="s">
        <v>377</v>
      </c>
      <c r="AR192" s="811">
        <v>41691</v>
      </c>
      <c r="AS192" s="811" t="s">
        <v>377</v>
      </c>
      <c r="AT192" s="804" t="s">
        <v>377</v>
      </c>
      <c r="AU192" s="804" t="s">
        <v>357</v>
      </c>
      <c r="AV192" s="807" t="s">
        <v>5011</v>
      </c>
      <c r="AW192" s="804" t="s">
        <v>4003</v>
      </c>
      <c r="AX192" s="816">
        <v>8</v>
      </c>
      <c r="AY192" s="817">
        <v>60006039</v>
      </c>
      <c r="AZ192" s="804" t="s">
        <v>5012</v>
      </c>
      <c r="BA192" s="790" t="str">
        <f t="shared" si="10"/>
        <v>Augment. gard. / 3005-4235 / NULL</v>
      </c>
      <c r="BB192" s="791">
        <f t="shared" si="11"/>
        <v>0</v>
      </c>
      <c r="BC192" s="791" t="s">
        <v>3654</v>
      </c>
      <c r="BD192" s="792" t="s">
        <v>3655</v>
      </c>
      <c r="BE192" s="790" t="s">
        <v>3654</v>
      </c>
    </row>
    <row r="193" spans="1:57" ht="30">
      <c r="A193" s="803" t="s">
        <v>3735</v>
      </c>
      <c r="B193" s="803" t="s">
        <v>4087</v>
      </c>
      <c r="C193" s="804" t="s">
        <v>3820</v>
      </c>
      <c r="D193" s="804" t="s">
        <v>3813</v>
      </c>
      <c r="E193" s="805">
        <v>14</v>
      </c>
      <c r="F193" s="806" t="s">
        <v>1979</v>
      </c>
      <c r="G193" s="807" t="s">
        <v>1978</v>
      </c>
      <c r="H193" s="808" t="s">
        <v>5013</v>
      </c>
      <c r="I193" s="803" t="s">
        <v>5014</v>
      </c>
      <c r="J193" s="804" t="s">
        <v>5015</v>
      </c>
      <c r="K193" s="803" t="s">
        <v>5016</v>
      </c>
      <c r="L193" s="803" t="s">
        <v>5015</v>
      </c>
      <c r="M193" s="807" t="s">
        <v>3572</v>
      </c>
      <c r="N193" s="807" t="s">
        <v>371</v>
      </c>
      <c r="O193" s="809">
        <v>15</v>
      </c>
      <c r="P193" s="810">
        <v>15</v>
      </c>
      <c r="Q193" s="807" t="s">
        <v>1</v>
      </c>
      <c r="R193" s="811">
        <v>41759</v>
      </c>
      <c r="S193" s="811">
        <v>41759</v>
      </c>
      <c r="T193" s="811" t="s">
        <v>377</v>
      </c>
      <c r="U193" s="811" t="s">
        <v>377</v>
      </c>
      <c r="V193" s="812">
        <v>42308</v>
      </c>
      <c r="W193" s="813">
        <v>43008</v>
      </c>
      <c r="X193" s="814" t="s">
        <v>377</v>
      </c>
      <c r="Y193" s="815">
        <v>23</v>
      </c>
      <c r="Z193" s="811" t="s">
        <v>377</v>
      </c>
      <c r="AA193" s="811" t="s">
        <v>377</v>
      </c>
      <c r="AB193" s="811" t="s">
        <v>377</v>
      </c>
      <c r="AC193" s="811" t="s">
        <v>377</v>
      </c>
      <c r="AD193" s="811" t="s">
        <v>377</v>
      </c>
      <c r="AE193" s="811" t="s">
        <v>377</v>
      </c>
      <c r="AF193" s="811" t="s">
        <v>377</v>
      </c>
      <c r="AG193" s="811" t="s">
        <v>377</v>
      </c>
      <c r="AH193" s="811" t="s">
        <v>377</v>
      </c>
      <c r="AI193" s="811" t="s">
        <v>377</v>
      </c>
      <c r="AJ193" s="811" t="s">
        <v>377</v>
      </c>
      <c r="AK193" s="811" t="s">
        <v>377</v>
      </c>
      <c r="AL193" s="811" t="s">
        <v>377</v>
      </c>
      <c r="AM193" s="811" t="s">
        <v>377</v>
      </c>
      <c r="AN193" s="811" t="s">
        <v>377</v>
      </c>
      <c r="AO193" s="811" t="s">
        <v>377</v>
      </c>
      <c r="AP193" s="805">
        <v>70</v>
      </c>
      <c r="AQ193" s="806" t="s">
        <v>5017</v>
      </c>
      <c r="AR193" s="811">
        <v>41691</v>
      </c>
      <c r="AS193" s="811">
        <v>41439</v>
      </c>
      <c r="AT193" s="804" t="s">
        <v>4001</v>
      </c>
      <c r="AU193" s="804" t="s">
        <v>3596</v>
      </c>
      <c r="AV193" s="807" t="s">
        <v>5018</v>
      </c>
      <c r="AW193" s="804" t="s">
        <v>3993</v>
      </c>
      <c r="AX193" s="816">
        <v>4</v>
      </c>
      <c r="AY193" s="817">
        <v>1562</v>
      </c>
      <c r="AZ193" s="804" t="s">
        <v>5015</v>
      </c>
      <c r="BA193" s="790" t="str">
        <f t="shared" si="10"/>
        <v>Augment. INS / 3005-7821 / 15</v>
      </c>
      <c r="BB193" s="791" t="s">
        <v>3577</v>
      </c>
      <c r="BC193" s="791" t="s">
        <v>3577</v>
      </c>
      <c r="BD193" s="791" t="s">
        <v>3577</v>
      </c>
      <c r="BE193" s="791" t="s">
        <v>3577</v>
      </c>
    </row>
    <row r="194" spans="1:57" ht="30">
      <c r="A194" s="803" t="s">
        <v>3735</v>
      </c>
      <c r="B194" s="803" t="s">
        <v>4087</v>
      </c>
      <c r="C194" s="804" t="s">
        <v>3820</v>
      </c>
      <c r="D194" s="804" t="s">
        <v>3813</v>
      </c>
      <c r="E194" s="805">
        <v>14</v>
      </c>
      <c r="F194" s="806" t="s">
        <v>1999</v>
      </c>
      <c r="G194" s="807" t="s">
        <v>1993</v>
      </c>
      <c r="H194" s="808" t="s">
        <v>5019</v>
      </c>
      <c r="I194" s="803" t="s">
        <v>5020</v>
      </c>
      <c r="J194" s="804" t="s">
        <v>5021</v>
      </c>
      <c r="K194" s="803" t="s">
        <v>5022</v>
      </c>
      <c r="L194" s="803" t="s">
        <v>5023</v>
      </c>
      <c r="M194" s="807" t="s">
        <v>3560</v>
      </c>
      <c r="N194" s="807" t="s">
        <v>347</v>
      </c>
      <c r="O194" s="809">
        <v>78</v>
      </c>
      <c r="P194" s="810">
        <v>78</v>
      </c>
      <c r="Q194" s="807" t="s">
        <v>1</v>
      </c>
      <c r="R194" s="811">
        <v>41758</v>
      </c>
      <c r="S194" s="811" t="s">
        <v>377</v>
      </c>
      <c r="T194" s="811">
        <v>42185</v>
      </c>
      <c r="U194" s="811" t="s">
        <v>377</v>
      </c>
      <c r="V194" s="812">
        <v>43738</v>
      </c>
      <c r="W194" s="813">
        <v>43738</v>
      </c>
      <c r="X194" s="814" t="s">
        <v>377</v>
      </c>
      <c r="Y194" s="815" t="s">
        <v>377</v>
      </c>
      <c r="Z194" s="811" t="s">
        <v>377</v>
      </c>
      <c r="AA194" s="811" t="s">
        <v>377</v>
      </c>
      <c r="AB194" s="811" t="s">
        <v>377</v>
      </c>
      <c r="AC194" s="811" t="s">
        <v>377</v>
      </c>
      <c r="AD194" s="811" t="s">
        <v>377</v>
      </c>
      <c r="AE194" s="811" t="s">
        <v>377</v>
      </c>
      <c r="AF194" s="811" t="s">
        <v>377</v>
      </c>
      <c r="AG194" s="811" t="s">
        <v>377</v>
      </c>
      <c r="AH194" s="811" t="s">
        <v>377</v>
      </c>
      <c r="AI194" s="811" t="s">
        <v>377</v>
      </c>
      <c r="AJ194" s="811" t="s">
        <v>377</v>
      </c>
      <c r="AK194" s="811" t="s">
        <v>377</v>
      </c>
      <c r="AL194" s="811" t="s">
        <v>377</v>
      </c>
      <c r="AM194" s="811" t="s">
        <v>377</v>
      </c>
      <c r="AN194" s="811" t="s">
        <v>377</v>
      </c>
      <c r="AO194" s="811" t="s">
        <v>377</v>
      </c>
      <c r="AP194" s="805">
        <v>10</v>
      </c>
      <c r="AQ194" s="806" t="s">
        <v>377</v>
      </c>
      <c r="AR194" s="811">
        <v>41691</v>
      </c>
      <c r="AS194" s="811">
        <v>41439</v>
      </c>
      <c r="AT194" s="804" t="s">
        <v>4169</v>
      </c>
      <c r="AU194" s="804" t="s">
        <v>3596</v>
      </c>
      <c r="AV194" s="807" t="s">
        <v>5024</v>
      </c>
      <c r="AW194" s="804" t="s">
        <v>3993</v>
      </c>
      <c r="AX194" s="816">
        <v>1</v>
      </c>
      <c r="AY194" s="817">
        <v>60001106</v>
      </c>
      <c r="AZ194" s="804" t="s">
        <v>5021</v>
      </c>
      <c r="BA194" s="790" t="str">
        <f t="shared" si="10"/>
        <v>Ajout INS / 3005-9613 / 78</v>
      </c>
      <c r="BB194" s="791">
        <f t="shared" si="11"/>
        <v>0</v>
      </c>
      <c r="BC194" s="791" t="s">
        <v>3654</v>
      </c>
      <c r="BD194" s="792" t="s">
        <v>3655</v>
      </c>
      <c r="BE194" s="790" t="s">
        <v>3654</v>
      </c>
    </row>
    <row r="195" spans="1:57" ht="30">
      <c r="A195" s="803" t="s">
        <v>3735</v>
      </c>
      <c r="B195" s="803" t="s">
        <v>4087</v>
      </c>
      <c r="C195" s="804" t="s">
        <v>3803</v>
      </c>
      <c r="D195" s="804" t="s">
        <v>3813</v>
      </c>
      <c r="E195" s="805">
        <v>14</v>
      </c>
      <c r="F195" s="806" t="s">
        <v>5025</v>
      </c>
      <c r="G195" s="807" t="s">
        <v>2027</v>
      </c>
      <c r="H195" s="808" t="s">
        <v>5026</v>
      </c>
      <c r="I195" s="803" t="s">
        <v>4982</v>
      </c>
      <c r="J195" s="804" t="s">
        <v>2047</v>
      </c>
      <c r="K195" s="803" t="s">
        <v>4982</v>
      </c>
      <c r="L195" s="803" t="s">
        <v>2047</v>
      </c>
      <c r="M195" s="807" t="s">
        <v>3560</v>
      </c>
      <c r="N195" s="807" t="s">
        <v>371</v>
      </c>
      <c r="O195" s="809">
        <v>8</v>
      </c>
      <c r="P195" s="810">
        <v>8</v>
      </c>
      <c r="Q195" s="807" t="s">
        <v>1</v>
      </c>
      <c r="R195" s="811">
        <v>41789</v>
      </c>
      <c r="S195" s="811" t="s">
        <v>377</v>
      </c>
      <c r="T195" s="811">
        <v>42187</v>
      </c>
      <c r="U195" s="811" t="s">
        <v>377</v>
      </c>
      <c r="V195" s="812">
        <v>43373</v>
      </c>
      <c r="W195" s="813">
        <v>43738</v>
      </c>
      <c r="X195" s="814" t="s">
        <v>377</v>
      </c>
      <c r="Y195" s="815">
        <v>12</v>
      </c>
      <c r="Z195" s="811" t="s">
        <v>377</v>
      </c>
      <c r="AA195" s="811" t="s">
        <v>377</v>
      </c>
      <c r="AB195" s="811" t="s">
        <v>377</v>
      </c>
      <c r="AC195" s="811" t="s">
        <v>377</v>
      </c>
      <c r="AD195" s="811" t="s">
        <v>377</v>
      </c>
      <c r="AE195" s="811" t="s">
        <v>377</v>
      </c>
      <c r="AF195" s="811" t="s">
        <v>377</v>
      </c>
      <c r="AG195" s="811" t="s">
        <v>377</v>
      </c>
      <c r="AH195" s="811" t="s">
        <v>377</v>
      </c>
      <c r="AI195" s="811" t="s">
        <v>377</v>
      </c>
      <c r="AJ195" s="811" t="s">
        <v>377</v>
      </c>
      <c r="AK195" s="811" t="s">
        <v>377</v>
      </c>
      <c r="AL195" s="811" t="s">
        <v>377</v>
      </c>
      <c r="AM195" s="811" t="s">
        <v>377</v>
      </c>
      <c r="AN195" s="811" t="s">
        <v>377</v>
      </c>
      <c r="AO195" s="811" t="s">
        <v>377</v>
      </c>
      <c r="AP195" s="805">
        <v>10</v>
      </c>
      <c r="AQ195" s="806" t="s">
        <v>377</v>
      </c>
      <c r="AR195" s="811">
        <v>41691</v>
      </c>
      <c r="AS195" s="811" t="s">
        <v>377</v>
      </c>
      <c r="AT195" s="804" t="s">
        <v>4125</v>
      </c>
      <c r="AU195" s="804" t="s">
        <v>3562</v>
      </c>
      <c r="AV195" s="807" t="s">
        <v>5027</v>
      </c>
      <c r="AW195" s="804" t="s">
        <v>3993</v>
      </c>
      <c r="AX195" s="816">
        <v>11</v>
      </c>
      <c r="AY195" s="817">
        <v>699</v>
      </c>
      <c r="AZ195" s="804" t="s">
        <v>2047</v>
      </c>
      <c r="BA195" s="790" t="str">
        <f t="shared" si="10"/>
        <v>Augment. INS / 2315-7134 / 8</v>
      </c>
      <c r="BB195" s="791">
        <f t="shared" si="11"/>
        <v>0</v>
      </c>
      <c r="BC195" s="791" t="s">
        <v>3654</v>
      </c>
      <c r="BD195" s="792" t="s">
        <v>3655</v>
      </c>
      <c r="BE195" s="790" t="s">
        <v>3654</v>
      </c>
    </row>
    <row r="196" spans="1:57" ht="30">
      <c r="A196" s="803" t="s">
        <v>3735</v>
      </c>
      <c r="B196" s="803" t="s">
        <v>4087</v>
      </c>
      <c r="C196" s="804" t="s">
        <v>3803</v>
      </c>
      <c r="D196" s="804" t="s">
        <v>3813</v>
      </c>
      <c r="E196" s="805">
        <v>14</v>
      </c>
      <c r="F196" s="806" t="s">
        <v>5025</v>
      </c>
      <c r="G196" s="807" t="s">
        <v>2027</v>
      </c>
      <c r="H196" s="808" t="s">
        <v>5028</v>
      </c>
      <c r="I196" s="803" t="s">
        <v>4982</v>
      </c>
      <c r="J196" s="804" t="s">
        <v>2047</v>
      </c>
      <c r="K196" s="803" t="s">
        <v>4982</v>
      </c>
      <c r="L196" s="803" t="s">
        <v>2047</v>
      </c>
      <c r="M196" s="807" t="s">
        <v>4000</v>
      </c>
      <c r="N196" s="807" t="s">
        <v>371</v>
      </c>
      <c r="O196" s="809" t="s">
        <v>377</v>
      </c>
      <c r="P196" s="810">
        <v>4</v>
      </c>
      <c r="Q196" s="807" t="s">
        <v>1</v>
      </c>
      <c r="R196" s="811" t="s">
        <v>377</v>
      </c>
      <c r="S196" s="811" t="s">
        <v>377</v>
      </c>
      <c r="T196" s="811" t="s">
        <v>377</v>
      </c>
      <c r="U196" s="811" t="s">
        <v>377</v>
      </c>
      <c r="V196" s="812" t="s">
        <v>377</v>
      </c>
      <c r="W196" s="813" t="s">
        <v>377</v>
      </c>
      <c r="X196" s="814" t="s">
        <v>377</v>
      </c>
      <c r="Y196" s="815" t="s">
        <v>377</v>
      </c>
      <c r="Z196" s="811" t="s">
        <v>377</v>
      </c>
      <c r="AA196" s="811" t="s">
        <v>377</v>
      </c>
      <c r="AB196" s="811" t="s">
        <v>377</v>
      </c>
      <c r="AC196" s="811" t="s">
        <v>377</v>
      </c>
      <c r="AD196" s="811" t="s">
        <v>377</v>
      </c>
      <c r="AE196" s="811" t="s">
        <v>377</v>
      </c>
      <c r="AF196" s="811" t="s">
        <v>377</v>
      </c>
      <c r="AG196" s="811" t="s">
        <v>377</v>
      </c>
      <c r="AH196" s="811" t="s">
        <v>377</v>
      </c>
      <c r="AI196" s="811" t="s">
        <v>377</v>
      </c>
      <c r="AJ196" s="811" t="s">
        <v>377</v>
      </c>
      <c r="AK196" s="811" t="s">
        <v>377</v>
      </c>
      <c r="AL196" s="811" t="s">
        <v>377</v>
      </c>
      <c r="AM196" s="811" t="s">
        <v>377</v>
      </c>
      <c r="AN196" s="811" t="s">
        <v>377</v>
      </c>
      <c r="AO196" s="811" t="s">
        <v>377</v>
      </c>
      <c r="AP196" s="805" t="s">
        <v>377</v>
      </c>
      <c r="AQ196" s="806" t="s">
        <v>377</v>
      </c>
      <c r="AR196" s="811">
        <v>41691</v>
      </c>
      <c r="AS196" s="811" t="s">
        <v>377</v>
      </c>
      <c r="AT196" s="804" t="s">
        <v>377</v>
      </c>
      <c r="AU196" s="804" t="s">
        <v>357</v>
      </c>
      <c r="AV196" s="807" t="s">
        <v>5029</v>
      </c>
      <c r="AW196" s="804" t="s">
        <v>4003</v>
      </c>
      <c r="AX196" s="816">
        <v>12</v>
      </c>
      <c r="AY196" s="817">
        <v>699</v>
      </c>
      <c r="AZ196" s="804" t="s">
        <v>2047</v>
      </c>
      <c r="BA196" s="790" t="str">
        <f t="shared" ref="BA196:BA259" si="15">CONCATENATE(N196," / ",H196)</f>
        <v>Augment. INS / 2315-7134 / NULL</v>
      </c>
      <c r="BB196" s="791">
        <f t="shared" ref="BB196:BB259" si="16">MAX(Z196:AO196)</f>
        <v>0</v>
      </c>
      <c r="BC196" s="791" t="s">
        <v>3654</v>
      </c>
      <c r="BD196" s="792" t="s">
        <v>3655</v>
      </c>
      <c r="BE196" s="790" t="s">
        <v>3654</v>
      </c>
    </row>
    <row r="197" spans="1:57" ht="30">
      <c r="A197" s="803" t="s">
        <v>3735</v>
      </c>
      <c r="B197" s="803" t="s">
        <v>4087</v>
      </c>
      <c r="C197" s="804" t="s">
        <v>3820</v>
      </c>
      <c r="D197" s="804" t="s">
        <v>3813</v>
      </c>
      <c r="E197" s="805">
        <v>14</v>
      </c>
      <c r="F197" s="806" t="s">
        <v>2965</v>
      </c>
      <c r="G197" s="807" t="s">
        <v>2040</v>
      </c>
      <c r="H197" s="808" t="s">
        <v>5030</v>
      </c>
      <c r="I197" s="803" t="s">
        <v>5031</v>
      </c>
      <c r="J197" s="804" t="s">
        <v>5032</v>
      </c>
      <c r="K197" s="803" t="s">
        <v>5033</v>
      </c>
      <c r="L197" s="803" t="s">
        <v>5034</v>
      </c>
      <c r="M197" s="807" t="s">
        <v>3572</v>
      </c>
      <c r="N197" s="807" t="s">
        <v>371</v>
      </c>
      <c r="O197" s="809">
        <v>21</v>
      </c>
      <c r="P197" s="810">
        <v>21</v>
      </c>
      <c r="Q197" s="807" t="s">
        <v>1</v>
      </c>
      <c r="R197" s="811">
        <v>41787</v>
      </c>
      <c r="S197" s="811" t="s">
        <v>377</v>
      </c>
      <c r="T197" s="811">
        <v>42184</v>
      </c>
      <c r="U197" s="811" t="s">
        <v>377</v>
      </c>
      <c r="V197" s="812">
        <v>43039</v>
      </c>
      <c r="W197" s="813">
        <v>43039</v>
      </c>
      <c r="X197" s="814" t="s">
        <v>377</v>
      </c>
      <c r="Y197" s="815" t="s">
        <v>377</v>
      </c>
      <c r="Z197" s="811" t="s">
        <v>377</v>
      </c>
      <c r="AA197" s="811" t="s">
        <v>377</v>
      </c>
      <c r="AB197" s="811" t="s">
        <v>377</v>
      </c>
      <c r="AC197" s="811" t="s">
        <v>377</v>
      </c>
      <c r="AD197" s="811" t="s">
        <v>377</v>
      </c>
      <c r="AE197" s="811" t="s">
        <v>377</v>
      </c>
      <c r="AF197" s="811" t="s">
        <v>377</v>
      </c>
      <c r="AG197" s="811" t="s">
        <v>377</v>
      </c>
      <c r="AH197" s="811" t="s">
        <v>377</v>
      </c>
      <c r="AI197" s="811" t="s">
        <v>377</v>
      </c>
      <c r="AJ197" s="811" t="s">
        <v>377</v>
      </c>
      <c r="AK197" s="811" t="s">
        <v>377</v>
      </c>
      <c r="AL197" s="811" t="s">
        <v>377</v>
      </c>
      <c r="AM197" s="811" t="s">
        <v>377</v>
      </c>
      <c r="AN197" s="811" t="s">
        <v>377</v>
      </c>
      <c r="AO197" s="811" t="s">
        <v>377</v>
      </c>
      <c r="AP197" s="805">
        <v>10</v>
      </c>
      <c r="AQ197" s="806" t="s">
        <v>377</v>
      </c>
      <c r="AR197" s="811">
        <v>41691</v>
      </c>
      <c r="AS197" s="811">
        <v>41435</v>
      </c>
      <c r="AT197" s="804" t="s">
        <v>3836</v>
      </c>
      <c r="AU197" s="804" t="s">
        <v>3562</v>
      </c>
      <c r="AV197" s="807" t="s">
        <v>5035</v>
      </c>
      <c r="AW197" s="804" t="s">
        <v>3993</v>
      </c>
      <c r="AX197" s="816">
        <v>3</v>
      </c>
      <c r="AY197" s="817">
        <v>781</v>
      </c>
      <c r="AZ197" s="804" t="s">
        <v>5032</v>
      </c>
      <c r="BA197" s="790" t="str">
        <f t="shared" si="15"/>
        <v>Augment. INS / 3005-0977 / 21</v>
      </c>
      <c r="BB197" s="791" t="s">
        <v>3577</v>
      </c>
      <c r="BC197" s="791" t="s">
        <v>3577</v>
      </c>
      <c r="BD197" s="791" t="s">
        <v>3577</v>
      </c>
      <c r="BE197" s="791" t="s">
        <v>3577</v>
      </c>
    </row>
    <row r="198" spans="1:57" ht="30">
      <c r="A198" s="803" t="s">
        <v>3735</v>
      </c>
      <c r="B198" s="803" t="s">
        <v>4087</v>
      </c>
      <c r="C198" s="804" t="s">
        <v>3803</v>
      </c>
      <c r="D198" s="804" t="s">
        <v>3813</v>
      </c>
      <c r="E198" s="805">
        <v>14</v>
      </c>
      <c r="F198" s="806" t="s">
        <v>2960</v>
      </c>
      <c r="G198" s="807" t="s">
        <v>2040</v>
      </c>
      <c r="H198" s="808" t="s">
        <v>5036</v>
      </c>
      <c r="I198" s="803" t="s">
        <v>5037</v>
      </c>
      <c r="J198" s="804" t="s">
        <v>2042</v>
      </c>
      <c r="K198" s="803" t="s">
        <v>5038</v>
      </c>
      <c r="L198" s="803" t="s">
        <v>2042</v>
      </c>
      <c r="M198" s="807" t="s">
        <v>3560</v>
      </c>
      <c r="N198" s="807" t="s">
        <v>371</v>
      </c>
      <c r="O198" s="809">
        <v>7</v>
      </c>
      <c r="P198" s="810">
        <v>7</v>
      </c>
      <c r="Q198" s="807" t="s">
        <v>1</v>
      </c>
      <c r="R198" s="811">
        <v>41816</v>
      </c>
      <c r="S198" s="811" t="s">
        <v>377</v>
      </c>
      <c r="T198" s="811">
        <v>42212</v>
      </c>
      <c r="U198" s="811" t="s">
        <v>377</v>
      </c>
      <c r="V198" s="812">
        <v>44104</v>
      </c>
      <c r="W198" s="813">
        <v>44104</v>
      </c>
      <c r="X198" s="814" t="s">
        <v>377</v>
      </c>
      <c r="Y198" s="815" t="s">
        <v>377</v>
      </c>
      <c r="Z198" s="811" t="s">
        <v>377</v>
      </c>
      <c r="AA198" s="811" t="s">
        <v>377</v>
      </c>
      <c r="AB198" s="811" t="s">
        <v>377</v>
      </c>
      <c r="AC198" s="811" t="s">
        <v>377</v>
      </c>
      <c r="AD198" s="811" t="s">
        <v>377</v>
      </c>
      <c r="AE198" s="811" t="s">
        <v>377</v>
      </c>
      <c r="AF198" s="811" t="s">
        <v>377</v>
      </c>
      <c r="AG198" s="811" t="s">
        <v>377</v>
      </c>
      <c r="AH198" s="811" t="s">
        <v>377</v>
      </c>
      <c r="AI198" s="811" t="s">
        <v>377</v>
      </c>
      <c r="AJ198" s="811" t="s">
        <v>377</v>
      </c>
      <c r="AK198" s="811" t="s">
        <v>377</v>
      </c>
      <c r="AL198" s="811" t="s">
        <v>377</v>
      </c>
      <c r="AM198" s="811" t="s">
        <v>377</v>
      </c>
      <c r="AN198" s="811" t="s">
        <v>377</v>
      </c>
      <c r="AO198" s="811" t="s">
        <v>377</v>
      </c>
      <c r="AP198" s="805">
        <v>10</v>
      </c>
      <c r="AQ198" s="806" t="s">
        <v>377</v>
      </c>
      <c r="AR198" s="811">
        <v>41691</v>
      </c>
      <c r="AS198" s="811">
        <v>41439</v>
      </c>
      <c r="AT198" s="804" t="s">
        <v>3991</v>
      </c>
      <c r="AU198" s="804" t="s">
        <v>3596</v>
      </c>
      <c r="AV198" s="807" t="s">
        <v>5039</v>
      </c>
      <c r="AW198" s="804" t="s">
        <v>3993</v>
      </c>
      <c r="AX198" s="816">
        <v>9</v>
      </c>
      <c r="AY198" s="817">
        <v>60001158</v>
      </c>
      <c r="AZ198" s="804" t="s">
        <v>2042</v>
      </c>
      <c r="BA198" s="790" t="str">
        <f t="shared" si="15"/>
        <v>Augment. INS / 3005-0257 / 7</v>
      </c>
      <c r="BB198" s="791">
        <f t="shared" si="16"/>
        <v>0</v>
      </c>
      <c r="BC198" s="791" t="s">
        <v>3654</v>
      </c>
      <c r="BD198" s="792" t="s">
        <v>3655</v>
      </c>
      <c r="BE198" s="790" t="s">
        <v>3654</v>
      </c>
    </row>
    <row r="199" spans="1:57" ht="30">
      <c r="A199" s="803" t="s">
        <v>3735</v>
      </c>
      <c r="B199" s="803" t="s">
        <v>4087</v>
      </c>
      <c r="C199" s="804" t="s">
        <v>3803</v>
      </c>
      <c r="D199" s="804" t="s">
        <v>3813</v>
      </c>
      <c r="E199" s="805">
        <v>14</v>
      </c>
      <c r="F199" s="806" t="s">
        <v>2961</v>
      </c>
      <c r="G199" s="807" t="s">
        <v>2040</v>
      </c>
      <c r="H199" s="808" t="s">
        <v>5040</v>
      </c>
      <c r="I199" s="803" t="s">
        <v>5037</v>
      </c>
      <c r="J199" s="804" t="s">
        <v>2042</v>
      </c>
      <c r="K199" s="803" t="s">
        <v>5041</v>
      </c>
      <c r="L199" s="803" t="s">
        <v>2962</v>
      </c>
      <c r="M199" s="807" t="s">
        <v>3560</v>
      </c>
      <c r="N199" s="807" t="s">
        <v>371</v>
      </c>
      <c r="O199" s="809">
        <v>31</v>
      </c>
      <c r="P199" s="810">
        <v>31</v>
      </c>
      <c r="Q199" s="807" t="s">
        <v>1</v>
      </c>
      <c r="R199" s="811">
        <v>41816</v>
      </c>
      <c r="S199" s="811" t="s">
        <v>377</v>
      </c>
      <c r="T199" s="811">
        <v>42212</v>
      </c>
      <c r="U199" s="811" t="s">
        <v>377</v>
      </c>
      <c r="V199" s="812">
        <v>43373</v>
      </c>
      <c r="W199" s="813">
        <v>43830</v>
      </c>
      <c r="X199" s="814" t="s">
        <v>377</v>
      </c>
      <c r="Y199" s="815">
        <v>15</v>
      </c>
      <c r="Z199" s="811" t="s">
        <v>377</v>
      </c>
      <c r="AA199" s="811" t="s">
        <v>377</v>
      </c>
      <c r="AB199" s="811" t="s">
        <v>377</v>
      </c>
      <c r="AC199" s="811" t="s">
        <v>377</v>
      </c>
      <c r="AD199" s="811" t="s">
        <v>377</v>
      </c>
      <c r="AE199" s="811" t="s">
        <v>377</v>
      </c>
      <c r="AF199" s="811" t="s">
        <v>377</v>
      </c>
      <c r="AG199" s="811" t="s">
        <v>377</v>
      </c>
      <c r="AH199" s="811" t="s">
        <v>377</v>
      </c>
      <c r="AI199" s="811" t="s">
        <v>377</v>
      </c>
      <c r="AJ199" s="811" t="s">
        <v>377</v>
      </c>
      <c r="AK199" s="811" t="s">
        <v>377</v>
      </c>
      <c r="AL199" s="811" t="s">
        <v>377</v>
      </c>
      <c r="AM199" s="811" t="s">
        <v>377</v>
      </c>
      <c r="AN199" s="811" t="s">
        <v>377</v>
      </c>
      <c r="AO199" s="811" t="s">
        <v>377</v>
      </c>
      <c r="AP199" s="805">
        <v>10</v>
      </c>
      <c r="AQ199" s="806" t="s">
        <v>377</v>
      </c>
      <c r="AR199" s="811">
        <v>41691</v>
      </c>
      <c r="AS199" s="811">
        <v>41439</v>
      </c>
      <c r="AT199" s="804" t="s">
        <v>4125</v>
      </c>
      <c r="AU199" s="804" t="s">
        <v>3596</v>
      </c>
      <c r="AV199" s="807" t="s">
        <v>5042</v>
      </c>
      <c r="AW199" s="804" t="s">
        <v>3993</v>
      </c>
      <c r="AX199" s="816">
        <v>8</v>
      </c>
      <c r="AY199" s="817">
        <v>60001158</v>
      </c>
      <c r="AZ199" s="804" t="s">
        <v>2042</v>
      </c>
      <c r="BA199" s="790" t="str">
        <f t="shared" si="15"/>
        <v>Augment. INS / 3005-1562 / 31</v>
      </c>
      <c r="BB199" s="791">
        <f t="shared" si="16"/>
        <v>0</v>
      </c>
      <c r="BC199" s="791" t="s">
        <v>3654</v>
      </c>
      <c r="BD199" s="792" t="s">
        <v>3655</v>
      </c>
      <c r="BE199" s="790" t="s">
        <v>3654</v>
      </c>
    </row>
    <row r="200" spans="1:57" ht="30">
      <c r="A200" s="803" t="s">
        <v>3735</v>
      </c>
      <c r="B200" s="803" t="s">
        <v>4087</v>
      </c>
      <c r="C200" s="804" t="s">
        <v>3838</v>
      </c>
      <c r="D200" s="804" t="s">
        <v>3839</v>
      </c>
      <c r="E200" s="805">
        <v>14</v>
      </c>
      <c r="F200" s="806" t="s">
        <v>2070</v>
      </c>
      <c r="G200" s="807" t="s">
        <v>2065</v>
      </c>
      <c r="H200" s="808" t="s">
        <v>5043</v>
      </c>
      <c r="I200" s="803" t="s">
        <v>5044</v>
      </c>
      <c r="J200" s="804" t="s">
        <v>5045</v>
      </c>
      <c r="K200" s="803" t="s">
        <v>5046</v>
      </c>
      <c r="L200" s="803" t="s">
        <v>5047</v>
      </c>
      <c r="M200" s="807" t="s">
        <v>3572</v>
      </c>
      <c r="N200" s="807" t="s">
        <v>347</v>
      </c>
      <c r="O200" s="809">
        <v>80</v>
      </c>
      <c r="P200" s="810">
        <v>80</v>
      </c>
      <c r="Q200" s="807" t="s">
        <v>1</v>
      </c>
      <c r="R200" s="811">
        <v>41809</v>
      </c>
      <c r="S200" s="811" t="s">
        <v>377</v>
      </c>
      <c r="T200" s="811">
        <v>42188</v>
      </c>
      <c r="U200" s="811" t="s">
        <v>377</v>
      </c>
      <c r="V200" s="812">
        <v>43738</v>
      </c>
      <c r="W200" s="813">
        <v>44104</v>
      </c>
      <c r="X200" s="814" t="s">
        <v>377</v>
      </c>
      <c r="Y200" s="815">
        <v>12</v>
      </c>
      <c r="Z200" s="811" t="s">
        <v>377</v>
      </c>
      <c r="AA200" s="811" t="s">
        <v>377</v>
      </c>
      <c r="AB200" s="811" t="s">
        <v>377</v>
      </c>
      <c r="AC200" s="811" t="s">
        <v>377</v>
      </c>
      <c r="AD200" s="811" t="s">
        <v>377</v>
      </c>
      <c r="AE200" s="811" t="s">
        <v>377</v>
      </c>
      <c r="AF200" s="811" t="s">
        <v>377</v>
      </c>
      <c r="AG200" s="811" t="s">
        <v>377</v>
      </c>
      <c r="AH200" s="811" t="s">
        <v>377</v>
      </c>
      <c r="AI200" s="811" t="s">
        <v>377</v>
      </c>
      <c r="AJ200" s="811" t="s">
        <v>377</v>
      </c>
      <c r="AK200" s="811" t="s">
        <v>377</v>
      </c>
      <c r="AL200" s="811" t="s">
        <v>377</v>
      </c>
      <c r="AM200" s="811" t="s">
        <v>377</v>
      </c>
      <c r="AN200" s="811" t="s">
        <v>377</v>
      </c>
      <c r="AO200" s="811" t="s">
        <v>377</v>
      </c>
      <c r="AP200" s="805">
        <v>70</v>
      </c>
      <c r="AQ200" s="806" t="s">
        <v>5048</v>
      </c>
      <c r="AR200" s="811">
        <v>41691</v>
      </c>
      <c r="AS200" s="811">
        <v>43131</v>
      </c>
      <c r="AT200" s="804" t="s">
        <v>4169</v>
      </c>
      <c r="AU200" s="804" t="s">
        <v>3596</v>
      </c>
      <c r="AV200" s="807" t="s">
        <v>5049</v>
      </c>
      <c r="AW200" s="804" t="s">
        <v>3993</v>
      </c>
      <c r="AX200" s="816">
        <v>1</v>
      </c>
      <c r="AY200" s="817">
        <v>60001098</v>
      </c>
      <c r="AZ200" s="804" t="s">
        <v>5045</v>
      </c>
      <c r="BA200" s="790" t="str">
        <f t="shared" si="15"/>
        <v>Ajout INS / 3005-9582 / 80</v>
      </c>
      <c r="BB200" s="791" t="s">
        <v>3577</v>
      </c>
      <c r="BC200" s="791" t="s">
        <v>3577</v>
      </c>
      <c r="BD200" s="791" t="s">
        <v>3577</v>
      </c>
      <c r="BE200" s="791" t="s">
        <v>3577</v>
      </c>
    </row>
    <row r="201" spans="1:57" ht="30">
      <c r="A201" s="803" t="s">
        <v>3735</v>
      </c>
      <c r="B201" s="803" t="s">
        <v>4087</v>
      </c>
      <c r="C201" s="804" t="s">
        <v>3812</v>
      </c>
      <c r="D201" s="804" t="s">
        <v>3813</v>
      </c>
      <c r="E201" s="805">
        <v>14</v>
      </c>
      <c r="F201" s="806" t="s">
        <v>2070</v>
      </c>
      <c r="G201" s="807" t="s">
        <v>2065</v>
      </c>
      <c r="H201" s="808" t="s">
        <v>5050</v>
      </c>
      <c r="I201" s="803" t="s">
        <v>5051</v>
      </c>
      <c r="J201" s="804" t="s">
        <v>5052</v>
      </c>
      <c r="K201" s="803" t="s">
        <v>5053</v>
      </c>
      <c r="L201" s="803" t="s">
        <v>5054</v>
      </c>
      <c r="M201" s="807" t="s">
        <v>3560</v>
      </c>
      <c r="N201" s="807" t="s">
        <v>347</v>
      </c>
      <c r="O201" s="809">
        <v>52</v>
      </c>
      <c r="P201" s="810">
        <v>52</v>
      </c>
      <c r="Q201" s="807" t="s">
        <v>1</v>
      </c>
      <c r="R201" s="811">
        <v>41820</v>
      </c>
      <c r="S201" s="811" t="s">
        <v>377</v>
      </c>
      <c r="T201" s="811">
        <v>42277</v>
      </c>
      <c r="U201" s="811" t="s">
        <v>377</v>
      </c>
      <c r="V201" s="812">
        <v>43616</v>
      </c>
      <c r="W201" s="813">
        <v>43738</v>
      </c>
      <c r="X201" s="814" t="s">
        <v>377</v>
      </c>
      <c r="Y201" s="815">
        <v>4</v>
      </c>
      <c r="Z201" s="811" t="s">
        <v>377</v>
      </c>
      <c r="AA201" s="811" t="s">
        <v>377</v>
      </c>
      <c r="AB201" s="811" t="s">
        <v>377</v>
      </c>
      <c r="AC201" s="811" t="s">
        <v>377</v>
      </c>
      <c r="AD201" s="811" t="s">
        <v>377</v>
      </c>
      <c r="AE201" s="811" t="s">
        <v>377</v>
      </c>
      <c r="AF201" s="811" t="s">
        <v>377</v>
      </c>
      <c r="AG201" s="811" t="s">
        <v>377</v>
      </c>
      <c r="AH201" s="811" t="s">
        <v>377</v>
      </c>
      <c r="AI201" s="811" t="s">
        <v>377</v>
      </c>
      <c r="AJ201" s="811" t="s">
        <v>377</v>
      </c>
      <c r="AK201" s="811" t="s">
        <v>377</v>
      </c>
      <c r="AL201" s="811" t="s">
        <v>377</v>
      </c>
      <c r="AM201" s="811" t="s">
        <v>377</v>
      </c>
      <c r="AN201" s="811" t="s">
        <v>377</v>
      </c>
      <c r="AO201" s="811" t="s">
        <v>377</v>
      </c>
      <c r="AP201" s="805">
        <v>10</v>
      </c>
      <c r="AQ201" s="806" t="s">
        <v>377</v>
      </c>
      <c r="AR201" s="811">
        <v>41691</v>
      </c>
      <c r="AS201" s="811">
        <v>41439</v>
      </c>
      <c r="AT201" s="804" t="s">
        <v>4169</v>
      </c>
      <c r="AU201" s="804" t="s">
        <v>3562</v>
      </c>
      <c r="AV201" s="807" t="s">
        <v>5055</v>
      </c>
      <c r="AW201" s="804" t="s">
        <v>3993</v>
      </c>
      <c r="AX201" s="816">
        <v>1</v>
      </c>
      <c r="AY201" s="817">
        <v>60001099</v>
      </c>
      <c r="AZ201" s="804" t="s">
        <v>5052</v>
      </c>
      <c r="BA201" s="790" t="str">
        <f t="shared" si="15"/>
        <v>Ajout INS / 3005-9634 / 52</v>
      </c>
      <c r="BB201" s="791">
        <f t="shared" si="16"/>
        <v>0</v>
      </c>
      <c r="BC201" s="791" t="s">
        <v>3654</v>
      </c>
      <c r="BD201" s="792" t="s">
        <v>3655</v>
      </c>
      <c r="BE201" s="790" t="s">
        <v>3654</v>
      </c>
    </row>
    <row r="202" spans="1:57" ht="30">
      <c r="A202" s="803" t="s">
        <v>3735</v>
      </c>
      <c r="B202" s="803" t="s">
        <v>4087</v>
      </c>
      <c r="C202" s="804" t="s">
        <v>3820</v>
      </c>
      <c r="D202" s="804" t="s">
        <v>3813</v>
      </c>
      <c r="E202" s="805">
        <v>14</v>
      </c>
      <c r="F202" s="806" t="s">
        <v>2070</v>
      </c>
      <c r="G202" s="807" t="s">
        <v>2065</v>
      </c>
      <c r="H202" s="808" t="s">
        <v>5056</v>
      </c>
      <c r="I202" s="803" t="s">
        <v>5057</v>
      </c>
      <c r="J202" s="804" t="s">
        <v>5058</v>
      </c>
      <c r="K202" s="803" t="s">
        <v>2080</v>
      </c>
      <c r="L202" s="803" t="s">
        <v>5059</v>
      </c>
      <c r="M202" s="807" t="s">
        <v>3560</v>
      </c>
      <c r="N202" s="807" t="s">
        <v>347</v>
      </c>
      <c r="O202" s="809">
        <v>60</v>
      </c>
      <c r="P202" s="810">
        <v>60</v>
      </c>
      <c r="Q202" s="807" t="s">
        <v>1</v>
      </c>
      <c r="R202" s="811">
        <v>41808</v>
      </c>
      <c r="S202" s="811" t="s">
        <v>377</v>
      </c>
      <c r="T202" s="811">
        <v>42226</v>
      </c>
      <c r="U202" s="811" t="s">
        <v>377</v>
      </c>
      <c r="V202" s="812">
        <v>43008</v>
      </c>
      <c r="W202" s="813">
        <v>44286</v>
      </c>
      <c r="X202" s="814" t="s">
        <v>377</v>
      </c>
      <c r="Y202" s="815">
        <v>42</v>
      </c>
      <c r="Z202" s="811" t="s">
        <v>377</v>
      </c>
      <c r="AA202" s="811" t="s">
        <v>377</v>
      </c>
      <c r="AB202" s="811" t="s">
        <v>377</v>
      </c>
      <c r="AC202" s="811" t="s">
        <v>377</v>
      </c>
      <c r="AD202" s="811" t="s">
        <v>377</v>
      </c>
      <c r="AE202" s="811" t="s">
        <v>377</v>
      </c>
      <c r="AF202" s="811" t="s">
        <v>377</v>
      </c>
      <c r="AG202" s="811" t="s">
        <v>377</v>
      </c>
      <c r="AH202" s="811" t="s">
        <v>377</v>
      </c>
      <c r="AI202" s="811" t="s">
        <v>377</v>
      </c>
      <c r="AJ202" s="811" t="s">
        <v>377</v>
      </c>
      <c r="AK202" s="811" t="s">
        <v>377</v>
      </c>
      <c r="AL202" s="811" t="s">
        <v>377</v>
      </c>
      <c r="AM202" s="811" t="s">
        <v>377</v>
      </c>
      <c r="AN202" s="811" t="s">
        <v>377</v>
      </c>
      <c r="AO202" s="811" t="s">
        <v>377</v>
      </c>
      <c r="AP202" s="805">
        <v>10</v>
      </c>
      <c r="AQ202" s="806" t="s">
        <v>377</v>
      </c>
      <c r="AR202" s="811">
        <v>41691</v>
      </c>
      <c r="AS202" s="811">
        <v>41439</v>
      </c>
      <c r="AT202" s="804" t="s">
        <v>3836</v>
      </c>
      <c r="AU202" s="804" t="s">
        <v>4001</v>
      </c>
      <c r="AV202" s="807" t="s">
        <v>5060</v>
      </c>
      <c r="AW202" s="804" t="s">
        <v>3993</v>
      </c>
      <c r="AX202" s="816">
        <v>1</v>
      </c>
      <c r="AY202" s="817">
        <v>60001255</v>
      </c>
      <c r="AZ202" s="804" t="s">
        <v>5058</v>
      </c>
      <c r="BA202" s="790" t="str">
        <f t="shared" si="15"/>
        <v>Ajout INS / 3005-9591 / 60</v>
      </c>
      <c r="BB202" s="791">
        <f t="shared" si="16"/>
        <v>0</v>
      </c>
      <c r="BC202" s="791" t="s">
        <v>3654</v>
      </c>
      <c r="BD202" s="792" t="s">
        <v>3655</v>
      </c>
      <c r="BE202" s="790" t="s">
        <v>3654</v>
      </c>
    </row>
    <row r="203" spans="1:57" ht="30">
      <c r="A203" s="803" t="s">
        <v>3735</v>
      </c>
      <c r="B203" s="803" t="s">
        <v>4087</v>
      </c>
      <c r="C203" s="804" t="s">
        <v>3820</v>
      </c>
      <c r="D203" s="804" t="s">
        <v>3813</v>
      </c>
      <c r="E203" s="805">
        <v>14</v>
      </c>
      <c r="F203" s="806" t="s">
        <v>2070</v>
      </c>
      <c r="G203" s="807" t="s">
        <v>2065</v>
      </c>
      <c r="H203" s="808" t="s">
        <v>5061</v>
      </c>
      <c r="I203" s="803" t="s">
        <v>5062</v>
      </c>
      <c r="J203" s="804" t="s">
        <v>5063</v>
      </c>
      <c r="K203" s="803" t="s">
        <v>2072</v>
      </c>
      <c r="L203" s="803" t="s">
        <v>5064</v>
      </c>
      <c r="M203" s="807" t="s">
        <v>3560</v>
      </c>
      <c r="N203" s="807" t="s">
        <v>347</v>
      </c>
      <c r="O203" s="809">
        <v>80</v>
      </c>
      <c r="P203" s="810">
        <v>80</v>
      </c>
      <c r="Q203" s="807" t="s">
        <v>1</v>
      </c>
      <c r="R203" s="811">
        <v>41816</v>
      </c>
      <c r="S203" s="811" t="s">
        <v>377</v>
      </c>
      <c r="T203" s="811">
        <v>42212</v>
      </c>
      <c r="U203" s="811" t="s">
        <v>377</v>
      </c>
      <c r="V203" s="812">
        <v>43008</v>
      </c>
      <c r="W203" s="813">
        <v>44104</v>
      </c>
      <c r="X203" s="814" t="s">
        <v>377</v>
      </c>
      <c r="Y203" s="815">
        <v>36</v>
      </c>
      <c r="Z203" s="811" t="s">
        <v>377</v>
      </c>
      <c r="AA203" s="811" t="s">
        <v>377</v>
      </c>
      <c r="AB203" s="811" t="s">
        <v>377</v>
      </c>
      <c r="AC203" s="811" t="s">
        <v>377</v>
      </c>
      <c r="AD203" s="811" t="s">
        <v>377</v>
      </c>
      <c r="AE203" s="811" t="s">
        <v>377</v>
      </c>
      <c r="AF203" s="811" t="s">
        <v>377</v>
      </c>
      <c r="AG203" s="811" t="s">
        <v>377</v>
      </c>
      <c r="AH203" s="811" t="s">
        <v>377</v>
      </c>
      <c r="AI203" s="811" t="s">
        <v>377</v>
      </c>
      <c r="AJ203" s="811" t="s">
        <v>377</v>
      </c>
      <c r="AK203" s="811" t="s">
        <v>377</v>
      </c>
      <c r="AL203" s="811" t="s">
        <v>377</v>
      </c>
      <c r="AM203" s="811" t="s">
        <v>377</v>
      </c>
      <c r="AN203" s="811" t="s">
        <v>377</v>
      </c>
      <c r="AO203" s="811" t="s">
        <v>377</v>
      </c>
      <c r="AP203" s="805">
        <v>10</v>
      </c>
      <c r="AQ203" s="806" t="s">
        <v>377</v>
      </c>
      <c r="AR203" s="811">
        <v>41691</v>
      </c>
      <c r="AS203" s="811">
        <v>41439</v>
      </c>
      <c r="AT203" s="804" t="s">
        <v>3836</v>
      </c>
      <c r="AU203" s="804" t="s">
        <v>3596</v>
      </c>
      <c r="AV203" s="807" t="s">
        <v>5065</v>
      </c>
      <c r="AW203" s="804" t="s">
        <v>3993</v>
      </c>
      <c r="AX203" s="816">
        <v>1</v>
      </c>
      <c r="AY203" s="817">
        <v>1623</v>
      </c>
      <c r="AZ203" s="804" t="s">
        <v>5066</v>
      </c>
      <c r="BA203" s="790" t="str">
        <f t="shared" si="15"/>
        <v>Ajout INS / 3005-9675 / 80</v>
      </c>
      <c r="BB203" s="791">
        <f t="shared" si="16"/>
        <v>0</v>
      </c>
      <c r="BC203" s="791" t="s">
        <v>3654</v>
      </c>
      <c r="BD203" s="792" t="s">
        <v>3655</v>
      </c>
      <c r="BE203" s="790" t="s">
        <v>3654</v>
      </c>
    </row>
    <row r="204" spans="1:57" ht="30">
      <c r="A204" s="803" t="s">
        <v>3735</v>
      </c>
      <c r="B204" s="803" t="s">
        <v>4087</v>
      </c>
      <c r="C204" s="804" t="s">
        <v>3820</v>
      </c>
      <c r="D204" s="804" t="s">
        <v>3813</v>
      </c>
      <c r="E204" s="805">
        <v>14</v>
      </c>
      <c r="F204" s="806" t="s">
        <v>2070</v>
      </c>
      <c r="G204" s="807" t="s">
        <v>2078</v>
      </c>
      <c r="H204" s="808" t="s">
        <v>5067</v>
      </c>
      <c r="I204" s="803" t="s">
        <v>5068</v>
      </c>
      <c r="J204" s="804" t="s">
        <v>5069</v>
      </c>
      <c r="K204" s="803" t="s">
        <v>2083</v>
      </c>
      <c r="L204" s="803" t="s">
        <v>5070</v>
      </c>
      <c r="M204" s="807" t="s">
        <v>3560</v>
      </c>
      <c r="N204" s="807" t="s">
        <v>347</v>
      </c>
      <c r="O204" s="809">
        <v>80</v>
      </c>
      <c r="P204" s="810">
        <v>80</v>
      </c>
      <c r="Q204" s="807" t="s">
        <v>1</v>
      </c>
      <c r="R204" s="811">
        <v>41820</v>
      </c>
      <c r="S204" s="811" t="s">
        <v>377</v>
      </c>
      <c r="T204" s="811">
        <v>42310</v>
      </c>
      <c r="U204" s="811" t="s">
        <v>377</v>
      </c>
      <c r="V204" s="812">
        <v>43343</v>
      </c>
      <c r="W204" s="813">
        <v>44286</v>
      </c>
      <c r="X204" s="814" t="s">
        <v>377</v>
      </c>
      <c r="Y204" s="815">
        <v>31</v>
      </c>
      <c r="Z204" s="811" t="s">
        <v>377</v>
      </c>
      <c r="AA204" s="811" t="s">
        <v>377</v>
      </c>
      <c r="AB204" s="811" t="s">
        <v>377</v>
      </c>
      <c r="AC204" s="811" t="s">
        <v>377</v>
      </c>
      <c r="AD204" s="811" t="s">
        <v>377</v>
      </c>
      <c r="AE204" s="811" t="s">
        <v>377</v>
      </c>
      <c r="AF204" s="811" t="s">
        <v>377</v>
      </c>
      <c r="AG204" s="811" t="s">
        <v>377</v>
      </c>
      <c r="AH204" s="811" t="s">
        <v>377</v>
      </c>
      <c r="AI204" s="811" t="s">
        <v>377</v>
      </c>
      <c r="AJ204" s="811" t="s">
        <v>377</v>
      </c>
      <c r="AK204" s="811" t="s">
        <v>377</v>
      </c>
      <c r="AL204" s="811" t="s">
        <v>377</v>
      </c>
      <c r="AM204" s="811" t="s">
        <v>377</v>
      </c>
      <c r="AN204" s="811" t="s">
        <v>377</v>
      </c>
      <c r="AO204" s="811" t="s">
        <v>377</v>
      </c>
      <c r="AP204" s="805">
        <v>10</v>
      </c>
      <c r="AQ204" s="806" t="s">
        <v>377</v>
      </c>
      <c r="AR204" s="811">
        <v>41691</v>
      </c>
      <c r="AS204" s="811">
        <v>41439</v>
      </c>
      <c r="AT204" s="804" t="s">
        <v>3836</v>
      </c>
      <c r="AU204" s="804" t="s">
        <v>3562</v>
      </c>
      <c r="AV204" s="807" t="s">
        <v>5071</v>
      </c>
      <c r="AW204" s="804" t="s">
        <v>3993</v>
      </c>
      <c r="AX204" s="816">
        <v>1</v>
      </c>
      <c r="AY204" s="817">
        <v>1142</v>
      </c>
      <c r="AZ204" s="804" t="s">
        <v>5069</v>
      </c>
      <c r="BA204" s="790" t="str">
        <f t="shared" si="15"/>
        <v>Ajout INS / 3005-9624 / 80</v>
      </c>
      <c r="BB204" s="791">
        <f t="shared" si="16"/>
        <v>0</v>
      </c>
      <c r="BC204" s="791" t="s">
        <v>3654</v>
      </c>
      <c r="BD204" s="792" t="s">
        <v>3655</v>
      </c>
      <c r="BE204" s="790" t="s">
        <v>3654</v>
      </c>
    </row>
    <row r="205" spans="1:57" ht="30">
      <c r="A205" s="803" t="s">
        <v>3735</v>
      </c>
      <c r="B205" s="803" t="s">
        <v>4087</v>
      </c>
      <c r="C205" s="804" t="s">
        <v>3820</v>
      </c>
      <c r="D205" s="804" t="s">
        <v>3813</v>
      </c>
      <c r="E205" s="805">
        <v>14</v>
      </c>
      <c r="F205" s="806" t="s">
        <v>2070</v>
      </c>
      <c r="G205" s="807" t="s">
        <v>2078</v>
      </c>
      <c r="H205" s="808" t="s">
        <v>5072</v>
      </c>
      <c r="I205" s="803" t="s">
        <v>5057</v>
      </c>
      <c r="J205" s="804" t="s">
        <v>5058</v>
      </c>
      <c r="K205" s="803" t="s">
        <v>5073</v>
      </c>
      <c r="L205" s="803" t="s">
        <v>5074</v>
      </c>
      <c r="M205" s="807" t="s">
        <v>3560</v>
      </c>
      <c r="N205" s="807" t="s">
        <v>347</v>
      </c>
      <c r="O205" s="809">
        <v>60</v>
      </c>
      <c r="P205" s="810">
        <v>60</v>
      </c>
      <c r="Q205" s="807" t="s">
        <v>1</v>
      </c>
      <c r="R205" s="811">
        <v>41808</v>
      </c>
      <c r="S205" s="811" t="s">
        <v>377</v>
      </c>
      <c r="T205" s="811">
        <v>42226</v>
      </c>
      <c r="U205" s="811" t="s">
        <v>377</v>
      </c>
      <c r="V205" s="812">
        <v>43373</v>
      </c>
      <c r="W205" s="813">
        <v>44286</v>
      </c>
      <c r="X205" s="814" t="s">
        <v>377</v>
      </c>
      <c r="Y205" s="815">
        <v>30</v>
      </c>
      <c r="Z205" s="811" t="s">
        <v>377</v>
      </c>
      <c r="AA205" s="811" t="s">
        <v>377</v>
      </c>
      <c r="AB205" s="811" t="s">
        <v>377</v>
      </c>
      <c r="AC205" s="811" t="s">
        <v>377</v>
      </c>
      <c r="AD205" s="811" t="s">
        <v>377</v>
      </c>
      <c r="AE205" s="811" t="s">
        <v>377</v>
      </c>
      <c r="AF205" s="811" t="s">
        <v>377</v>
      </c>
      <c r="AG205" s="811" t="s">
        <v>377</v>
      </c>
      <c r="AH205" s="811" t="s">
        <v>377</v>
      </c>
      <c r="AI205" s="811" t="s">
        <v>377</v>
      </c>
      <c r="AJ205" s="811" t="s">
        <v>377</v>
      </c>
      <c r="AK205" s="811" t="s">
        <v>377</v>
      </c>
      <c r="AL205" s="811" t="s">
        <v>377</v>
      </c>
      <c r="AM205" s="811" t="s">
        <v>377</v>
      </c>
      <c r="AN205" s="811" t="s">
        <v>377</v>
      </c>
      <c r="AO205" s="811" t="s">
        <v>377</v>
      </c>
      <c r="AP205" s="805">
        <v>10</v>
      </c>
      <c r="AQ205" s="806" t="s">
        <v>377</v>
      </c>
      <c r="AR205" s="811">
        <v>41691</v>
      </c>
      <c r="AS205" s="811">
        <v>41439</v>
      </c>
      <c r="AT205" s="804" t="s">
        <v>4125</v>
      </c>
      <c r="AU205" s="804" t="s">
        <v>3596</v>
      </c>
      <c r="AV205" s="807" t="s">
        <v>5075</v>
      </c>
      <c r="AW205" s="804" t="s">
        <v>3993</v>
      </c>
      <c r="AX205" s="816">
        <v>1</v>
      </c>
      <c r="AY205" s="817">
        <v>60001255</v>
      </c>
      <c r="AZ205" s="804" t="s">
        <v>5058</v>
      </c>
      <c r="BA205" s="790" t="str">
        <f t="shared" si="15"/>
        <v>Ajout INS / 3005-9587 / 60</v>
      </c>
      <c r="BB205" s="791">
        <f t="shared" si="16"/>
        <v>0</v>
      </c>
      <c r="BC205" s="791" t="s">
        <v>3654</v>
      </c>
      <c r="BD205" s="792" t="s">
        <v>3655</v>
      </c>
      <c r="BE205" s="790" t="s">
        <v>3654</v>
      </c>
    </row>
    <row r="206" spans="1:57" ht="30">
      <c r="A206" s="803" t="s">
        <v>3735</v>
      </c>
      <c r="B206" s="803" t="s">
        <v>4087</v>
      </c>
      <c r="C206" s="804" t="s">
        <v>3820</v>
      </c>
      <c r="D206" s="804" t="s">
        <v>3813</v>
      </c>
      <c r="E206" s="805">
        <v>14</v>
      </c>
      <c r="F206" s="806" t="s">
        <v>2070</v>
      </c>
      <c r="G206" s="807" t="s">
        <v>2078</v>
      </c>
      <c r="H206" s="808" t="s">
        <v>5076</v>
      </c>
      <c r="I206" s="803" t="s">
        <v>5077</v>
      </c>
      <c r="J206" s="804" t="s">
        <v>5078</v>
      </c>
      <c r="K206" s="803" t="s">
        <v>2086</v>
      </c>
      <c r="L206" s="803" t="s">
        <v>5079</v>
      </c>
      <c r="M206" s="807" t="s">
        <v>3560</v>
      </c>
      <c r="N206" s="807" t="s">
        <v>347</v>
      </c>
      <c r="O206" s="809">
        <v>70</v>
      </c>
      <c r="P206" s="810">
        <v>70</v>
      </c>
      <c r="Q206" s="807" t="s">
        <v>1</v>
      </c>
      <c r="R206" s="811">
        <v>41809</v>
      </c>
      <c r="S206" s="811" t="s">
        <v>377</v>
      </c>
      <c r="T206" s="811">
        <v>42212</v>
      </c>
      <c r="U206" s="811" t="s">
        <v>377</v>
      </c>
      <c r="V206" s="812">
        <v>43373</v>
      </c>
      <c r="W206" s="813">
        <v>43738</v>
      </c>
      <c r="X206" s="814" t="s">
        <v>377</v>
      </c>
      <c r="Y206" s="815">
        <v>12</v>
      </c>
      <c r="Z206" s="811" t="s">
        <v>377</v>
      </c>
      <c r="AA206" s="811" t="s">
        <v>377</v>
      </c>
      <c r="AB206" s="811" t="s">
        <v>377</v>
      </c>
      <c r="AC206" s="811" t="s">
        <v>377</v>
      </c>
      <c r="AD206" s="811" t="s">
        <v>377</v>
      </c>
      <c r="AE206" s="811" t="s">
        <v>377</v>
      </c>
      <c r="AF206" s="811" t="s">
        <v>377</v>
      </c>
      <c r="AG206" s="811" t="s">
        <v>377</v>
      </c>
      <c r="AH206" s="811" t="s">
        <v>377</v>
      </c>
      <c r="AI206" s="811" t="s">
        <v>377</v>
      </c>
      <c r="AJ206" s="811" t="s">
        <v>377</v>
      </c>
      <c r="AK206" s="811" t="s">
        <v>377</v>
      </c>
      <c r="AL206" s="811" t="s">
        <v>377</v>
      </c>
      <c r="AM206" s="811" t="s">
        <v>377</v>
      </c>
      <c r="AN206" s="811" t="s">
        <v>377</v>
      </c>
      <c r="AO206" s="811" t="s">
        <v>377</v>
      </c>
      <c r="AP206" s="805">
        <v>10</v>
      </c>
      <c r="AQ206" s="806" t="s">
        <v>377</v>
      </c>
      <c r="AR206" s="811">
        <v>41691</v>
      </c>
      <c r="AS206" s="811">
        <v>41439</v>
      </c>
      <c r="AT206" s="804" t="s">
        <v>4125</v>
      </c>
      <c r="AU206" s="804" t="s">
        <v>3596</v>
      </c>
      <c r="AV206" s="807" t="s">
        <v>5080</v>
      </c>
      <c r="AW206" s="804" t="s">
        <v>3993</v>
      </c>
      <c r="AX206" s="816">
        <v>1</v>
      </c>
      <c r="AY206" s="817">
        <v>60003983</v>
      </c>
      <c r="AZ206" s="804" t="s">
        <v>5078</v>
      </c>
      <c r="BA206" s="790" t="str">
        <f t="shared" si="15"/>
        <v>Ajout INS / 3005-9649 / 70</v>
      </c>
      <c r="BB206" s="791">
        <f t="shared" si="16"/>
        <v>0</v>
      </c>
      <c r="BC206" s="791" t="s">
        <v>3654</v>
      </c>
      <c r="BD206" s="792" t="s">
        <v>3655</v>
      </c>
      <c r="BE206" s="790" t="s">
        <v>3654</v>
      </c>
    </row>
    <row r="207" spans="1:57" ht="30">
      <c r="A207" s="803" t="s">
        <v>3735</v>
      </c>
      <c r="B207" s="803" t="s">
        <v>4087</v>
      </c>
      <c r="C207" s="804" t="s">
        <v>3820</v>
      </c>
      <c r="D207" s="804" t="s">
        <v>3813</v>
      </c>
      <c r="E207" s="805">
        <v>14</v>
      </c>
      <c r="F207" s="806" t="s">
        <v>2070</v>
      </c>
      <c r="G207" s="807" t="s">
        <v>2078</v>
      </c>
      <c r="H207" s="808" t="s">
        <v>5081</v>
      </c>
      <c r="I207" s="803" t="s">
        <v>2094</v>
      </c>
      <c r="J207" s="804" t="s">
        <v>2093</v>
      </c>
      <c r="K207" s="803" t="s">
        <v>2094</v>
      </c>
      <c r="L207" s="803" t="s">
        <v>2093</v>
      </c>
      <c r="M207" s="807" t="s">
        <v>3560</v>
      </c>
      <c r="N207" s="807" t="s">
        <v>693</v>
      </c>
      <c r="O207" s="809">
        <v>45</v>
      </c>
      <c r="P207" s="810">
        <v>45</v>
      </c>
      <c r="Q207" s="807" t="s">
        <v>4</v>
      </c>
      <c r="R207" s="811">
        <v>41788</v>
      </c>
      <c r="S207" s="811" t="s">
        <v>377</v>
      </c>
      <c r="T207" s="811">
        <v>42310</v>
      </c>
      <c r="U207" s="811" t="s">
        <v>377</v>
      </c>
      <c r="V207" s="812">
        <v>43373</v>
      </c>
      <c r="W207" s="813">
        <v>43465</v>
      </c>
      <c r="X207" s="814" t="s">
        <v>377</v>
      </c>
      <c r="Y207" s="815">
        <v>3</v>
      </c>
      <c r="Z207" s="811" t="s">
        <v>377</v>
      </c>
      <c r="AA207" s="811" t="s">
        <v>377</v>
      </c>
      <c r="AB207" s="811" t="s">
        <v>377</v>
      </c>
      <c r="AC207" s="811" t="s">
        <v>377</v>
      </c>
      <c r="AD207" s="811" t="s">
        <v>377</v>
      </c>
      <c r="AE207" s="811" t="s">
        <v>377</v>
      </c>
      <c r="AF207" s="811" t="s">
        <v>377</v>
      </c>
      <c r="AG207" s="811" t="s">
        <v>377</v>
      </c>
      <c r="AH207" s="811" t="s">
        <v>377</v>
      </c>
      <c r="AI207" s="811" t="s">
        <v>377</v>
      </c>
      <c r="AJ207" s="811" t="s">
        <v>377</v>
      </c>
      <c r="AK207" s="811" t="s">
        <v>377</v>
      </c>
      <c r="AL207" s="811" t="s">
        <v>377</v>
      </c>
      <c r="AM207" s="811" t="s">
        <v>377</v>
      </c>
      <c r="AN207" s="811" t="s">
        <v>377</v>
      </c>
      <c r="AO207" s="811" t="s">
        <v>377</v>
      </c>
      <c r="AP207" s="805">
        <v>10</v>
      </c>
      <c r="AQ207" s="806" t="s">
        <v>377</v>
      </c>
      <c r="AR207" s="811">
        <v>41691</v>
      </c>
      <c r="AS207" s="811">
        <v>41439</v>
      </c>
      <c r="AT207" s="804" t="s">
        <v>4125</v>
      </c>
      <c r="AU207" s="804" t="s">
        <v>3562</v>
      </c>
      <c r="AV207" s="807" t="s">
        <v>5082</v>
      </c>
      <c r="AW207" s="804" t="s">
        <v>3993</v>
      </c>
      <c r="AX207" s="816">
        <v>5</v>
      </c>
      <c r="AY207" s="817">
        <v>656</v>
      </c>
      <c r="AZ207" s="804" t="s">
        <v>5083</v>
      </c>
      <c r="BA207" s="790" t="str">
        <f t="shared" si="15"/>
        <v>Augment. gard. / 5417-4354 / 45</v>
      </c>
      <c r="BB207" s="791">
        <f t="shared" si="16"/>
        <v>0</v>
      </c>
      <c r="BC207" s="791" t="s">
        <v>3654</v>
      </c>
      <c r="BD207" s="792" t="s">
        <v>3655</v>
      </c>
      <c r="BE207" s="790" t="s">
        <v>3654</v>
      </c>
    </row>
    <row r="208" spans="1:57" ht="30">
      <c r="A208" s="803" t="s">
        <v>3735</v>
      </c>
      <c r="B208" s="803" t="s">
        <v>4087</v>
      </c>
      <c r="C208" s="804" t="s">
        <v>3820</v>
      </c>
      <c r="D208" s="804" t="s">
        <v>3813</v>
      </c>
      <c r="E208" s="805">
        <v>14</v>
      </c>
      <c r="F208" s="806" t="s">
        <v>2070</v>
      </c>
      <c r="G208" s="807" t="s">
        <v>2078</v>
      </c>
      <c r="H208" s="808" t="s">
        <v>5084</v>
      </c>
      <c r="I208" s="803" t="s">
        <v>5062</v>
      </c>
      <c r="J208" s="804" t="s">
        <v>5063</v>
      </c>
      <c r="K208" s="803" t="s">
        <v>5085</v>
      </c>
      <c r="L208" s="803" t="s">
        <v>5086</v>
      </c>
      <c r="M208" s="807" t="s">
        <v>3560</v>
      </c>
      <c r="N208" s="807" t="s">
        <v>347</v>
      </c>
      <c r="O208" s="809">
        <v>80</v>
      </c>
      <c r="P208" s="810">
        <v>80</v>
      </c>
      <c r="Q208" s="807" t="s">
        <v>1</v>
      </c>
      <c r="R208" s="811">
        <v>41816</v>
      </c>
      <c r="S208" s="811" t="s">
        <v>377</v>
      </c>
      <c r="T208" s="811">
        <v>42212</v>
      </c>
      <c r="U208" s="811" t="s">
        <v>377</v>
      </c>
      <c r="V208" s="812">
        <v>43373</v>
      </c>
      <c r="W208" s="813">
        <v>44286</v>
      </c>
      <c r="X208" s="814" t="s">
        <v>377</v>
      </c>
      <c r="Y208" s="815">
        <v>30</v>
      </c>
      <c r="Z208" s="811" t="s">
        <v>377</v>
      </c>
      <c r="AA208" s="811" t="s">
        <v>377</v>
      </c>
      <c r="AB208" s="811" t="s">
        <v>377</v>
      </c>
      <c r="AC208" s="811" t="s">
        <v>377</v>
      </c>
      <c r="AD208" s="811" t="s">
        <v>377</v>
      </c>
      <c r="AE208" s="811" t="s">
        <v>377</v>
      </c>
      <c r="AF208" s="811" t="s">
        <v>377</v>
      </c>
      <c r="AG208" s="811" t="s">
        <v>377</v>
      </c>
      <c r="AH208" s="811" t="s">
        <v>377</v>
      </c>
      <c r="AI208" s="811" t="s">
        <v>377</v>
      </c>
      <c r="AJ208" s="811" t="s">
        <v>377</v>
      </c>
      <c r="AK208" s="811" t="s">
        <v>377</v>
      </c>
      <c r="AL208" s="811" t="s">
        <v>377</v>
      </c>
      <c r="AM208" s="811" t="s">
        <v>377</v>
      </c>
      <c r="AN208" s="811" t="s">
        <v>377</v>
      </c>
      <c r="AO208" s="811" t="s">
        <v>377</v>
      </c>
      <c r="AP208" s="805">
        <v>10</v>
      </c>
      <c r="AQ208" s="806" t="s">
        <v>377</v>
      </c>
      <c r="AR208" s="811">
        <v>41691</v>
      </c>
      <c r="AS208" s="811">
        <v>41439</v>
      </c>
      <c r="AT208" s="804" t="s">
        <v>4125</v>
      </c>
      <c r="AU208" s="804" t="s">
        <v>3596</v>
      </c>
      <c r="AV208" s="807" t="s">
        <v>5087</v>
      </c>
      <c r="AW208" s="804" t="s">
        <v>3993</v>
      </c>
      <c r="AX208" s="816">
        <v>1</v>
      </c>
      <c r="AY208" s="817">
        <v>1623</v>
      </c>
      <c r="AZ208" s="804" t="s">
        <v>5066</v>
      </c>
      <c r="BA208" s="790" t="str">
        <f t="shared" si="15"/>
        <v>Ajout INS / 3005-9604 / 80</v>
      </c>
      <c r="BB208" s="791">
        <f t="shared" si="16"/>
        <v>0</v>
      </c>
      <c r="BC208" s="791" t="s">
        <v>3654</v>
      </c>
      <c r="BD208" s="792" t="s">
        <v>3655</v>
      </c>
      <c r="BE208" s="790" t="s">
        <v>3654</v>
      </c>
    </row>
    <row r="209" spans="1:57" ht="30">
      <c r="A209" s="803" t="s">
        <v>3735</v>
      </c>
      <c r="B209" s="803" t="s">
        <v>4087</v>
      </c>
      <c r="C209" s="804" t="s">
        <v>3812</v>
      </c>
      <c r="D209" s="804" t="s">
        <v>3813</v>
      </c>
      <c r="E209" s="805">
        <v>14</v>
      </c>
      <c r="F209" s="806" t="s">
        <v>2104</v>
      </c>
      <c r="G209" s="807" t="s">
        <v>2103</v>
      </c>
      <c r="H209" s="808" t="s">
        <v>5088</v>
      </c>
      <c r="I209" s="803" t="s">
        <v>5089</v>
      </c>
      <c r="J209" s="804" t="s">
        <v>2105</v>
      </c>
      <c r="K209" s="803" t="s">
        <v>2106</v>
      </c>
      <c r="L209" s="803" t="s">
        <v>5090</v>
      </c>
      <c r="M209" s="807" t="s">
        <v>3560</v>
      </c>
      <c r="N209" s="807" t="s">
        <v>347</v>
      </c>
      <c r="O209" s="809">
        <v>80</v>
      </c>
      <c r="P209" s="810">
        <v>80</v>
      </c>
      <c r="Q209" s="807" t="s">
        <v>1</v>
      </c>
      <c r="R209" s="811">
        <v>41816</v>
      </c>
      <c r="S209" s="811" t="s">
        <v>377</v>
      </c>
      <c r="T209" s="811">
        <v>42212</v>
      </c>
      <c r="U209" s="811" t="s">
        <v>377</v>
      </c>
      <c r="V209" s="812">
        <v>43738</v>
      </c>
      <c r="W209" s="813">
        <v>43738</v>
      </c>
      <c r="X209" s="814" t="s">
        <v>377</v>
      </c>
      <c r="Y209" s="815" t="s">
        <v>377</v>
      </c>
      <c r="Z209" s="811" t="s">
        <v>377</v>
      </c>
      <c r="AA209" s="811" t="s">
        <v>377</v>
      </c>
      <c r="AB209" s="811" t="s">
        <v>377</v>
      </c>
      <c r="AC209" s="811" t="s">
        <v>377</v>
      </c>
      <c r="AD209" s="811" t="s">
        <v>377</v>
      </c>
      <c r="AE209" s="811" t="s">
        <v>377</v>
      </c>
      <c r="AF209" s="811" t="s">
        <v>377</v>
      </c>
      <c r="AG209" s="811" t="s">
        <v>377</v>
      </c>
      <c r="AH209" s="811" t="s">
        <v>377</v>
      </c>
      <c r="AI209" s="811" t="s">
        <v>377</v>
      </c>
      <c r="AJ209" s="811" t="s">
        <v>377</v>
      </c>
      <c r="AK209" s="811" t="s">
        <v>377</v>
      </c>
      <c r="AL209" s="811" t="s">
        <v>377</v>
      </c>
      <c r="AM209" s="811" t="s">
        <v>377</v>
      </c>
      <c r="AN209" s="811" t="s">
        <v>377</v>
      </c>
      <c r="AO209" s="811" t="s">
        <v>377</v>
      </c>
      <c r="AP209" s="805">
        <v>10</v>
      </c>
      <c r="AQ209" s="806" t="s">
        <v>377</v>
      </c>
      <c r="AR209" s="811">
        <v>41691</v>
      </c>
      <c r="AS209" s="811">
        <v>41439</v>
      </c>
      <c r="AT209" s="804" t="s">
        <v>4169</v>
      </c>
      <c r="AU209" s="804" t="s">
        <v>3562</v>
      </c>
      <c r="AV209" s="807" t="s">
        <v>5091</v>
      </c>
      <c r="AW209" s="804" t="s">
        <v>3993</v>
      </c>
      <c r="AX209" s="816">
        <v>1</v>
      </c>
      <c r="AY209" s="817">
        <v>159</v>
      </c>
      <c r="AZ209" s="804" t="s">
        <v>2105</v>
      </c>
      <c r="BA209" s="790" t="str">
        <f t="shared" si="15"/>
        <v>Ajout INS / 3005-9607 / 80</v>
      </c>
      <c r="BB209" s="791">
        <f t="shared" si="16"/>
        <v>0</v>
      </c>
      <c r="BC209" s="791" t="s">
        <v>3654</v>
      </c>
      <c r="BD209" s="792" t="s">
        <v>3655</v>
      </c>
      <c r="BE209" s="790" t="s">
        <v>3654</v>
      </c>
    </row>
    <row r="210" spans="1:57" ht="30">
      <c r="A210" s="803" t="s">
        <v>3735</v>
      </c>
      <c r="B210" s="803" t="s">
        <v>4087</v>
      </c>
      <c r="C210" s="804" t="s">
        <v>3812</v>
      </c>
      <c r="D210" s="804" t="s">
        <v>3813</v>
      </c>
      <c r="E210" s="805">
        <v>14</v>
      </c>
      <c r="F210" s="806" t="s">
        <v>2104</v>
      </c>
      <c r="G210" s="807" t="s">
        <v>2103</v>
      </c>
      <c r="H210" s="808" t="s">
        <v>5092</v>
      </c>
      <c r="I210" s="803" t="s">
        <v>5093</v>
      </c>
      <c r="J210" s="804" t="s">
        <v>2972</v>
      </c>
      <c r="K210" s="803" t="s">
        <v>5094</v>
      </c>
      <c r="L210" s="803" t="s">
        <v>2972</v>
      </c>
      <c r="M210" s="807" t="s">
        <v>3560</v>
      </c>
      <c r="N210" s="807" t="s">
        <v>371</v>
      </c>
      <c r="O210" s="809">
        <v>35</v>
      </c>
      <c r="P210" s="810">
        <v>35</v>
      </c>
      <c r="Q210" s="807" t="s">
        <v>1</v>
      </c>
      <c r="R210" s="811">
        <v>41820</v>
      </c>
      <c r="S210" s="811" t="s">
        <v>377</v>
      </c>
      <c r="T210" s="811">
        <v>42212</v>
      </c>
      <c r="U210" s="811" t="s">
        <v>377</v>
      </c>
      <c r="V210" s="812">
        <v>43373</v>
      </c>
      <c r="W210" s="813">
        <v>43738</v>
      </c>
      <c r="X210" s="814" t="s">
        <v>377</v>
      </c>
      <c r="Y210" s="815">
        <v>12</v>
      </c>
      <c r="Z210" s="811" t="s">
        <v>377</v>
      </c>
      <c r="AA210" s="811" t="s">
        <v>377</v>
      </c>
      <c r="AB210" s="811" t="s">
        <v>377</v>
      </c>
      <c r="AC210" s="811" t="s">
        <v>377</v>
      </c>
      <c r="AD210" s="811" t="s">
        <v>377</v>
      </c>
      <c r="AE210" s="811" t="s">
        <v>377</v>
      </c>
      <c r="AF210" s="811" t="s">
        <v>377</v>
      </c>
      <c r="AG210" s="811" t="s">
        <v>377</v>
      </c>
      <c r="AH210" s="811" t="s">
        <v>377</v>
      </c>
      <c r="AI210" s="811" t="s">
        <v>377</v>
      </c>
      <c r="AJ210" s="811" t="s">
        <v>377</v>
      </c>
      <c r="AK210" s="811" t="s">
        <v>377</v>
      </c>
      <c r="AL210" s="811" t="s">
        <v>377</v>
      </c>
      <c r="AM210" s="811" t="s">
        <v>377</v>
      </c>
      <c r="AN210" s="811" t="s">
        <v>377</v>
      </c>
      <c r="AO210" s="811" t="s">
        <v>377</v>
      </c>
      <c r="AP210" s="805">
        <v>10</v>
      </c>
      <c r="AQ210" s="806" t="s">
        <v>377</v>
      </c>
      <c r="AR210" s="811">
        <v>41691</v>
      </c>
      <c r="AS210" s="811" t="s">
        <v>377</v>
      </c>
      <c r="AT210" s="804" t="s">
        <v>4125</v>
      </c>
      <c r="AU210" s="804" t="s">
        <v>3562</v>
      </c>
      <c r="AV210" s="807" t="s">
        <v>5095</v>
      </c>
      <c r="AW210" s="804" t="s">
        <v>3993</v>
      </c>
      <c r="AX210" s="816">
        <v>6</v>
      </c>
      <c r="AY210" s="817">
        <v>60001257</v>
      </c>
      <c r="AZ210" s="804" t="s">
        <v>2972</v>
      </c>
      <c r="BA210" s="790" t="str">
        <f t="shared" si="15"/>
        <v>Augment. INS / 3005-4630 / 35</v>
      </c>
      <c r="BB210" s="791">
        <f t="shared" si="16"/>
        <v>0</v>
      </c>
      <c r="BC210" s="791" t="s">
        <v>3654</v>
      </c>
      <c r="BD210" s="792" t="s">
        <v>3655</v>
      </c>
      <c r="BE210" s="790" t="s">
        <v>3654</v>
      </c>
    </row>
    <row r="211" spans="1:57" ht="30">
      <c r="A211" s="803" t="s">
        <v>3735</v>
      </c>
      <c r="B211" s="803" t="s">
        <v>4087</v>
      </c>
      <c r="C211" s="804" t="s">
        <v>3812</v>
      </c>
      <c r="D211" s="804" t="s">
        <v>3813</v>
      </c>
      <c r="E211" s="805">
        <v>14</v>
      </c>
      <c r="F211" s="806" t="s">
        <v>2104</v>
      </c>
      <c r="G211" s="807" t="s">
        <v>2103</v>
      </c>
      <c r="H211" s="808" t="s">
        <v>5096</v>
      </c>
      <c r="I211" s="803" t="s">
        <v>5093</v>
      </c>
      <c r="J211" s="804" t="s">
        <v>2972</v>
      </c>
      <c r="K211" s="803" t="s">
        <v>5097</v>
      </c>
      <c r="L211" s="803" t="s">
        <v>5098</v>
      </c>
      <c r="M211" s="807" t="s">
        <v>3560</v>
      </c>
      <c r="N211" s="807" t="s">
        <v>347</v>
      </c>
      <c r="O211" s="809">
        <v>60</v>
      </c>
      <c r="P211" s="810">
        <v>60</v>
      </c>
      <c r="Q211" s="807" t="s">
        <v>1</v>
      </c>
      <c r="R211" s="811">
        <v>41820</v>
      </c>
      <c r="S211" s="811" t="s">
        <v>377</v>
      </c>
      <c r="T211" s="811">
        <v>42212</v>
      </c>
      <c r="U211" s="811" t="s">
        <v>377</v>
      </c>
      <c r="V211" s="812">
        <v>44104</v>
      </c>
      <c r="W211" s="813">
        <v>44104</v>
      </c>
      <c r="X211" s="814" t="s">
        <v>377</v>
      </c>
      <c r="Y211" s="815" t="s">
        <v>377</v>
      </c>
      <c r="Z211" s="811" t="s">
        <v>377</v>
      </c>
      <c r="AA211" s="811" t="s">
        <v>377</v>
      </c>
      <c r="AB211" s="811" t="s">
        <v>377</v>
      </c>
      <c r="AC211" s="811" t="s">
        <v>377</v>
      </c>
      <c r="AD211" s="811" t="s">
        <v>377</v>
      </c>
      <c r="AE211" s="811" t="s">
        <v>377</v>
      </c>
      <c r="AF211" s="811" t="s">
        <v>377</v>
      </c>
      <c r="AG211" s="811" t="s">
        <v>377</v>
      </c>
      <c r="AH211" s="811" t="s">
        <v>377</v>
      </c>
      <c r="AI211" s="811" t="s">
        <v>377</v>
      </c>
      <c r="AJ211" s="811" t="s">
        <v>377</v>
      </c>
      <c r="AK211" s="811" t="s">
        <v>377</v>
      </c>
      <c r="AL211" s="811" t="s">
        <v>377</v>
      </c>
      <c r="AM211" s="811" t="s">
        <v>377</v>
      </c>
      <c r="AN211" s="811" t="s">
        <v>377</v>
      </c>
      <c r="AO211" s="811" t="s">
        <v>377</v>
      </c>
      <c r="AP211" s="805">
        <v>10</v>
      </c>
      <c r="AQ211" s="806" t="s">
        <v>377</v>
      </c>
      <c r="AR211" s="811">
        <v>41691</v>
      </c>
      <c r="AS211" s="811">
        <v>41439</v>
      </c>
      <c r="AT211" s="804" t="s">
        <v>3991</v>
      </c>
      <c r="AU211" s="804" t="s">
        <v>4001</v>
      </c>
      <c r="AV211" s="807" t="s">
        <v>5099</v>
      </c>
      <c r="AW211" s="804" t="s">
        <v>3993</v>
      </c>
      <c r="AX211" s="816">
        <v>1</v>
      </c>
      <c r="AY211" s="817">
        <v>60001257</v>
      </c>
      <c r="AZ211" s="804" t="s">
        <v>2972</v>
      </c>
      <c r="BA211" s="790" t="str">
        <f t="shared" si="15"/>
        <v>Ajout INS / 3005-9559 / 60</v>
      </c>
      <c r="BB211" s="791">
        <f t="shared" si="16"/>
        <v>0</v>
      </c>
      <c r="BC211" s="791" t="s">
        <v>3654</v>
      </c>
      <c r="BD211" s="792" t="s">
        <v>3655</v>
      </c>
      <c r="BE211" s="790" t="s">
        <v>3654</v>
      </c>
    </row>
    <row r="212" spans="1:57" ht="30">
      <c r="A212" s="803" t="s">
        <v>3735</v>
      </c>
      <c r="B212" s="803" t="s">
        <v>4087</v>
      </c>
      <c r="C212" s="804" t="s">
        <v>3855</v>
      </c>
      <c r="D212" s="804" t="s">
        <v>3755</v>
      </c>
      <c r="E212" s="805">
        <v>15</v>
      </c>
      <c r="F212" s="806" t="s">
        <v>2980</v>
      </c>
      <c r="G212" s="807" t="s">
        <v>2111</v>
      </c>
      <c r="H212" s="808" t="s">
        <v>5100</v>
      </c>
      <c r="I212" s="803" t="s">
        <v>5101</v>
      </c>
      <c r="J212" s="804" t="s">
        <v>5102</v>
      </c>
      <c r="K212" s="803" t="s">
        <v>5103</v>
      </c>
      <c r="L212" s="803" t="s">
        <v>5104</v>
      </c>
      <c r="M212" s="807" t="s">
        <v>3572</v>
      </c>
      <c r="N212" s="807" t="s">
        <v>347</v>
      </c>
      <c r="O212" s="809">
        <v>80</v>
      </c>
      <c r="P212" s="810">
        <v>80</v>
      </c>
      <c r="Q212" s="807" t="s">
        <v>1</v>
      </c>
      <c r="R212" s="811">
        <v>41817</v>
      </c>
      <c r="S212" s="811" t="s">
        <v>377</v>
      </c>
      <c r="T212" s="811">
        <v>42188</v>
      </c>
      <c r="U212" s="811" t="s">
        <v>377</v>
      </c>
      <c r="V212" s="812">
        <v>42855</v>
      </c>
      <c r="W212" s="813">
        <v>44286</v>
      </c>
      <c r="X212" s="814" t="s">
        <v>377</v>
      </c>
      <c r="Y212" s="815">
        <v>47</v>
      </c>
      <c r="Z212" s="811" t="s">
        <v>377</v>
      </c>
      <c r="AA212" s="811" t="s">
        <v>377</v>
      </c>
      <c r="AB212" s="811" t="s">
        <v>377</v>
      </c>
      <c r="AC212" s="811" t="s">
        <v>377</v>
      </c>
      <c r="AD212" s="811" t="s">
        <v>377</v>
      </c>
      <c r="AE212" s="811" t="s">
        <v>377</v>
      </c>
      <c r="AF212" s="811" t="s">
        <v>377</v>
      </c>
      <c r="AG212" s="811" t="s">
        <v>377</v>
      </c>
      <c r="AH212" s="811" t="s">
        <v>377</v>
      </c>
      <c r="AI212" s="811" t="s">
        <v>377</v>
      </c>
      <c r="AJ212" s="811" t="s">
        <v>377</v>
      </c>
      <c r="AK212" s="811" t="s">
        <v>377</v>
      </c>
      <c r="AL212" s="811" t="s">
        <v>377</v>
      </c>
      <c r="AM212" s="811" t="s">
        <v>377</v>
      </c>
      <c r="AN212" s="811" t="s">
        <v>377</v>
      </c>
      <c r="AO212" s="811" t="s">
        <v>377</v>
      </c>
      <c r="AP212" s="805">
        <v>70</v>
      </c>
      <c r="AQ212" s="806" t="s">
        <v>5105</v>
      </c>
      <c r="AR212" s="811">
        <v>41661</v>
      </c>
      <c r="AS212" s="811">
        <v>43186</v>
      </c>
      <c r="AT212" s="804" t="s">
        <v>3836</v>
      </c>
      <c r="AU212" s="804" t="s">
        <v>3562</v>
      </c>
      <c r="AV212" s="807" t="s">
        <v>5106</v>
      </c>
      <c r="AW212" s="804" t="s">
        <v>3993</v>
      </c>
      <c r="AX212" s="816">
        <v>1</v>
      </c>
      <c r="AY212" s="817">
        <v>294</v>
      </c>
      <c r="AZ212" s="804" t="s">
        <v>5102</v>
      </c>
      <c r="BA212" s="790" t="str">
        <f t="shared" si="15"/>
        <v>Ajout INS / 3005-9600 / 80</v>
      </c>
      <c r="BB212" s="791" t="s">
        <v>3577</v>
      </c>
      <c r="BC212" s="791" t="s">
        <v>3577</v>
      </c>
      <c r="BD212" s="791" t="s">
        <v>3577</v>
      </c>
      <c r="BE212" s="791" t="s">
        <v>3577</v>
      </c>
    </row>
    <row r="213" spans="1:57" ht="30">
      <c r="A213" s="803" t="s">
        <v>3735</v>
      </c>
      <c r="B213" s="803" t="s">
        <v>4087</v>
      </c>
      <c r="C213" s="804" t="s">
        <v>3844</v>
      </c>
      <c r="D213" s="804" t="s">
        <v>3755</v>
      </c>
      <c r="E213" s="805">
        <v>15</v>
      </c>
      <c r="F213" s="806" t="s">
        <v>2973</v>
      </c>
      <c r="G213" s="807" t="s">
        <v>2111</v>
      </c>
      <c r="H213" s="808" t="s">
        <v>5107</v>
      </c>
      <c r="I213" s="803" t="s">
        <v>2122</v>
      </c>
      <c r="J213" s="804" t="s">
        <v>5108</v>
      </c>
      <c r="K213" s="803" t="s">
        <v>5109</v>
      </c>
      <c r="L213" s="803" t="s">
        <v>5110</v>
      </c>
      <c r="M213" s="807" t="s">
        <v>3572</v>
      </c>
      <c r="N213" s="807" t="s">
        <v>347</v>
      </c>
      <c r="O213" s="809">
        <v>80</v>
      </c>
      <c r="P213" s="810">
        <v>80</v>
      </c>
      <c r="Q213" s="807" t="s">
        <v>1</v>
      </c>
      <c r="R213" s="811">
        <v>42188</v>
      </c>
      <c r="S213" s="811" t="s">
        <v>377</v>
      </c>
      <c r="T213" s="811">
        <v>42188</v>
      </c>
      <c r="U213" s="811" t="s">
        <v>377</v>
      </c>
      <c r="V213" s="812">
        <v>43343</v>
      </c>
      <c r="W213" s="813">
        <v>43343</v>
      </c>
      <c r="X213" s="814" t="s">
        <v>377</v>
      </c>
      <c r="Y213" s="815" t="s">
        <v>377</v>
      </c>
      <c r="Z213" s="811" t="s">
        <v>377</v>
      </c>
      <c r="AA213" s="811" t="s">
        <v>377</v>
      </c>
      <c r="AB213" s="811" t="s">
        <v>377</v>
      </c>
      <c r="AC213" s="811" t="s">
        <v>377</v>
      </c>
      <c r="AD213" s="811" t="s">
        <v>377</v>
      </c>
      <c r="AE213" s="811" t="s">
        <v>377</v>
      </c>
      <c r="AF213" s="811" t="s">
        <v>377</v>
      </c>
      <c r="AG213" s="811" t="s">
        <v>377</v>
      </c>
      <c r="AH213" s="811" t="s">
        <v>377</v>
      </c>
      <c r="AI213" s="811" t="s">
        <v>377</v>
      </c>
      <c r="AJ213" s="811" t="s">
        <v>377</v>
      </c>
      <c r="AK213" s="811" t="s">
        <v>377</v>
      </c>
      <c r="AL213" s="811" t="s">
        <v>377</v>
      </c>
      <c r="AM213" s="811" t="s">
        <v>377</v>
      </c>
      <c r="AN213" s="811" t="s">
        <v>377</v>
      </c>
      <c r="AO213" s="811" t="s">
        <v>377</v>
      </c>
      <c r="AP213" s="805">
        <v>70</v>
      </c>
      <c r="AQ213" s="806" t="s">
        <v>5111</v>
      </c>
      <c r="AR213" s="811">
        <v>41661</v>
      </c>
      <c r="AS213" s="811">
        <v>43236</v>
      </c>
      <c r="AT213" s="804" t="s">
        <v>4125</v>
      </c>
      <c r="AU213" s="804" t="s">
        <v>3596</v>
      </c>
      <c r="AV213" s="807" t="s">
        <v>5112</v>
      </c>
      <c r="AW213" s="804" t="s">
        <v>3993</v>
      </c>
      <c r="AX213" s="816">
        <v>1</v>
      </c>
      <c r="AY213" s="817">
        <v>385</v>
      </c>
      <c r="AZ213" s="804" t="s">
        <v>5108</v>
      </c>
      <c r="BA213" s="790" t="str">
        <f t="shared" si="15"/>
        <v>Ajout INS / 3005-9603 / 80</v>
      </c>
      <c r="BB213" s="791" t="s">
        <v>3577</v>
      </c>
      <c r="BC213" s="791" t="s">
        <v>3577</v>
      </c>
      <c r="BD213" s="791" t="s">
        <v>3577</v>
      </c>
      <c r="BE213" s="791" t="s">
        <v>3577</v>
      </c>
    </row>
    <row r="214" spans="1:57" ht="30">
      <c r="A214" s="803" t="s">
        <v>3735</v>
      </c>
      <c r="B214" s="803" t="s">
        <v>4087</v>
      </c>
      <c r="C214" s="804" t="s">
        <v>3844</v>
      </c>
      <c r="D214" s="804" t="s">
        <v>3755</v>
      </c>
      <c r="E214" s="805">
        <v>15</v>
      </c>
      <c r="F214" s="806" t="s">
        <v>2980</v>
      </c>
      <c r="G214" s="807" t="s">
        <v>2111</v>
      </c>
      <c r="H214" s="808" t="s">
        <v>5113</v>
      </c>
      <c r="I214" s="803" t="s">
        <v>5114</v>
      </c>
      <c r="J214" s="804" t="s">
        <v>5115</v>
      </c>
      <c r="K214" s="803" t="s">
        <v>5116</v>
      </c>
      <c r="L214" s="803" t="s">
        <v>5117</v>
      </c>
      <c r="M214" s="807" t="s">
        <v>3560</v>
      </c>
      <c r="N214" s="807" t="s">
        <v>347</v>
      </c>
      <c r="O214" s="809">
        <v>80</v>
      </c>
      <c r="P214" s="810">
        <v>80</v>
      </c>
      <c r="Q214" s="807" t="s">
        <v>1</v>
      </c>
      <c r="R214" s="811">
        <v>41822</v>
      </c>
      <c r="S214" s="811" t="s">
        <v>377</v>
      </c>
      <c r="T214" s="811">
        <v>42188</v>
      </c>
      <c r="U214" s="811" t="s">
        <v>377</v>
      </c>
      <c r="V214" s="812">
        <v>42947</v>
      </c>
      <c r="W214" s="813">
        <v>44286</v>
      </c>
      <c r="X214" s="814" t="s">
        <v>377</v>
      </c>
      <c r="Y214" s="815">
        <v>44</v>
      </c>
      <c r="Z214" s="811" t="s">
        <v>377</v>
      </c>
      <c r="AA214" s="811" t="s">
        <v>377</v>
      </c>
      <c r="AB214" s="811" t="s">
        <v>377</v>
      </c>
      <c r="AC214" s="811" t="s">
        <v>377</v>
      </c>
      <c r="AD214" s="811" t="s">
        <v>377</v>
      </c>
      <c r="AE214" s="811" t="s">
        <v>377</v>
      </c>
      <c r="AF214" s="811" t="s">
        <v>377</v>
      </c>
      <c r="AG214" s="811" t="s">
        <v>377</v>
      </c>
      <c r="AH214" s="811" t="s">
        <v>377</v>
      </c>
      <c r="AI214" s="811" t="s">
        <v>377</v>
      </c>
      <c r="AJ214" s="811" t="s">
        <v>377</v>
      </c>
      <c r="AK214" s="811" t="s">
        <v>377</v>
      </c>
      <c r="AL214" s="811" t="s">
        <v>377</v>
      </c>
      <c r="AM214" s="811" t="s">
        <v>377</v>
      </c>
      <c r="AN214" s="811" t="s">
        <v>377</v>
      </c>
      <c r="AO214" s="811" t="s">
        <v>377</v>
      </c>
      <c r="AP214" s="805">
        <v>10</v>
      </c>
      <c r="AQ214" s="806" t="s">
        <v>377</v>
      </c>
      <c r="AR214" s="811">
        <v>41661</v>
      </c>
      <c r="AS214" s="811">
        <v>41439</v>
      </c>
      <c r="AT214" s="804" t="s">
        <v>3836</v>
      </c>
      <c r="AU214" s="804" t="s">
        <v>3596</v>
      </c>
      <c r="AV214" s="807" t="s">
        <v>5118</v>
      </c>
      <c r="AW214" s="804" t="s">
        <v>3993</v>
      </c>
      <c r="AX214" s="816">
        <v>1</v>
      </c>
      <c r="AY214" s="817">
        <v>60001093</v>
      </c>
      <c r="AZ214" s="804" t="s">
        <v>5115</v>
      </c>
      <c r="BA214" s="790" t="str">
        <f t="shared" si="15"/>
        <v>Ajout INS / 3005-9597 / 80</v>
      </c>
      <c r="BB214" s="791">
        <f t="shared" si="16"/>
        <v>0</v>
      </c>
      <c r="BC214" s="791" t="s">
        <v>3654</v>
      </c>
      <c r="BD214" s="792" t="s">
        <v>3655</v>
      </c>
      <c r="BE214" s="790" t="s">
        <v>3654</v>
      </c>
    </row>
    <row r="215" spans="1:57" ht="30">
      <c r="A215" s="803" t="s">
        <v>3735</v>
      </c>
      <c r="B215" s="803" t="s">
        <v>4087</v>
      </c>
      <c r="C215" s="804" t="s">
        <v>3844</v>
      </c>
      <c r="D215" s="804" t="s">
        <v>3755</v>
      </c>
      <c r="E215" s="805">
        <v>15</v>
      </c>
      <c r="F215" s="806" t="s">
        <v>2973</v>
      </c>
      <c r="G215" s="807" t="s">
        <v>2111</v>
      </c>
      <c r="H215" s="808" t="s">
        <v>5119</v>
      </c>
      <c r="I215" s="803" t="s">
        <v>5120</v>
      </c>
      <c r="J215" s="804" t="s">
        <v>2113</v>
      </c>
      <c r="K215" s="803" t="s">
        <v>5121</v>
      </c>
      <c r="L215" s="803" t="s">
        <v>2974</v>
      </c>
      <c r="M215" s="807" t="s">
        <v>3560</v>
      </c>
      <c r="N215" s="807" t="s">
        <v>347</v>
      </c>
      <c r="O215" s="809">
        <v>66</v>
      </c>
      <c r="P215" s="810">
        <v>66</v>
      </c>
      <c r="Q215" s="807" t="s">
        <v>1</v>
      </c>
      <c r="R215" s="811">
        <v>41743</v>
      </c>
      <c r="S215" s="811" t="s">
        <v>377</v>
      </c>
      <c r="T215" s="811">
        <v>42188</v>
      </c>
      <c r="U215" s="811" t="s">
        <v>377</v>
      </c>
      <c r="V215" s="812">
        <v>43220</v>
      </c>
      <c r="W215" s="813">
        <v>44104</v>
      </c>
      <c r="X215" s="814" t="s">
        <v>377</v>
      </c>
      <c r="Y215" s="815">
        <v>29</v>
      </c>
      <c r="Z215" s="811" t="s">
        <v>377</v>
      </c>
      <c r="AA215" s="811" t="s">
        <v>377</v>
      </c>
      <c r="AB215" s="811" t="s">
        <v>377</v>
      </c>
      <c r="AC215" s="811" t="s">
        <v>377</v>
      </c>
      <c r="AD215" s="811" t="s">
        <v>377</v>
      </c>
      <c r="AE215" s="811" t="s">
        <v>377</v>
      </c>
      <c r="AF215" s="811" t="s">
        <v>377</v>
      </c>
      <c r="AG215" s="811" t="s">
        <v>377</v>
      </c>
      <c r="AH215" s="811" t="s">
        <v>377</v>
      </c>
      <c r="AI215" s="811" t="s">
        <v>377</v>
      </c>
      <c r="AJ215" s="811" t="s">
        <v>377</v>
      </c>
      <c r="AK215" s="811" t="s">
        <v>377</v>
      </c>
      <c r="AL215" s="811" t="s">
        <v>377</v>
      </c>
      <c r="AM215" s="811" t="s">
        <v>377</v>
      </c>
      <c r="AN215" s="811" t="s">
        <v>377</v>
      </c>
      <c r="AO215" s="811" t="s">
        <v>377</v>
      </c>
      <c r="AP215" s="805">
        <v>10</v>
      </c>
      <c r="AQ215" s="806" t="s">
        <v>377</v>
      </c>
      <c r="AR215" s="811">
        <v>41661</v>
      </c>
      <c r="AS215" s="811">
        <v>41435</v>
      </c>
      <c r="AT215" s="804" t="s">
        <v>4125</v>
      </c>
      <c r="AU215" s="804" t="s">
        <v>3596</v>
      </c>
      <c r="AV215" s="807" t="s">
        <v>5122</v>
      </c>
      <c r="AW215" s="804" t="s">
        <v>3993</v>
      </c>
      <c r="AX215" s="816">
        <v>1</v>
      </c>
      <c r="AY215" s="817">
        <v>60004087</v>
      </c>
      <c r="AZ215" s="804" t="s">
        <v>2113</v>
      </c>
      <c r="BA215" s="790" t="str">
        <f t="shared" si="15"/>
        <v>Ajout INS / 3005-8704 / 66</v>
      </c>
      <c r="BB215" s="791">
        <f t="shared" si="16"/>
        <v>0</v>
      </c>
      <c r="BC215" s="791" t="s">
        <v>3654</v>
      </c>
      <c r="BD215" s="792" t="s">
        <v>3655</v>
      </c>
      <c r="BE215" s="790" t="s">
        <v>3654</v>
      </c>
    </row>
    <row r="216" spans="1:57" ht="30">
      <c r="A216" s="803" t="s">
        <v>3735</v>
      </c>
      <c r="B216" s="803" t="s">
        <v>4087</v>
      </c>
      <c r="C216" s="804" t="s">
        <v>3844</v>
      </c>
      <c r="D216" s="804" t="s">
        <v>3839</v>
      </c>
      <c r="E216" s="805">
        <v>15</v>
      </c>
      <c r="F216" s="806" t="s">
        <v>2185</v>
      </c>
      <c r="G216" s="807" t="s">
        <v>2184</v>
      </c>
      <c r="H216" s="808" t="s">
        <v>5123</v>
      </c>
      <c r="I216" s="803" t="s">
        <v>5124</v>
      </c>
      <c r="J216" s="804" t="s">
        <v>5125</v>
      </c>
      <c r="K216" s="803" t="s">
        <v>5124</v>
      </c>
      <c r="L216" s="803" t="s">
        <v>5125</v>
      </c>
      <c r="M216" s="807" t="s">
        <v>3560</v>
      </c>
      <c r="N216" s="807" t="s">
        <v>371</v>
      </c>
      <c r="O216" s="809" t="s">
        <v>377</v>
      </c>
      <c r="P216" s="810">
        <v>13</v>
      </c>
      <c r="Q216" s="807" t="s">
        <v>1</v>
      </c>
      <c r="R216" s="811">
        <v>41820</v>
      </c>
      <c r="S216" s="811" t="s">
        <v>377</v>
      </c>
      <c r="T216" s="811">
        <v>42247</v>
      </c>
      <c r="U216" s="811" t="s">
        <v>377</v>
      </c>
      <c r="V216" s="812">
        <v>43435</v>
      </c>
      <c r="W216" s="813">
        <v>43738</v>
      </c>
      <c r="X216" s="814" t="s">
        <v>377</v>
      </c>
      <c r="Y216" s="815">
        <v>9.9354838709677402</v>
      </c>
      <c r="Z216" s="811" t="s">
        <v>377</v>
      </c>
      <c r="AA216" s="811" t="s">
        <v>377</v>
      </c>
      <c r="AB216" s="811" t="s">
        <v>377</v>
      </c>
      <c r="AC216" s="811" t="s">
        <v>377</v>
      </c>
      <c r="AD216" s="811" t="s">
        <v>377</v>
      </c>
      <c r="AE216" s="811" t="s">
        <v>377</v>
      </c>
      <c r="AF216" s="811" t="s">
        <v>377</v>
      </c>
      <c r="AG216" s="811" t="s">
        <v>377</v>
      </c>
      <c r="AH216" s="811" t="s">
        <v>377</v>
      </c>
      <c r="AI216" s="811" t="s">
        <v>377</v>
      </c>
      <c r="AJ216" s="811" t="s">
        <v>377</v>
      </c>
      <c r="AK216" s="811" t="s">
        <v>377</v>
      </c>
      <c r="AL216" s="811" t="s">
        <v>377</v>
      </c>
      <c r="AM216" s="811" t="s">
        <v>377</v>
      </c>
      <c r="AN216" s="811" t="s">
        <v>377</v>
      </c>
      <c r="AO216" s="811" t="s">
        <v>377</v>
      </c>
      <c r="AP216" s="805">
        <v>10</v>
      </c>
      <c r="AQ216" s="806" t="s">
        <v>377</v>
      </c>
      <c r="AR216" s="811">
        <v>41661</v>
      </c>
      <c r="AS216" s="811" t="s">
        <v>377</v>
      </c>
      <c r="AT216" s="804" t="s">
        <v>4125</v>
      </c>
      <c r="AU216" s="804" t="s">
        <v>3562</v>
      </c>
      <c r="AV216" s="807" t="s">
        <v>5126</v>
      </c>
      <c r="AW216" s="804" t="s">
        <v>4003</v>
      </c>
      <c r="AX216" s="816">
        <v>14</v>
      </c>
      <c r="AY216" s="817">
        <v>1020</v>
      </c>
      <c r="AZ216" s="804" t="s">
        <v>5125</v>
      </c>
      <c r="BA216" s="790" t="str">
        <f t="shared" si="15"/>
        <v>Augment. INS / 2973-1635 / 13</v>
      </c>
      <c r="BB216" s="791">
        <f t="shared" si="16"/>
        <v>0</v>
      </c>
      <c r="BC216" s="791" t="s">
        <v>3654</v>
      </c>
      <c r="BD216" s="792" t="s">
        <v>3655</v>
      </c>
      <c r="BE216" s="790" t="s">
        <v>3654</v>
      </c>
    </row>
    <row r="217" spans="1:57" ht="30">
      <c r="A217" s="803" t="s">
        <v>3735</v>
      </c>
      <c r="B217" s="803" t="s">
        <v>4087</v>
      </c>
      <c r="C217" s="804" t="s">
        <v>3844</v>
      </c>
      <c r="D217" s="804" t="s">
        <v>3839</v>
      </c>
      <c r="E217" s="805">
        <v>15</v>
      </c>
      <c r="F217" s="806" t="s">
        <v>2185</v>
      </c>
      <c r="G217" s="807" t="s">
        <v>2184</v>
      </c>
      <c r="H217" s="808" t="s">
        <v>5127</v>
      </c>
      <c r="I217" s="803" t="s">
        <v>5124</v>
      </c>
      <c r="J217" s="804" t="s">
        <v>5125</v>
      </c>
      <c r="K217" s="803" t="s">
        <v>2198</v>
      </c>
      <c r="L217" s="803" t="s">
        <v>2197</v>
      </c>
      <c r="M217" s="807" t="s">
        <v>3560</v>
      </c>
      <c r="N217" s="807" t="s">
        <v>347</v>
      </c>
      <c r="O217" s="809">
        <v>80</v>
      </c>
      <c r="P217" s="810">
        <v>80</v>
      </c>
      <c r="Q217" s="807" t="s">
        <v>1</v>
      </c>
      <c r="R217" s="811">
        <v>41820</v>
      </c>
      <c r="S217" s="811" t="s">
        <v>377</v>
      </c>
      <c r="T217" s="811">
        <v>42247</v>
      </c>
      <c r="U217" s="811" t="s">
        <v>377</v>
      </c>
      <c r="V217" s="812">
        <v>43709</v>
      </c>
      <c r="W217" s="813">
        <v>43738</v>
      </c>
      <c r="X217" s="814" t="s">
        <v>377</v>
      </c>
      <c r="Y217" s="815">
        <v>0.93548387096774199</v>
      </c>
      <c r="Z217" s="811" t="s">
        <v>377</v>
      </c>
      <c r="AA217" s="811" t="s">
        <v>377</v>
      </c>
      <c r="AB217" s="811" t="s">
        <v>377</v>
      </c>
      <c r="AC217" s="811" t="s">
        <v>377</v>
      </c>
      <c r="AD217" s="811" t="s">
        <v>377</v>
      </c>
      <c r="AE217" s="811" t="s">
        <v>377</v>
      </c>
      <c r="AF217" s="811" t="s">
        <v>377</v>
      </c>
      <c r="AG217" s="811" t="s">
        <v>377</v>
      </c>
      <c r="AH217" s="811" t="s">
        <v>377</v>
      </c>
      <c r="AI217" s="811" t="s">
        <v>377</v>
      </c>
      <c r="AJ217" s="811" t="s">
        <v>377</v>
      </c>
      <c r="AK217" s="811" t="s">
        <v>377</v>
      </c>
      <c r="AL217" s="811" t="s">
        <v>377</v>
      </c>
      <c r="AM217" s="811" t="s">
        <v>377</v>
      </c>
      <c r="AN217" s="811" t="s">
        <v>377</v>
      </c>
      <c r="AO217" s="811" t="s">
        <v>377</v>
      </c>
      <c r="AP217" s="805">
        <v>10</v>
      </c>
      <c r="AQ217" s="806" t="s">
        <v>377</v>
      </c>
      <c r="AR217" s="811">
        <v>41661</v>
      </c>
      <c r="AS217" s="811">
        <v>41439</v>
      </c>
      <c r="AT217" s="804" t="s">
        <v>4169</v>
      </c>
      <c r="AU217" s="804" t="s">
        <v>3596</v>
      </c>
      <c r="AV217" s="807" t="s">
        <v>5128</v>
      </c>
      <c r="AW217" s="804" t="s">
        <v>3993</v>
      </c>
      <c r="AX217" s="816">
        <v>1</v>
      </c>
      <c r="AY217" s="817">
        <v>1020</v>
      </c>
      <c r="AZ217" s="804" t="s">
        <v>5125</v>
      </c>
      <c r="BA217" s="790" t="str">
        <f t="shared" si="15"/>
        <v>Ajout INS / 3005-9479 / 80</v>
      </c>
      <c r="BB217" s="791">
        <f t="shared" si="16"/>
        <v>0</v>
      </c>
      <c r="BC217" s="791" t="s">
        <v>3654</v>
      </c>
      <c r="BD217" s="792" t="s">
        <v>3655</v>
      </c>
      <c r="BE217" s="790" t="s">
        <v>3654</v>
      </c>
    </row>
    <row r="218" spans="1:57" ht="30">
      <c r="A218" s="803" t="s">
        <v>3735</v>
      </c>
      <c r="B218" s="803" t="s">
        <v>4087</v>
      </c>
      <c r="C218" s="804" t="s">
        <v>3838</v>
      </c>
      <c r="D218" s="804" t="s">
        <v>3839</v>
      </c>
      <c r="E218" s="805">
        <v>15</v>
      </c>
      <c r="F218" s="806" t="s">
        <v>2217</v>
      </c>
      <c r="G218" s="807" t="s">
        <v>2216</v>
      </c>
      <c r="H218" s="808" t="s">
        <v>5129</v>
      </c>
      <c r="I218" s="803" t="s">
        <v>3849</v>
      </c>
      <c r="J218" s="804" t="s">
        <v>3850</v>
      </c>
      <c r="K218" s="803" t="s">
        <v>2219</v>
      </c>
      <c r="L218" s="803" t="s">
        <v>2218</v>
      </c>
      <c r="M218" s="807" t="s">
        <v>3560</v>
      </c>
      <c r="N218" s="807" t="s">
        <v>347</v>
      </c>
      <c r="O218" s="809">
        <v>60</v>
      </c>
      <c r="P218" s="810">
        <v>60</v>
      </c>
      <c r="Q218" s="807" t="s">
        <v>1</v>
      </c>
      <c r="R218" s="811">
        <v>41822</v>
      </c>
      <c r="S218" s="811" t="s">
        <v>377</v>
      </c>
      <c r="T218" s="811">
        <v>42314</v>
      </c>
      <c r="U218" s="811" t="s">
        <v>377</v>
      </c>
      <c r="V218" s="812">
        <v>43982</v>
      </c>
      <c r="W218" s="813">
        <v>44104</v>
      </c>
      <c r="X218" s="814" t="s">
        <v>377</v>
      </c>
      <c r="Y218" s="815">
        <v>4</v>
      </c>
      <c r="Z218" s="811" t="s">
        <v>377</v>
      </c>
      <c r="AA218" s="811" t="s">
        <v>377</v>
      </c>
      <c r="AB218" s="811" t="s">
        <v>377</v>
      </c>
      <c r="AC218" s="811" t="s">
        <v>377</v>
      </c>
      <c r="AD218" s="811" t="s">
        <v>377</v>
      </c>
      <c r="AE218" s="811" t="s">
        <v>377</v>
      </c>
      <c r="AF218" s="811" t="s">
        <v>377</v>
      </c>
      <c r="AG218" s="811" t="s">
        <v>377</v>
      </c>
      <c r="AH218" s="811" t="s">
        <v>377</v>
      </c>
      <c r="AI218" s="811" t="s">
        <v>377</v>
      </c>
      <c r="AJ218" s="811" t="s">
        <v>377</v>
      </c>
      <c r="AK218" s="811" t="s">
        <v>377</v>
      </c>
      <c r="AL218" s="811" t="s">
        <v>377</v>
      </c>
      <c r="AM218" s="811" t="s">
        <v>377</v>
      </c>
      <c r="AN218" s="811" t="s">
        <v>377</v>
      </c>
      <c r="AO218" s="811" t="s">
        <v>377</v>
      </c>
      <c r="AP218" s="805">
        <v>10</v>
      </c>
      <c r="AQ218" s="806" t="s">
        <v>377</v>
      </c>
      <c r="AR218" s="811">
        <v>41661</v>
      </c>
      <c r="AS218" s="811" t="s">
        <v>377</v>
      </c>
      <c r="AT218" s="804" t="s">
        <v>4169</v>
      </c>
      <c r="AU218" s="804" t="s">
        <v>4001</v>
      </c>
      <c r="AV218" s="807" t="s">
        <v>5130</v>
      </c>
      <c r="AW218" s="804" t="s">
        <v>3993</v>
      </c>
      <c r="AX218" s="816">
        <v>2</v>
      </c>
      <c r="AY218" s="817">
        <v>999</v>
      </c>
      <c r="AZ218" s="804" t="s">
        <v>3850</v>
      </c>
      <c r="BA218" s="790" t="str">
        <f t="shared" si="15"/>
        <v>Ajout INS / 3005-9609 / 60</v>
      </c>
      <c r="BB218" s="791">
        <f t="shared" si="16"/>
        <v>0</v>
      </c>
      <c r="BC218" s="791" t="s">
        <v>3654</v>
      </c>
      <c r="BD218" s="792" t="s">
        <v>3655</v>
      </c>
      <c r="BE218" s="790" t="s">
        <v>3654</v>
      </c>
    </row>
    <row r="219" spans="1:57" ht="30">
      <c r="A219" s="803" t="s">
        <v>3735</v>
      </c>
      <c r="B219" s="803" t="s">
        <v>4087</v>
      </c>
      <c r="C219" s="804" t="s">
        <v>3838</v>
      </c>
      <c r="D219" s="804" t="s">
        <v>3839</v>
      </c>
      <c r="E219" s="805">
        <v>15</v>
      </c>
      <c r="F219" s="806" t="s">
        <v>2221</v>
      </c>
      <c r="G219" s="807" t="s">
        <v>2216</v>
      </c>
      <c r="H219" s="808" t="s">
        <v>5131</v>
      </c>
      <c r="I219" s="803" t="s">
        <v>5132</v>
      </c>
      <c r="J219" s="804" t="s">
        <v>5133</v>
      </c>
      <c r="K219" s="803" t="s">
        <v>5134</v>
      </c>
      <c r="L219" s="803" t="s">
        <v>5135</v>
      </c>
      <c r="M219" s="807" t="s">
        <v>3560</v>
      </c>
      <c r="N219" s="807" t="s">
        <v>371</v>
      </c>
      <c r="O219" s="809">
        <v>20</v>
      </c>
      <c r="P219" s="810">
        <v>20</v>
      </c>
      <c r="Q219" s="807" t="s">
        <v>1</v>
      </c>
      <c r="R219" s="811">
        <v>41807</v>
      </c>
      <c r="S219" s="811" t="s">
        <v>377</v>
      </c>
      <c r="T219" s="811">
        <v>42188</v>
      </c>
      <c r="U219" s="811" t="s">
        <v>377</v>
      </c>
      <c r="V219" s="812">
        <v>43251</v>
      </c>
      <c r="W219" s="813">
        <v>44104</v>
      </c>
      <c r="X219" s="814" t="s">
        <v>377</v>
      </c>
      <c r="Y219" s="815">
        <v>28</v>
      </c>
      <c r="Z219" s="811" t="s">
        <v>377</v>
      </c>
      <c r="AA219" s="811" t="s">
        <v>377</v>
      </c>
      <c r="AB219" s="811" t="s">
        <v>377</v>
      </c>
      <c r="AC219" s="811" t="s">
        <v>377</v>
      </c>
      <c r="AD219" s="811" t="s">
        <v>377</v>
      </c>
      <c r="AE219" s="811" t="s">
        <v>377</v>
      </c>
      <c r="AF219" s="811" t="s">
        <v>377</v>
      </c>
      <c r="AG219" s="811" t="s">
        <v>377</v>
      </c>
      <c r="AH219" s="811" t="s">
        <v>377</v>
      </c>
      <c r="AI219" s="811" t="s">
        <v>377</v>
      </c>
      <c r="AJ219" s="811" t="s">
        <v>377</v>
      </c>
      <c r="AK219" s="811" t="s">
        <v>377</v>
      </c>
      <c r="AL219" s="811" t="s">
        <v>377</v>
      </c>
      <c r="AM219" s="811" t="s">
        <v>377</v>
      </c>
      <c r="AN219" s="811" t="s">
        <v>377</v>
      </c>
      <c r="AO219" s="811" t="s">
        <v>377</v>
      </c>
      <c r="AP219" s="805">
        <v>10</v>
      </c>
      <c r="AQ219" s="806" t="s">
        <v>377</v>
      </c>
      <c r="AR219" s="811">
        <v>41661</v>
      </c>
      <c r="AS219" s="811">
        <v>41439</v>
      </c>
      <c r="AT219" s="804" t="s">
        <v>4125</v>
      </c>
      <c r="AU219" s="804" t="s">
        <v>3596</v>
      </c>
      <c r="AV219" s="807" t="s">
        <v>5136</v>
      </c>
      <c r="AW219" s="804" t="s">
        <v>3993</v>
      </c>
      <c r="AX219" s="816">
        <v>1</v>
      </c>
      <c r="AY219" s="817">
        <v>1304</v>
      </c>
      <c r="AZ219" s="804" t="s">
        <v>5133</v>
      </c>
      <c r="BA219" s="790" t="str">
        <f t="shared" si="15"/>
        <v>Augment. INS / 3006-0460 / 20</v>
      </c>
      <c r="BB219" s="791">
        <f t="shared" si="16"/>
        <v>0</v>
      </c>
      <c r="BC219" s="791" t="s">
        <v>3654</v>
      </c>
      <c r="BD219" s="792" t="s">
        <v>3655</v>
      </c>
      <c r="BE219" s="790" t="s">
        <v>3654</v>
      </c>
    </row>
    <row r="220" spans="1:57" ht="30">
      <c r="A220" s="803" t="s">
        <v>3735</v>
      </c>
      <c r="B220" s="803" t="s">
        <v>4087</v>
      </c>
      <c r="C220" s="804" t="s">
        <v>3838</v>
      </c>
      <c r="D220" s="804" t="s">
        <v>3839</v>
      </c>
      <c r="E220" s="805">
        <v>15</v>
      </c>
      <c r="F220" s="806" t="s">
        <v>2240</v>
      </c>
      <c r="G220" s="807" t="s">
        <v>2239</v>
      </c>
      <c r="H220" s="808" t="s">
        <v>5137</v>
      </c>
      <c r="I220" s="803" t="s">
        <v>5044</v>
      </c>
      <c r="J220" s="804" t="s">
        <v>5045</v>
      </c>
      <c r="K220" s="803" t="s">
        <v>2242</v>
      </c>
      <c r="L220" s="803" t="s">
        <v>2241</v>
      </c>
      <c r="M220" s="807" t="s">
        <v>3560</v>
      </c>
      <c r="N220" s="807" t="s">
        <v>347</v>
      </c>
      <c r="O220" s="809">
        <v>80</v>
      </c>
      <c r="P220" s="810">
        <v>80</v>
      </c>
      <c r="Q220" s="807" t="s">
        <v>1</v>
      </c>
      <c r="R220" s="811">
        <v>41809</v>
      </c>
      <c r="S220" s="811" t="s">
        <v>377</v>
      </c>
      <c r="T220" s="811">
        <v>42188</v>
      </c>
      <c r="U220" s="811" t="s">
        <v>377</v>
      </c>
      <c r="V220" s="812">
        <v>42887</v>
      </c>
      <c r="W220" s="813">
        <v>44104</v>
      </c>
      <c r="X220" s="814" t="s">
        <v>377</v>
      </c>
      <c r="Y220" s="815">
        <v>39.935483870967694</v>
      </c>
      <c r="Z220" s="811" t="s">
        <v>377</v>
      </c>
      <c r="AA220" s="811" t="s">
        <v>377</v>
      </c>
      <c r="AB220" s="811" t="s">
        <v>377</v>
      </c>
      <c r="AC220" s="811" t="s">
        <v>377</v>
      </c>
      <c r="AD220" s="811" t="s">
        <v>377</v>
      </c>
      <c r="AE220" s="811" t="s">
        <v>377</v>
      </c>
      <c r="AF220" s="811" t="s">
        <v>377</v>
      </c>
      <c r="AG220" s="811" t="s">
        <v>377</v>
      </c>
      <c r="AH220" s="811" t="s">
        <v>377</v>
      </c>
      <c r="AI220" s="811" t="s">
        <v>377</v>
      </c>
      <c r="AJ220" s="811" t="s">
        <v>377</v>
      </c>
      <c r="AK220" s="811" t="s">
        <v>377</v>
      </c>
      <c r="AL220" s="811" t="s">
        <v>377</v>
      </c>
      <c r="AM220" s="811" t="s">
        <v>377</v>
      </c>
      <c r="AN220" s="811" t="s">
        <v>377</v>
      </c>
      <c r="AO220" s="811" t="s">
        <v>377</v>
      </c>
      <c r="AP220" s="805">
        <v>10</v>
      </c>
      <c r="AQ220" s="806" t="s">
        <v>377</v>
      </c>
      <c r="AR220" s="811">
        <v>41661</v>
      </c>
      <c r="AS220" s="811">
        <v>41439</v>
      </c>
      <c r="AT220" s="804" t="s">
        <v>3836</v>
      </c>
      <c r="AU220" s="804" t="s">
        <v>3596</v>
      </c>
      <c r="AV220" s="807" t="s">
        <v>5138</v>
      </c>
      <c r="AW220" s="804" t="s">
        <v>3993</v>
      </c>
      <c r="AX220" s="816">
        <v>1</v>
      </c>
      <c r="AY220" s="817">
        <v>60001098</v>
      </c>
      <c r="AZ220" s="804" t="s">
        <v>5045</v>
      </c>
      <c r="BA220" s="790" t="str">
        <f t="shared" si="15"/>
        <v>Ajout INS / 3005-9602 / 80</v>
      </c>
      <c r="BB220" s="791">
        <f t="shared" si="16"/>
        <v>0</v>
      </c>
      <c r="BC220" s="791" t="s">
        <v>3654</v>
      </c>
      <c r="BD220" s="792" t="s">
        <v>3655</v>
      </c>
      <c r="BE220" s="790" t="s">
        <v>3654</v>
      </c>
    </row>
    <row r="221" spans="1:57" ht="30">
      <c r="A221" s="803" t="s">
        <v>3735</v>
      </c>
      <c r="B221" s="803" t="s">
        <v>4087</v>
      </c>
      <c r="C221" s="804" t="s">
        <v>377</v>
      </c>
      <c r="D221" s="804" t="s">
        <v>377</v>
      </c>
      <c r="E221" s="805">
        <v>15</v>
      </c>
      <c r="F221" s="806" t="s">
        <v>2240</v>
      </c>
      <c r="G221" s="807" t="s">
        <v>2239</v>
      </c>
      <c r="H221" s="808" t="s">
        <v>5139</v>
      </c>
      <c r="I221" s="803" t="s">
        <v>5140</v>
      </c>
      <c r="J221" s="804" t="s">
        <v>5141</v>
      </c>
      <c r="K221" s="803" t="s">
        <v>5142</v>
      </c>
      <c r="L221" s="803" t="s">
        <v>5143</v>
      </c>
      <c r="M221" s="807" t="s">
        <v>3585</v>
      </c>
      <c r="N221" s="807" t="s">
        <v>957</v>
      </c>
      <c r="O221" s="809">
        <v>80</v>
      </c>
      <c r="P221" s="810">
        <v>80</v>
      </c>
      <c r="Q221" s="807" t="s">
        <v>1</v>
      </c>
      <c r="R221" s="811" t="s">
        <v>377</v>
      </c>
      <c r="S221" s="811" t="s">
        <v>377</v>
      </c>
      <c r="T221" s="811" t="s">
        <v>377</v>
      </c>
      <c r="U221" s="811" t="s">
        <v>377</v>
      </c>
      <c r="V221" s="812" t="s">
        <v>377</v>
      </c>
      <c r="W221" s="813" t="s">
        <v>377</v>
      </c>
      <c r="X221" s="814" t="s">
        <v>377</v>
      </c>
      <c r="Y221" s="815" t="s">
        <v>377</v>
      </c>
      <c r="Z221" s="811" t="s">
        <v>377</v>
      </c>
      <c r="AA221" s="811" t="s">
        <v>377</v>
      </c>
      <c r="AB221" s="811" t="s">
        <v>377</v>
      </c>
      <c r="AC221" s="811" t="s">
        <v>377</v>
      </c>
      <c r="AD221" s="811" t="s">
        <v>377</v>
      </c>
      <c r="AE221" s="811" t="s">
        <v>377</v>
      </c>
      <c r="AF221" s="811" t="s">
        <v>377</v>
      </c>
      <c r="AG221" s="811" t="s">
        <v>377</v>
      </c>
      <c r="AH221" s="811" t="s">
        <v>377</v>
      </c>
      <c r="AI221" s="811" t="s">
        <v>377</v>
      </c>
      <c r="AJ221" s="811" t="s">
        <v>377</v>
      </c>
      <c r="AK221" s="811" t="s">
        <v>377</v>
      </c>
      <c r="AL221" s="811" t="s">
        <v>377</v>
      </c>
      <c r="AM221" s="811" t="s">
        <v>377</v>
      </c>
      <c r="AN221" s="811" t="s">
        <v>377</v>
      </c>
      <c r="AO221" s="811" t="s">
        <v>377</v>
      </c>
      <c r="AP221" s="805" t="s">
        <v>377</v>
      </c>
      <c r="AQ221" s="806" t="s">
        <v>377</v>
      </c>
      <c r="AR221" s="811">
        <v>41661</v>
      </c>
      <c r="AS221" s="811">
        <v>41439</v>
      </c>
      <c r="AT221" s="804" t="s">
        <v>377</v>
      </c>
      <c r="AU221" s="804" t="s">
        <v>3596</v>
      </c>
      <c r="AV221" s="807" t="s">
        <v>5144</v>
      </c>
      <c r="AW221" s="804" t="s">
        <v>3993</v>
      </c>
      <c r="AX221" s="816">
        <v>1</v>
      </c>
      <c r="AY221" s="817">
        <v>60011997</v>
      </c>
      <c r="AZ221" s="804" t="s">
        <v>5141</v>
      </c>
      <c r="BA221" s="790" t="str">
        <f t="shared" si="15"/>
        <v>Implant.CPE INS / 3005-8763 / 80</v>
      </c>
      <c r="BB221" s="791" t="s">
        <v>3577</v>
      </c>
      <c r="BC221" s="791" t="s">
        <v>3577</v>
      </c>
      <c r="BD221" s="791" t="s">
        <v>3577</v>
      </c>
      <c r="BE221" s="791" t="s">
        <v>3577</v>
      </c>
    </row>
    <row r="222" spans="1:57" ht="30">
      <c r="A222" s="803" t="s">
        <v>3735</v>
      </c>
      <c r="B222" s="803" t="s">
        <v>4087</v>
      </c>
      <c r="C222" s="804" t="s">
        <v>377</v>
      </c>
      <c r="D222" s="804" t="s">
        <v>377</v>
      </c>
      <c r="E222" s="805">
        <v>15</v>
      </c>
      <c r="F222" s="806" t="s">
        <v>2240</v>
      </c>
      <c r="G222" s="807" t="s">
        <v>2239</v>
      </c>
      <c r="H222" s="808" t="s">
        <v>5145</v>
      </c>
      <c r="I222" s="803" t="s">
        <v>5146</v>
      </c>
      <c r="J222" s="804" t="s">
        <v>5147</v>
      </c>
      <c r="K222" s="803" t="s">
        <v>5148</v>
      </c>
      <c r="L222" s="803" t="s">
        <v>5147</v>
      </c>
      <c r="M222" s="807" t="s">
        <v>3585</v>
      </c>
      <c r="N222" s="807" t="s">
        <v>395</v>
      </c>
      <c r="O222" s="809" t="s">
        <v>377</v>
      </c>
      <c r="P222" s="810">
        <v>80</v>
      </c>
      <c r="Q222" s="807" t="s">
        <v>4</v>
      </c>
      <c r="R222" s="811" t="s">
        <v>377</v>
      </c>
      <c r="S222" s="811" t="s">
        <v>377</v>
      </c>
      <c r="T222" s="811" t="s">
        <v>377</v>
      </c>
      <c r="U222" s="811" t="s">
        <v>377</v>
      </c>
      <c r="V222" s="812" t="s">
        <v>377</v>
      </c>
      <c r="W222" s="813" t="s">
        <v>377</v>
      </c>
      <c r="X222" s="814" t="s">
        <v>377</v>
      </c>
      <c r="Y222" s="815" t="s">
        <v>377</v>
      </c>
      <c r="Z222" s="811" t="s">
        <v>377</v>
      </c>
      <c r="AA222" s="811" t="s">
        <v>377</v>
      </c>
      <c r="AB222" s="811" t="s">
        <v>377</v>
      </c>
      <c r="AC222" s="811" t="s">
        <v>377</v>
      </c>
      <c r="AD222" s="811" t="s">
        <v>377</v>
      </c>
      <c r="AE222" s="811" t="s">
        <v>377</v>
      </c>
      <c r="AF222" s="811" t="s">
        <v>377</v>
      </c>
      <c r="AG222" s="811" t="s">
        <v>377</v>
      </c>
      <c r="AH222" s="811" t="s">
        <v>377</v>
      </c>
      <c r="AI222" s="811" t="s">
        <v>377</v>
      </c>
      <c r="AJ222" s="811" t="s">
        <v>377</v>
      </c>
      <c r="AK222" s="811" t="s">
        <v>377</v>
      </c>
      <c r="AL222" s="811" t="s">
        <v>377</v>
      </c>
      <c r="AM222" s="811" t="s">
        <v>377</v>
      </c>
      <c r="AN222" s="811" t="s">
        <v>377</v>
      </c>
      <c r="AO222" s="811" t="s">
        <v>377</v>
      </c>
      <c r="AP222" s="805" t="s">
        <v>377</v>
      </c>
      <c r="AQ222" s="806" t="s">
        <v>377</v>
      </c>
      <c r="AR222" s="811" t="s">
        <v>377</v>
      </c>
      <c r="AS222" s="811">
        <v>41439</v>
      </c>
      <c r="AT222" s="804" t="s">
        <v>377</v>
      </c>
      <c r="AU222" s="804" t="s">
        <v>3596</v>
      </c>
      <c r="AV222" s="807" t="s">
        <v>5149</v>
      </c>
      <c r="AW222" s="804" t="s">
        <v>4003</v>
      </c>
      <c r="AX222" s="816">
        <v>1</v>
      </c>
      <c r="AY222" s="817">
        <v>60009661</v>
      </c>
      <c r="AZ222" s="804" t="s">
        <v>5150</v>
      </c>
      <c r="BA222" s="790" t="str">
        <f t="shared" si="15"/>
        <v>Impl. garderie / 3005-9499 / NULL</v>
      </c>
      <c r="BB222" s="791" t="s">
        <v>3577</v>
      </c>
      <c r="BC222" s="791" t="s">
        <v>3577</v>
      </c>
      <c r="BD222" s="791" t="s">
        <v>3577</v>
      </c>
      <c r="BE222" s="791" t="s">
        <v>3577</v>
      </c>
    </row>
    <row r="223" spans="1:57" ht="30">
      <c r="A223" s="803" t="s">
        <v>3735</v>
      </c>
      <c r="B223" s="803" t="s">
        <v>4087</v>
      </c>
      <c r="C223" s="804" t="s">
        <v>3838</v>
      </c>
      <c r="D223" s="804" t="s">
        <v>3839</v>
      </c>
      <c r="E223" s="805">
        <v>15</v>
      </c>
      <c r="F223" s="806" t="s">
        <v>2240</v>
      </c>
      <c r="G223" s="807" t="s">
        <v>2239</v>
      </c>
      <c r="H223" s="808" t="s">
        <v>5151</v>
      </c>
      <c r="I223" s="803" t="s">
        <v>5132</v>
      </c>
      <c r="J223" s="804" t="s">
        <v>5133</v>
      </c>
      <c r="K223" s="803" t="s">
        <v>2245</v>
      </c>
      <c r="L223" s="803" t="s">
        <v>2244</v>
      </c>
      <c r="M223" s="807" t="s">
        <v>3560</v>
      </c>
      <c r="N223" s="807" t="s">
        <v>347</v>
      </c>
      <c r="O223" s="809">
        <v>80</v>
      </c>
      <c r="P223" s="810">
        <v>80</v>
      </c>
      <c r="Q223" s="807" t="s">
        <v>1</v>
      </c>
      <c r="R223" s="811">
        <v>41807</v>
      </c>
      <c r="S223" s="811" t="s">
        <v>377</v>
      </c>
      <c r="T223" s="811">
        <v>42188</v>
      </c>
      <c r="U223" s="811" t="s">
        <v>377</v>
      </c>
      <c r="V223" s="812">
        <v>43555</v>
      </c>
      <c r="W223" s="813">
        <v>44104</v>
      </c>
      <c r="X223" s="814" t="s">
        <v>377</v>
      </c>
      <c r="Y223" s="815">
        <v>18</v>
      </c>
      <c r="Z223" s="811" t="s">
        <v>377</v>
      </c>
      <c r="AA223" s="811" t="s">
        <v>377</v>
      </c>
      <c r="AB223" s="811" t="s">
        <v>377</v>
      </c>
      <c r="AC223" s="811" t="s">
        <v>377</v>
      </c>
      <c r="AD223" s="811" t="s">
        <v>377</v>
      </c>
      <c r="AE223" s="811" t="s">
        <v>377</v>
      </c>
      <c r="AF223" s="811" t="s">
        <v>377</v>
      </c>
      <c r="AG223" s="811" t="s">
        <v>377</v>
      </c>
      <c r="AH223" s="811" t="s">
        <v>377</v>
      </c>
      <c r="AI223" s="811" t="s">
        <v>377</v>
      </c>
      <c r="AJ223" s="811" t="s">
        <v>377</v>
      </c>
      <c r="AK223" s="811" t="s">
        <v>377</v>
      </c>
      <c r="AL223" s="811" t="s">
        <v>377</v>
      </c>
      <c r="AM223" s="811" t="s">
        <v>377</v>
      </c>
      <c r="AN223" s="811" t="s">
        <v>377</v>
      </c>
      <c r="AO223" s="811" t="s">
        <v>377</v>
      </c>
      <c r="AP223" s="805">
        <v>10</v>
      </c>
      <c r="AQ223" s="806" t="s">
        <v>377</v>
      </c>
      <c r="AR223" s="811">
        <v>41661</v>
      </c>
      <c r="AS223" s="811">
        <v>41439</v>
      </c>
      <c r="AT223" s="804" t="s">
        <v>4169</v>
      </c>
      <c r="AU223" s="804" t="s">
        <v>4169</v>
      </c>
      <c r="AV223" s="807" t="s">
        <v>5152</v>
      </c>
      <c r="AW223" s="804" t="s">
        <v>3993</v>
      </c>
      <c r="AX223" s="816">
        <v>2</v>
      </c>
      <c r="AY223" s="817">
        <v>1304</v>
      </c>
      <c r="AZ223" s="804" t="s">
        <v>5133</v>
      </c>
      <c r="BA223" s="790" t="str">
        <f t="shared" si="15"/>
        <v>Ajout INS / 3005-9568 / 80</v>
      </c>
      <c r="BB223" s="791">
        <f t="shared" si="16"/>
        <v>0</v>
      </c>
      <c r="BC223" s="791" t="s">
        <v>3654</v>
      </c>
      <c r="BD223" s="792" t="s">
        <v>3655</v>
      </c>
      <c r="BE223" s="790" t="s">
        <v>3654</v>
      </c>
    </row>
    <row r="224" spans="1:57" ht="30">
      <c r="A224" s="803" t="s">
        <v>3735</v>
      </c>
      <c r="B224" s="803" t="s">
        <v>4087</v>
      </c>
      <c r="C224" s="804" t="s">
        <v>3838</v>
      </c>
      <c r="D224" s="804" t="s">
        <v>3839</v>
      </c>
      <c r="E224" s="805">
        <v>15</v>
      </c>
      <c r="F224" s="806" t="s">
        <v>2240</v>
      </c>
      <c r="G224" s="807" t="s">
        <v>2239</v>
      </c>
      <c r="H224" s="808" t="s">
        <v>5153</v>
      </c>
      <c r="I224" s="803" t="s">
        <v>5132</v>
      </c>
      <c r="J224" s="804" t="s">
        <v>5133</v>
      </c>
      <c r="K224" s="803" t="s">
        <v>2249</v>
      </c>
      <c r="L224" s="803" t="s">
        <v>2248</v>
      </c>
      <c r="M224" s="807" t="s">
        <v>4000</v>
      </c>
      <c r="N224" s="807" t="s">
        <v>347</v>
      </c>
      <c r="O224" s="809">
        <v>80</v>
      </c>
      <c r="P224" s="810">
        <v>80</v>
      </c>
      <c r="Q224" s="807" t="s">
        <v>1</v>
      </c>
      <c r="R224" s="811">
        <v>41807</v>
      </c>
      <c r="S224" s="811" t="s">
        <v>377</v>
      </c>
      <c r="T224" s="811">
        <v>42188</v>
      </c>
      <c r="U224" s="811" t="s">
        <v>377</v>
      </c>
      <c r="V224" s="812" t="s">
        <v>377</v>
      </c>
      <c r="W224" s="813" t="s">
        <v>377</v>
      </c>
      <c r="X224" s="814" t="s">
        <v>377</v>
      </c>
      <c r="Y224" s="815" t="s">
        <v>377</v>
      </c>
      <c r="Z224" s="811" t="s">
        <v>377</v>
      </c>
      <c r="AA224" s="811" t="s">
        <v>377</v>
      </c>
      <c r="AB224" s="811" t="s">
        <v>377</v>
      </c>
      <c r="AC224" s="811" t="s">
        <v>377</v>
      </c>
      <c r="AD224" s="811" t="s">
        <v>377</v>
      </c>
      <c r="AE224" s="811" t="s">
        <v>377</v>
      </c>
      <c r="AF224" s="811" t="s">
        <v>377</v>
      </c>
      <c r="AG224" s="811" t="s">
        <v>377</v>
      </c>
      <c r="AH224" s="811" t="s">
        <v>377</v>
      </c>
      <c r="AI224" s="811" t="s">
        <v>377</v>
      </c>
      <c r="AJ224" s="811" t="s">
        <v>377</v>
      </c>
      <c r="AK224" s="811" t="s">
        <v>377</v>
      </c>
      <c r="AL224" s="811" t="s">
        <v>377</v>
      </c>
      <c r="AM224" s="811" t="s">
        <v>377</v>
      </c>
      <c r="AN224" s="811" t="s">
        <v>377</v>
      </c>
      <c r="AO224" s="811" t="s">
        <v>377</v>
      </c>
      <c r="AP224" s="805">
        <v>10</v>
      </c>
      <c r="AQ224" s="806" t="s">
        <v>377</v>
      </c>
      <c r="AR224" s="811">
        <v>41661</v>
      </c>
      <c r="AS224" s="811">
        <v>41439</v>
      </c>
      <c r="AT224" s="804" t="s">
        <v>4169</v>
      </c>
      <c r="AU224" s="804" t="s">
        <v>3991</v>
      </c>
      <c r="AV224" s="807" t="s">
        <v>5154</v>
      </c>
      <c r="AW224" s="804" t="s">
        <v>3993</v>
      </c>
      <c r="AX224" s="816">
        <v>1</v>
      </c>
      <c r="AY224" s="817">
        <v>1304</v>
      </c>
      <c r="AZ224" s="804" t="s">
        <v>5133</v>
      </c>
      <c r="BA224" s="790" t="str">
        <f t="shared" si="15"/>
        <v>Ajout INS / 3005-9601 / 80</v>
      </c>
      <c r="BB224" s="791">
        <f t="shared" si="16"/>
        <v>0</v>
      </c>
      <c r="BC224" s="791" t="s">
        <v>3654</v>
      </c>
      <c r="BD224" s="792" t="s">
        <v>3655</v>
      </c>
      <c r="BE224" s="790" t="s">
        <v>3654</v>
      </c>
    </row>
    <row r="225" spans="1:57" ht="30">
      <c r="A225" s="803" t="s">
        <v>3735</v>
      </c>
      <c r="B225" s="803" t="s">
        <v>4087</v>
      </c>
      <c r="C225" s="804" t="s">
        <v>3855</v>
      </c>
      <c r="D225" s="804" t="s">
        <v>3839</v>
      </c>
      <c r="E225" s="805">
        <v>15</v>
      </c>
      <c r="F225" s="806" t="s">
        <v>2240</v>
      </c>
      <c r="G225" s="807" t="s">
        <v>2239</v>
      </c>
      <c r="H225" s="808" t="s">
        <v>5155</v>
      </c>
      <c r="I225" s="803" t="s">
        <v>5156</v>
      </c>
      <c r="J225" s="804" t="s">
        <v>5157</v>
      </c>
      <c r="K225" s="803" t="s">
        <v>5158</v>
      </c>
      <c r="L225" s="803" t="s">
        <v>5159</v>
      </c>
      <c r="M225" s="807" t="s">
        <v>3560</v>
      </c>
      <c r="N225" s="807" t="s">
        <v>347</v>
      </c>
      <c r="O225" s="809">
        <v>80</v>
      </c>
      <c r="P225" s="810">
        <v>80</v>
      </c>
      <c r="Q225" s="807" t="s">
        <v>1</v>
      </c>
      <c r="R225" s="811">
        <v>41815</v>
      </c>
      <c r="S225" s="811" t="s">
        <v>377</v>
      </c>
      <c r="T225" s="811">
        <v>42188</v>
      </c>
      <c r="U225" s="811" t="s">
        <v>377</v>
      </c>
      <c r="V225" s="812">
        <v>43373</v>
      </c>
      <c r="W225" s="813">
        <v>44104</v>
      </c>
      <c r="X225" s="814" t="s">
        <v>377</v>
      </c>
      <c r="Y225" s="815">
        <v>24</v>
      </c>
      <c r="Z225" s="811" t="s">
        <v>377</v>
      </c>
      <c r="AA225" s="811" t="s">
        <v>377</v>
      </c>
      <c r="AB225" s="811" t="s">
        <v>377</v>
      </c>
      <c r="AC225" s="811" t="s">
        <v>377</v>
      </c>
      <c r="AD225" s="811" t="s">
        <v>377</v>
      </c>
      <c r="AE225" s="811" t="s">
        <v>377</v>
      </c>
      <c r="AF225" s="811" t="s">
        <v>377</v>
      </c>
      <c r="AG225" s="811" t="s">
        <v>377</v>
      </c>
      <c r="AH225" s="811" t="s">
        <v>377</v>
      </c>
      <c r="AI225" s="811" t="s">
        <v>377</v>
      </c>
      <c r="AJ225" s="811" t="s">
        <v>377</v>
      </c>
      <c r="AK225" s="811" t="s">
        <v>377</v>
      </c>
      <c r="AL225" s="811" t="s">
        <v>377</v>
      </c>
      <c r="AM225" s="811" t="s">
        <v>377</v>
      </c>
      <c r="AN225" s="811" t="s">
        <v>377</v>
      </c>
      <c r="AO225" s="811" t="s">
        <v>377</v>
      </c>
      <c r="AP225" s="805">
        <v>10</v>
      </c>
      <c r="AQ225" s="806" t="s">
        <v>377</v>
      </c>
      <c r="AR225" s="811">
        <v>41661</v>
      </c>
      <c r="AS225" s="811">
        <v>42573</v>
      </c>
      <c r="AT225" s="804" t="s">
        <v>4125</v>
      </c>
      <c r="AU225" s="804" t="s">
        <v>3596</v>
      </c>
      <c r="AV225" s="807" t="s">
        <v>5160</v>
      </c>
      <c r="AW225" s="804" t="s">
        <v>3993</v>
      </c>
      <c r="AX225" s="816">
        <v>1</v>
      </c>
      <c r="AY225" s="817">
        <v>1584</v>
      </c>
      <c r="AZ225" s="804" t="s">
        <v>5157</v>
      </c>
      <c r="BA225" s="790" t="str">
        <f t="shared" si="15"/>
        <v>Ajout INS / 3005-9481 / 80</v>
      </c>
      <c r="BB225" s="791">
        <f t="shared" si="16"/>
        <v>0</v>
      </c>
      <c r="BC225" s="791" t="s">
        <v>3654</v>
      </c>
      <c r="BD225" s="792" t="s">
        <v>3655</v>
      </c>
      <c r="BE225" s="790" t="s">
        <v>3654</v>
      </c>
    </row>
    <row r="226" spans="1:57" ht="30">
      <c r="A226" s="803" t="s">
        <v>3735</v>
      </c>
      <c r="B226" s="803" t="s">
        <v>4087</v>
      </c>
      <c r="C226" s="804" t="s">
        <v>3855</v>
      </c>
      <c r="D226" s="804" t="s">
        <v>3839</v>
      </c>
      <c r="E226" s="805">
        <v>15</v>
      </c>
      <c r="F226" s="806" t="s">
        <v>5161</v>
      </c>
      <c r="G226" s="807" t="s">
        <v>2259</v>
      </c>
      <c r="H226" s="808" t="s">
        <v>5162</v>
      </c>
      <c r="I226" s="803" t="s">
        <v>5163</v>
      </c>
      <c r="J226" s="804" t="s">
        <v>5164</v>
      </c>
      <c r="K226" s="803" t="s">
        <v>5165</v>
      </c>
      <c r="L226" s="803" t="s">
        <v>5166</v>
      </c>
      <c r="M226" s="807" t="s">
        <v>3560</v>
      </c>
      <c r="N226" s="807" t="s">
        <v>371</v>
      </c>
      <c r="O226" s="809">
        <v>40</v>
      </c>
      <c r="P226" s="810">
        <v>40</v>
      </c>
      <c r="Q226" s="807" t="s">
        <v>1</v>
      </c>
      <c r="R226" s="811">
        <v>41739</v>
      </c>
      <c r="S226" s="811" t="s">
        <v>377</v>
      </c>
      <c r="T226" s="811">
        <v>42247</v>
      </c>
      <c r="U226" s="811" t="s">
        <v>377</v>
      </c>
      <c r="V226" s="812">
        <v>43860</v>
      </c>
      <c r="W226" s="813">
        <v>43738</v>
      </c>
      <c r="X226" s="814" t="s">
        <v>377</v>
      </c>
      <c r="Y226" s="815" t="s">
        <v>377</v>
      </c>
      <c r="Z226" s="811" t="s">
        <v>377</v>
      </c>
      <c r="AA226" s="811" t="s">
        <v>377</v>
      </c>
      <c r="AB226" s="811" t="s">
        <v>377</v>
      </c>
      <c r="AC226" s="811" t="s">
        <v>377</v>
      </c>
      <c r="AD226" s="811" t="s">
        <v>377</v>
      </c>
      <c r="AE226" s="811" t="s">
        <v>377</v>
      </c>
      <c r="AF226" s="811" t="s">
        <v>377</v>
      </c>
      <c r="AG226" s="811" t="s">
        <v>377</v>
      </c>
      <c r="AH226" s="811" t="s">
        <v>377</v>
      </c>
      <c r="AI226" s="811" t="s">
        <v>377</v>
      </c>
      <c r="AJ226" s="811" t="s">
        <v>377</v>
      </c>
      <c r="AK226" s="811" t="s">
        <v>377</v>
      </c>
      <c r="AL226" s="811" t="s">
        <v>377</v>
      </c>
      <c r="AM226" s="811" t="s">
        <v>377</v>
      </c>
      <c r="AN226" s="811" t="s">
        <v>377</v>
      </c>
      <c r="AO226" s="811" t="s">
        <v>377</v>
      </c>
      <c r="AP226" s="805">
        <v>10</v>
      </c>
      <c r="AQ226" s="806" t="s">
        <v>377</v>
      </c>
      <c r="AR226" s="811">
        <v>41661</v>
      </c>
      <c r="AS226" s="811">
        <v>41439</v>
      </c>
      <c r="AT226" s="804" t="s">
        <v>4169</v>
      </c>
      <c r="AU226" s="804" t="s">
        <v>3562</v>
      </c>
      <c r="AV226" s="807" t="s">
        <v>5167</v>
      </c>
      <c r="AW226" s="804" t="s">
        <v>3993</v>
      </c>
      <c r="AX226" s="816">
        <v>8</v>
      </c>
      <c r="AY226" s="817">
        <v>350</v>
      </c>
      <c r="AZ226" s="804" t="s">
        <v>5168</v>
      </c>
      <c r="BA226" s="790" t="str">
        <f t="shared" si="15"/>
        <v>Augment. INS / 3005-2016 / 40</v>
      </c>
      <c r="BB226" s="791">
        <f t="shared" si="16"/>
        <v>0</v>
      </c>
      <c r="BC226" s="791" t="s">
        <v>3654</v>
      </c>
      <c r="BD226" s="792" t="s">
        <v>3655</v>
      </c>
      <c r="BE226" s="790" t="s">
        <v>3654</v>
      </c>
    </row>
    <row r="227" spans="1:57" ht="30">
      <c r="A227" s="803" t="s">
        <v>3735</v>
      </c>
      <c r="B227" s="803" t="s">
        <v>4087</v>
      </c>
      <c r="C227" s="804" t="s">
        <v>3855</v>
      </c>
      <c r="D227" s="804" t="s">
        <v>3839</v>
      </c>
      <c r="E227" s="805">
        <v>15</v>
      </c>
      <c r="F227" s="806" t="s">
        <v>2275</v>
      </c>
      <c r="G227" s="807" t="s">
        <v>2269</v>
      </c>
      <c r="H227" s="808" t="s">
        <v>5169</v>
      </c>
      <c r="I227" s="803" t="s">
        <v>5170</v>
      </c>
      <c r="J227" s="804" t="s">
        <v>5171</v>
      </c>
      <c r="K227" s="803" t="s">
        <v>5172</v>
      </c>
      <c r="L227" s="803" t="s">
        <v>5173</v>
      </c>
      <c r="M227" s="807" t="s">
        <v>4000</v>
      </c>
      <c r="N227" s="807" t="s">
        <v>371</v>
      </c>
      <c r="O227" s="809" t="s">
        <v>377</v>
      </c>
      <c r="P227" s="810">
        <v>10</v>
      </c>
      <c r="Q227" s="807" t="s">
        <v>1</v>
      </c>
      <c r="R227" s="811" t="s">
        <v>377</v>
      </c>
      <c r="S227" s="811" t="s">
        <v>377</v>
      </c>
      <c r="T227" s="811" t="s">
        <v>377</v>
      </c>
      <c r="U227" s="811" t="s">
        <v>377</v>
      </c>
      <c r="V227" s="812" t="s">
        <v>377</v>
      </c>
      <c r="W227" s="813" t="s">
        <v>377</v>
      </c>
      <c r="X227" s="814" t="s">
        <v>377</v>
      </c>
      <c r="Y227" s="815" t="s">
        <v>377</v>
      </c>
      <c r="Z227" s="811" t="s">
        <v>377</v>
      </c>
      <c r="AA227" s="811" t="s">
        <v>377</v>
      </c>
      <c r="AB227" s="811" t="s">
        <v>377</v>
      </c>
      <c r="AC227" s="811" t="s">
        <v>377</v>
      </c>
      <c r="AD227" s="811" t="s">
        <v>377</v>
      </c>
      <c r="AE227" s="811" t="s">
        <v>377</v>
      </c>
      <c r="AF227" s="811" t="s">
        <v>377</v>
      </c>
      <c r="AG227" s="811" t="s">
        <v>377</v>
      </c>
      <c r="AH227" s="811" t="s">
        <v>377</v>
      </c>
      <c r="AI227" s="811" t="s">
        <v>377</v>
      </c>
      <c r="AJ227" s="811" t="s">
        <v>377</v>
      </c>
      <c r="AK227" s="811" t="s">
        <v>377</v>
      </c>
      <c r="AL227" s="811" t="s">
        <v>377</v>
      </c>
      <c r="AM227" s="811" t="s">
        <v>377</v>
      </c>
      <c r="AN227" s="811" t="s">
        <v>377</v>
      </c>
      <c r="AO227" s="811" t="s">
        <v>377</v>
      </c>
      <c r="AP227" s="805" t="s">
        <v>377</v>
      </c>
      <c r="AQ227" s="806" t="s">
        <v>377</v>
      </c>
      <c r="AR227" s="811" t="s">
        <v>377</v>
      </c>
      <c r="AS227" s="811" t="s">
        <v>377</v>
      </c>
      <c r="AT227" s="804" t="s">
        <v>377</v>
      </c>
      <c r="AU227" s="804" t="s">
        <v>357</v>
      </c>
      <c r="AV227" s="807" t="s">
        <v>5174</v>
      </c>
      <c r="AW227" s="804" t="s">
        <v>4003</v>
      </c>
      <c r="AX227" s="816">
        <v>3</v>
      </c>
      <c r="AY227" s="817">
        <v>368</v>
      </c>
      <c r="AZ227" s="804" t="s">
        <v>5171</v>
      </c>
      <c r="BA227" s="790" t="str">
        <f t="shared" si="15"/>
        <v>Augment. INS / 3005-9578 / NULL</v>
      </c>
      <c r="BB227" s="791">
        <f t="shared" si="16"/>
        <v>0</v>
      </c>
      <c r="BC227" s="791" t="s">
        <v>3654</v>
      </c>
      <c r="BD227" s="792" t="s">
        <v>3655</v>
      </c>
      <c r="BE227" s="790" t="s">
        <v>3654</v>
      </c>
    </row>
    <row r="228" spans="1:57" ht="30">
      <c r="A228" s="803" t="s">
        <v>3735</v>
      </c>
      <c r="B228" s="803" t="s">
        <v>4087</v>
      </c>
      <c r="C228" s="804" t="s">
        <v>3855</v>
      </c>
      <c r="D228" s="804" t="s">
        <v>3839</v>
      </c>
      <c r="E228" s="805">
        <v>15</v>
      </c>
      <c r="F228" s="806" t="s">
        <v>5175</v>
      </c>
      <c r="G228" s="807" t="s">
        <v>2285</v>
      </c>
      <c r="H228" s="808" t="s">
        <v>5176</v>
      </c>
      <c r="I228" s="803" t="s">
        <v>2297</v>
      </c>
      <c r="J228" s="804" t="s">
        <v>2296</v>
      </c>
      <c r="K228" s="803" t="s">
        <v>5177</v>
      </c>
      <c r="L228" s="803" t="s">
        <v>2296</v>
      </c>
      <c r="M228" s="807" t="s">
        <v>3572</v>
      </c>
      <c r="N228" s="807" t="s">
        <v>371</v>
      </c>
      <c r="O228" s="809" t="s">
        <v>377</v>
      </c>
      <c r="P228" s="810">
        <v>3</v>
      </c>
      <c r="Q228" s="807" t="s">
        <v>1</v>
      </c>
      <c r="R228" s="811">
        <v>41789</v>
      </c>
      <c r="S228" s="811" t="s">
        <v>377</v>
      </c>
      <c r="T228" s="811">
        <v>42214</v>
      </c>
      <c r="U228" s="811" t="s">
        <v>377</v>
      </c>
      <c r="V228" s="812">
        <v>42643</v>
      </c>
      <c r="W228" s="813">
        <v>42613</v>
      </c>
      <c r="X228" s="814" t="s">
        <v>377</v>
      </c>
      <c r="Y228" s="815" t="s">
        <v>377</v>
      </c>
      <c r="Z228" s="811" t="s">
        <v>377</v>
      </c>
      <c r="AA228" s="811" t="s">
        <v>377</v>
      </c>
      <c r="AB228" s="811" t="s">
        <v>377</v>
      </c>
      <c r="AC228" s="811" t="s">
        <v>377</v>
      </c>
      <c r="AD228" s="811" t="s">
        <v>377</v>
      </c>
      <c r="AE228" s="811" t="s">
        <v>377</v>
      </c>
      <c r="AF228" s="811" t="s">
        <v>377</v>
      </c>
      <c r="AG228" s="811" t="s">
        <v>377</v>
      </c>
      <c r="AH228" s="811" t="s">
        <v>377</v>
      </c>
      <c r="AI228" s="811" t="s">
        <v>377</v>
      </c>
      <c r="AJ228" s="811" t="s">
        <v>377</v>
      </c>
      <c r="AK228" s="811" t="s">
        <v>377</v>
      </c>
      <c r="AL228" s="811" t="s">
        <v>377</v>
      </c>
      <c r="AM228" s="811" t="s">
        <v>377</v>
      </c>
      <c r="AN228" s="811" t="s">
        <v>377</v>
      </c>
      <c r="AO228" s="811" t="s">
        <v>377</v>
      </c>
      <c r="AP228" s="805">
        <v>70</v>
      </c>
      <c r="AQ228" s="806" t="s">
        <v>4962</v>
      </c>
      <c r="AR228" s="811">
        <v>41661</v>
      </c>
      <c r="AS228" s="811" t="s">
        <v>377</v>
      </c>
      <c r="AT228" s="804" t="s">
        <v>4001</v>
      </c>
      <c r="AU228" s="804" t="s">
        <v>3562</v>
      </c>
      <c r="AV228" s="807" t="s">
        <v>5178</v>
      </c>
      <c r="AW228" s="804" t="s">
        <v>4003</v>
      </c>
      <c r="AX228" s="816">
        <v>13</v>
      </c>
      <c r="AY228" s="817">
        <v>454</v>
      </c>
      <c r="AZ228" s="804" t="s">
        <v>2296</v>
      </c>
      <c r="BA228" s="790" t="str">
        <f t="shared" si="15"/>
        <v>Augment. INS / 3005-0393 / NULL</v>
      </c>
      <c r="BB228" s="791" t="s">
        <v>3577</v>
      </c>
      <c r="BC228" s="791" t="s">
        <v>3577</v>
      </c>
      <c r="BD228" s="791" t="s">
        <v>3577</v>
      </c>
      <c r="BE228" s="791" t="s">
        <v>3577</v>
      </c>
    </row>
    <row r="229" spans="1:57" ht="30">
      <c r="A229" s="803" t="s">
        <v>3735</v>
      </c>
      <c r="B229" s="803" t="s">
        <v>4087</v>
      </c>
      <c r="C229" s="804" t="s">
        <v>3855</v>
      </c>
      <c r="D229" s="804" t="s">
        <v>3839</v>
      </c>
      <c r="E229" s="805">
        <v>15</v>
      </c>
      <c r="F229" s="806" t="s">
        <v>2995</v>
      </c>
      <c r="G229" s="807" t="s">
        <v>2319</v>
      </c>
      <c r="H229" s="808" t="s">
        <v>5179</v>
      </c>
      <c r="I229" s="803" t="s">
        <v>5180</v>
      </c>
      <c r="J229" s="804" t="s">
        <v>2996</v>
      </c>
      <c r="K229" s="803" t="s">
        <v>5181</v>
      </c>
      <c r="L229" s="803" t="s">
        <v>2996</v>
      </c>
      <c r="M229" s="807" t="s">
        <v>3585</v>
      </c>
      <c r="N229" s="807" t="s">
        <v>347</v>
      </c>
      <c r="O229" s="809">
        <v>41</v>
      </c>
      <c r="P229" s="810">
        <v>41</v>
      </c>
      <c r="Q229" s="807" t="s">
        <v>1</v>
      </c>
      <c r="R229" s="811">
        <v>41820</v>
      </c>
      <c r="S229" s="811">
        <v>41820</v>
      </c>
      <c r="T229" s="811" t="s">
        <v>377</v>
      </c>
      <c r="U229" s="811" t="s">
        <v>377</v>
      </c>
      <c r="V229" s="812" t="s">
        <v>377</v>
      </c>
      <c r="W229" s="813" t="s">
        <v>377</v>
      </c>
      <c r="X229" s="814" t="s">
        <v>377</v>
      </c>
      <c r="Y229" s="815" t="s">
        <v>377</v>
      </c>
      <c r="Z229" s="811" t="s">
        <v>377</v>
      </c>
      <c r="AA229" s="811" t="s">
        <v>377</v>
      </c>
      <c r="AB229" s="811" t="s">
        <v>377</v>
      </c>
      <c r="AC229" s="811" t="s">
        <v>377</v>
      </c>
      <c r="AD229" s="811" t="s">
        <v>377</v>
      </c>
      <c r="AE229" s="811" t="s">
        <v>377</v>
      </c>
      <c r="AF229" s="811" t="s">
        <v>377</v>
      </c>
      <c r="AG229" s="811" t="s">
        <v>377</v>
      </c>
      <c r="AH229" s="811" t="s">
        <v>377</v>
      </c>
      <c r="AI229" s="811" t="s">
        <v>377</v>
      </c>
      <c r="AJ229" s="811" t="s">
        <v>377</v>
      </c>
      <c r="AK229" s="811" t="s">
        <v>377</v>
      </c>
      <c r="AL229" s="811" t="s">
        <v>377</v>
      </c>
      <c r="AM229" s="811" t="s">
        <v>377</v>
      </c>
      <c r="AN229" s="811" t="s">
        <v>377</v>
      </c>
      <c r="AO229" s="811" t="s">
        <v>377</v>
      </c>
      <c r="AP229" s="805" t="s">
        <v>377</v>
      </c>
      <c r="AQ229" s="806" t="s">
        <v>5182</v>
      </c>
      <c r="AR229" s="811">
        <v>41661</v>
      </c>
      <c r="AS229" s="811">
        <v>41439</v>
      </c>
      <c r="AT229" s="804" t="s">
        <v>377</v>
      </c>
      <c r="AU229" s="804" t="s">
        <v>3596</v>
      </c>
      <c r="AV229" s="807" t="s">
        <v>5183</v>
      </c>
      <c r="AW229" s="804" t="s">
        <v>3993</v>
      </c>
      <c r="AX229" s="816">
        <v>1</v>
      </c>
      <c r="AY229" s="817">
        <v>234</v>
      </c>
      <c r="AZ229" s="804" t="s">
        <v>2996</v>
      </c>
      <c r="BA229" s="790" t="str">
        <f t="shared" si="15"/>
        <v>Ajout INS / 3005-9577 / 41</v>
      </c>
      <c r="BB229" s="791" t="s">
        <v>3577</v>
      </c>
      <c r="BC229" s="791" t="s">
        <v>3577</v>
      </c>
      <c r="BD229" s="791" t="s">
        <v>3577</v>
      </c>
      <c r="BE229" s="791" t="s">
        <v>3577</v>
      </c>
    </row>
    <row r="230" spans="1:57" ht="30">
      <c r="A230" s="803" t="s">
        <v>3735</v>
      </c>
      <c r="B230" s="803" t="s">
        <v>4087</v>
      </c>
      <c r="C230" s="804" t="s">
        <v>3855</v>
      </c>
      <c r="D230" s="804" t="s">
        <v>3839</v>
      </c>
      <c r="E230" s="805">
        <v>15</v>
      </c>
      <c r="F230" s="806" t="s">
        <v>2995</v>
      </c>
      <c r="G230" s="807" t="s">
        <v>2319</v>
      </c>
      <c r="H230" s="808" t="s">
        <v>5184</v>
      </c>
      <c r="I230" s="803" t="s">
        <v>3857</v>
      </c>
      <c r="J230" s="804" t="s">
        <v>3858</v>
      </c>
      <c r="K230" s="803" t="s">
        <v>5185</v>
      </c>
      <c r="L230" s="803" t="s">
        <v>3858</v>
      </c>
      <c r="M230" s="807" t="s">
        <v>3560</v>
      </c>
      <c r="N230" s="807" t="s">
        <v>371</v>
      </c>
      <c r="O230" s="809">
        <v>20</v>
      </c>
      <c r="P230" s="810">
        <v>20</v>
      </c>
      <c r="Q230" s="807" t="s">
        <v>1</v>
      </c>
      <c r="R230" s="811">
        <v>41766</v>
      </c>
      <c r="S230" s="811" t="s">
        <v>377</v>
      </c>
      <c r="T230" s="811">
        <v>42247</v>
      </c>
      <c r="U230" s="811" t="s">
        <v>377</v>
      </c>
      <c r="V230" s="812">
        <v>43708</v>
      </c>
      <c r="W230" s="813">
        <v>43738</v>
      </c>
      <c r="X230" s="814" t="s">
        <v>377</v>
      </c>
      <c r="Y230" s="815">
        <v>1</v>
      </c>
      <c r="Z230" s="811" t="s">
        <v>377</v>
      </c>
      <c r="AA230" s="811" t="s">
        <v>377</v>
      </c>
      <c r="AB230" s="811" t="s">
        <v>377</v>
      </c>
      <c r="AC230" s="811" t="s">
        <v>377</v>
      </c>
      <c r="AD230" s="811" t="s">
        <v>377</v>
      </c>
      <c r="AE230" s="811" t="s">
        <v>377</v>
      </c>
      <c r="AF230" s="811" t="s">
        <v>377</v>
      </c>
      <c r="AG230" s="811" t="s">
        <v>377</v>
      </c>
      <c r="AH230" s="811" t="s">
        <v>377</v>
      </c>
      <c r="AI230" s="811" t="s">
        <v>377</v>
      </c>
      <c r="AJ230" s="811" t="s">
        <v>377</v>
      </c>
      <c r="AK230" s="811" t="s">
        <v>377</v>
      </c>
      <c r="AL230" s="811" t="s">
        <v>377</v>
      </c>
      <c r="AM230" s="811" t="s">
        <v>377</v>
      </c>
      <c r="AN230" s="811" t="s">
        <v>377</v>
      </c>
      <c r="AO230" s="811" t="s">
        <v>377</v>
      </c>
      <c r="AP230" s="805">
        <v>10</v>
      </c>
      <c r="AQ230" s="806" t="s">
        <v>377</v>
      </c>
      <c r="AR230" s="811">
        <v>41661</v>
      </c>
      <c r="AS230" s="811">
        <v>41439</v>
      </c>
      <c r="AT230" s="804" t="s">
        <v>4169</v>
      </c>
      <c r="AU230" s="804" t="s">
        <v>3596</v>
      </c>
      <c r="AV230" s="807" t="s">
        <v>5186</v>
      </c>
      <c r="AW230" s="804" t="s">
        <v>3993</v>
      </c>
      <c r="AX230" s="816">
        <v>2</v>
      </c>
      <c r="AY230" s="817">
        <v>922</v>
      </c>
      <c r="AZ230" s="804" t="s">
        <v>3858</v>
      </c>
      <c r="BA230" s="790" t="str">
        <f t="shared" si="15"/>
        <v>Augment. INS / 3005-0513 / 20</v>
      </c>
      <c r="BB230" s="791">
        <f t="shared" si="16"/>
        <v>0</v>
      </c>
      <c r="BC230" s="791" t="s">
        <v>3654</v>
      </c>
      <c r="BD230" s="792" t="s">
        <v>3655</v>
      </c>
      <c r="BE230" s="790" t="s">
        <v>3654</v>
      </c>
    </row>
    <row r="231" spans="1:57" ht="30">
      <c r="A231" s="803" t="s">
        <v>3598</v>
      </c>
      <c r="B231" s="803" t="s">
        <v>4087</v>
      </c>
      <c r="C231" s="804" t="s">
        <v>3862</v>
      </c>
      <c r="D231" s="804" t="s">
        <v>3600</v>
      </c>
      <c r="E231" s="805">
        <v>16</v>
      </c>
      <c r="F231" s="806" t="s">
        <v>5187</v>
      </c>
      <c r="G231" s="807" t="s">
        <v>2332</v>
      </c>
      <c r="H231" s="808" t="s">
        <v>5188</v>
      </c>
      <c r="I231" s="803" t="s">
        <v>5189</v>
      </c>
      <c r="J231" s="804" t="s">
        <v>5190</v>
      </c>
      <c r="K231" s="803" t="s">
        <v>5191</v>
      </c>
      <c r="L231" s="803" t="s">
        <v>5192</v>
      </c>
      <c r="M231" s="807" t="s">
        <v>3572</v>
      </c>
      <c r="N231" s="807" t="s">
        <v>347</v>
      </c>
      <c r="O231" s="809">
        <v>37</v>
      </c>
      <c r="P231" s="810">
        <v>37</v>
      </c>
      <c r="Q231" s="807" t="s">
        <v>1</v>
      </c>
      <c r="R231" s="811">
        <v>41782</v>
      </c>
      <c r="S231" s="811" t="s">
        <v>377</v>
      </c>
      <c r="T231" s="811">
        <v>42264</v>
      </c>
      <c r="U231" s="811" t="s">
        <v>377</v>
      </c>
      <c r="V231" s="812">
        <v>43470</v>
      </c>
      <c r="W231" s="813">
        <v>43470</v>
      </c>
      <c r="X231" s="814" t="s">
        <v>377</v>
      </c>
      <c r="Y231" s="815" t="s">
        <v>377</v>
      </c>
      <c r="Z231" s="811" t="s">
        <v>377</v>
      </c>
      <c r="AA231" s="811" t="s">
        <v>377</v>
      </c>
      <c r="AB231" s="811" t="s">
        <v>377</v>
      </c>
      <c r="AC231" s="811" t="s">
        <v>377</v>
      </c>
      <c r="AD231" s="811" t="s">
        <v>377</v>
      </c>
      <c r="AE231" s="811" t="s">
        <v>377</v>
      </c>
      <c r="AF231" s="811" t="s">
        <v>377</v>
      </c>
      <c r="AG231" s="811" t="s">
        <v>377</v>
      </c>
      <c r="AH231" s="811" t="s">
        <v>377</v>
      </c>
      <c r="AI231" s="811" t="s">
        <v>377</v>
      </c>
      <c r="AJ231" s="811" t="s">
        <v>377</v>
      </c>
      <c r="AK231" s="811" t="s">
        <v>377</v>
      </c>
      <c r="AL231" s="811" t="s">
        <v>377</v>
      </c>
      <c r="AM231" s="811" t="s">
        <v>377</v>
      </c>
      <c r="AN231" s="811" t="s">
        <v>377</v>
      </c>
      <c r="AO231" s="811" t="s">
        <v>377</v>
      </c>
      <c r="AP231" s="805">
        <v>70</v>
      </c>
      <c r="AQ231" s="806" t="s">
        <v>5193</v>
      </c>
      <c r="AR231" s="811">
        <v>41695</v>
      </c>
      <c r="AS231" s="811">
        <v>41439</v>
      </c>
      <c r="AT231" s="804" t="s">
        <v>4125</v>
      </c>
      <c r="AU231" s="804" t="s">
        <v>3562</v>
      </c>
      <c r="AV231" s="807" t="s">
        <v>5194</v>
      </c>
      <c r="AW231" s="804" t="s">
        <v>3993</v>
      </c>
      <c r="AX231" s="816">
        <v>1</v>
      </c>
      <c r="AY231" s="817">
        <v>60001236</v>
      </c>
      <c r="AZ231" s="804" t="s">
        <v>5190</v>
      </c>
      <c r="BA231" s="790" t="str">
        <f t="shared" si="15"/>
        <v>Ajout INS / 3005-9450 / 37</v>
      </c>
      <c r="BB231" s="791" t="s">
        <v>3577</v>
      </c>
      <c r="BC231" s="791" t="s">
        <v>3577</v>
      </c>
      <c r="BD231" s="791" t="s">
        <v>3577</v>
      </c>
      <c r="BE231" s="791" t="s">
        <v>3577</v>
      </c>
    </row>
    <row r="232" spans="1:57" ht="30">
      <c r="A232" s="803" t="s">
        <v>3598</v>
      </c>
      <c r="B232" s="803" t="s">
        <v>4087</v>
      </c>
      <c r="C232" s="804" t="s">
        <v>3862</v>
      </c>
      <c r="D232" s="804" t="s">
        <v>3600</v>
      </c>
      <c r="E232" s="805">
        <v>16</v>
      </c>
      <c r="F232" s="806" t="s">
        <v>2341</v>
      </c>
      <c r="G232" s="807" t="s">
        <v>2340</v>
      </c>
      <c r="H232" s="808" t="s">
        <v>5195</v>
      </c>
      <c r="I232" s="803" t="s">
        <v>5196</v>
      </c>
      <c r="J232" s="804" t="s">
        <v>5197</v>
      </c>
      <c r="K232" s="803" t="s">
        <v>5198</v>
      </c>
      <c r="L232" s="803" t="s">
        <v>5199</v>
      </c>
      <c r="M232" s="807" t="s">
        <v>4000</v>
      </c>
      <c r="N232" s="807" t="s">
        <v>347</v>
      </c>
      <c r="O232" s="809">
        <v>0</v>
      </c>
      <c r="P232" s="810">
        <v>40</v>
      </c>
      <c r="Q232" s="807" t="s">
        <v>1</v>
      </c>
      <c r="R232" s="811" t="s">
        <v>377</v>
      </c>
      <c r="S232" s="811" t="s">
        <v>377</v>
      </c>
      <c r="T232" s="811" t="s">
        <v>377</v>
      </c>
      <c r="U232" s="811" t="s">
        <v>377</v>
      </c>
      <c r="V232" s="812" t="s">
        <v>377</v>
      </c>
      <c r="W232" s="813" t="s">
        <v>377</v>
      </c>
      <c r="X232" s="814" t="s">
        <v>377</v>
      </c>
      <c r="Y232" s="815" t="s">
        <v>377</v>
      </c>
      <c r="Z232" s="811" t="s">
        <v>377</v>
      </c>
      <c r="AA232" s="811" t="s">
        <v>377</v>
      </c>
      <c r="AB232" s="811" t="s">
        <v>377</v>
      </c>
      <c r="AC232" s="811" t="s">
        <v>377</v>
      </c>
      <c r="AD232" s="811" t="s">
        <v>377</v>
      </c>
      <c r="AE232" s="811" t="s">
        <v>377</v>
      </c>
      <c r="AF232" s="811" t="s">
        <v>377</v>
      </c>
      <c r="AG232" s="811" t="s">
        <v>377</v>
      </c>
      <c r="AH232" s="811" t="s">
        <v>377</v>
      </c>
      <c r="AI232" s="811" t="s">
        <v>377</v>
      </c>
      <c r="AJ232" s="811" t="s">
        <v>377</v>
      </c>
      <c r="AK232" s="811" t="s">
        <v>377</v>
      </c>
      <c r="AL232" s="811" t="s">
        <v>377</v>
      </c>
      <c r="AM232" s="811" t="s">
        <v>377</v>
      </c>
      <c r="AN232" s="811" t="s">
        <v>377</v>
      </c>
      <c r="AO232" s="811" t="s">
        <v>377</v>
      </c>
      <c r="AP232" s="805" t="s">
        <v>377</v>
      </c>
      <c r="AQ232" s="806" t="s">
        <v>4355</v>
      </c>
      <c r="AR232" s="811" t="s">
        <v>377</v>
      </c>
      <c r="AS232" s="811">
        <v>41439</v>
      </c>
      <c r="AT232" s="804" t="s">
        <v>377</v>
      </c>
      <c r="AU232" s="804" t="s">
        <v>3596</v>
      </c>
      <c r="AV232" s="807" t="s">
        <v>5200</v>
      </c>
      <c r="AW232" s="804" t="s">
        <v>4003</v>
      </c>
      <c r="AX232" s="816">
        <v>1</v>
      </c>
      <c r="AY232" s="817">
        <v>631</v>
      </c>
      <c r="AZ232" s="804" t="s">
        <v>5197</v>
      </c>
      <c r="BA232" s="790" t="str">
        <f t="shared" si="15"/>
        <v>Ajout INS / 3005-9370 / 0</v>
      </c>
      <c r="BB232" s="791">
        <f t="shared" si="16"/>
        <v>0</v>
      </c>
      <c r="BC232" s="791" t="s">
        <v>3654</v>
      </c>
      <c r="BD232" s="792" t="s">
        <v>3655</v>
      </c>
      <c r="BE232" s="790" t="s">
        <v>3654</v>
      </c>
    </row>
    <row r="233" spans="1:57" ht="30">
      <c r="A233" s="803" t="s">
        <v>3598</v>
      </c>
      <c r="B233" s="803" t="s">
        <v>4087</v>
      </c>
      <c r="C233" s="804" t="s">
        <v>3862</v>
      </c>
      <c r="D233" s="804" t="s">
        <v>3600</v>
      </c>
      <c r="E233" s="805">
        <v>16</v>
      </c>
      <c r="F233" s="806" t="s">
        <v>2341</v>
      </c>
      <c r="G233" s="807" t="s">
        <v>2340</v>
      </c>
      <c r="H233" s="808" t="s">
        <v>5201</v>
      </c>
      <c r="I233" s="803" t="s">
        <v>5202</v>
      </c>
      <c r="J233" s="804" t="s">
        <v>2997</v>
      </c>
      <c r="K233" s="803" t="s">
        <v>2356</v>
      </c>
      <c r="L233" s="803" t="s">
        <v>5203</v>
      </c>
      <c r="M233" s="807" t="s">
        <v>3560</v>
      </c>
      <c r="N233" s="807" t="s">
        <v>347</v>
      </c>
      <c r="O233" s="809">
        <v>39</v>
      </c>
      <c r="P233" s="810">
        <v>39</v>
      </c>
      <c r="Q233" s="807" t="s">
        <v>1</v>
      </c>
      <c r="R233" s="811">
        <v>41771</v>
      </c>
      <c r="S233" s="811" t="s">
        <v>377</v>
      </c>
      <c r="T233" s="811">
        <v>42311</v>
      </c>
      <c r="U233" s="811" t="s">
        <v>377</v>
      </c>
      <c r="V233" s="812">
        <v>43192</v>
      </c>
      <c r="W233" s="813">
        <v>43430</v>
      </c>
      <c r="X233" s="814" t="s">
        <v>377</v>
      </c>
      <c r="Y233" s="815">
        <v>7.7741935483870996</v>
      </c>
      <c r="Z233" s="811" t="s">
        <v>377</v>
      </c>
      <c r="AA233" s="811" t="s">
        <v>377</v>
      </c>
      <c r="AB233" s="811" t="s">
        <v>377</v>
      </c>
      <c r="AC233" s="811" t="s">
        <v>377</v>
      </c>
      <c r="AD233" s="811" t="s">
        <v>377</v>
      </c>
      <c r="AE233" s="811" t="s">
        <v>377</v>
      </c>
      <c r="AF233" s="811" t="s">
        <v>377</v>
      </c>
      <c r="AG233" s="811" t="s">
        <v>377</v>
      </c>
      <c r="AH233" s="811" t="s">
        <v>377</v>
      </c>
      <c r="AI233" s="811" t="s">
        <v>377</v>
      </c>
      <c r="AJ233" s="811" t="s">
        <v>377</v>
      </c>
      <c r="AK233" s="811" t="s">
        <v>377</v>
      </c>
      <c r="AL233" s="811" t="s">
        <v>377</v>
      </c>
      <c r="AM233" s="811" t="s">
        <v>377</v>
      </c>
      <c r="AN233" s="811" t="s">
        <v>377</v>
      </c>
      <c r="AO233" s="811" t="s">
        <v>377</v>
      </c>
      <c r="AP233" s="805">
        <v>10</v>
      </c>
      <c r="AQ233" s="806" t="s">
        <v>377</v>
      </c>
      <c r="AR233" s="811">
        <v>41695</v>
      </c>
      <c r="AS233" s="811">
        <v>41439</v>
      </c>
      <c r="AT233" s="804" t="s">
        <v>4125</v>
      </c>
      <c r="AU233" s="804" t="s">
        <v>3562</v>
      </c>
      <c r="AV233" s="807" t="s">
        <v>5204</v>
      </c>
      <c r="AW233" s="804" t="s">
        <v>3993</v>
      </c>
      <c r="AX233" s="816">
        <v>1</v>
      </c>
      <c r="AY233" s="817">
        <v>1575</v>
      </c>
      <c r="AZ233" s="804" t="s">
        <v>2997</v>
      </c>
      <c r="BA233" s="790" t="str">
        <f t="shared" si="15"/>
        <v>Ajout INS / 3005-9292 / 39</v>
      </c>
      <c r="BB233" s="791">
        <f t="shared" si="16"/>
        <v>0</v>
      </c>
      <c r="BC233" s="791" t="s">
        <v>3654</v>
      </c>
      <c r="BD233" s="792" t="s">
        <v>3655</v>
      </c>
      <c r="BE233" s="790" t="s">
        <v>3654</v>
      </c>
    </row>
    <row r="234" spans="1:57" ht="30">
      <c r="A234" s="803" t="s">
        <v>3598</v>
      </c>
      <c r="B234" s="803" t="s">
        <v>4087</v>
      </c>
      <c r="C234" s="804" t="s">
        <v>3862</v>
      </c>
      <c r="D234" s="804" t="s">
        <v>3600</v>
      </c>
      <c r="E234" s="805">
        <v>16</v>
      </c>
      <c r="F234" s="806" t="s">
        <v>5205</v>
      </c>
      <c r="G234" s="807" t="s">
        <v>2363</v>
      </c>
      <c r="H234" s="808" t="s">
        <v>5206</v>
      </c>
      <c r="I234" s="803" t="s">
        <v>5202</v>
      </c>
      <c r="J234" s="804" t="s">
        <v>2997</v>
      </c>
      <c r="K234" s="803" t="s">
        <v>5207</v>
      </c>
      <c r="L234" s="803" t="s">
        <v>5208</v>
      </c>
      <c r="M234" s="807" t="s">
        <v>3560</v>
      </c>
      <c r="N234" s="807" t="s">
        <v>347</v>
      </c>
      <c r="O234" s="809">
        <v>39</v>
      </c>
      <c r="P234" s="810">
        <v>39</v>
      </c>
      <c r="Q234" s="807" t="s">
        <v>1</v>
      </c>
      <c r="R234" s="811">
        <v>42311</v>
      </c>
      <c r="S234" s="811" t="s">
        <v>377</v>
      </c>
      <c r="T234" s="811">
        <v>42311</v>
      </c>
      <c r="U234" s="811" t="s">
        <v>377</v>
      </c>
      <c r="V234" s="812">
        <v>42828</v>
      </c>
      <c r="W234" s="813">
        <v>43430</v>
      </c>
      <c r="X234" s="814" t="s">
        <v>377</v>
      </c>
      <c r="Y234" s="815">
        <v>19.741935483870996</v>
      </c>
      <c r="Z234" s="811" t="s">
        <v>377</v>
      </c>
      <c r="AA234" s="811" t="s">
        <v>377</v>
      </c>
      <c r="AB234" s="811" t="s">
        <v>377</v>
      </c>
      <c r="AC234" s="811" t="s">
        <v>377</v>
      </c>
      <c r="AD234" s="811" t="s">
        <v>377</v>
      </c>
      <c r="AE234" s="811" t="s">
        <v>377</v>
      </c>
      <c r="AF234" s="811" t="s">
        <v>377</v>
      </c>
      <c r="AG234" s="811" t="s">
        <v>377</v>
      </c>
      <c r="AH234" s="811" t="s">
        <v>377</v>
      </c>
      <c r="AI234" s="811" t="s">
        <v>377</v>
      </c>
      <c r="AJ234" s="811" t="s">
        <v>377</v>
      </c>
      <c r="AK234" s="811" t="s">
        <v>377</v>
      </c>
      <c r="AL234" s="811" t="s">
        <v>377</v>
      </c>
      <c r="AM234" s="811" t="s">
        <v>377</v>
      </c>
      <c r="AN234" s="811" t="s">
        <v>377</v>
      </c>
      <c r="AO234" s="811" t="s">
        <v>377</v>
      </c>
      <c r="AP234" s="805">
        <v>10</v>
      </c>
      <c r="AQ234" s="806" t="s">
        <v>377</v>
      </c>
      <c r="AR234" s="811">
        <v>41695</v>
      </c>
      <c r="AS234" s="811">
        <v>41439</v>
      </c>
      <c r="AT234" s="804" t="s">
        <v>3836</v>
      </c>
      <c r="AU234" s="804" t="s">
        <v>3562</v>
      </c>
      <c r="AV234" s="807" t="s">
        <v>5209</v>
      </c>
      <c r="AW234" s="804" t="s">
        <v>3993</v>
      </c>
      <c r="AX234" s="816">
        <v>1</v>
      </c>
      <c r="AY234" s="817">
        <v>1575</v>
      </c>
      <c r="AZ234" s="804" t="s">
        <v>2997</v>
      </c>
      <c r="BA234" s="790" t="str">
        <f t="shared" si="15"/>
        <v>Ajout INS / 3005-9484 / 39</v>
      </c>
      <c r="BB234" s="791">
        <f t="shared" si="16"/>
        <v>0</v>
      </c>
      <c r="BC234" s="791" t="s">
        <v>3654</v>
      </c>
      <c r="BD234" s="792" t="s">
        <v>3655</v>
      </c>
      <c r="BE234" s="790" t="s">
        <v>3654</v>
      </c>
    </row>
    <row r="235" spans="1:57" ht="30">
      <c r="A235" s="803" t="s">
        <v>3598</v>
      </c>
      <c r="B235" s="803" t="s">
        <v>4087</v>
      </c>
      <c r="C235" s="804" t="s">
        <v>3868</v>
      </c>
      <c r="D235" s="804" t="s">
        <v>3600</v>
      </c>
      <c r="E235" s="805">
        <v>16</v>
      </c>
      <c r="F235" s="806" t="s">
        <v>2396</v>
      </c>
      <c r="G235" s="807" t="s">
        <v>2374</v>
      </c>
      <c r="H235" s="808" t="s">
        <v>5210</v>
      </c>
      <c r="I235" s="803" t="s">
        <v>5211</v>
      </c>
      <c r="J235" s="804" t="s">
        <v>5212</v>
      </c>
      <c r="K235" s="803" t="s">
        <v>5213</v>
      </c>
      <c r="L235" s="803" t="s">
        <v>5214</v>
      </c>
      <c r="M235" s="807" t="s">
        <v>3572</v>
      </c>
      <c r="N235" s="807" t="s">
        <v>347</v>
      </c>
      <c r="O235" s="809">
        <v>78</v>
      </c>
      <c r="P235" s="810">
        <v>78</v>
      </c>
      <c r="Q235" s="807" t="s">
        <v>1</v>
      </c>
      <c r="R235" s="811">
        <v>41822</v>
      </c>
      <c r="S235" s="811" t="s">
        <v>377</v>
      </c>
      <c r="T235" s="811">
        <v>42360</v>
      </c>
      <c r="U235" s="811" t="s">
        <v>377</v>
      </c>
      <c r="V235" s="812">
        <v>43922</v>
      </c>
      <c r="W235" s="813">
        <v>43922</v>
      </c>
      <c r="X235" s="814" t="s">
        <v>377</v>
      </c>
      <c r="Y235" s="815" t="s">
        <v>377</v>
      </c>
      <c r="Z235" s="811" t="s">
        <v>377</v>
      </c>
      <c r="AA235" s="811" t="s">
        <v>377</v>
      </c>
      <c r="AB235" s="811" t="s">
        <v>377</v>
      </c>
      <c r="AC235" s="811" t="s">
        <v>377</v>
      </c>
      <c r="AD235" s="811" t="s">
        <v>377</v>
      </c>
      <c r="AE235" s="811" t="s">
        <v>377</v>
      </c>
      <c r="AF235" s="811" t="s">
        <v>377</v>
      </c>
      <c r="AG235" s="811" t="s">
        <v>377</v>
      </c>
      <c r="AH235" s="811" t="s">
        <v>377</v>
      </c>
      <c r="AI235" s="811" t="s">
        <v>377</v>
      </c>
      <c r="AJ235" s="811" t="s">
        <v>377</v>
      </c>
      <c r="AK235" s="811" t="s">
        <v>377</v>
      </c>
      <c r="AL235" s="811" t="s">
        <v>377</v>
      </c>
      <c r="AM235" s="811" t="s">
        <v>377</v>
      </c>
      <c r="AN235" s="811" t="s">
        <v>377</v>
      </c>
      <c r="AO235" s="811" t="s">
        <v>377</v>
      </c>
      <c r="AP235" s="805">
        <v>70</v>
      </c>
      <c r="AQ235" s="806" t="s">
        <v>5215</v>
      </c>
      <c r="AR235" s="811">
        <v>41695</v>
      </c>
      <c r="AS235" s="811">
        <v>41439</v>
      </c>
      <c r="AT235" s="804" t="s">
        <v>3991</v>
      </c>
      <c r="AU235" s="804" t="s">
        <v>4001</v>
      </c>
      <c r="AV235" s="807" t="s">
        <v>5216</v>
      </c>
      <c r="AW235" s="804" t="s">
        <v>3993</v>
      </c>
      <c r="AX235" s="816">
        <v>1</v>
      </c>
      <c r="AY235" s="817">
        <v>60001213</v>
      </c>
      <c r="AZ235" s="804" t="s">
        <v>5214</v>
      </c>
      <c r="BA235" s="790" t="str">
        <f t="shared" si="15"/>
        <v>Ajout INS / 3005-9461 / 78</v>
      </c>
      <c r="BB235" s="791" t="s">
        <v>3577</v>
      </c>
      <c r="BC235" s="791" t="s">
        <v>3577</v>
      </c>
      <c r="BD235" s="791" t="s">
        <v>3577</v>
      </c>
      <c r="BE235" s="791" t="s">
        <v>3577</v>
      </c>
    </row>
    <row r="236" spans="1:57" ht="30">
      <c r="A236" s="803" t="s">
        <v>3598</v>
      </c>
      <c r="B236" s="803" t="s">
        <v>4087</v>
      </c>
      <c r="C236" s="804" t="s">
        <v>3868</v>
      </c>
      <c r="D236" s="804" t="s">
        <v>3600</v>
      </c>
      <c r="E236" s="805">
        <v>16</v>
      </c>
      <c r="F236" s="806" t="s">
        <v>2396</v>
      </c>
      <c r="G236" s="807" t="s">
        <v>2374</v>
      </c>
      <c r="H236" s="808" t="s">
        <v>5217</v>
      </c>
      <c r="I236" s="803" t="s">
        <v>5218</v>
      </c>
      <c r="J236" s="804" t="s">
        <v>5219</v>
      </c>
      <c r="K236" s="803" t="s">
        <v>5220</v>
      </c>
      <c r="L236" s="803" t="s">
        <v>5219</v>
      </c>
      <c r="M236" s="807" t="s">
        <v>3585</v>
      </c>
      <c r="N236" s="807" t="s">
        <v>693</v>
      </c>
      <c r="O236" s="809">
        <v>20</v>
      </c>
      <c r="P236" s="810">
        <v>20</v>
      </c>
      <c r="Q236" s="807" t="s">
        <v>4</v>
      </c>
      <c r="R236" s="811">
        <v>41820</v>
      </c>
      <c r="S236" s="811">
        <v>41820</v>
      </c>
      <c r="T236" s="811" t="s">
        <v>377</v>
      </c>
      <c r="U236" s="811" t="s">
        <v>377</v>
      </c>
      <c r="V236" s="812">
        <v>42003</v>
      </c>
      <c r="W236" s="813">
        <v>42003</v>
      </c>
      <c r="X236" s="814" t="s">
        <v>377</v>
      </c>
      <c r="Y236" s="815" t="s">
        <v>377</v>
      </c>
      <c r="Z236" s="811" t="s">
        <v>377</v>
      </c>
      <c r="AA236" s="811" t="s">
        <v>377</v>
      </c>
      <c r="AB236" s="811" t="s">
        <v>377</v>
      </c>
      <c r="AC236" s="811" t="s">
        <v>377</v>
      </c>
      <c r="AD236" s="811" t="s">
        <v>377</v>
      </c>
      <c r="AE236" s="811" t="s">
        <v>377</v>
      </c>
      <c r="AF236" s="811" t="s">
        <v>377</v>
      </c>
      <c r="AG236" s="811" t="s">
        <v>377</v>
      </c>
      <c r="AH236" s="811" t="s">
        <v>377</v>
      </c>
      <c r="AI236" s="811" t="s">
        <v>377</v>
      </c>
      <c r="AJ236" s="811" t="s">
        <v>377</v>
      </c>
      <c r="AK236" s="811" t="s">
        <v>377</v>
      </c>
      <c r="AL236" s="811" t="s">
        <v>377</v>
      </c>
      <c r="AM236" s="811" t="s">
        <v>377</v>
      </c>
      <c r="AN236" s="811" t="s">
        <v>377</v>
      </c>
      <c r="AO236" s="811" t="s">
        <v>377</v>
      </c>
      <c r="AP236" s="805">
        <v>60</v>
      </c>
      <c r="AQ236" s="806" t="s">
        <v>5221</v>
      </c>
      <c r="AR236" s="811">
        <v>41695</v>
      </c>
      <c r="AS236" s="811">
        <v>41439</v>
      </c>
      <c r="AT236" s="804" t="s">
        <v>377</v>
      </c>
      <c r="AU236" s="804" t="s">
        <v>3562</v>
      </c>
      <c r="AV236" s="807" t="s">
        <v>5222</v>
      </c>
      <c r="AW236" s="804" t="s">
        <v>3993</v>
      </c>
      <c r="AX236" s="816">
        <v>2</v>
      </c>
      <c r="AY236" s="817">
        <v>60008375</v>
      </c>
      <c r="AZ236" s="804" t="s">
        <v>5223</v>
      </c>
      <c r="BA236" s="790" t="str">
        <f t="shared" si="15"/>
        <v>Augment. gard. / 3005-7358 / 20</v>
      </c>
      <c r="BB236" s="791" t="s">
        <v>3577</v>
      </c>
      <c r="BC236" s="791" t="s">
        <v>3577</v>
      </c>
      <c r="BD236" s="791" t="s">
        <v>3577</v>
      </c>
      <c r="BE236" s="791" t="s">
        <v>3577</v>
      </c>
    </row>
    <row r="237" spans="1:57" ht="30">
      <c r="A237" s="803" t="s">
        <v>3598</v>
      </c>
      <c r="B237" s="803" t="s">
        <v>4087</v>
      </c>
      <c r="C237" s="804" t="s">
        <v>3868</v>
      </c>
      <c r="D237" s="804" t="s">
        <v>3600</v>
      </c>
      <c r="E237" s="805">
        <v>16</v>
      </c>
      <c r="F237" s="806" t="s">
        <v>2396</v>
      </c>
      <c r="G237" s="807" t="s">
        <v>2379</v>
      </c>
      <c r="H237" s="808" t="s">
        <v>5224</v>
      </c>
      <c r="I237" s="803" t="s">
        <v>5225</v>
      </c>
      <c r="J237" s="804" t="s">
        <v>5226</v>
      </c>
      <c r="K237" s="803" t="s">
        <v>5227</v>
      </c>
      <c r="L237" s="803" t="s">
        <v>5228</v>
      </c>
      <c r="M237" s="807" t="s">
        <v>3572</v>
      </c>
      <c r="N237" s="807" t="s">
        <v>347</v>
      </c>
      <c r="O237" s="809">
        <v>78</v>
      </c>
      <c r="P237" s="810">
        <v>78</v>
      </c>
      <c r="Q237" s="807" t="s">
        <v>1</v>
      </c>
      <c r="R237" s="811">
        <v>41786</v>
      </c>
      <c r="S237" s="811" t="s">
        <v>377</v>
      </c>
      <c r="T237" s="811">
        <v>42356</v>
      </c>
      <c r="U237" s="811" t="s">
        <v>377</v>
      </c>
      <c r="V237" s="812">
        <v>43190</v>
      </c>
      <c r="W237" s="813">
        <v>43921</v>
      </c>
      <c r="X237" s="814" t="s">
        <v>377</v>
      </c>
      <c r="Y237" s="815">
        <v>24</v>
      </c>
      <c r="Z237" s="811" t="s">
        <v>377</v>
      </c>
      <c r="AA237" s="811" t="s">
        <v>377</v>
      </c>
      <c r="AB237" s="811" t="s">
        <v>377</v>
      </c>
      <c r="AC237" s="811" t="s">
        <v>377</v>
      </c>
      <c r="AD237" s="811" t="s">
        <v>377</v>
      </c>
      <c r="AE237" s="811" t="s">
        <v>377</v>
      </c>
      <c r="AF237" s="811" t="s">
        <v>377</v>
      </c>
      <c r="AG237" s="811" t="s">
        <v>377</v>
      </c>
      <c r="AH237" s="811" t="s">
        <v>377</v>
      </c>
      <c r="AI237" s="811" t="s">
        <v>377</v>
      </c>
      <c r="AJ237" s="811" t="s">
        <v>377</v>
      </c>
      <c r="AK237" s="811" t="s">
        <v>377</v>
      </c>
      <c r="AL237" s="811" t="s">
        <v>377</v>
      </c>
      <c r="AM237" s="811" t="s">
        <v>377</v>
      </c>
      <c r="AN237" s="811" t="s">
        <v>377</v>
      </c>
      <c r="AO237" s="811" t="s">
        <v>377</v>
      </c>
      <c r="AP237" s="805">
        <v>70</v>
      </c>
      <c r="AQ237" s="806" t="s">
        <v>5229</v>
      </c>
      <c r="AR237" s="811">
        <v>41695</v>
      </c>
      <c r="AS237" s="811">
        <v>41439</v>
      </c>
      <c r="AT237" s="804" t="s">
        <v>3836</v>
      </c>
      <c r="AU237" s="804" t="s">
        <v>3562</v>
      </c>
      <c r="AV237" s="807" t="s">
        <v>5230</v>
      </c>
      <c r="AW237" s="804" t="s">
        <v>3993</v>
      </c>
      <c r="AX237" s="816">
        <v>1</v>
      </c>
      <c r="AY237" s="817">
        <v>506</v>
      </c>
      <c r="AZ237" s="804" t="s">
        <v>5226</v>
      </c>
      <c r="BA237" s="790" t="str">
        <f t="shared" si="15"/>
        <v>Ajout INS / 3005-9446 / 78</v>
      </c>
      <c r="BB237" s="791" t="s">
        <v>3577</v>
      </c>
      <c r="BC237" s="791" t="s">
        <v>3577</v>
      </c>
      <c r="BD237" s="791" t="s">
        <v>3577</v>
      </c>
      <c r="BE237" s="791" t="s">
        <v>3577</v>
      </c>
    </row>
    <row r="238" spans="1:57" ht="30">
      <c r="A238" s="803" t="s">
        <v>3598</v>
      </c>
      <c r="B238" s="803" t="s">
        <v>4087</v>
      </c>
      <c r="C238" s="804" t="s">
        <v>3868</v>
      </c>
      <c r="D238" s="804" t="s">
        <v>3600</v>
      </c>
      <c r="E238" s="805">
        <v>16</v>
      </c>
      <c r="F238" s="806" t="s">
        <v>2396</v>
      </c>
      <c r="G238" s="807" t="s">
        <v>2379</v>
      </c>
      <c r="H238" s="808" t="s">
        <v>5231</v>
      </c>
      <c r="I238" s="803" t="s">
        <v>5232</v>
      </c>
      <c r="J238" s="804" t="s">
        <v>5233</v>
      </c>
      <c r="K238" s="803" t="s">
        <v>5234</v>
      </c>
      <c r="L238" s="803" t="s">
        <v>5235</v>
      </c>
      <c r="M238" s="807" t="s">
        <v>4000</v>
      </c>
      <c r="N238" s="807" t="s">
        <v>347</v>
      </c>
      <c r="O238" s="809">
        <v>78</v>
      </c>
      <c r="P238" s="810">
        <v>78</v>
      </c>
      <c r="Q238" s="807" t="s">
        <v>1</v>
      </c>
      <c r="R238" s="811">
        <v>41761</v>
      </c>
      <c r="S238" s="811">
        <v>41761</v>
      </c>
      <c r="T238" s="811" t="s">
        <v>377</v>
      </c>
      <c r="U238" s="811" t="s">
        <v>377</v>
      </c>
      <c r="V238" s="812" t="s">
        <v>377</v>
      </c>
      <c r="W238" s="813" t="s">
        <v>377</v>
      </c>
      <c r="X238" s="814" t="s">
        <v>377</v>
      </c>
      <c r="Y238" s="815" t="s">
        <v>377</v>
      </c>
      <c r="Z238" s="811" t="s">
        <v>377</v>
      </c>
      <c r="AA238" s="811" t="s">
        <v>377</v>
      </c>
      <c r="AB238" s="811" t="s">
        <v>377</v>
      </c>
      <c r="AC238" s="811" t="s">
        <v>377</v>
      </c>
      <c r="AD238" s="811" t="s">
        <v>377</v>
      </c>
      <c r="AE238" s="811" t="s">
        <v>377</v>
      </c>
      <c r="AF238" s="811" t="s">
        <v>377</v>
      </c>
      <c r="AG238" s="811" t="s">
        <v>377</v>
      </c>
      <c r="AH238" s="811" t="s">
        <v>377</v>
      </c>
      <c r="AI238" s="811" t="s">
        <v>377</v>
      </c>
      <c r="AJ238" s="811" t="s">
        <v>377</v>
      </c>
      <c r="AK238" s="811" t="s">
        <v>377</v>
      </c>
      <c r="AL238" s="811" t="s">
        <v>377</v>
      </c>
      <c r="AM238" s="811" t="s">
        <v>377</v>
      </c>
      <c r="AN238" s="811" t="s">
        <v>377</v>
      </c>
      <c r="AO238" s="811" t="s">
        <v>377</v>
      </c>
      <c r="AP238" s="805" t="s">
        <v>377</v>
      </c>
      <c r="AQ238" s="806" t="s">
        <v>377</v>
      </c>
      <c r="AR238" s="811">
        <v>41695</v>
      </c>
      <c r="AS238" s="811">
        <v>41439</v>
      </c>
      <c r="AT238" s="804" t="s">
        <v>377</v>
      </c>
      <c r="AU238" s="804" t="s">
        <v>3562</v>
      </c>
      <c r="AV238" s="807" t="s">
        <v>5236</v>
      </c>
      <c r="AW238" s="804" t="s">
        <v>3993</v>
      </c>
      <c r="AX238" s="816">
        <v>1</v>
      </c>
      <c r="AY238" s="817">
        <v>60001199</v>
      </c>
      <c r="AZ238" s="804" t="s">
        <v>5233</v>
      </c>
      <c r="BA238" s="790" t="str">
        <f t="shared" si="15"/>
        <v>Ajout INS / 3005-9478 / 78</v>
      </c>
      <c r="BB238" s="791">
        <f t="shared" si="16"/>
        <v>0</v>
      </c>
      <c r="BC238" s="791" t="s">
        <v>3654</v>
      </c>
      <c r="BD238" s="792" t="s">
        <v>3655</v>
      </c>
      <c r="BE238" s="790" t="s">
        <v>3654</v>
      </c>
    </row>
    <row r="239" spans="1:57" ht="30">
      <c r="A239" s="803" t="s">
        <v>3598</v>
      </c>
      <c r="B239" s="803" t="s">
        <v>4087</v>
      </c>
      <c r="C239" s="804" t="s">
        <v>3868</v>
      </c>
      <c r="D239" s="804" t="s">
        <v>3600</v>
      </c>
      <c r="E239" s="805">
        <v>16</v>
      </c>
      <c r="F239" s="806" t="s">
        <v>2396</v>
      </c>
      <c r="G239" s="807" t="s">
        <v>2379</v>
      </c>
      <c r="H239" s="808" t="s">
        <v>5237</v>
      </c>
      <c r="I239" s="803" t="s">
        <v>5238</v>
      </c>
      <c r="J239" s="804" t="s">
        <v>3007</v>
      </c>
      <c r="K239" s="803" t="s">
        <v>5239</v>
      </c>
      <c r="L239" s="803" t="s">
        <v>3007</v>
      </c>
      <c r="M239" s="807" t="s">
        <v>3572</v>
      </c>
      <c r="N239" s="807" t="s">
        <v>347</v>
      </c>
      <c r="O239" s="809">
        <v>44</v>
      </c>
      <c r="P239" s="810">
        <v>44</v>
      </c>
      <c r="Q239" s="807" t="s">
        <v>1</v>
      </c>
      <c r="R239" s="811">
        <v>42275</v>
      </c>
      <c r="S239" s="811" t="s">
        <v>377</v>
      </c>
      <c r="T239" s="811">
        <v>42331</v>
      </c>
      <c r="U239" s="811" t="s">
        <v>377</v>
      </c>
      <c r="V239" s="812">
        <v>43922</v>
      </c>
      <c r="W239" s="813">
        <v>43922</v>
      </c>
      <c r="X239" s="814" t="s">
        <v>377</v>
      </c>
      <c r="Y239" s="815" t="s">
        <v>377</v>
      </c>
      <c r="Z239" s="811" t="s">
        <v>377</v>
      </c>
      <c r="AA239" s="811" t="s">
        <v>377</v>
      </c>
      <c r="AB239" s="811" t="s">
        <v>377</v>
      </c>
      <c r="AC239" s="811" t="s">
        <v>377</v>
      </c>
      <c r="AD239" s="811" t="s">
        <v>377</v>
      </c>
      <c r="AE239" s="811" t="s">
        <v>377</v>
      </c>
      <c r="AF239" s="811" t="s">
        <v>377</v>
      </c>
      <c r="AG239" s="811" t="s">
        <v>377</v>
      </c>
      <c r="AH239" s="811" t="s">
        <v>377</v>
      </c>
      <c r="AI239" s="811" t="s">
        <v>377</v>
      </c>
      <c r="AJ239" s="811" t="s">
        <v>377</v>
      </c>
      <c r="AK239" s="811" t="s">
        <v>377</v>
      </c>
      <c r="AL239" s="811" t="s">
        <v>377</v>
      </c>
      <c r="AM239" s="811" t="s">
        <v>377</v>
      </c>
      <c r="AN239" s="811" t="s">
        <v>377</v>
      </c>
      <c r="AO239" s="811" t="s">
        <v>377</v>
      </c>
      <c r="AP239" s="805">
        <v>70</v>
      </c>
      <c r="AQ239" s="806" t="s">
        <v>5240</v>
      </c>
      <c r="AR239" s="811">
        <v>41695</v>
      </c>
      <c r="AS239" s="811">
        <v>41431</v>
      </c>
      <c r="AT239" s="804" t="s">
        <v>3991</v>
      </c>
      <c r="AU239" s="804" t="s">
        <v>3596</v>
      </c>
      <c r="AV239" s="807" t="s">
        <v>5241</v>
      </c>
      <c r="AW239" s="804" t="s">
        <v>3993</v>
      </c>
      <c r="AX239" s="816">
        <v>1</v>
      </c>
      <c r="AY239" s="817">
        <v>60001215</v>
      </c>
      <c r="AZ239" s="804" t="s">
        <v>3007</v>
      </c>
      <c r="BA239" s="790" t="str">
        <f t="shared" si="15"/>
        <v>Ajout INS / 3005-8699 / 44</v>
      </c>
      <c r="BB239" s="791" t="s">
        <v>3577</v>
      </c>
      <c r="BC239" s="791" t="s">
        <v>3577</v>
      </c>
      <c r="BD239" s="791" t="s">
        <v>3577</v>
      </c>
      <c r="BE239" s="791" t="s">
        <v>3577</v>
      </c>
    </row>
    <row r="240" spans="1:57" ht="30">
      <c r="A240" s="803" t="s">
        <v>3598</v>
      </c>
      <c r="B240" s="803" t="s">
        <v>4087</v>
      </c>
      <c r="C240" s="804" t="s">
        <v>3876</v>
      </c>
      <c r="D240" s="804" t="s">
        <v>3609</v>
      </c>
      <c r="E240" s="805">
        <v>16</v>
      </c>
      <c r="F240" s="806" t="s">
        <v>2408</v>
      </c>
      <c r="G240" s="807" t="s">
        <v>2399</v>
      </c>
      <c r="H240" s="808" t="s">
        <v>5242</v>
      </c>
      <c r="I240" s="803" t="s">
        <v>3879</v>
      </c>
      <c r="J240" s="804" t="s">
        <v>3880</v>
      </c>
      <c r="K240" s="803" t="s">
        <v>2410</v>
      </c>
      <c r="L240" s="803" t="s">
        <v>2409</v>
      </c>
      <c r="M240" s="807" t="s">
        <v>4000</v>
      </c>
      <c r="N240" s="807" t="s">
        <v>347</v>
      </c>
      <c r="O240" s="809">
        <v>77</v>
      </c>
      <c r="P240" s="810">
        <v>77</v>
      </c>
      <c r="Q240" s="807" t="s">
        <v>1</v>
      </c>
      <c r="R240" s="811">
        <v>41772</v>
      </c>
      <c r="S240" s="811">
        <v>41772</v>
      </c>
      <c r="T240" s="811" t="s">
        <v>377</v>
      </c>
      <c r="U240" s="811" t="s">
        <v>377</v>
      </c>
      <c r="V240" s="812" t="s">
        <v>377</v>
      </c>
      <c r="W240" s="813" t="s">
        <v>377</v>
      </c>
      <c r="X240" s="814" t="s">
        <v>377</v>
      </c>
      <c r="Y240" s="815" t="s">
        <v>377</v>
      </c>
      <c r="Z240" s="811" t="s">
        <v>377</v>
      </c>
      <c r="AA240" s="811" t="s">
        <v>377</v>
      </c>
      <c r="AB240" s="811" t="s">
        <v>377</v>
      </c>
      <c r="AC240" s="811" t="s">
        <v>377</v>
      </c>
      <c r="AD240" s="811" t="s">
        <v>377</v>
      </c>
      <c r="AE240" s="811" t="s">
        <v>377</v>
      </c>
      <c r="AF240" s="811" t="s">
        <v>377</v>
      </c>
      <c r="AG240" s="811" t="s">
        <v>377</v>
      </c>
      <c r="AH240" s="811" t="s">
        <v>377</v>
      </c>
      <c r="AI240" s="811" t="s">
        <v>377</v>
      </c>
      <c r="AJ240" s="811" t="s">
        <v>377</v>
      </c>
      <c r="AK240" s="811" t="s">
        <v>377</v>
      </c>
      <c r="AL240" s="811" t="s">
        <v>377</v>
      </c>
      <c r="AM240" s="811" t="s">
        <v>377</v>
      </c>
      <c r="AN240" s="811" t="s">
        <v>377</v>
      </c>
      <c r="AO240" s="811" t="s">
        <v>377</v>
      </c>
      <c r="AP240" s="805" t="s">
        <v>377</v>
      </c>
      <c r="AQ240" s="806" t="s">
        <v>377</v>
      </c>
      <c r="AR240" s="811">
        <v>41695</v>
      </c>
      <c r="AS240" s="811">
        <v>41435</v>
      </c>
      <c r="AT240" s="804" t="s">
        <v>377</v>
      </c>
      <c r="AU240" s="804" t="s">
        <v>3562</v>
      </c>
      <c r="AV240" s="807" t="s">
        <v>5243</v>
      </c>
      <c r="AW240" s="804" t="s">
        <v>3993</v>
      </c>
      <c r="AX240" s="816">
        <v>1</v>
      </c>
      <c r="AY240" s="817">
        <v>731</v>
      </c>
      <c r="AZ240" s="804" t="s">
        <v>3880</v>
      </c>
      <c r="BA240" s="790" t="str">
        <f t="shared" si="15"/>
        <v>Ajout INS / 3005-8717 / 77</v>
      </c>
      <c r="BB240" s="791">
        <f t="shared" si="16"/>
        <v>0</v>
      </c>
      <c r="BC240" s="791" t="s">
        <v>3654</v>
      </c>
      <c r="BD240" s="792" t="s">
        <v>3655</v>
      </c>
      <c r="BE240" s="790" t="s">
        <v>3654</v>
      </c>
    </row>
    <row r="241" spans="1:57" ht="30">
      <c r="A241" s="803" t="s">
        <v>3598</v>
      </c>
      <c r="B241" s="803" t="s">
        <v>4087</v>
      </c>
      <c r="C241" s="804" t="s">
        <v>3599</v>
      </c>
      <c r="D241" s="804" t="s">
        <v>3609</v>
      </c>
      <c r="E241" s="805">
        <v>16</v>
      </c>
      <c r="F241" s="806" t="s">
        <v>2414</v>
      </c>
      <c r="G241" s="807" t="s">
        <v>2413</v>
      </c>
      <c r="H241" s="808" t="s">
        <v>5244</v>
      </c>
      <c r="I241" s="803" t="s">
        <v>2416</v>
      </c>
      <c r="J241" s="804" t="s">
        <v>2415</v>
      </c>
      <c r="K241" s="803" t="s">
        <v>2416</v>
      </c>
      <c r="L241" s="803" t="s">
        <v>2415</v>
      </c>
      <c r="M241" s="807" t="s">
        <v>3560</v>
      </c>
      <c r="N241" s="807" t="s">
        <v>371</v>
      </c>
      <c r="O241" s="809">
        <v>8</v>
      </c>
      <c r="P241" s="810">
        <v>8</v>
      </c>
      <c r="Q241" s="807" t="s">
        <v>1</v>
      </c>
      <c r="R241" s="811">
        <v>41820</v>
      </c>
      <c r="S241" s="811" t="s">
        <v>377</v>
      </c>
      <c r="T241" s="811">
        <v>42836</v>
      </c>
      <c r="U241" s="811" t="s">
        <v>377</v>
      </c>
      <c r="V241" s="812">
        <v>43332</v>
      </c>
      <c r="W241" s="813">
        <v>43697</v>
      </c>
      <c r="X241" s="814" t="s">
        <v>377</v>
      </c>
      <c r="Y241" s="815">
        <v>12</v>
      </c>
      <c r="Z241" s="811">
        <v>43056</v>
      </c>
      <c r="AA241" s="811" t="s">
        <v>377</v>
      </c>
      <c r="AB241" s="811" t="s">
        <v>377</v>
      </c>
      <c r="AC241" s="811" t="s">
        <v>377</v>
      </c>
      <c r="AD241" s="811" t="s">
        <v>377</v>
      </c>
      <c r="AE241" s="811" t="s">
        <v>377</v>
      </c>
      <c r="AF241" s="811" t="s">
        <v>377</v>
      </c>
      <c r="AG241" s="811" t="s">
        <v>377</v>
      </c>
      <c r="AH241" s="811" t="s">
        <v>377</v>
      </c>
      <c r="AI241" s="811" t="s">
        <v>377</v>
      </c>
      <c r="AJ241" s="811" t="s">
        <v>377</v>
      </c>
      <c r="AK241" s="811" t="s">
        <v>377</v>
      </c>
      <c r="AL241" s="811" t="s">
        <v>377</v>
      </c>
      <c r="AM241" s="811" t="s">
        <v>377</v>
      </c>
      <c r="AN241" s="811" t="s">
        <v>377</v>
      </c>
      <c r="AO241" s="811" t="s">
        <v>377</v>
      </c>
      <c r="AP241" s="805">
        <v>10</v>
      </c>
      <c r="AQ241" s="806" t="s">
        <v>377</v>
      </c>
      <c r="AR241" s="811">
        <v>41695</v>
      </c>
      <c r="AS241" s="811">
        <v>41439</v>
      </c>
      <c r="AT241" s="804" t="s">
        <v>3836</v>
      </c>
      <c r="AU241" s="804" t="s">
        <v>3836</v>
      </c>
      <c r="AV241" s="807" t="s">
        <v>5245</v>
      </c>
      <c r="AW241" s="804" t="s">
        <v>3993</v>
      </c>
      <c r="AX241" s="816">
        <v>4</v>
      </c>
      <c r="AY241" s="817">
        <v>37</v>
      </c>
      <c r="AZ241" s="804" t="s">
        <v>2415</v>
      </c>
      <c r="BA241" s="790" t="str">
        <f t="shared" si="15"/>
        <v>Augment. INS / 1352-7619 / 8</v>
      </c>
      <c r="BB241" s="791">
        <f t="shared" si="16"/>
        <v>43056</v>
      </c>
      <c r="BC241" s="790" t="str">
        <f t="shared" ref="BC241:BC257" si="17">INDEX($Z$2:$AO$2,0,MATCH(MAX(Z241:AO241),Z241:AO241,0))</f>
        <v>Admissibilité au PFI</v>
      </c>
      <c r="BD241" s="792">
        <f t="shared" ref="BD241:BD257" si="18">COUNTIF(Z241:AO241,BB241)</f>
        <v>1</v>
      </c>
      <c r="BE241" s="790" t="str">
        <f t="shared" ref="BE241:BE257" si="19">IF(BD241=1,"OK","doublons - À surveiller")</f>
        <v>OK</v>
      </c>
    </row>
    <row r="242" spans="1:57" ht="30">
      <c r="A242" s="803" t="s">
        <v>3598</v>
      </c>
      <c r="B242" s="803" t="s">
        <v>4087</v>
      </c>
      <c r="C242" s="804" t="s">
        <v>3599</v>
      </c>
      <c r="D242" s="804" t="s">
        <v>3609</v>
      </c>
      <c r="E242" s="805">
        <v>16</v>
      </c>
      <c r="F242" s="806" t="s">
        <v>2414</v>
      </c>
      <c r="G242" s="807" t="s">
        <v>2413</v>
      </c>
      <c r="H242" s="808" t="s">
        <v>5246</v>
      </c>
      <c r="I242" s="803" t="s">
        <v>2416</v>
      </c>
      <c r="J242" s="804" t="s">
        <v>2415</v>
      </c>
      <c r="K242" s="803" t="s">
        <v>2420</v>
      </c>
      <c r="L242" s="803" t="s">
        <v>2419</v>
      </c>
      <c r="M242" s="807" t="s">
        <v>3560</v>
      </c>
      <c r="N242" s="807" t="s">
        <v>347</v>
      </c>
      <c r="O242" s="809">
        <v>64</v>
      </c>
      <c r="P242" s="810">
        <v>64</v>
      </c>
      <c r="Q242" s="807" t="s">
        <v>1</v>
      </c>
      <c r="R242" s="811">
        <v>41820</v>
      </c>
      <c r="S242" s="811" t="s">
        <v>377</v>
      </c>
      <c r="T242" s="811">
        <v>42788</v>
      </c>
      <c r="U242" s="811" t="s">
        <v>377</v>
      </c>
      <c r="V242" s="812">
        <v>43921</v>
      </c>
      <c r="W242" s="813">
        <v>43921</v>
      </c>
      <c r="X242" s="814" t="s">
        <v>377</v>
      </c>
      <c r="Y242" s="815" t="s">
        <v>377</v>
      </c>
      <c r="Z242" s="811" t="s">
        <v>377</v>
      </c>
      <c r="AA242" s="811" t="s">
        <v>377</v>
      </c>
      <c r="AB242" s="811" t="s">
        <v>377</v>
      </c>
      <c r="AC242" s="811" t="s">
        <v>377</v>
      </c>
      <c r="AD242" s="811" t="s">
        <v>377</v>
      </c>
      <c r="AE242" s="811" t="s">
        <v>377</v>
      </c>
      <c r="AF242" s="811" t="s">
        <v>377</v>
      </c>
      <c r="AG242" s="811" t="s">
        <v>377</v>
      </c>
      <c r="AH242" s="811" t="s">
        <v>377</v>
      </c>
      <c r="AI242" s="811" t="s">
        <v>377</v>
      </c>
      <c r="AJ242" s="811" t="s">
        <v>377</v>
      </c>
      <c r="AK242" s="811" t="s">
        <v>377</v>
      </c>
      <c r="AL242" s="811" t="s">
        <v>377</v>
      </c>
      <c r="AM242" s="811" t="s">
        <v>377</v>
      </c>
      <c r="AN242" s="811" t="s">
        <v>377</v>
      </c>
      <c r="AO242" s="811" t="s">
        <v>377</v>
      </c>
      <c r="AP242" s="805">
        <v>10</v>
      </c>
      <c r="AQ242" s="806" t="s">
        <v>377</v>
      </c>
      <c r="AR242" s="811">
        <v>41695</v>
      </c>
      <c r="AS242" s="811" t="s">
        <v>377</v>
      </c>
      <c r="AT242" s="804" t="s">
        <v>4169</v>
      </c>
      <c r="AU242" s="804" t="s">
        <v>4169</v>
      </c>
      <c r="AV242" s="807" t="s">
        <v>5247</v>
      </c>
      <c r="AW242" s="804" t="s">
        <v>3993</v>
      </c>
      <c r="AX242" s="816">
        <v>2</v>
      </c>
      <c r="AY242" s="817">
        <v>37</v>
      </c>
      <c r="AZ242" s="804" t="s">
        <v>2415</v>
      </c>
      <c r="BA242" s="790" t="str">
        <f t="shared" si="15"/>
        <v>Ajout INS / 3005-9227 / 64</v>
      </c>
      <c r="BB242" s="791">
        <f t="shared" si="16"/>
        <v>0</v>
      </c>
      <c r="BC242" s="791" t="s">
        <v>3654</v>
      </c>
      <c r="BD242" s="792" t="s">
        <v>3655</v>
      </c>
      <c r="BE242" s="790" t="s">
        <v>3654</v>
      </c>
    </row>
    <row r="243" spans="1:57" ht="30">
      <c r="A243" s="803" t="s">
        <v>3598</v>
      </c>
      <c r="B243" s="803" t="s">
        <v>4087</v>
      </c>
      <c r="C243" s="804" t="s">
        <v>3599</v>
      </c>
      <c r="D243" s="804" t="s">
        <v>3609</v>
      </c>
      <c r="E243" s="805">
        <v>16</v>
      </c>
      <c r="F243" s="806" t="s">
        <v>2414</v>
      </c>
      <c r="G243" s="807" t="s">
        <v>2413</v>
      </c>
      <c r="H243" s="808" t="s">
        <v>5248</v>
      </c>
      <c r="I243" s="803" t="s">
        <v>5249</v>
      </c>
      <c r="J243" s="804" t="s">
        <v>5250</v>
      </c>
      <c r="K243" s="803" t="s">
        <v>2422</v>
      </c>
      <c r="L243" s="803" t="s">
        <v>2421</v>
      </c>
      <c r="M243" s="807" t="s">
        <v>3560</v>
      </c>
      <c r="N243" s="807" t="s">
        <v>347</v>
      </c>
      <c r="O243" s="809" t="s">
        <v>377</v>
      </c>
      <c r="P243" s="810">
        <v>80</v>
      </c>
      <c r="Q243" s="807" t="s">
        <v>1</v>
      </c>
      <c r="R243" s="811">
        <v>42907</v>
      </c>
      <c r="S243" s="811" t="s">
        <v>377</v>
      </c>
      <c r="T243" s="811">
        <v>42907</v>
      </c>
      <c r="U243" s="811" t="s">
        <v>377</v>
      </c>
      <c r="V243" s="812">
        <v>43585</v>
      </c>
      <c r="W243" s="813">
        <v>43857</v>
      </c>
      <c r="X243" s="814" t="s">
        <v>377</v>
      </c>
      <c r="Y243" s="815">
        <v>8.9032258064516085</v>
      </c>
      <c r="Z243" s="811" t="s">
        <v>377</v>
      </c>
      <c r="AA243" s="811" t="s">
        <v>377</v>
      </c>
      <c r="AB243" s="811" t="s">
        <v>377</v>
      </c>
      <c r="AC243" s="811" t="s">
        <v>377</v>
      </c>
      <c r="AD243" s="811" t="s">
        <v>377</v>
      </c>
      <c r="AE243" s="811" t="s">
        <v>377</v>
      </c>
      <c r="AF243" s="811" t="s">
        <v>377</v>
      </c>
      <c r="AG243" s="811" t="s">
        <v>377</v>
      </c>
      <c r="AH243" s="811" t="s">
        <v>377</v>
      </c>
      <c r="AI243" s="811" t="s">
        <v>377</v>
      </c>
      <c r="AJ243" s="811" t="s">
        <v>377</v>
      </c>
      <c r="AK243" s="811" t="s">
        <v>377</v>
      </c>
      <c r="AL243" s="811" t="s">
        <v>377</v>
      </c>
      <c r="AM243" s="811" t="s">
        <v>377</v>
      </c>
      <c r="AN243" s="811" t="s">
        <v>377</v>
      </c>
      <c r="AO243" s="811" t="s">
        <v>377</v>
      </c>
      <c r="AP243" s="805">
        <v>10</v>
      </c>
      <c r="AQ243" s="806" t="s">
        <v>377</v>
      </c>
      <c r="AR243" s="811">
        <v>41695</v>
      </c>
      <c r="AS243" s="811" t="s">
        <v>377</v>
      </c>
      <c r="AT243" s="804" t="s">
        <v>3574</v>
      </c>
      <c r="AU243" s="804" t="s">
        <v>4001</v>
      </c>
      <c r="AV243" s="807" t="s">
        <v>5251</v>
      </c>
      <c r="AW243" s="804" t="s">
        <v>4003</v>
      </c>
      <c r="AX243" s="816">
        <v>6</v>
      </c>
      <c r="AY243" s="817">
        <v>948</v>
      </c>
      <c r="AZ243" s="804" t="s">
        <v>5250</v>
      </c>
      <c r="BA243" s="790" t="str">
        <f t="shared" si="15"/>
        <v>Ajout INS / 3005-8695 / 80</v>
      </c>
      <c r="BB243" s="791">
        <f t="shared" si="16"/>
        <v>0</v>
      </c>
      <c r="BC243" s="791" t="s">
        <v>3654</v>
      </c>
      <c r="BD243" s="792" t="s">
        <v>3655</v>
      </c>
      <c r="BE243" s="790" t="s">
        <v>3654</v>
      </c>
    </row>
    <row r="244" spans="1:57" ht="30">
      <c r="A244" s="803" t="s">
        <v>3598</v>
      </c>
      <c r="B244" s="803" t="s">
        <v>4087</v>
      </c>
      <c r="C244" s="804" t="s">
        <v>3599</v>
      </c>
      <c r="D244" s="804" t="s">
        <v>3609</v>
      </c>
      <c r="E244" s="805">
        <v>16</v>
      </c>
      <c r="F244" s="806" t="s">
        <v>2414</v>
      </c>
      <c r="G244" s="807" t="s">
        <v>2413</v>
      </c>
      <c r="H244" s="808" t="s">
        <v>5252</v>
      </c>
      <c r="I244" s="803" t="s">
        <v>5249</v>
      </c>
      <c r="J244" s="804" t="s">
        <v>5250</v>
      </c>
      <c r="K244" s="803" t="s">
        <v>5253</v>
      </c>
      <c r="L244" s="803" t="s">
        <v>2421</v>
      </c>
      <c r="M244" s="807" t="s">
        <v>3572</v>
      </c>
      <c r="N244" s="807" t="s">
        <v>347</v>
      </c>
      <c r="O244" s="809" t="s">
        <v>377</v>
      </c>
      <c r="P244" s="810">
        <v>40</v>
      </c>
      <c r="Q244" s="807" t="s">
        <v>1</v>
      </c>
      <c r="R244" s="811">
        <v>41866</v>
      </c>
      <c r="S244" s="811" t="s">
        <v>377</v>
      </c>
      <c r="T244" s="811">
        <v>42279</v>
      </c>
      <c r="U244" s="811" t="s">
        <v>377</v>
      </c>
      <c r="V244" s="812">
        <v>43160</v>
      </c>
      <c r="W244" s="813">
        <v>43495</v>
      </c>
      <c r="X244" s="814" t="s">
        <v>377</v>
      </c>
      <c r="Y244" s="815">
        <v>10.935483870967699</v>
      </c>
      <c r="Z244" s="811" t="s">
        <v>377</v>
      </c>
      <c r="AA244" s="811" t="s">
        <v>377</v>
      </c>
      <c r="AB244" s="811" t="s">
        <v>377</v>
      </c>
      <c r="AC244" s="811" t="s">
        <v>377</v>
      </c>
      <c r="AD244" s="811" t="s">
        <v>377</v>
      </c>
      <c r="AE244" s="811" t="s">
        <v>377</v>
      </c>
      <c r="AF244" s="811" t="s">
        <v>377</v>
      </c>
      <c r="AG244" s="811" t="s">
        <v>377</v>
      </c>
      <c r="AH244" s="811" t="s">
        <v>377</v>
      </c>
      <c r="AI244" s="811" t="s">
        <v>377</v>
      </c>
      <c r="AJ244" s="811" t="s">
        <v>377</v>
      </c>
      <c r="AK244" s="811" t="s">
        <v>377</v>
      </c>
      <c r="AL244" s="811" t="s">
        <v>377</v>
      </c>
      <c r="AM244" s="811" t="s">
        <v>377</v>
      </c>
      <c r="AN244" s="811" t="s">
        <v>377</v>
      </c>
      <c r="AO244" s="811" t="s">
        <v>377</v>
      </c>
      <c r="AP244" s="805">
        <v>70</v>
      </c>
      <c r="AQ244" s="806" t="s">
        <v>5254</v>
      </c>
      <c r="AR244" s="811">
        <v>41695</v>
      </c>
      <c r="AS244" s="811" t="s">
        <v>377</v>
      </c>
      <c r="AT244" s="804" t="s">
        <v>3836</v>
      </c>
      <c r="AU244" s="804" t="s">
        <v>3562</v>
      </c>
      <c r="AV244" s="807" t="s">
        <v>5255</v>
      </c>
      <c r="AW244" s="804" t="s">
        <v>4003</v>
      </c>
      <c r="AX244" s="816">
        <v>4</v>
      </c>
      <c r="AY244" s="817">
        <v>948</v>
      </c>
      <c r="AZ244" s="804" t="s">
        <v>5250</v>
      </c>
      <c r="BA244" s="790" t="str">
        <f t="shared" si="15"/>
        <v>Ajout INS / 3005-8696 / NULL</v>
      </c>
      <c r="BB244" s="791" t="s">
        <v>3577</v>
      </c>
      <c r="BC244" s="791" t="s">
        <v>3577</v>
      </c>
      <c r="BD244" s="791" t="s">
        <v>3577</v>
      </c>
      <c r="BE244" s="791" t="s">
        <v>3577</v>
      </c>
    </row>
    <row r="245" spans="1:57" ht="30">
      <c r="A245" s="803" t="s">
        <v>3598</v>
      </c>
      <c r="B245" s="803" t="s">
        <v>4087</v>
      </c>
      <c r="C245" s="804" t="s">
        <v>3948</v>
      </c>
      <c r="D245" s="804" t="s">
        <v>3609</v>
      </c>
      <c r="E245" s="805">
        <v>16</v>
      </c>
      <c r="F245" s="806" t="s">
        <v>3017</v>
      </c>
      <c r="G245" s="807" t="s">
        <v>2435</v>
      </c>
      <c r="H245" s="808" t="s">
        <v>5256</v>
      </c>
      <c r="I245" s="803" t="s">
        <v>5257</v>
      </c>
      <c r="J245" s="804" t="s">
        <v>5258</v>
      </c>
      <c r="K245" s="803" t="s">
        <v>5259</v>
      </c>
      <c r="L245" s="803" t="s">
        <v>3018</v>
      </c>
      <c r="M245" s="807" t="s">
        <v>4000</v>
      </c>
      <c r="N245" s="807" t="s">
        <v>347</v>
      </c>
      <c r="O245" s="809">
        <v>80</v>
      </c>
      <c r="P245" s="810">
        <v>80</v>
      </c>
      <c r="Q245" s="807" t="s">
        <v>1</v>
      </c>
      <c r="R245" s="811">
        <v>41816</v>
      </c>
      <c r="S245" s="811">
        <v>41816</v>
      </c>
      <c r="T245" s="811" t="s">
        <v>377</v>
      </c>
      <c r="U245" s="811" t="s">
        <v>377</v>
      </c>
      <c r="V245" s="812" t="s">
        <v>377</v>
      </c>
      <c r="W245" s="813" t="s">
        <v>377</v>
      </c>
      <c r="X245" s="814" t="s">
        <v>377</v>
      </c>
      <c r="Y245" s="815" t="s">
        <v>377</v>
      </c>
      <c r="Z245" s="811" t="s">
        <v>377</v>
      </c>
      <c r="AA245" s="811" t="s">
        <v>377</v>
      </c>
      <c r="AB245" s="811" t="s">
        <v>377</v>
      </c>
      <c r="AC245" s="811" t="s">
        <v>377</v>
      </c>
      <c r="AD245" s="811" t="s">
        <v>377</v>
      </c>
      <c r="AE245" s="811" t="s">
        <v>377</v>
      </c>
      <c r="AF245" s="811" t="s">
        <v>377</v>
      </c>
      <c r="AG245" s="811" t="s">
        <v>377</v>
      </c>
      <c r="AH245" s="811" t="s">
        <v>377</v>
      </c>
      <c r="AI245" s="811" t="s">
        <v>377</v>
      </c>
      <c r="AJ245" s="811" t="s">
        <v>377</v>
      </c>
      <c r="AK245" s="811" t="s">
        <v>377</v>
      </c>
      <c r="AL245" s="811" t="s">
        <v>377</v>
      </c>
      <c r="AM245" s="811" t="s">
        <v>377</v>
      </c>
      <c r="AN245" s="811" t="s">
        <v>377</v>
      </c>
      <c r="AO245" s="811" t="s">
        <v>377</v>
      </c>
      <c r="AP245" s="805">
        <v>10</v>
      </c>
      <c r="AQ245" s="806" t="s">
        <v>377</v>
      </c>
      <c r="AR245" s="811">
        <v>41695</v>
      </c>
      <c r="AS245" s="811">
        <v>41439</v>
      </c>
      <c r="AT245" s="804" t="s">
        <v>377</v>
      </c>
      <c r="AU245" s="804" t="s">
        <v>4001</v>
      </c>
      <c r="AV245" s="807" t="s">
        <v>5260</v>
      </c>
      <c r="AW245" s="804" t="s">
        <v>3993</v>
      </c>
      <c r="AX245" s="816">
        <v>1</v>
      </c>
      <c r="AY245" s="817">
        <v>212</v>
      </c>
      <c r="AZ245" s="804" t="s">
        <v>5258</v>
      </c>
      <c r="BA245" s="790" t="str">
        <f t="shared" si="15"/>
        <v>Ajout INS / 3005-9490 / 80</v>
      </c>
      <c r="BB245" s="791">
        <f t="shared" si="16"/>
        <v>0</v>
      </c>
      <c r="BC245" s="791" t="s">
        <v>3654</v>
      </c>
      <c r="BD245" s="792" t="s">
        <v>3655</v>
      </c>
      <c r="BE245" s="790" t="s">
        <v>3654</v>
      </c>
    </row>
    <row r="246" spans="1:57" ht="30">
      <c r="A246" s="803" t="s">
        <v>3598</v>
      </c>
      <c r="B246" s="803" t="s">
        <v>4087</v>
      </c>
      <c r="C246" s="804" t="s">
        <v>3599</v>
      </c>
      <c r="D246" s="804" t="s">
        <v>3609</v>
      </c>
      <c r="E246" s="805">
        <v>16</v>
      </c>
      <c r="F246" s="806" t="s">
        <v>5261</v>
      </c>
      <c r="G246" s="807" t="s">
        <v>2435</v>
      </c>
      <c r="H246" s="808" t="s">
        <v>5262</v>
      </c>
      <c r="I246" s="803" t="s">
        <v>5263</v>
      </c>
      <c r="J246" s="804" t="s">
        <v>5264</v>
      </c>
      <c r="K246" s="803" t="s">
        <v>5265</v>
      </c>
      <c r="L246" s="803" t="s">
        <v>5266</v>
      </c>
      <c r="M246" s="807" t="s">
        <v>3560</v>
      </c>
      <c r="N246" s="807" t="s">
        <v>347</v>
      </c>
      <c r="O246" s="809">
        <v>80</v>
      </c>
      <c r="P246" s="810">
        <v>80</v>
      </c>
      <c r="Q246" s="807" t="s">
        <v>1</v>
      </c>
      <c r="R246" s="811">
        <v>41787</v>
      </c>
      <c r="S246" s="811">
        <v>41787</v>
      </c>
      <c r="T246" s="811" t="s">
        <v>377</v>
      </c>
      <c r="U246" s="811" t="s">
        <v>377</v>
      </c>
      <c r="V246" s="812">
        <v>43759</v>
      </c>
      <c r="W246" s="813">
        <v>43836</v>
      </c>
      <c r="X246" s="814" t="s">
        <v>377</v>
      </c>
      <c r="Y246" s="815">
        <v>2.5161290322580596</v>
      </c>
      <c r="Z246" s="811" t="s">
        <v>377</v>
      </c>
      <c r="AA246" s="811" t="s">
        <v>377</v>
      </c>
      <c r="AB246" s="811" t="s">
        <v>377</v>
      </c>
      <c r="AC246" s="811" t="s">
        <v>377</v>
      </c>
      <c r="AD246" s="811" t="s">
        <v>377</v>
      </c>
      <c r="AE246" s="811" t="s">
        <v>377</v>
      </c>
      <c r="AF246" s="811" t="s">
        <v>377</v>
      </c>
      <c r="AG246" s="811" t="s">
        <v>377</v>
      </c>
      <c r="AH246" s="811" t="s">
        <v>377</v>
      </c>
      <c r="AI246" s="811" t="s">
        <v>377</v>
      </c>
      <c r="AJ246" s="811" t="s">
        <v>377</v>
      </c>
      <c r="AK246" s="811" t="s">
        <v>377</v>
      </c>
      <c r="AL246" s="811" t="s">
        <v>377</v>
      </c>
      <c r="AM246" s="811" t="s">
        <v>377</v>
      </c>
      <c r="AN246" s="811" t="s">
        <v>377</v>
      </c>
      <c r="AO246" s="811" t="s">
        <v>377</v>
      </c>
      <c r="AP246" s="805">
        <v>10</v>
      </c>
      <c r="AQ246" s="806" t="s">
        <v>377</v>
      </c>
      <c r="AR246" s="811">
        <v>41695</v>
      </c>
      <c r="AS246" s="811">
        <v>41439</v>
      </c>
      <c r="AT246" s="804" t="s">
        <v>4125</v>
      </c>
      <c r="AU246" s="804" t="s">
        <v>3596</v>
      </c>
      <c r="AV246" s="807" t="s">
        <v>5267</v>
      </c>
      <c r="AW246" s="804" t="s">
        <v>3993</v>
      </c>
      <c r="AX246" s="816">
        <v>1</v>
      </c>
      <c r="AY246" s="817">
        <v>60001195</v>
      </c>
      <c r="AZ246" s="804" t="s">
        <v>5264</v>
      </c>
      <c r="BA246" s="790" t="str">
        <f t="shared" si="15"/>
        <v>Ajout INS / 3005-9185 / 80</v>
      </c>
      <c r="BB246" s="791">
        <f t="shared" si="16"/>
        <v>0</v>
      </c>
      <c r="BC246" s="791" t="s">
        <v>3654</v>
      </c>
      <c r="BD246" s="792" t="s">
        <v>3655</v>
      </c>
      <c r="BE246" s="790" t="s">
        <v>3654</v>
      </c>
    </row>
    <row r="247" spans="1:57" ht="30">
      <c r="A247" s="803" t="s">
        <v>3598</v>
      </c>
      <c r="B247" s="803" t="s">
        <v>4087</v>
      </c>
      <c r="C247" s="804" t="s">
        <v>3599</v>
      </c>
      <c r="D247" s="804" t="s">
        <v>3609</v>
      </c>
      <c r="E247" s="805">
        <v>16</v>
      </c>
      <c r="F247" s="806" t="s">
        <v>2436</v>
      </c>
      <c r="G247" s="807" t="s">
        <v>2435</v>
      </c>
      <c r="H247" s="808" t="s">
        <v>5268</v>
      </c>
      <c r="I247" s="803" t="s">
        <v>5269</v>
      </c>
      <c r="J247" s="804" t="s">
        <v>5270</v>
      </c>
      <c r="K247" s="803" t="s">
        <v>2438</v>
      </c>
      <c r="L247" s="803" t="s">
        <v>2437</v>
      </c>
      <c r="M247" s="807" t="s">
        <v>3560</v>
      </c>
      <c r="N247" s="807" t="s">
        <v>347</v>
      </c>
      <c r="O247" s="809">
        <v>80</v>
      </c>
      <c r="P247" s="810">
        <v>80</v>
      </c>
      <c r="Q247" s="807" t="s">
        <v>1</v>
      </c>
      <c r="R247" s="811">
        <v>41808</v>
      </c>
      <c r="S247" s="811" t="s">
        <v>377</v>
      </c>
      <c r="T247" s="811">
        <v>42325</v>
      </c>
      <c r="U247" s="811" t="s">
        <v>377</v>
      </c>
      <c r="V247" s="812">
        <v>43836</v>
      </c>
      <c r="W247" s="813">
        <v>44188</v>
      </c>
      <c r="X247" s="814" t="s">
        <v>377</v>
      </c>
      <c r="Y247" s="815">
        <v>11.548387096774201</v>
      </c>
      <c r="Z247" s="811" t="s">
        <v>377</v>
      </c>
      <c r="AA247" s="811" t="s">
        <v>377</v>
      </c>
      <c r="AB247" s="811" t="s">
        <v>377</v>
      </c>
      <c r="AC247" s="811" t="s">
        <v>377</v>
      </c>
      <c r="AD247" s="811" t="s">
        <v>377</v>
      </c>
      <c r="AE247" s="811" t="s">
        <v>377</v>
      </c>
      <c r="AF247" s="811" t="s">
        <v>377</v>
      </c>
      <c r="AG247" s="811" t="s">
        <v>377</v>
      </c>
      <c r="AH247" s="811" t="s">
        <v>377</v>
      </c>
      <c r="AI247" s="811" t="s">
        <v>377</v>
      </c>
      <c r="AJ247" s="811" t="s">
        <v>377</v>
      </c>
      <c r="AK247" s="811" t="s">
        <v>377</v>
      </c>
      <c r="AL247" s="811" t="s">
        <v>377</v>
      </c>
      <c r="AM247" s="811" t="s">
        <v>377</v>
      </c>
      <c r="AN247" s="811" t="s">
        <v>377</v>
      </c>
      <c r="AO247" s="811" t="s">
        <v>377</v>
      </c>
      <c r="AP247" s="805">
        <v>10</v>
      </c>
      <c r="AQ247" s="806" t="s">
        <v>377</v>
      </c>
      <c r="AR247" s="811">
        <v>41695</v>
      </c>
      <c r="AS247" s="811">
        <v>41436</v>
      </c>
      <c r="AT247" s="804" t="s">
        <v>4169</v>
      </c>
      <c r="AU247" s="804" t="s">
        <v>3596</v>
      </c>
      <c r="AV247" s="807" t="s">
        <v>5271</v>
      </c>
      <c r="AW247" s="804" t="s">
        <v>3993</v>
      </c>
      <c r="AX247" s="816">
        <v>1</v>
      </c>
      <c r="AY247" s="817">
        <v>60001196</v>
      </c>
      <c r="AZ247" s="804" t="s">
        <v>5270</v>
      </c>
      <c r="BA247" s="790" t="str">
        <f t="shared" si="15"/>
        <v>Ajout INS / 3005-8742 / 80</v>
      </c>
      <c r="BB247" s="791">
        <f t="shared" si="16"/>
        <v>0</v>
      </c>
      <c r="BC247" s="791" t="s">
        <v>3654</v>
      </c>
      <c r="BD247" s="792" t="s">
        <v>3655</v>
      </c>
      <c r="BE247" s="790" t="s">
        <v>3654</v>
      </c>
    </row>
    <row r="248" spans="1:57" ht="30">
      <c r="A248" s="803" t="s">
        <v>3598</v>
      </c>
      <c r="B248" s="803" t="s">
        <v>4087</v>
      </c>
      <c r="C248" s="804" t="s">
        <v>3599</v>
      </c>
      <c r="D248" s="804" t="s">
        <v>3609</v>
      </c>
      <c r="E248" s="805">
        <v>16</v>
      </c>
      <c r="F248" s="806" t="s">
        <v>5272</v>
      </c>
      <c r="G248" s="807" t="s">
        <v>2435</v>
      </c>
      <c r="H248" s="808" t="s">
        <v>5273</v>
      </c>
      <c r="I248" s="803" t="s">
        <v>5274</v>
      </c>
      <c r="J248" s="804" t="s">
        <v>5275</v>
      </c>
      <c r="K248" s="803" t="s">
        <v>5276</v>
      </c>
      <c r="L248" s="803" t="s">
        <v>5277</v>
      </c>
      <c r="M248" s="807" t="s">
        <v>3585</v>
      </c>
      <c r="N248" s="807" t="s">
        <v>371</v>
      </c>
      <c r="O248" s="809" t="s">
        <v>377</v>
      </c>
      <c r="P248" s="810">
        <v>20</v>
      </c>
      <c r="Q248" s="807" t="s">
        <v>1</v>
      </c>
      <c r="R248" s="811" t="s">
        <v>377</v>
      </c>
      <c r="S248" s="811" t="s">
        <v>377</v>
      </c>
      <c r="T248" s="811" t="s">
        <v>377</v>
      </c>
      <c r="U248" s="811" t="s">
        <v>377</v>
      </c>
      <c r="V248" s="812" t="s">
        <v>377</v>
      </c>
      <c r="W248" s="813" t="s">
        <v>377</v>
      </c>
      <c r="X248" s="814" t="s">
        <v>377</v>
      </c>
      <c r="Y248" s="815" t="s">
        <v>377</v>
      </c>
      <c r="Z248" s="811" t="s">
        <v>377</v>
      </c>
      <c r="AA248" s="811" t="s">
        <v>377</v>
      </c>
      <c r="AB248" s="811" t="s">
        <v>377</v>
      </c>
      <c r="AC248" s="811" t="s">
        <v>377</v>
      </c>
      <c r="AD248" s="811" t="s">
        <v>377</v>
      </c>
      <c r="AE248" s="811" t="s">
        <v>377</v>
      </c>
      <c r="AF248" s="811" t="s">
        <v>377</v>
      </c>
      <c r="AG248" s="811" t="s">
        <v>377</v>
      </c>
      <c r="AH248" s="811" t="s">
        <v>377</v>
      </c>
      <c r="AI248" s="811" t="s">
        <v>377</v>
      </c>
      <c r="AJ248" s="811" t="s">
        <v>377</v>
      </c>
      <c r="AK248" s="811" t="s">
        <v>377</v>
      </c>
      <c r="AL248" s="811" t="s">
        <v>377</v>
      </c>
      <c r="AM248" s="811" t="s">
        <v>377</v>
      </c>
      <c r="AN248" s="811" t="s">
        <v>377</v>
      </c>
      <c r="AO248" s="811" t="s">
        <v>377</v>
      </c>
      <c r="AP248" s="805" t="s">
        <v>377</v>
      </c>
      <c r="AQ248" s="806" t="s">
        <v>5278</v>
      </c>
      <c r="AR248" s="811" t="s">
        <v>377</v>
      </c>
      <c r="AS248" s="811" t="s">
        <v>377</v>
      </c>
      <c r="AT248" s="804" t="s">
        <v>377</v>
      </c>
      <c r="AU248" s="804" t="s">
        <v>357</v>
      </c>
      <c r="AV248" s="807" t="s">
        <v>5279</v>
      </c>
      <c r="AW248" s="804" t="s">
        <v>4003</v>
      </c>
      <c r="AX248" s="816">
        <v>3</v>
      </c>
      <c r="AY248" s="817">
        <v>60001350</v>
      </c>
      <c r="AZ248" s="804" t="s">
        <v>5275</v>
      </c>
      <c r="BA248" s="790" t="str">
        <f t="shared" si="15"/>
        <v>Augment. INS / 3005-9277 / NULL</v>
      </c>
      <c r="BB248" s="791" t="s">
        <v>3577</v>
      </c>
      <c r="BC248" s="791" t="s">
        <v>3577</v>
      </c>
      <c r="BD248" s="791" t="s">
        <v>3577</v>
      </c>
      <c r="BE248" s="791" t="s">
        <v>3577</v>
      </c>
    </row>
    <row r="249" spans="1:57" ht="30">
      <c r="A249" s="803" t="s">
        <v>3598</v>
      </c>
      <c r="B249" s="803" t="s">
        <v>4087</v>
      </c>
      <c r="C249" s="804" t="s">
        <v>3599</v>
      </c>
      <c r="D249" s="804" t="s">
        <v>3609</v>
      </c>
      <c r="E249" s="805">
        <v>16</v>
      </c>
      <c r="F249" s="806" t="s">
        <v>2444</v>
      </c>
      <c r="G249" s="807" t="s">
        <v>2435</v>
      </c>
      <c r="H249" s="808" t="s">
        <v>5280</v>
      </c>
      <c r="I249" s="803" t="s">
        <v>5281</v>
      </c>
      <c r="J249" s="804" t="s">
        <v>5282</v>
      </c>
      <c r="K249" s="803" t="s">
        <v>2446</v>
      </c>
      <c r="L249" s="803" t="s">
        <v>2445</v>
      </c>
      <c r="M249" s="807" t="s">
        <v>3560</v>
      </c>
      <c r="N249" s="807" t="s">
        <v>347</v>
      </c>
      <c r="O249" s="809">
        <v>62</v>
      </c>
      <c r="P249" s="810">
        <v>62</v>
      </c>
      <c r="Q249" s="807" t="s">
        <v>1</v>
      </c>
      <c r="R249" s="811">
        <v>41813</v>
      </c>
      <c r="S249" s="811" t="s">
        <v>377</v>
      </c>
      <c r="T249" s="811">
        <v>42451</v>
      </c>
      <c r="U249" s="811" t="s">
        <v>377</v>
      </c>
      <c r="V249" s="812">
        <v>43709</v>
      </c>
      <c r="W249" s="813">
        <v>43921</v>
      </c>
      <c r="X249" s="814" t="s">
        <v>377</v>
      </c>
      <c r="Y249" s="815">
        <v>6.9677419354838692</v>
      </c>
      <c r="Z249" s="811" t="s">
        <v>377</v>
      </c>
      <c r="AA249" s="811" t="s">
        <v>377</v>
      </c>
      <c r="AB249" s="811" t="s">
        <v>377</v>
      </c>
      <c r="AC249" s="811" t="s">
        <v>377</v>
      </c>
      <c r="AD249" s="811" t="s">
        <v>377</v>
      </c>
      <c r="AE249" s="811" t="s">
        <v>377</v>
      </c>
      <c r="AF249" s="811" t="s">
        <v>377</v>
      </c>
      <c r="AG249" s="811" t="s">
        <v>377</v>
      </c>
      <c r="AH249" s="811" t="s">
        <v>377</v>
      </c>
      <c r="AI249" s="811" t="s">
        <v>377</v>
      </c>
      <c r="AJ249" s="811" t="s">
        <v>377</v>
      </c>
      <c r="AK249" s="811" t="s">
        <v>377</v>
      </c>
      <c r="AL249" s="811" t="s">
        <v>377</v>
      </c>
      <c r="AM249" s="811" t="s">
        <v>377</v>
      </c>
      <c r="AN249" s="811" t="s">
        <v>377</v>
      </c>
      <c r="AO249" s="811" t="s">
        <v>377</v>
      </c>
      <c r="AP249" s="805">
        <v>10</v>
      </c>
      <c r="AQ249" s="806" t="s">
        <v>377</v>
      </c>
      <c r="AR249" s="811">
        <v>41695</v>
      </c>
      <c r="AS249" s="811">
        <v>41439</v>
      </c>
      <c r="AT249" s="804" t="s">
        <v>4169</v>
      </c>
      <c r="AU249" s="804" t="s">
        <v>4001</v>
      </c>
      <c r="AV249" s="807" t="s">
        <v>5283</v>
      </c>
      <c r="AW249" s="804" t="s">
        <v>3993</v>
      </c>
      <c r="AX249" s="816">
        <v>1</v>
      </c>
      <c r="AY249" s="817">
        <v>60001368</v>
      </c>
      <c r="AZ249" s="804" t="s">
        <v>5282</v>
      </c>
      <c r="BA249" s="790" t="str">
        <f t="shared" si="15"/>
        <v>Ajout INS / 3005-9229 / 62</v>
      </c>
      <c r="BB249" s="791">
        <f t="shared" si="16"/>
        <v>0</v>
      </c>
      <c r="BC249" s="791" t="s">
        <v>3654</v>
      </c>
      <c r="BD249" s="792" t="s">
        <v>3655</v>
      </c>
      <c r="BE249" s="790" t="s">
        <v>3654</v>
      </c>
    </row>
    <row r="250" spans="1:57" ht="30">
      <c r="A250" s="803" t="s">
        <v>3598</v>
      </c>
      <c r="B250" s="803" t="s">
        <v>4087</v>
      </c>
      <c r="C250" s="804" t="s">
        <v>3876</v>
      </c>
      <c r="D250" s="804" t="s">
        <v>3609</v>
      </c>
      <c r="E250" s="805">
        <v>16</v>
      </c>
      <c r="F250" s="806" t="s">
        <v>3908</v>
      </c>
      <c r="G250" s="807" t="s">
        <v>2454</v>
      </c>
      <c r="H250" s="808" t="s">
        <v>5284</v>
      </c>
      <c r="I250" s="803" t="s">
        <v>3910</v>
      </c>
      <c r="J250" s="804" t="s">
        <v>3911</v>
      </c>
      <c r="K250" s="803" t="s">
        <v>3912</v>
      </c>
      <c r="L250" s="803" t="s">
        <v>3911</v>
      </c>
      <c r="M250" s="807" t="s">
        <v>3560</v>
      </c>
      <c r="N250" s="807" t="s">
        <v>371</v>
      </c>
      <c r="O250" s="809">
        <v>20</v>
      </c>
      <c r="P250" s="810">
        <v>20</v>
      </c>
      <c r="Q250" s="807" t="s">
        <v>1</v>
      </c>
      <c r="R250" s="811">
        <v>41789</v>
      </c>
      <c r="S250" s="811" t="s">
        <v>377</v>
      </c>
      <c r="T250" s="811">
        <v>42296</v>
      </c>
      <c r="U250" s="811" t="s">
        <v>377</v>
      </c>
      <c r="V250" s="812">
        <v>42604</v>
      </c>
      <c r="W250" s="813">
        <v>43555</v>
      </c>
      <c r="X250" s="814" t="s">
        <v>377</v>
      </c>
      <c r="Y250" s="815">
        <v>31.290322580645199</v>
      </c>
      <c r="Z250" s="811" t="s">
        <v>377</v>
      </c>
      <c r="AA250" s="811" t="s">
        <v>377</v>
      </c>
      <c r="AB250" s="811" t="s">
        <v>377</v>
      </c>
      <c r="AC250" s="811" t="s">
        <v>377</v>
      </c>
      <c r="AD250" s="811" t="s">
        <v>377</v>
      </c>
      <c r="AE250" s="811">
        <v>42612</v>
      </c>
      <c r="AF250" s="811" t="s">
        <v>377</v>
      </c>
      <c r="AG250" s="811" t="s">
        <v>377</v>
      </c>
      <c r="AH250" s="811" t="s">
        <v>377</v>
      </c>
      <c r="AI250" s="811" t="s">
        <v>377</v>
      </c>
      <c r="AJ250" s="811" t="s">
        <v>377</v>
      </c>
      <c r="AK250" s="811" t="s">
        <v>377</v>
      </c>
      <c r="AL250" s="811" t="s">
        <v>377</v>
      </c>
      <c r="AM250" s="811" t="s">
        <v>377</v>
      </c>
      <c r="AN250" s="811" t="s">
        <v>377</v>
      </c>
      <c r="AO250" s="811" t="s">
        <v>377</v>
      </c>
      <c r="AP250" s="805">
        <v>10</v>
      </c>
      <c r="AQ250" s="806" t="s">
        <v>377</v>
      </c>
      <c r="AR250" s="811">
        <v>41695</v>
      </c>
      <c r="AS250" s="811">
        <v>41439</v>
      </c>
      <c r="AT250" s="804" t="s">
        <v>3836</v>
      </c>
      <c r="AU250" s="804" t="s">
        <v>3562</v>
      </c>
      <c r="AV250" s="807" t="s">
        <v>5285</v>
      </c>
      <c r="AW250" s="804" t="s">
        <v>3993</v>
      </c>
      <c r="AX250" s="816">
        <v>3</v>
      </c>
      <c r="AY250" s="817">
        <v>354</v>
      </c>
      <c r="AZ250" s="804" t="s">
        <v>3911</v>
      </c>
      <c r="BA250" s="790" t="str">
        <f t="shared" si="15"/>
        <v>Augment. INS / 3005-7453 / 20</v>
      </c>
      <c r="BB250" s="791">
        <f t="shared" si="16"/>
        <v>42612</v>
      </c>
      <c r="BC250" s="790" t="str">
        <f t="shared" si="17"/>
        <v>Autorisation poursuite projet</v>
      </c>
      <c r="BD250" s="792">
        <f t="shared" si="18"/>
        <v>1</v>
      </c>
      <c r="BE250" s="790" t="str">
        <f t="shared" si="19"/>
        <v>OK</v>
      </c>
    </row>
    <row r="251" spans="1:57" ht="30">
      <c r="A251" s="803" t="s">
        <v>3598</v>
      </c>
      <c r="B251" s="803" t="s">
        <v>4087</v>
      </c>
      <c r="C251" s="804" t="s">
        <v>3876</v>
      </c>
      <c r="D251" s="804" t="s">
        <v>3609</v>
      </c>
      <c r="E251" s="805">
        <v>16</v>
      </c>
      <c r="F251" s="806" t="s">
        <v>5286</v>
      </c>
      <c r="G251" s="807" t="s">
        <v>2454</v>
      </c>
      <c r="H251" s="808" t="s">
        <v>5287</v>
      </c>
      <c r="I251" s="803" t="s">
        <v>5288</v>
      </c>
      <c r="J251" s="804" t="s">
        <v>5289</v>
      </c>
      <c r="K251" s="803" t="s">
        <v>5290</v>
      </c>
      <c r="L251" s="803" t="s">
        <v>5291</v>
      </c>
      <c r="M251" s="807" t="s">
        <v>3560</v>
      </c>
      <c r="N251" s="807" t="s">
        <v>371</v>
      </c>
      <c r="O251" s="809">
        <v>27</v>
      </c>
      <c r="P251" s="810">
        <v>27</v>
      </c>
      <c r="Q251" s="807" t="s">
        <v>1</v>
      </c>
      <c r="R251" s="811">
        <v>42247</v>
      </c>
      <c r="S251" s="811" t="s">
        <v>377</v>
      </c>
      <c r="T251" s="811">
        <v>42250</v>
      </c>
      <c r="U251" s="811" t="s">
        <v>377</v>
      </c>
      <c r="V251" s="812">
        <v>42782</v>
      </c>
      <c r="W251" s="813">
        <v>43709</v>
      </c>
      <c r="X251" s="814" t="s">
        <v>377</v>
      </c>
      <c r="Y251" s="815">
        <v>30.5161290322581</v>
      </c>
      <c r="Z251" s="811" t="s">
        <v>377</v>
      </c>
      <c r="AA251" s="811" t="s">
        <v>377</v>
      </c>
      <c r="AB251" s="811" t="s">
        <v>377</v>
      </c>
      <c r="AC251" s="811" t="s">
        <v>377</v>
      </c>
      <c r="AD251" s="811" t="s">
        <v>377</v>
      </c>
      <c r="AE251" s="811" t="s">
        <v>377</v>
      </c>
      <c r="AF251" s="811" t="s">
        <v>377</v>
      </c>
      <c r="AG251" s="811" t="s">
        <v>377</v>
      </c>
      <c r="AH251" s="811" t="s">
        <v>377</v>
      </c>
      <c r="AI251" s="811" t="s">
        <v>377</v>
      </c>
      <c r="AJ251" s="811" t="s">
        <v>377</v>
      </c>
      <c r="AK251" s="811" t="s">
        <v>377</v>
      </c>
      <c r="AL251" s="811" t="s">
        <v>377</v>
      </c>
      <c r="AM251" s="811" t="s">
        <v>377</v>
      </c>
      <c r="AN251" s="811" t="s">
        <v>377</v>
      </c>
      <c r="AO251" s="811" t="s">
        <v>377</v>
      </c>
      <c r="AP251" s="805">
        <v>10</v>
      </c>
      <c r="AQ251" s="806" t="s">
        <v>377</v>
      </c>
      <c r="AR251" s="811">
        <v>41695</v>
      </c>
      <c r="AS251" s="811">
        <v>41437</v>
      </c>
      <c r="AT251" s="804" t="s">
        <v>4001</v>
      </c>
      <c r="AU251" s="804" t="s">
        <v>3562</v>
      </c>
      <c r="AV251" s="807" t="s">
        <v>5292</v>
      </c>
      <c r="AW251" s="804" t="s">
        <v>3993</v>
      </c>
      <c r="AX251" s="816">
        <v>1</v>
      </c>
      <c r="AY251" s="817">
        <v>60007121</v>
      </c>
      <c r="AZ251" s="804" t="s">
        <v>5289</v>
      </c>
      <c r="BA251" s="790" t="str">
        <f t="shared" si="15"/>
        <v>Augment. INS / 3005-5569 / 27</v>
      </c>
      <c r="BB251" s="791">
        <f t="shared" si="16"/>
        <v>0</v>
      </c>
      <c r="BC251" s="791" t="s">
        <v>3654</v>
      </c>
      <c r="BD251" s="792" t="s">
        <v>3655</v>
      </c>
      <c r="BE251" s="790" t="s">
        <v>3654</v>
      </c>
    </row>
    <row r="252" spans="1:57" ht="30">
      <c r="A252" s="803" t="s">
        <v>3598</v>
      </c>
      <c r="B252" s="803" t="s">
        <v>4087</v>
      </c>
      <c r="C252" s="804" t="s">
        <v>3876</v>
      </c>
      <c r="D252" s="804" t="s">
        <v>3609</v>
      </c>
      <c r="E252" s="805">
        <v>16</v>
      </c>
      <c r="F252" s="806" t="s">
        <v>2468</v>
      </c>
      <c r="G252" s="807" t="s">
        <v>2462</v>
      </c>
      <c r="H252" s="808" t="s">
        <v>5293</v>
      </c>
      <c r="I252" s="803" t="s">
        <v>5294</v>
      </c>
      <c r="J252" s="804" t="s">
        <v>5295</v>
      </c>
      <c r="K252" s="803" t="s">
        <v>5296</v>
      </c>
      <c r="L252" s="803" t="s">
        <v>5295</v>
      </c>
      <c r="M252" s="807" t="s">
        <v>3560</v>
      </c>
      <c r="N252" s="807" t="s">
        <v>395</v>
      </c>
      <c r="O252" s="809">
        <v>80</v>
      </c>
      <c r="P252" s="810">
        <v>80</v>
      </c>
      <c r="Q252" s="807" t="s">
        <v>4</v>
      </c>
      <c r="R252" s="811">
        <v>41765</v>
      </c>
      <c r="S252" s="811" t="s">
        <v>377</v>
      </c>
      <c r="T252" s="811">
        <v>42517</v>
      </c>
      <c r="U252" s="811" t="s">
        <v>377</v>
      </c>
      <c r="V252" s="812">
        <v>43206</v>
      </c>
      <c r="W252" s="813">
        <v>43539</v>
      </c>
      <c r="X252" s="814" t="s">
        <v>377</v>
      </c>
      <c r="Y252" s="815">
        <v>10.9677419354839</v>
      </c>
      <c r="Z252" s="811" t="s">
        <v>377</v>
      </c>
      <c r="AA252" s="811" t="s">
        <v>377</v>
      </c>
      <c r="AB252" s="811" t="s">
        <v>377</v>
      </c>
      <c r="AC252" s="811" t="s">
        <v>377</v>
      </c>
      <c r="AD252" s="811" t="s">
        <v>377</v>
      </c>
      <c r="AE252" s="811" t="s">
        <v>377</v>
      </c>
      <c r="AF252" s="811" t="s">
        <v>377</v>
      </c>
      <c r="AG252" s="811" t="s">
        <v>377</v>
      </c>
      <c r="AH252" s="811" t="s">
        <v>377</v>
      </c>
      <c r="AI252" s="811" t="s">
        <v>377</v>
      </c>
      <c r="AJ252" s="811" t="s">
        <v>377</v>
      </c>
      <c r="AK252" s="811" t="s">
        <v>377</v>
      </c>
      <c r="AL252" s="811" t="s">
        <v>377</v>
      </c>
      <c r="AM252" s="811" t="s">
        <v>377</v>
      </c>
      <c r="AN252" s="811" t="s">
        <v>377</v>
      </c>
      <c r="AO252" s="811" t="s">
        <v>377</v>
      </c>
      <c r="AP252" s="805">
        <v>10</v>
      </c>
      <c r="AQ252" s="806" t="s">
        <v>377</v>
      </c>
      <c r="AR252" s="811">
        <v>41695</v>
      </c>
      <c r="AS252" s="811">
        <v>41431</v>
      </c>
      <c r="AT252" s="804" t="s">
        <v>4125</v>
      </c>
      <c r="AU252" s="804" t="s">
        <v>3596</v>
      </c>
      <c r="AV252" s="807" t="s">
        <v>5297</v>
      </c>
      <c r="AW252" s="804" t="s">
        <v>3993</v>
      </c>
      <c r="AX252" s="816">
        <v>1</v>
      </c>
      <c r="AY252" s="817">
        <v>60011940</v>
      </c>
      <c r="AZ252" s="804" t="s">
        <v>5295</v>
      </c>
      <c r="BA252" s="790" t="str">
        <f t="shared" si="15"/>
        <v>Impl. garderie / 3005-8694 / 80</v>
      </c>
      <c r="BB252" s="791">
        <f t="shared" si="16"/>
        <v>0</v>
      </c>
      <c r="BC252" s="791" t="s">
        <v>3654</v>
      </c>
      <c r="BD252" s="792" t="s">
        <v>3655</v>
      </c>
      <c r="BE252" s="790" t="s">
        <v>3654</v>
      </c>
    </row>
    <row r="253" spans="1:57" ht="30">
      <c r="A253" s="803" t="s">
        <v>3598</v>
      </c>
      <c r="B253" s="803" t="s">
        <v>4087</v>
      </c>
      <c r="C253" s="804" t="s">
        <v>3876</v>
      </c>
      <c r="D253" s="804" t="s">
        <v>3609</v>
      </c>
      <c r="E253" s="805">
        <v>16</v>
      </c>
      <c r="F253" s="806" t="s">
        <v>2468</v>
      </c>
      <c r="G253" s="807" t="s">
        <v>2462</v>
      </c>
      <c r="H253" s="808" t="s">
        <v>5298</v>
      </c>
      <c r="I253" s="803" t="s">
        <v>5299</v>
      </c>
      <c r="J253" s="804" t="s">
        <v>5300</v>
      </c>
      <c r="K253" s="803" t="s">
        <v>5301</v>
      </c>
      <c r="L253" s="803" t="s">
        <v>5302</v>
      </c>
      <c r="M253" s="807" t="s">
        <v>3560</v>
      </c>
      <c r="N253" s="807" t="s">
        <v>347</v>
      </c>
      <c r="O253" s="809">
        <v>80</v>
      </c>
      <c r="P253" s="810">
        <v>80</v>
      </c>
      <c r="Q253" s="807" t="s">
        <v>1</v>
      </c>
      <c r="R253" s="811">
        <v>41817</v>
      </c>
      <c r="S253" s="811" t="s">
        <v>377</v>
      </c>
      <c r="T253" s="811">
        <v>42312</v>
      </c>
      <c r="U253" s="811" t="s">
        <v>377</v>
      </c>
      <c r="V253" s="812">
        <v>43556</v>
      </c>
      <c r="W253" s="813">
        <v>43820</v>
      </c>
      <c r="X253" s="814" t="s">
        <v>377</v>
      </c>
      <c r="Y253" s="815">
        <v>8.6451612903225801</v>
      </c>
      <c r="Z253" s="811" t="s">
        <v>377</v>
      </c>
      <c r="AA253" s="811" t="s">
        <v>377</v>
      </c>
      <c r="AB253" s="811" t="s">
        <v>377</v>
      </c>
      <c r="AC253" s="811" t="s">
        <v>377</v>
      </c>
      <c r="AD253" s="811" t="s">
        <v>377</v>
      </c>
      <c r="AE253" s="811" t="s">
        <v>377</v>
      </c>
      <c r="AF253" s="811" t="s">
        <v>377</v>
      </c>
      <c r="AG253" s="811" t="s">
        <v>377</v>
      </c>
      <c r="AH253" s="811" t="s">
        <v>377</v>
      </c>
      <c r="AI253" s="811" t="s">
        <v>377</v>
      </c>
      <c r="AJ253" s="811" t="s">
        <v>377</v>
      </c>
      <c r="AK253" s="811" t="s">
        <v>377</v>
      </c>
      <c r="AL253" s="811" t="s">
        <v>377</v>
      </c>
      <c r="AM253" s="811" t="s">
        <v>377</v>
      </c>
      <c r="AN253" s="811" t="s">
        <v>377</v>
      </c>
      <c r="AO253" s="811" t="s">
        <v>377</v>
      </c>
      <c r="AP253" s="805">
        <v>10</v>
      </c>
      <c r="AQ253" s="806" t="s">
        <v>377</v>
      </c>
      <c r="AR253" s="811">
        <v>41695</v>
      </c>
      <c r="AS253" s="811">
        <v>41439</v>
      </c>
      <c r="AT253" s="804" t="s">
        <v>4169</v>
      </c>
      <c r="AU253" s="804" t="s">
        <v>3596</v>
      </c>
      <c r="AV253" s="807" t="s">
        <v>5303</v>
      </c>
      <c r="AW253" s="804" t="s">
        <v>3993</v>
      </c>
      <c r="AX253" s="816">
        <v>1</v>
      </c>
      <c r="AY253" s="817">
        <v>1577</v>
      </c>
      <c r="AZ253" s="804" t="s">
        <v>5300</v>
      </c>
      <c r="BA253" s="790" t="str">
        <f t="shared" si="15"/>
        <v>Ajout INS / 3005-9382 / 80</v>
      </c>
      <c r="BB253" s="791">
        <f t="shared" si="16"/>
        <v>0</v>
      </c>
      <c r="BC253" s="791" t="s">
        <v>3654</v>
      </c>
      <c r="BD253" s="792" t="s">
        <v>3655</v>
      </c>
      <c r="BE253" s="790" t="s">
        <v>3654</v>
      </c>
    </row>
    <row r="254" spans="1:57" ht="30">
      <c r="A254" s="803" t="s">
        <v>3598</v>
      </c>
      <c r="B254" s="803" t="s">
        <v>4087</v>
      </c>
      <c r="C254" s="804" t="s">
        <v>3876</v>
      </c>
      <c r="D254" s="804" t="s">
        <v>3609</v>
      </c>
      <c r="E254" s="805">
        <v>16</v>
      </c>
      <c r="F254" s="806" t="s">
        <v>5304</v>
      </c>
      <c r="G254" s="807" t="s">
        <v>2474</v>
      </c>
      <c r="H254" s="808" t="s">
        <v>5305</v>
      </c>
      <c r="I254" s="803" t="s">
        <v>5306</v>
      </c>
      <c r="J254" s="804" t="s">
        <v>2485</v>
      </c>
      <c r="K254" s="803" t="s">
        <v>5307</v>
      </c>
      <c r="L254" s="803" t="s">
        <v>5308</v>
      </c>
      <c r="M254" s="807" t="s">
        <v>4000</v>
      </c>
      <c r="N254" s="807" t="s">
        <v>347</v>
      </c>
      <c r="O254" s="809">
        <v>44</v>
      </c>
      <c r="P254" s="810">
        <v>44</v>
      </c>
      <c r="Q254" s="807" t="s">
        <v>1</v>
      </c>
      <c r="R254" s="811">
        <v>41820</v>
      </c>
      <c r="S254" s="811">
        <v>41820</v>
      </c>
      <c r="T254" s="811" t="s">
        <v>377</v>
      </c>
      <c r="U254" s="811" t="s">
        <v>377</v>
      </c>
      <c r="V254" s="812" t="s">
        <v>377</v>
      </c>
      <c r="W254" s="813" t="s">
        <v>377</v>
      </c>
      <c r="X254" s="814" t="s">
        <v>377</v>
      </c>
      <c r="Y254" s="815" t="s">
        <v>377</v>
      </c>
      <c r="Z254" s="811" t="s">
        <v>377</v>
      </c>
      <c r="AA254" s="811" t="s">
        <v>377</v>
      </c>
      <c r="AB254" s="811" t="s">
        <v>377</v>
      </c>
      <c r="AC254" s="811" t="s">
        <v>377</v>
      </c>
      <c r="AD254" s="811" t="s">
        <v>377</v>
      </c>
      <c r="AE254" s="811" t="s">
        <v>377</v>
      </c>
      <c r="AF254" s="811" t="s">
        <v>377</v>
      </c>
      <c r="AG254" s="811" t="s">
        <v>377</v>
      </c>
      <c r="AH254" s="811" t="s">
        <v>377</v>
      </c>
      <c r="AI254" s="811" t="s">
        <v>377</v>
      </c>
      <c r="AJ254" s="811" t="s">
        <v>377</v>
      </c>
      <c r="AK254" s="811" t="s">
        <v>377</v>
      </c>
      <c r="AL254" s="811" t="s">
        <v>377</v>
      </c>
      <c r="AM254" s="811" t="s">
        <v>377</v>
      </c>
      <c r="AN254" s="811" t="s">
        <v>377</v>
      </c>
      <c r="AO254" s="811" t="s">
        <v>377</v>
      </c>
      <c r="AP254" s="805" t="s">
        <v>377</v>
      </c>
      <c r="AQ254" s="806" t="s">
        <v>377</v>
      </c>
      <c r="AR254" s="811">
        <v>41695</v>
      </c>
      <c r="AS254" s="811">
        <v>41439</v>
      </c>
      <c r="AT254" s="804" t="s">
        <v>377</v>
      </c>
      <c r="AU254" s="804" t="s">
        <v>3596</v>
      </c>
      <c r="AV254" s="807" t="s">
        <v>5309</v>
      </c>
      <c r="AW254" s="804" t="s">
        <v>3993</v>
      </c>
      <c r="AX254" s="816">
        <v>1</v>
      </c>
      <c r="AY254" s="817">
        <v>519</v>
      </c>
      <c r="AZ254" s="804" t="s">
        <v>2485</v>
      </c>
      <c r="BA254" s="790" t="str">
        <f t="shared" si="15"/>
        <v>Ajout INS / 3005-9377 / 44</v>
      </c>
      <c r="BB254" s="791">
        <f t="shared" si="16"/>
        <v>0</v>
      </c>
      <c r="BC254" s="791" t="s">
        <v>3654</v>
      </c>
      <c r="BD254" s="792" t="s">
        <v>3655</v>
      </c>
      <c r="BE254" s="790" t="s">
        <v>3654</v>
      </c>
    </row>
    <row r="255" spans="1:57" ht="30">
      <c r="A255" s="803" t="s">
        <v>3598</v>
      </c>
      <c r="B255" s="803" t="s">
        <v>4087</v>
      </c>
      <c r="C255" s="804" t="s">
        <v>3876</v>
      </c>
      <c r="D255" s="804" t="s">
        <v>3609</v>
      </c>
      <c r="E255" s="805">
        <v>16</v>
      </c>
      <c r="F255" s="806" t="s">
        <v>5310</v>
      </c>
      <c r="G255" s="807" t="s">
        <v>2474</v>
      </c>
      <c r="H255" s="808" t="s">
        <v>5311</v>
      </c>
      <c r="I255" s="803" t="s">
        <v>5312</v>
      </c>
      <c r="J255" s="804" t="s">
        <v>5313</v>
      </c>
      <c r="K255" s="803" t="s">
        <v>2504</v>
      </c>
      <c r="L255" s="803" t="s">
        <v>2503</v>
      </c>
      <c r="M255" s="807" t="s">
        <v>3560</v>
      </c>
      <c r="N255" s="807" t="s">
        <v>347</v>
      </c>
      <c r="O255" s="809">
        <v>80</v>
      </c>
      <c r="P255" s="810">
        <v>80</v>
      </c>
      <c r="Q255" s="807" t="s">
        <v>1</v>
      </c>
      <c r="R255" s="811">
        <v>41813</v>
      </c>
      <c r="S255" s="811" t="s">
        <v>377</v>
      </c>
      <c r="T255" s="811">
        <v>42657</v>
      </c>
      <c r="U255" s="811" t="s">
        <v>377</v>
      </c>
      <c r="V255" s="812">
        <v>43556</v>
      </c>
      <c r="W255" s="813">
        <v>43840</v>
      </c>
      <c r="X255" s="814" t="s">
        <v>377</v>
      </c>
      <c r="Y255" s="815">
        <v>9.2903225806451601</v>
      </c>
      <c r="Z255" s="811" t="s">
        <v>377</v>
      </c>
      <c r="AA255" s="811" t="s">
        <v>377</v>
      </c>
      <c r="AB255" s="811" t="s">
        <v>377</v>
      </c>
      <c r="AC255" s="811" t="s">
        <v>377</v>
      </c>
      <c r="AD255" s="811" t="s">
        <v>377</v>
      </c>
      <c r="AE255" s="811" t="s">
        <v>377</v>
      </c>
      <c r="AF255" s="811" t="s">
        <v>377</v>
      </c>
      <c r="AG255" s="811" t="s">
        <v>377</v>
      </c>
      <c r="AH255" s="811" t="s">
        <v>377</v>
      </c>
      <c r="AI255" s="811" t="s">
        <v>377</v>
      </c>
      <c r="AJ255" s="811" t="s">
        <v>377</v>
      </c>
      <c r="AK255" s="811" t="s">
        <v>377</v>
      </c>
      <c r="AL255" s="811" t="s">
        <v>377</v>
      </c>
      <c r="AM255" s="811" t="s">
        <v>377</v>
      </c>
      <c r="AN255" s="811" t="s">
        <v>377</v>
      </c>
      <c r="AO255" s="811" t="s">
        <v>377</v>
      </c>
      <c r="AP255" s="805">
        <v>10</v>
      </c>
      <c r="AQ255" s="806" t="s">
        <v>377</v>
      </c>
      <c r="AR255" s="811">
        <v>41695</v>
      </c>
      <c r="AS255" s="811">
        <v>41439</v>
      </c>
      <c r="AT255" s="804" t="s">
        <v>4169</v>
      </c>
      <c r="AU255" s="804" t="s">
        <v>4001</v>
      </c>
      <c r="AV255" s="807" t="s">
        <v>5314</v>
      </c>
      <c r="AW255" s="804" t="s">
        <v>3993</v>
      </c>
      <c r="AX255" s="816">
        <v>1</v>
      </c>
      <c r="AY255" s="817">
        <v>1572</v>
      </c>
      <c r="AZ255" s="804" t="s">
        <v>5313</v>
      </c>
      <c r="BA255" s="790" t="str">
        <f t="shared" si="15"/>
        <v>Ajout INS / 3005-9270 / 80</v>
      </c>
      <c r="BB255" s="791">
        <f t="shared" si="16"/>
        <v>0</v>
      </c>
      <c r="BC255" s="791" t="s">
        <v>3654</v>
      </c>
      <c r="BD255" s="792" t="s">
        <v>3655</v>
      </c>
      <c r="BE255" s="790" t="s">
        <v>3654</v>
      </c>
    </row>
    <row r="256" spans="1:57" ht="30">
      <c r="A256" s="803" t="s">
        <v>3598</v>
      </c>
      <c r="B256" s="803" t="s">
        <v>4087</v>
      </c>
      <c r="C256" s="804" t="s">
        <v>3876</v>
      </c>
      <c r="D256" s="804" t="s">
        <v>3609</v>
      </c>
      <c r="E256" s="805">
        <v>16</v>
      </c>
      <c r="F256" s="806" t="s">
        <v>2493</v>
      </c>
      <c r="G256" s="807" t="s">
        <v>2487</v>
      </c>
      <c r="H256" s="808" t="s">
        <v>5315</v>
      </c>
      <c r="I256" s="803" t="s">
        <v>5316</v>
      </c>
      <c r="J256" s="804" t="s">
        <v>5317</v>
      </c>
      <c r="K256" s="803" t="s">
        <v>5316</v>
      </c>
      <c r="L256" s="803" t="s">
        <v>5317</v>
      </c>
      <c r="M256" s="807" t="s">
        <v>3560</v>
      </c>
      <c r="N256" s="807" t="s">
        <v>371</v>
      </c>
      <c r="O256" s="809">
        <v>16</v>
      </c>
      <c r="P256" s="810">
        <v>16</v>
      </c>
      <c r="Q256" s="807" t="s">
        <v>1</v>
      </c>
      <c r="R256" s="811">
        <v>41815</v>
      </c>
      <c r="S256" s="811" t="s">
        <v>377</v>
      </c>
      <c r="T256" s="811">
        <v>42324</v>
      </c>
      <c r="U256" s="811" t="s">
        <v>377</v>
      </c>
      <c r="V256" s="812">
        <v>43556</v>
      </c>
      <c r="W256" s="813">
        <v>43873</v>
      </c>
      <c r="X256" s="814" t="s">
        <v>377</v>
      </c>
      <c r="Y256" s="815">
        <v>10.354838709677399</v>
      </c>
      <c r="Z256" s="811" t="s">
        <v>377</v>
      </c>
      <c r="AA256" s="811" t="s">
        <v>377</v>
      </c>
      <c r="AB256" s="811" t="s">
        <v>377</v>
      </c>
      <c r="AC256" s="811" t="s">
        <v>377</v>
      </c>
      <c r="AD256" s="811" t="s">
        <v>377</v>
      </c>
      <c r="AE256" s="811" t="s">
        <v>377</v>
      </c>
      <c r="AF256" s="811" t="s">
        <v>377</v>
      </c>
      <c r="AG256" s="811" t="s">
        <v>377</v>
      </c>
      <c r="AH256" s="811" t="s">
        <v>377</v>
      </c>
      <c r="AI256" s="811" t="s">
        <v>377</v>
      </c>
      <c r="AJ256" s="811" t="s">
        <v>377</v>
      </c>
      <c r="AK256" s="811" t="s">
        <v>377</v>
      </c>
      <c r="AL256" s="811" t="s">
        <v>377</v>
      </c>
      <c r="AM256" s="811" t="s">
        <v>377</v>
      </c>
      <c r="AN256" s="811" t="s">
        <v>377</v>
      </c>
      <c r="AO256" s="811" t="s">
        <v>377</v>
      </c>
      <c r="AP256" s="805">
        <v>10</v>
      </c>
      <c r="AQ256" s="806" t="s">
        <v>377</v>
      </c>
      <c r="AR256" s="811">
        <v>41695</v>
      </c>
      <c r="AS256" s="811">
        <v>41439</v>
      </c>
      <c r="AT256" s="804" t="s">
        <v>4169</v>
      </c>
      <c r="AU256" s="804" t="s">
        <v>4001</v>
      </c>
      <c r="AV256" s="807" t="s">
        <v>5318</v>
      </c>
      <c r="AW256" s="804" t="s">
        <v>3993</v>
      </c>
      <c r="AX256" s="816">
        <v>2</v>
      </c>
      <c r="AY256" s="817">
        <v>161</v>
      </c>
      <c r="AZ256" s="804" t="s">
        <v>5317</v>
      </c>
      <c r="BA256" s="790" t="str">
        <f t="shared" si="15"/>
        <v>Augment. INS / 1464-5725 / 16</v>
      </c>
      <c r="BB256" s="791">
        <f t="shared" si="16"/>
        <v>0</v>
      </c>
      <c r="BC256" s="791" t="s">
        <v>3654</v>
      </c>
      <c r="BD256" s="792" t="s">
        <v>3655</v>
      </c>
      <c r="BE256" s="790" t="s">
        <v>3654</v>
      </c>
    </row>
    <row r="257" spans="1:57" ht="30">
      <c r="A257" s="803" t="s">
        <v>3598</v>
      </c>
      <c r="B257" s="803" t="s">
        <v>4087</v>
      </c>
      <c r="C257" s="804" t="s">
        <v>3876</v>
      </c>
      <c r="D257" s="804" t="s">
        <v>3609</v>
      </c>
      <c r="E257" s="805">
        <v>16</v>
      </c>
      <c r="F257" s="806" t="s">
        <v>2493</v>
      </c>
      <c r="G257" s="807" t="s">
        <v>2487</v>
      </c>
      <c r="H257" s="808" t="s">
        <v>5319</v>
      </c>
      <c r="I257" s="803" t="s">
        <v>5316</v>
      </c>
      <c r="J257" s="804" t="s">
        <v>5317</v>
      </c>
      <c r="K257" s="803" t="s">
        <v>5320</v>
      </c>
      <c r="L257" s="803" t="s">
        <v>5321</v>
      </c>
      <c r="M257" s="807" t="s">
        <v>3560</v>
      </c>
      <c r="N257" s="807" t="s">
        <v>371</v>
      </c>
      <c r="O257" s="809">
        <v>16</v>
      </c>
      <c r="P257" s="810">
        <v>16</v>
      </c>
      <c r="Q257" s="807" t="s">
        <v>1</v>
      </c>
      <c r="R257" s="811">
        <v>41815</v>
      </c>
      <c r="S257" s="811" t="s">
        <v>377</v>
      </c>
      <c r="T257" s="811">
        <v>42324</v>
      </c>
      <c r="U257" s="811" t="s">
        <v>377</v>
      </c>
      <c r="V257" s="812">
        <v>43191</v>
      </c>
      <c r="W257" s="813">
        <v>43741</v>
      </c>
      <c r="X257" s="814" t="s">
        <v>377</v>
      </c>
      <c r="Y257" s="815">
        <v>18.064516129032299</v>
      </c>
      <c r="Z257" s="811">
        <v>43300</v>
      </c>
      <c r="AA257" s="811" t="s">
        <v>377</v>
      </c>
      <c r="AB257" s="811" t="s">
        <v>377</v>
      </c>
      <c r="AC257" s="811" t="s">
        <v>377</v>
      </c>
      <c r="AD257" s="811" t="s">
        <v>377</v>
      </c>
      <c r="AE257" s="811" t="s">
        <v>377</v>
      </c>
      <c r="AF257" s="811" t="s">
        <v>377</v>
      </c>
      <c r="AG257" s="811" t="s">
        <v>377</v>
      </c>
      <c r="AH257" s="811" t="s">
        <v>377</v>
      </c>
      <c r="AI257" s="811" t="s">
        <v>377</v>
      </c>
      <c r="AJ257" s="811" t="s">
        <v>377</v>
      </c>
      <c r="AK257" s="811" t="s">
        <v>377</v>
      </c>
      <c r="AL257" s="811" t="s">
        <v>377</v>
      </c>
      <c r="AM257" s="811" t="s">
        <v>377</v>
      </c>
      <c r="AN257" s="811" t="s">
        <v>377</v>
      </c>
      <c r="AO257" s="811" t="s">
        <v>377</v>
      </c>
      <c r="AP257" s="805">
        <v>10</v>
      </c>
      <c r="AQ257" s="806" t="s">
        <v>377</v>
      </c>
      <c r="AR257" s="811">
        <v>41695</v>
      </c>
      <c r="AS257" s="811">
        <v>41439</v>
      </c>
      <c r="AT257" s="804" t="s">
        <v>4125</v>
      </c>
      <c r="AU257" s="804" t="s">
        <v>4001</v>
      </c>
      <c r="AV257" s="807" t="s">
        <v>5322</v>
      </c>
      <c r="AW257" s="804" t="s">
        <v>3993</v>
      </c>
      <c r="AX257" s="816">
        <v>7</v>
      </c>
      <c r="AY257" s="817">
        <v>161</v>
      </c>
      <c r="AZ257" s="804" t="s">
        <v>5317</v>
      </c>
      <c r="BA257" s="790" t="str">
        <f t="shared" si="15"/>
        <v>Augment. INS / 3005-1483 / 16</v>
      </c>
      <c r="BB257" s="791">
        <f t="shared" si="16"/>
        <v>43300</v>
      </c>
      <c r="BC257" s="790" t="str">
        <f t="shared" si="17"/>
        <v>Admissibilité au PFI</v>
      </c>
      <c r="BD257" s="792">
        <f t="shared" si="18"/>
        <v>1</v>
      </c>
      <c r="BE257" s="790" t="str">
        <f t="shared" si="19"/>
        <v>OK</v>
      </c>
    </row>
    <row r="258" spans="1:57" ht="30">
      <c r="A258" s="803" t="s">
        <v>3598</v>
      </c>
      <c r="B258" s="803" t="s">
        <v>4087</v>
      </c>
      <c r="C258" s="804" t="s">
        <v>3876</v>
      </c>
      <c r="D258" s="804" t="s">
        <v>3609</v>
      </c>
      <c r="E258" s="805">
        <v>16</v>
      </c>
      <c r="F258" s="806" t="s">
        <v>2493</v>
      </c>
      <c r="G258" s="807" t="s">
        <v>2487</v>
      </c>
      <c r="H258" s="808" t="s">
        <v>5323</v>
      </c>
      <c r="I258" s="803" t="s">
        <v>5316</v>
      </c>
      <c r="J258" s="804" t="s">
        <v>5317</v>
      </c>
      <c r="K258" s="803" t="s">
        <v>2495</v>
      </c>
      <c r="L258" s="803" t="s">
        <v>2494</v>
      </c>
      <c r="M258" s="807" t="s">
        <v>3560</v>
      </c>
      <c r="N258" s="807" t="s">
        <v>347</v>
      </c>
      <c r="O258" s="809">
        <v>68</v>
      </c>
      <c r="P258" s="810">
        <v>68</v>
      </c>
      <c r="Q258" s="807" t="s">
        <v>1</v>
      </c>
      <c r="R258" s="811">
        <v>41815</v>
      </c>
      <c r="S258" s="811" t="s">
        <v>377</v>
      </c>
      <c r="T258" s="811">
        <v>42324</v>
      </c>
      <c r="U258" s="811" t="s">
        <v>377</v>
      </c>
      <c r="V258" s="812">
        <v>43191</v>
      </c>
      <c r="W258" s="813">
        <v>44046</v>
      </c>
      <c r="X258" s="814" t="s">
        <v>377</v>
      </c>
      <c r="Y258" s="815">
        <v>28.064516129032299</v>
      </c>
      <c r="Z258" s="811" t="s">
        <v>377</v>
      </c>
      <c r="AA258" s="811" t="s">
        <v>377</v>
      </c>
      <c r="AB258" s="811" t="s">
        <v>377</v>
      </c>
      <c r="AC258" s="811" t="s">
        <v>377</v>
      </c>
      <c r="AD258" s="811" t="s">
        <v>377</v>
      </c>
      <c r="AE258" s="811" t="s">
        <v>377</v>
      </c>
      <c r="AF258" s="811" t="s">
        <v>377</v>
      </c>
      <c r="AG258" s="811" t="s">
        <v>377</v>
      </c>
      <c r="AH258" s="811" t="s">
        <v>377</v>
      </c>
      <c r="AI258" s="811" t="s">
        <v>377</v>
      </c>
      <c r="AJ258" s="811" t="s">
        <v>377</v>
      </c>
      <c r="AK258" s="811" t="s">
        <v>377</v>
      </c>
      <c r="AL258" s="811" t="s">
        <v>377</v>
      </c>
      <c r="AM258" s="811" t="s">
        <v>377</v>
      </c>
      <c r="AN258" s="811" t="s">
        <v>377</v>
      </c>
      <c r="AO258" s="811" t="s">
        <v>377</v>
      </c>
      <c r="AP258" s="805">
        <v>10</v>
      </c>
      <c r="AQ258" s="806" t="s">
        <v>377</v>
      </c>
      <c r="AR258" s="811">
        <v>41695</v>
      </c>
      <c r="AS258" s="811">
        <v>41439</v>
      </c>
      <c r="AT258" s="804" t="s">
        <v>4125</v>
      </c>
      <c r="AU258" s="804" t="s">
        <v>3596</v>
      </c>
      <c r="AV258" s="807" t="s">
        <v>5324</v>
      </c>
      <c r="AW258" s="804" t="s">
        <v>3993</v>
      </c>
      <c r="AX258" s="816">
        <v>1</v>
      </c>
      <c r="AY258" s="817">
        <v>161</v>
      </c>
      <c r="AZ258" s="804" t="s">
        <v>5317</v>
      </c>
      <c r="BA258" s="790" t="str">
        <f t="shared" si="15"/>
        <v>Ajout INS / 3005-9472 / 68</v>
      </c>
      <c r="BB258" s="791">
        <f t="shared" si="16"/>
        <v>0</v>
      </c>
      <c r="BC258" s="791" t="s">
        <v>3654</v>
      </c>
      <c r="BD258" s="792" t="s">
        <v>3655</v>
      </c>
      <c r="BE258" s="790" t="s">
        <v>3654</v>
      </c>
    </row>
    <row r="259" spans="1:57" ht="30">
      <c r="A259" s="803" t="s">
        <v>3598</v>
      </c>
      <c r="B259" s="803" t="s">
        <v>4087</v>
      </c>
      <c r="C259" s="804" t="s">
        <v>3876</v>
      </c>
      <c r="D259" s="804" t="s">
        <v>3609</v>
      </c>
      <c r="E259" s="805">
        <v>16</v>
      </c>
      <c r="F259" s="806" t="s">
        <v>3032</v>
      </c>
      <c r="G259" s="807" t="s">
        <v>2487</v>
      </c>
      <c r="H259" s="808" t="s">
        <v>5325</v>
      </c>
      <c r="I259" s="803" t="s">
        <v>5312</v>
      </c>
      <c r="J259" s="804" t="s">
        <v>5313</v>
      </c>
      <c r="K259" s="803" t="s">
        <v>5326</v>
      </c>
      <c r="L259" s="803" t="s">
        <v>3033</v>
      </c>
      <c r="M259" s="807" t="s">
        <v>3560</v>
      </c>
      <c r="N259" s="807" t="s">
        <v>347</v>
      </c>
      <c r="O259" s="809">
        <v>60</v>
      </c>
      <c r="P259" s="810">
        <v>60</v>
      </c>
      <c r="Q259" s="807" t="s">
        <v>1</v>
      </c>
      <c r="R259" s="811">
        <v>41813</v>
      </c>
      <c r="S259" s="811" t="s">
        <v>377</v>
      </c>
      <c r="T259" s="811">
        <v>42667</v>
      </c>
      <c r="U259" s="811" t="s">
        <v>377</v>
      </c>
      <c r="V259" s="812">
        <v>43922</v>
      </c>
      <c r="W259" s="813">
        <v>43840</v>
      </c>
      <c r="X259" s="814" t="s">
        <v>377</v>
      </c>
      <c r="Y259" s="815" t="s">
        <v>377</v>
      </c>
      <c r="Z259" s="811" t="s">
        <v>377</v>
      </c>
      <c r="AA259" s="811" t="s">
        <v>377</v>
      </c>
      <c r="AB259" s="811" t="s">
        <v>377</v>
      </c>
      <c r="AC259" s="811" t="s">
        <v>377</v>
      </c>
      <c r="AD259" s="811" t="s">
        <v>377</v>
      </c>
      <c r="AE259" s="811" t="s">
        <v>377</v>
      </c>
      <c r="AF259" s="811" t="s">
        <v>377</v>
      </c>
      <c r="AG259" s="811" t="s">
        <v>377</v>
      </c>
      <c r="AH259" s="811" t="s">
        <v>377</v>
      </c>
      <c r="AI259" s="811" t="s">
        <v>377</v>
      </c>
      <c r="AJ259" s="811" t="s">
        <v>377</v>
      </c>
      <c r="AK259" s="811" t="s">
        <v>377</v>
      </c>
      <c r="AL259" s="811" t="s">
        <v>377</v>
      </c>
      <c r="AM259" s="811" t="s">
        <v>377</v>
      </c>
      <c r="AN259" s="811" t="s">
        <v>377</v>
      </c>
      <c r="AO259" s="811" t="s">
        <v>377</v>
      </c>
      <c r="AP259" s="805">
        <v>10</v>
      </c>
      <c r="AQ259" s="806" t="s">
        <v>377</v>
      </c>
      <c r="AR259" s="811">
        <v>41695</v>
      </c>
      <c r="AS259" s="811">
        <v>41439</v>
      </c>
      <c r="AT259" s="804" t="s">
        <v>3991</v>
      </c>
      <c r="AU259" s="804" t="s">
        <v>4001</v>
      </c>
      <c r="AV259" s="807" t="s">
        <v>5327</v>
      </c>
      <c r="AW259" s="804" t="s">
        <v>3993</v>
      </c>
      <c r="AX259" s="816">
        <v>1</v>
      </c>
      <c r="AY259" s="817">
        <v>1572</v>
      </c>
      <c r="AZ259" s="804" t="s">
        <v>5313</v>
      </c>
      <c r="BA259" s="790" t="str">
        <f t="shared" si="15"/>
        <v>Ajout INS / 3005-9290 / 60</v>
      </c>
      <c r="BB259" s="791">
        <f t="shared" si="16"/>
        <v>0</v>
      </c>
      <c r="BC259" s="791" t="s">
        <v>3654</v>
      </c>
      <c r="BD259" s="792" t="s">
        <v>3655</v>
      </c>
      <c r="BE259" s="790" t="s">
        <v>3654</v>
      </c>
    </row>
    <row r="260" spans="1:57" ht="30">
      <c r="A260" s="803" t="s">
        <v>3598</v>
      </c>
      <c r="B260" s="803" t="s">
        <v>4087</v>
      </c>
      <c r="C260" s="804" t="s">
        <v>3862</v>
      </c>
      <c r="D260" s="804" t="s">
        <v>3600</v>
      </c>
      <c r="E260" s="805">
        <v>16</v>
      </c>
      <c r="F260" s="806" t="s">
        <v>5328</v>
      </c>
      <c r="G260" s="807" t="s">
        <v>5329</v>
      </c>
      <c r="H260" s="808" t="s">
        <v>5330</v>
      </c>
      <c r="I260" s="803" t="s">
        <v>5331</v>
      </c>
      <c r="J260" s="804" t="s">
        <v>5332</v>
      </c>
      <c r="K260" s="803" t="s">
        <v>5333</v>
      </c>
      <c r="L260" s="803" t="s">
        <v>5334</v>
      </c>
      <c r="M260" s="807" t="s">
        <v>3560</v>
      </c>
      <c r="N260" s="807" t="s">
        <v>347</v>
      </c>
      <c r="O260" s="809">
        <v>65</v>
      </c>
      <c r="P260" s="810">
        <v>65</v>
      </c>
      <c r="Q260" s="807" t="s">
        <v>1</v>
      </c>
      <c r="R260" s="811">
        <v>41772</v>
      </c>
      <c r="S260" s="811" t="s">
        <v>377</v>
      </c>
      <c r="T260" s="811">
        <v>42264</v>
      </c>
      <c r="U260" s="811" t="s">
        <v>377</v>
      </c>
      <c r="V260" s="812">
        <v>42947</v>
      </c>
      <c r="W260" s="813">
        <v>43698</v>
      </c>
      <c r="X260" s="814" t="s">
        <v>377</v>
      </c>
      <c r="Y260" s="815">
        <v>24.677419354838701</v>
      </c>
      <c r="Z260" s="811">
        <v>42432</v>
      </c>
      <c r="AA260" s="811" t="s">
        <v>377</v>
      </c>
      <c r="AB260" s="811" t="s">
        <v>377</v>
      </c>
      <c r="AC260" s="811" t="s">
        <v>377</v>
      </c>
      <c r="AD260" s="811" t="s">
        <v>377</v>
      </c>
      <c r="AE260" s="811" t="s">
        <v>377</v>
      </c>
      <c r="AF260" s="811" t="s">
        <v>377</v>
      </c>
      <c r="AG260" s="811" t="s">
        <v>377</v>
      </c>
      <c r="AH260" s="811" t="s">
        <v>377</v>
      </c>
      <c r="AI260" s="811" t="s">
        <v>377</v>
      </c>
      <c r="AJ260" s="811" t="s">
        <v>377</v>
      </c>
      <c r="AK260" s="811" t="s">
        <v>377</v>
      </c>
      <c r="AL260" s="811" t="s">
        <v>377</v>
      </c>
      <c r="AM260" s="811" t="s">
        <v>377</v>
      </c>
      <c r="AN260" s="811" t="s">
        <v>377</v>
      </c>
      <c r="AO260" s="811" t="s">
        <v>377</v>
      </c>
      <c r="AP260" s="805">
        <v>10</v>
      </c>
      <c r="AQ260" s="806" t="s">
        <v>377</v>
      </c>
      <c r="AR260" s="811">
        <v>41695</v>
      </c>
      <c r="AS260" s="811">
        <v>41439</v>
      </c>
      <c r="AT260" s="804" t="s">
        <v>3836</v>
      </c>
      <c r="AU260" s="804" t="s">
        <v>3562</v>
      </c>
      <c r="AV260" s="807" t="s">
        <v>5335</v>
      </c>
      <c r="AW260" s="804" t="s">
        <v>3993</v>
      </c>
      <c r="AX260" s="816">
        <v>1</v>
      </c>
      <c r="AY260" s="817">
        <v>379</v>
      </c>
      <c r="AZ260" s="804" t="s">
        <v>5332</v>
      </c>
      <c r="BA260" s="790" t="str">
        <f t="shared" ref="BA260:BA297" si="20">CONCATENATE(N260," / ",H260)</f>
        <v>Ajout INS / 3005-9279 / 65</v>
      </c>
      <c r="BB260" s="791">
        <f t="shared" ref="BB260:BB295" si="21">MAX(Z260:AO260)</f>
        <v>42432</v>
      </c>
      <c r="BC260" s="790" t="str">
        <f t="shared" ref="BC260:BC295" si="22">INDEX($Z$2:$AO$2,0,MATCH(MAX(Z260:AO260),Z260:AO260,0))</f>
        <v>Admissibilité au PFI</v>
      </c>
      <c r="BD260" s="792">
        <f t="shared" ref="BD260:BD295" si="23">COUNTIF(Z260:AO260,BB260)</f>
        <v>1</v>
      </c>
      <c r="BE260" s="790" t="str">
        <f t="shared" ref="BE260:BE295" si="24">IF(BD260=1,"OK","doublons - À surveiller")</f>
        <v>OK</v>
      </c>
    </row>
    <row r="261" spans="1:57" ht="30">
      <c r="A261" s="803" t="s">
        <v>3598</v>
      </c>
      <c r="B261" s="803" t="s">
        <v>4087</v>
      </c>
      <c r="C261" s="804" t="s">
        <v>3862</v>
      </c>
      <c r="D261" s="804" t="s">
        <v>3600</v>
      </c>
      <c r="E261" s="805">
        <v>16</v>
      </c>
      <c r="F261" s="806" t="s">
        <v>1187</v>
      </c>
      <c r="G261" s="807" t="s">
        <v>5329</v>
      </c>
      <c r="H261" s="808" t="s">
        <v>5336</v>
      </c>
      <c r="I261" s="803" t="s">
        <v>5337</v>
      </c>
      <c r="J261" s="804" t="s">
        <v>5338</v>
      </c>
      <c r="K261" s="803" t="s">
        <v>5337</v>
      </c>
      <c r="L261" s="803" t="s">
        <v>5338</v>
      </c>
      <c r="M261" s="807" t="s">
        <v>3572</v>
      </c>
      <c r="N261" s="807" t="s">
        <v>371</v>
      </c>
      <c r="O261" s="809" t="s">
        <v>377</v>
      </c>
      <c r="P261" s="810">
        <v>2</v>
      </c>
      <c r="Q261" s="807" t="s">
        <v>1</v>
      </c>
      <c r="R261" s="811">
        <v>41787</v>
      </c>
      <c r="S261" s="811" t="s">
        <v>377</v>
      </c>
      <c r="T261" s="811">
        <v>42172</v>
      </c>
      <c r="U261" s="811" t="s">
        <v>377</v>
      </c>
      <c r="V261" s="812">
        <v>42282</v>
      </c>
      <c r="W261" s="813">
        <v>42282</v>
      </c>
      <c r="X261" s="814" t="s">
        <v>377</v>
      </c>
      <c r="Y261" s="815" t="s">
        <v>377</v>
      </c>
      <c r="Z261" s="811" t="s">
        <v>377</v>
      </c>
      <c r="AA261" s="811" t="s">
        <v>377</v>
      </c>
      <c r="AB261" s="811" t="s">
        <v>377</v>
      </c>
      <c r="AC261" s="811" t="s">
        <v>377</v>
      </c>
      <c r="AD261" s="811" t="s">
        <v>377</v>
      </c>
      <c r="AE261" s="811" t="s">
        <v>377</v>
      </c>
      <c r="AF261" s="811" t="s">
        <v>377</v>
      </c>
      <c r="AG261" s="811" t="s">
        <v>377</v>
      </c>
      <c r="AH261" s="811">
        <v>42282</v>
      </c>
      <c r="AI261" s="811" t="s">
        <v>377</v>
      </c>
      <c r="AJ261" s="811" t="s">
        <v>377</v>
      </c>
      <c r="AK261" s="811">
        <v>42282</v>
      </c>
      <c r="AL261" s="811">
        <v>42282</v>
      </c>
      <c r="AM261" s="811">
        <v>42282</v>
      </c>
      <c r="AN261" s="811" t="s">
        <v>377</v>
      </c>
      <c r="AO261" s="811" t="s">
        <v>377</v>
      </c>
      <c r="AP261" s="805">
        <v>10</v>
      </c>
      <c r="AQ261" s="806" t="s">
        <v>5339</v>
      </c>
      <c r="AR261" s="811">
        <v>41695</v>
      </c>
      <c r="AS261" s="811" t="s">
        <v>377</v>
      </c>
      <c r="AT261" s="804" t="s">
        <v>377</v>
      </c>
      <c r="AU261" s="804" t="s">
        <v>3563</v>
      </c>
      <c r="AV261" s="807" t="s">
        <v>5340</v>
      </c>
      <c r="AW261" s="804" t="s">
        <v>4003</v>
      </c>
      <c r="AX261" s="816">
        <v>8</v>
      </c>
      <c r="AY261" s="817">
        <v>954</v>
      </c>
      <c r="AZ261" s="804" t="s">
        <v>5338</v>
      </c>
      <c r="BA261" s="790" t="str">
        <f t="shared" si="20"/>
        <v>Augment. INS / 2843-6616 / NULL</v>
      </c>
      <c r="BB261" s="791" t="s">
        <v>3577</v>
      </c>
      <c r="BC261" s="791" t="s">
        <v>3577</v>
      </c>
      <c r="BD261" s="791" t="s">
        <v>3577</v>
      </c>
      <c r="BE261" s="791" t="s">
        <v>3577</v>
      </c>
    </row>
    <row r="262" spans="1:57" ht="30">
      <c r="A262" s="803" t="s">
        <v>3598</v>
      </c>
      <c r="B262" s="803" t="s">
        <v>4087</v>
      </c>
      <c r="C262" s="804" t="s">
        <v>3862</v>
      </c>
      <c r="D262" s="804" t="s">
        <v>3600</v>
      </c>
      <c r="E262" s="805">
        <v>16</v>
      </c>
      <c r="F262" s="806" t="s">
        <v>5341</v>
      </c>
      <c r="G262" s="807" t="s">
        <v>5329</v>
      </c>
      <c r="H262" s="808" t="s">
        <v>5342</v>
      </c>
      <c r="I262" s="803" t="s">
        <v>5343</v>
      </c>
      <c r="J262" s="804" t="s">
        <v>5344</v>
      </c>
      <c r="K262" s="803" t="s">
        <v>1194</v>
      </c>
      <c r="L262" s="803" t="s">
        <v>1193</v>
      </c>
      <c r="M262" s="807" t="s">
        <v>3560</v>
      </c>
      <c r="N262" s="807" t="s">
        <v>347</v>
      </c>
      <c r="O262" s="809">
        <v>80</v>
      </c>
      <c r="P262" s="810">
        <v>80</v>
      </c>
      <c r="Q262" s="807" t="s">
        <v>1</v>
      </c>
      <c r="R262" s="811">
        <v>42305</v>
      </c>
      <c r="S262" s="811" t="s">
        <v>377</v>
      </c>
      <c r="T262" s="811">
        <v>42319</v>
      </c>
      <c r="U262" s="811" t="s">
        <v>377</v>
      </c>
      <c r="V262" s="812">
        <v>43556</v>
      </c>
      <c r="W262" s="813">
        <v>43921</v>
      </c>
      <c r="X262" s="814" t="s">
        <v>377</v>
      </c>
      <c r="Y262" s="815">
        <v>11.9677419354839</v>
      </c>
      <c r="Z262" s="811" t="s">
        <v>377</v>
      </c>
      <c r="AA262" s="811" t="s">
        <v>377</v>
      </c>
      <c r="AB262" s="811" t="s">
        <v>377</v>
      </c>
      <c r="AC262" s="811" t="s">
        <v>377</v>
      </c>
      <c r="AD262" s="811" t="s">
        <v>377</v>
      </c>
      <c r="AE262" s="811" t="s">
        <v>377</v>
      </c>
      <c r="AF262" s="811" t="s">
        <v>377</v>
      </c>
      <c r="AG262" s="811" t="s">
        <v>377</v>
      </c>
      <c r="AH262" s="811" t="s">
        <v>377</v>
      </c>
      <c r="AI262" s="811" t="s">
        <v>377</v>
      </c>
      <c r="AJ262" s="811" t="s">
        <v>377</v>
      </c>
      <c r="AK262" s="811" t="s">
        <v>377</v>
      </c>
      <c r="AL262" s="811" t="s">
        <v>377</v>
      </c>
      <c r="AM262" s="811" t="s">
        <v>377</v>
      </c>
      <c r="AN262" s="811" t="s">
        <v>377</v>
      </c>
      <c r="AO262" s="811" t="s">
        <v>377</v>
      </c>
      <c r="AP262" s="805">
        <v>10</v>
      </c>
      <c r="AQ262" s="806" t="s">
        <v>377</v>
      </c>
      <c r="AR262" s="811">
        <v>41695</v>
      </c>
      <c r="AS262" s="811">
        <v>41439</v>
      </c>
      <c r="AT262" s="804" t="s">
        <v>4169</v>
      </c>
      <c r="AU262" s="804" t="s">
        <v>3596</v>
      </c>
      <c r="AV262" s="807" t="s">
        <v>5345</v>
      </c>
      <c r="AW262" s="804" t="s">
        <v>3993</v>
      </c>
      <c r="AX262" s="816">
        <v>1</v>
      </c>
      <c r="AY262" s="817">
        <v>60001200</v>
      </c>
      <c r="AZ262" s="804" t="s">
        <v>5344</v>
      </c>
      <c r="BA262" s="790" t="str">
        <f t="shared" si="20"/>
        <v>Ajout INS / 3005-9293 / 80</v>
      </c>
      <c r="BB262" s="791">
        <f t="shared" si="21"/>
        <v>0</v>
      </c>
      <c r="BC262" s="791" t="s">
        <v>3654</v>
      </c>
      <c r="BD262" s="792" t="s">
        <v>3655</v>
      </c>
      <c r="BE262" s="790" t="s">
        <v>3654</v>
      </c>
    </row>
    <row r="263" spans="1:57" ht="30">
      <c r="A263" s="803" t="s">
        <v>3598</v>
      </c>
      <c r="B263" s="803" t="s">
        <v>4087</v>
      </c>
      <c r="C263" s="804" t="s">
        <v>3862</v>
      </c>
      <c r="D263" s="804" t="s">
        <v>3600</v>
      </c>
      <c r="E263" s="805">
        <v>16</v>
      </c>
      <c r="F263" s="806" t="s">
        <v>1187</v>
      </c>
      <c r="G263" s="807" t="s">
        <v>5329</v>
      </c>
      <c r="H263" s="808" t="s">
        <v>5346</v>
      </c>
      <c r="I263" s="803" t="s">
        <v>5347</v>
      </c>
      <c r="J263" s="804" t="s">
        <v>5348</v>
      </c>
      <c r="K263" s="803" t="s">
        <v>5347</v>
      </c>
      <c r="L263" s="803" t="s">
        <v>5348</v>
      </c>
      <c r="M263" s="807" t="s">
        <v>3572</v>
      </c>
      <c r="N263" s="807" t="s">
        <v>371</v>
      </c>
      <c r="O263" s="809" t="s">
        <v>377</v>
      </c>
      <c r="P263" s="810">
        <v>5</v>
      </c>
      <c r="Q263" s="807" t="s">
        <v>1</v>
      </c>
      <c r="R263" s="811">
        <v>41789</v>
      </c>
      <c r="S263" s="811">
        <v>41789</v>
      </c>
      <c r="T263" s="811" t="s">
        <v>377</v>
      </c>
      <c r="U263" s="811" t="s">
        <v>377</v>
      </c>
      <c r="V263" s="812" t="s">
        <v>377</v>
      </c>
      <c r="W263" s="813" t="s">
        <v>377</v>
      </c>
      <c r="X263" s="814" t="s">
        <v>377</v>
      </c>
      <c r="Y263" s="815" t="s">
        <v>377</v>
      </c>
      <c r="Z263" s="811" t="s">
        <v>377</v>
      </c>
      <c r="AA263" s="811" t="s">
        <v>377</v>
      </c>
      <c r="AB263" s="811" t="s">
        <v>377</v>
      </c>
      <c r="AC263" s="811" t="s">
        <v>377</v>
      </c>
      <c r="AD263" s="811" t="s">
        <v>377</v>
      </c>
      <c r="AE263" s="811" t="s">
        <v>377</v>
      </c>
      <c r="AF263" s="811" t="s">
        <v>377</v>
      </c>
      <c r="AG263" s="811" t="s">
        <v>377</v>
      </c>
      <c r="AH263" s="811" t="s">
        <v>377</v>
      </c>
      <c r="AI263" s="811" t="s">
        <v>377</v>
      </c>
      <c r="AJ263" s="811" t="s">
        <v>377</v>
      </c>
      <c r="AK263" s="811" t="s">
        <v>377</v>
      </c>
      <c r="AL263" s="811" t="s">
        <v>377</v>
      </c>
      <c r="AM263" s="811" t="s">
        <v>377</v>
      </c>
      <c r="AN263" s="811" t="s">
        <v>377</v>
      </c>
      <c r="AO263" s="811" t="s">
        <v>377</v>
      </c>
      <c r="AP263" s="805" t="s">
        <v>377</v>
      </c>
      <c r="AQ263" s="806" t="s">
        <v>5349</v>
      </c>
      <c r="AR263" s="811" t="s">
        <v>377</v>
      </c>
      <c r="AS263" s="811" t="s">
        <v>377</v>
      </c>
      <c r="AT263" s="804" t="s">
        <v>377</v>
      </c>
      <c r="AU263" s="804" t="s">
        <v>357</v>
      </c>
      <c r="AV263" s="807" t="s">
        <v>5350</v>
      </c>
      <c r="AW263" s="804" t="s">
        <v>4003</v>
      </c>
      <c r="AX263" s="816">
        <v>7</v>
      </c>
      <c r="AY263" s="817">
        <v>1271</v>
      </c>
      <c r="AZ263" s="804" t="s">
        <v>5348</v>
      </c>
      <c r="BA263" s="790" t="str">
        <f t="shared" si="20"/>
        <v>Augment. INS / 3094-6776 / NULL</v>
      </c>
      <c r="BB263" s="791" t="s">
        <v>3577</v>
      </c>
      <c r="BC263" s="791" t="s">
        <v>3577</v>
      </c>
      <c r="BD263" s="791" t="s">
        <v>3577</v>
      </c>
      <c r="BE263" s="791" t="s">
        <v>3577</v>
      </c>
    </row>
    <row r="264" spans="1:57" ht="30">
      <c r="A264" s="803" t="s">
        <v>3598</v>
      </c>
      <c r="B264" s="803" t="s">
        <v>4087</v>
      </c>
      <c r="C264" s="804" t="s">
        <v>3862</v>
      </c>
      <c r="D264" s="804" t="s">
        <v>3600</v>
      </c>
      <c r="E264" s="805">
        <v>16</v>
      </c>
      <c r="F264" s="806" t="s">
        <v>1187</v>
      </c>
      <c r="G264" s="807" t="s">
        <v>5329</v>
      </c>
      <c r="H264" s="808" t="s">
        <v>5351</v>
      </c>
      <c r="I264" s="803" t="s">
        <v>5347</v>
      </c>
      <c r="J264" s="804" t="s">
        <v>5348</v>
      </c>
      <c r="K264" s="803" t="s">
        <v>5347</v>
      </c>
      <c r="L264" s="803" t="s">
        <v>5348</v>
      </c>
      <c r="M264" s="807" t="s">
        <v>3560</v>
      </c>
      <c r="N264" s="807" t="s">
        <v>371</v>
      </c>
      <c r="O264" s="809">
        <v>7</v>
      </c>
      <c r="P264" s="810">
        <v>7</v>
      </c>
      <c r="Q264" s="807" t="s">
        <v>1</v>
      </c>
      <c r="R264" s="811">
        <v>43108</v>
      </c>
      <c r="S264" s="811" t="s">
        <v>377</v>
      </c>
      <c r="T264" s="811">
        <v>43180</v>
      </c>
      <c r="U264" s="811" t="s">
        <v>377</v>
      </c>
      <c r="V264" s="812">
        <v>43668</v>
      </c>
      <c r="W264" s="813">
        <v>43668</v>
      </c>
      <c r="X264" s="814" t="s">
        <v>377</v>
      </c>
      <c r="Y264" s="815" t="s">
        <v>377</v>
      </c>
      <c r="Z264" s="811" t="s">
        <v>377</v>
      </c>
      <c r="AA264" s="811" t="s">
        <v>377</v>
      </c>
      <c r="AB264" s="811" t="s">
        <v>377</v>
      </c>
      <c r="AC264" s="811" t="s">
        <v>377</v>
      </c>
      <c r="AD264" s="811" t="s">
        <v>377</v>
      </c>
      <c r="AE264" s="811" t="s">
        <v>377</v>
      </c>
      <c r="AF264" s="811" t="s">
        <v>377</v>
      </c>
      <c r="AG264" s="811" t="s">
        <v>377</v>
      </c>
      <c r="AH264" s="811" t="s">
        <v>377</v>
      </c>
      <c r="AI264" s="811" t="s">
        <v>377</v>
      </c>
      <c r="AJ264" s="811" t="s">
        <v>377</v>
      </c>
      <c r="AK264" s="811" t="s">
        <v>377</v>
      </c>
      <c r="AL264" s="811" t="s">
        <v>377</v>
      </c>
      <c r="AM264" s="811" t="s">
        <v>377</v>
      </c>
      <c r="AN264" s="811" t="s">
        <v>377</v>
      </c>
      <c r="AO264" s="811" t="s">
        <v>377</v>
      </c>
      <c r="AP264" s="805">
        <v>10</v>
      </c>
      <c r="AQ264" s="806" t="s">
        <v>377</v>
      </c>
      <c r="AR264" s="811">
        <v>41695</v>
      </c>
      <c r="AS264" s="811" t="s">
        <v>377</v>
      </c>
      <c r="AT264" s="804" t="s">
        <v>3836</v>
      </c>
      <c r="AU264" s="804" t="s">
        <v>3562</v>
      </c>
      <c r="AV264" s="807" t="s">
        <v>5352</v>
      </c>
      <c r="AW264" s="804" t="s">
        <v>3993</v>
      </c>
      <c r="AX264" s="816">
        <v>6</v>
      </c>
      <c r="AY264" s="817">
        <v>1271</v>
      </c>
      <c r="AZ264" s="804" t="s">
        <v>5348</v>
      </c>
      <c r="BA264" s="790" t="str">
        <f t="shared" si="20"/>
        <v>Augment. INS / 3094-6776 / 7</v>
      </c>
      <c r="BB264" s="791">
        <f t="shared" si="21"/>
        <v>0</v>
      </c>
      <c r="BC264" s="791" t="s">
        <v>3654</v>
      </c>
      <c r="BD264" s="792" t="s">
        <v>3655</v>
      </c>
      <c r="BE264" s="790" t="s">
        <v>3654</v>
      </c>
    </row>
    <row r="265" spans="1:57" ht="30">
      <c r="A265" s="803" t="s">
        <v>3598</v>
      </c>
      <c r="B265" s="803" t="s">
        <v>4087</v>
      </c>
      <c r="C265" s="804" t="s">
        <v>3862</v>
      </c>
      <c r="D265" s="804" t="s">
        <v>3600</v>
      </c>
      <c r="E265" s="805">
        <v>16</v>
      </c>
      <c r="F265" s="806" t="s">
        <v>5353</v>
      </c>
      <c r="G265" s="807" t="s">
        <v>5354</v>
      </c>
      <c r="H265" s="808" t="s">
        <v>5355</v>
      </c>
      <c r="I265" s="803" t="s">
        <v>5356</v>
      </c>
      <c r="J265" s="804" t="s">
        <v>5357</v>
      </c>
      <c r="K265" s="803" t="s">
        <v>5358</v>
      </c>
      <c r="L265" s="803" t="s">
        <v>5359</v>
      </c>
      <c r="M265" s="807" t="s">
        <v>4000</v>
      </c>
      <c r="N265" s="807" t="s">
        <v>347</v>
      </c>
      <c r="O265" s="809">
        <v>0</v>
      </c>
      <c r="P265" s="810">
        <v>80</v>
      </c>
      <c r="Q265" s="807" t="s">
        <v>1</v>
      </c>
      <c r="R265" s="811" t="s">
        <v>377</v>
      </c>
      <c r="S265" s="811" t="s">
        <v>377</v>
      </c>
      <c r="T265" s="811" t="s">
        <v>377</v>
      </c>
      <c r="U265" s="811" t="s">
        <v>377</v>
      </c>
      <c r="V265" s="812" t="s">
        <v>377</v>
      </c>
      <c r="W265" s="813" t="s">
        <v>377</v>
      </c>
      <c r="X265" s="814" t="s">
        <v>377</v>
      </c>
      <c r="Y265" s="815" t="s">
        <v>377</v>
      </c>
      <c r="Z265" s="811" t="s">
        <v>377</v>
      </c>
      <c r="AA265" s="811" t="s">
        <v>377</v>
      </c>
      <c r="AB265" s="811" t="s">
        <v>377</v>
      </c>
      <c r="AC265" s="811" t="s">
        <v>377</v>
      </c>
      <c r="AD265" s="811" t="s">
        <v>377</v>
      </c>
      <c r="AE265" s="811" t="s">
        <v>377</v>
      </c>
      <c r="AF265" s="811" t="s">
        <v>377</v>
      </c>
      <c r="AG265" s="811" t="s">
        <v>377</v>
      </c>
      <c r="AH265" s="811" t="s">
        <v>377</v>
      </c>
      <c r="AI265" s="811" t="s">
        <v>377</v>
      </c>
      <c r="AJ265" s="811" t="s">
        <v>377</v>
      </c>
      <c r="AK265" s="811" t="s">
        <v>377</v>
      </c>
      <c r="AL265" s="811" t="s">
        <v>377</v>
      </c>
      <c r="AM265" s="811" t="s">
        <v>377</v>
      </c>
      <c r="AN265" s="811" t="s">
        <v>377</v>
      </c>
      <c r="AO265" s="811" t="s">
        <v>377</v>
      </c>
      <c r="AP265" s="805" t="s">
        <v>377</v>
      </c>
      <c r="AQ265" s="806" t="s">
        <v>4355</v>
      </c>
      <c r="AR265" s="811" t="s">
        <v>377</v>
      </c>
      <c r="AS265" s="811">
        <v>41439</v>
      </c>
      <c r="AT265" s="804" t="s">
        <v>377</v>
      </c>
      <c r="AU265" s="804" t="s">
        <v>3596</v>
      </c>
      <c r="AV265" s="807" t="s">
        <v>5360</v>
      </c>
      <c r="AW265" s="804" t="s">
        <v>4003</v>
      </c>
      <c r="AX265" s="816">
        <v>1</v>
      </c>
      <c r="AY265" s="817">
        <v>60001096</v>
      </c>
      <c r="AZ265" s="804" t="s">
        <v>5357</v>
      </c>
      <c r="BA265" s="790" t="str">
        <f t="shared" si="20"/>
        <v>Ajout INS / 3005-9495 / 0</v>
      </c>
      <c r="BB265" s="791">
        <f t="shared" si="21"/>
        <v>0</v>
      </c>
      <c r="BC265" s="791" t="s">
        <v>3654</v>
      </c>
      <c r="BD265" s="792" t="s">
        <v>3655</v>
      </c>
      <c r="BE265" s="790" t="s">
        <v>3654</v>
      </c>
    </row>
    <row r="266" spans="1:57" ht="30">
      <c r="A266" s="803" t="s">
        <v>3598</v>
      </c>
      <c r="B266" s="803" t="s">
        <v>4087</v>
      </c>
      <c r="C266" s="804" t="s">
        <v>3862</v>
      </c>
      <c r="D266" s="804" t="s">
        <v>3600</v>
      </c>
      <c r="E266" s="805">
        <v>16</v>
      </c>
      <c r="F266" s="806" t="s">
        <v>2886</v>
      </c>
      <c r="G266" s="807" t="s">
        <v>5354</v>
      </c>
      <c r="H266" s="808" t="s">
        <v>5361</v>
      </c>
      <c r="I266" s="803" t="s">
        <v>5362</v>
      </c>
      <c r="J266" s="804" t="s">
        <v>5363</v>
      </c>
      <c r="K266" s="803" t="s">
        <v>5364</v>
      </c>
      <c r="L266" s="803" t="s">
        <v>2887</v>
      </c>
      <c r="M266" s="807" t="s">
        <v>3560</v>
      </c>
      <c r="N266" s="807" t="s">
        <v>347</v>
      </c>
      <c r="O266" s="809">
        <v>39</v>
      </c>
      <c r="P266" s="810">
        <v>39</v>
      </c>
      <c r="Q266" s="807" t="s">
        <v>1</v>
      </c>
      <c r="R266" s="811">
        <v>42272</v>
      </c>
      <c r="S266" s="811" t="s">
        <v>377</v>
      </c>
      <c r="T266" s="811">
        <v>42278</v>
      </c>
      <c r="U266" s="811" t="s">
        <v>377</v>
      </c>
      <c r="V266" s="812">
        <v>43966</v>
      </c>
      <c r="W266" s="813">
        <v>43966</v>
      </c>
      <c r="X266" s="814" t="s">
        <v>377</v>
      </c>
      <c r="Y266" s="815" t="s">
        <v>377</v>
      </c>
      <c r="Z266" s="811" t="s">
        <v>377</v>
      </c>
      <c r="AA266" s="811" t="s">
        <v>377</v>
      </c>
      <c r="AB266" s="811" t="s">
        <v>377</v>
      </c>
      <c r="AC266" s="811" t="s">
        <v>377</v>
      </c>
      <c r="AD266" s="811" t="s">
        <v>377</v>
      </c>
      <c r="AE266" s="811" t="s">
        <v>377</v>
      </c>
      <c r="AF266" s="811" t="s">
        <v>377</v>
      </c>
      <c r="AG266" s="811" t="s">
        <v>377</v>
      </c>
      <c r="AH266" s="811" t="s">
        <v>377</v>
      </c>
      <c r="AI266" s="811" t="s">
        <v>377</v>
      </c>
      <c r="AJ266" s="811" t="s">
        <v>377</v>
      </c>
      <c r="AK266" s="811" t="s">
        <v>377</v>
      </c>
      <c r="AL266" s="811" t="s">
        <v>377</v>
      </c>
      <c r="AM266" s="811" t="s">
        <v>377</v>
      </c>
      <c r="AN266" s="811" t="s">
        <v>377</v>
      </c>
      <c r="AO266" s="811" t="s">
        <v>377</v>
      </c>
      <c r="AP266" s="805">
        <v>10</v>
      </c>
      <c r="AQ266" s="806" t="s">
        <v>377</v>
      </c>
      <c r="AR266" s="811">
        <v>41695</v>
      </c>
      <c r="AS266" s="811">
        <v>41439</v>
      </c>
      <c r="AT266" s="804" t="s">
        <v>3991</v>
      </c>
      <c r="AU266" s="804" t="s">
        <v>4001</v>
      </c>
      <c r="AV266" s="807" t="s">
        <v>5365</v>
      </c>
      <c r="AW266" s="804" t="s">
        <v>3993</v>
      </c>
      <c r="AX266" s="816">
        <v>1</v>
      </c>
      <c r="AY266" s="817">
        <v>60003981</v>
      </c>
      <c r="AZ266" s="804" t="s">
        <v>5363</v>
      </c>
      <c r="BA266" s="790" t="str">
        <f t="shared" si="20"/>
        <v>Ajout INS / 3005-9497 / 39</v>
      </c>
      <c r="BB266" s="791">
        <f t="shared" si="21"/>
        <v>0</v>
      </c>
      <c r="BC266" s="791" t="s">
        <v>3654</v>
      </c>
      <c r="BD266" s="792" t="s">
        <v>3655</v>
      </c>
      <c r="BE266" s="790" t="s">
        <v>3654</v>
      </c>
    </row>
    <row r="267" spans="1:57" ht="30">
      <c r="A267" s="803" t="s">
        <v>3598</v>
      </c>
      <c r="B267" s="803" t="s">
        <v>4087</v>
      </c>
      <c r="C267" s="804" t="s">
        <v>3862</v>
      </c>
      <c r="D267" s="804" t="s">
        <v>3600</v>
      </c>
      <c r="E267" s="805">
        <v>16</v>
      </c>
      <c r="F267" s="806" t="s">
        <v>2517</v>
      </c>
      <c r="G267" s="807" t="s">
        <v>2507</v>
      </c>
      <c r="H267" s="808" t="s">
        <v>5366</v>
      </c>
      <c r="I267" s="803" t="s">
        <v>5367</v>
      </c>
      <c r="J267" s="804" t="s">
        <v>2509</v>
      </c>
      <c r="K267" s="803" t="s">
        <v>5368</v>
      </c>
      <c r="L267" s="803" t="s">
        <v>5369</v>
      </c>
      <c r="M267" s="807" t="s">
        <v>3572</v>
      </c>
      <c r="N267" s="807" t="s">
        <v>347</v>
      </c>
      <c r="O267" s="809">
        <v>60</v>
      </c>
      <c r="P267" s="810">
        <v>60</v>
      </c>
      <c r="Q267" s="807" t="s">
        <v>1</v>
      </c>
      <c r="R267" s="811">
        <v>41766</v>
      </c>
      <c r="S267" s="811" t="s">
        <v>377</v>
      </c>
      <c r="T267" s="811">
        <v>42402</v>
      </c>
      <c r="U267" s="811" t="s">
        <v>377</v>
      </c>
      <c r="V267" s="812">
        <v>42961</v>
      </c>
      <c r="W267" s="813">
        <v>43738</v>
      </c>
      <c r="X267" s="814" t="s">
        <v>377</v>
      </c>
      <c r="Y267" s="815">
        <v>25.5161290322581</v>
      </c>
      <c r="Z267" s="811" t="s">
        <v>377</v>
      </c>
      <c r="AA267" s="811" t="s">
        <v>377</v>
      </c>
      <c r="AB267" s="811" t="s">
        <v>377</v>
      </c>
      <c r="AC267" s="811" t="s">
        <v>377</v>
      </c>
      <c r="AD267" s="811" t="s">
        <v>377</v>
      </c>
      <c r="AE267" s="811" t="s">
        <v>377</v>
      </c>
      <c r="AF267" s="811" t="s">
        <v>377</v>
      </c>
      <c r="AG267" s="811" t="s">
        <v>377</v>
      </c>
      <c r="AH267" s="811" t="s">
        <v>377</v>
      </c>
      <c r="AI267" s="811" t="s">
        <v>377</v>
      </c>
      <c r="AJ267" s="811" t="s">
        <v>377</v>
      </c>
      <c r="AK267" s="811" t="s">
        <v>377</v>
      </c>
      <c r="AL267" s="811" t="s">
        <v>377</v>
      </c>
      <c r="AM267" s="811" t="s">
        <v>377</v>
      </c>
      <c r="AN267" s="811" t="s">
        <v>377</v>
      </c>
      <c r="AO267" s="811" t="s">
        <v>377</v>
      </c>
      <c r="AP267" s="805">
        <v>70</v>
      </c>
      <c r="AQ267" s="806" t="s">
        <v>5370</v>
      </c>
      <c r="AR267" s="811">
        <v>41765</v>
      </c>
      <c r="AS267" s="811">
        <v>41439</v>
      </c>
      <c r="AT267" s="804" t="s">
        <v>3836</v>
      </c>
      <c r="AU267" s="804" t="s">
        <v>3562</v>
      </c>
      <c r="AV267" s="807" t="s">
        <v>5371</v>
      </c>
      <c r="AW267" s="804" t="s">
        <v>3993</v>
      </c>
      <c r="AX267" s="816">
        <v>1</v>
      </c>
      <c r="AY267" s="817">
        <v>60012932</v>
      </c>
      <c r="AZ267" s="804" t="s">
        <v>2509</v>
      </c>
      <c r="BA267" s="790" t="str">
        <f t="shared" si="20"/>
        <v>Ajout INS / 3005-9832 / 60</v>
      </c>
      <c r="BB267" s="791" t="s">
        <v>3577</v>
      </c>
      <c r="BC267" s="791" t="s">
        <v>3577</v>
      </c>
      <c r="BD267" s="791" t="s">
        <v>3577</v>
      </c>
      <c r="BE267" s="791" t="s">
        <v>3577</v>
      </c>
    </row>
    <row r="268" spans="1:57" ht="30">
      <c r="A268" s="803" t="s">
        <v>3598</v>
      </c>
      <c r="B268" s="803" t="s">
        <v>4087</v>
      </c>
      <c r="C268" s="804" t="s">
        <v>3868</v>
      </c>
      <c r="D268" s="804" t="s">
        <v>3600</v>
      </c>
      <c r="E268" s="805">
        <v>16</v>
      </c>
      <c r="F268" s="806" t="s">
        <v>2523</v>
      </c>
      <c r="G268" s="807" t="s">
        <v>2522</v>
      </c>
      <c r="H268" s="808" t="s">
        <v>5372</v>
      </c>
      <c r="I268" s="803" t="s">
        <v>5373</v>
      </c>
      <c r="J268" s="804" t="s">
        <v>5374</v>
      </c>
      <c r="K268" s="803" t="s">
        <v>2525</v>
      </c>
      <c r="L268" s="803" t="s">
        <v>3034</v>
      </c>
      <c r="M268" s="807" t="s">
        <v>3560</v>
      </c>
      <c r="N268" s="807" t="s">
        <v>347</v>
      </c>
      <c r="O268" s="809">
        <v>63</v>
      </c>
      <c r="P268" s="810">
        <v>63</v>
      </c>
      <c r="Q268" s="807" t="s">
        <v>1</v>
      </c>
      <c r="R268" s="811">
        <v>41767</v>
      </c>
      <c r="S268" s="811" t="s">
        <v>377</v>
      </c>
      <c r="T268" s="811">
        <v>42349</v>
      </c>
      <c r="U268" s="811" t="s">
        <v>377</v>
      </c>
      <c r="V268" s="812">
        <v>43190</v>
      </c>
      <c r="W268" s="813">
        <v>44044</v>
      </c>
      <c r="X268" s="814" t="s">
        <v>377</v>
      </c>
      <c r="Y268" s="815">
        <v>28.032258064516096</v>
      </c>
      <c r="Z268" s="811" t="s">
        <v>377</v>
      </c>
      <c r="AA268" s="811" t="s">
        <v>377</v>
      </c>
      <c r="AB268" s="811" t="s">
        <v>377</v>
      </c>
      <c r="AC268" s="811" t="s">
        <v>377</v>
      </c>
      <c r="AD268" s="811" t="s">
        <v>377</v>
      </c>
      <c r="AE268" s="811" t="s">
        <v>377</v>
      </c>
      <c r="AF268" s="811" t="s">
        <v>377</v>
      </c>
      <c r="AG268" s="811" t="s">
        <v>377</v>
      </c>
      <c r="AH268" s="811" t="s">
        <v>377</v>
      </c>
      <c r="AI268" s="811" t="s">
        <v>377</v>
      </c>
      <c r="AJ268" s="811" t="s">
        <v>377</v>
      </c>
      <c r="AK268" s="811" t="s">
        <v>377</v>
      </c>
      <c r="AL268" s="811" t="s">
        <v>377</v>
      </c>
      <c r="AM268" s="811" t="s">
        <v>377</v>
      </c>
      <c r="AN268" s="811" t="s">
        <v>377</v>
      </c>
      <c r="AO268" s="811" t="s">
        <v>377</v>
      </c>
      <c r="AP268" s="805">
        <v>10</v>
      </c>
      <c r="AQ268" s="806" t="s">
        <v>377</v>
      </c>
      <c r="AR268" s="811">
        <v>41695</v>
      </c>
      <c r="AS268" s="811">
        <v>41439</v>
      </c>
      <c r="AT268" s="804" t="s">
        <v>3836</v>
      </c>
      <c r="AU268" s="804" t="s">
        <v>3562</v>
      </c>
      <c r="AV268" s="807" t="s">
        <v>5375</v>
      </c>
      <c r="AW268" s="804" t="s">
        <v>3993</v>
      </c>
      <c r="AX268" s="816">
        <v>1</v>
      </c>
      <c r="AY268" s="817">
        <v>432</v>
      </c>
      <c r="AZ268" s="804" t="s">
        <v>5374</v>
      </c>
      <c r="BA268" s="790" t="str">
        <f t="shared" si="20"/>
        <v>Ajout INS / 3005-9267 / 63</v>
      </c>
      <c r="BB268" s="791">
        <f t="shared" si="21"/>
        <v>0</v>
      </c>
      <c r="BC268" s="791" t="s">
        <v>3654</v>
      </c>
      <c r="BD268" s="792" t="s">
        <v>3655</v>
      </c>
      <c r="BE268" s="790" t="s">
        <v>3654</v>
      </c>
    </row>
    <row r="269" spans="1:57" ht="30">
      <c r="A269" s="803" t="s">
        <v>3598</v>
      </c>
      <c r="B269" s="803" t="s">
        <v>4087</v>
      </c>
      <c r="C269" s="804" t="s">
        <v>3868</v>
      </c>
      <c r="D269" s="804" t="s">
        <v>3600</v>
      </c>
      <c r="E269" s="805">
        <v>16</v>
      </c>
      <c r="F269" s="806" t="s">
        <v>5376</v>
      </c>
      <c r="G269" s="807" t="s">
        <v>2563</v>
      </c>
      <c r="H269" s="808" t="s">
        <v>5377</v>
      </c>
      <c r="I269" s="803" t="s">
        <v>3937</v>
      </c>
      <c r="J269" s="804" t="s">
        <v>3938</v>
      </c>
      <c r="K269" s="803" t="s">
        <v>5378</v>
      </c>
      <c r="L269" s="803" t="s">
        <v>5379</v>
      </c>
      <c r="M269" s="807" t="s">
        <v>3560</v>
      </c>
      <c r="N269" s="807" t="s">
        <v>347</v>
      </c>
      <c r="O269" s="809">
        <v>64</v>
      </c>
      <c r="P269" s="810">
        <v>64</v>
      </c>
      <c r="Q269" s="807" t="s">
        <v>1</v>
      </c>
      <c r="R269" s="811">
        <v>41816</v>
      </c>
      <c r="S269" s="811" t="s">
        <v>377</v>
      </c>
      <c r="T269" s="811">
        <v>42326</v>
      </c>
      <c r="U269" s="811" t="s">
        <v>377</v>
      </c>
      <c r="V269" s="812">
        <v>43235</v>
      </c>
      <c r="W269" s="813">
        <v>43921</v>
      </c>
      <c r="X269" s="814" t="s">
        <v>377</v>
      </c>
      <c r="Y269" s="815">
        <v>22.5161290322581</v>
      </c>
      <c r="Z269" s="811" t="s">
        <v>377</v>
      </c>
      <c r="AA269" s="811" t="s">
        <v>377</v>
      </c>
      <c r="AB269" s="811" t="s">
        <v>377</v>
      </c>
      <c r="AC269" s="811" t="s">
        <v>377</v>
      </c>
      <c r="AD269" s="811" t="s">
        <v>377</v>
      </c>
      <c r="AE269" s="811" t="s">
        <v>377</v>
      </c>
      <c r="AF269" s="811" t="s">
        <v>377</v>
      </c>
      <c r="AG269" s="811" t="s">
        <v>377</v>
      </c>
      <c r="AH269" s="811" t="s">
        <v>377</v>
      </c>
      <c r="AI269" s="811" t="s">
        <v>377</v>
      </c>
      <c r="AJ269" s="811" t="s">
        <v>377</v>
      </c>
      <c r="AK269" s="811" t="s">
        <v>377</v>
      </c>
      <c r="AL269" s="811" t="s">
        <v>377</v>
      </c>
      <c r="AM269" s="811" t="s">
        <v>377</v>
      </c>
      <c r="AN269" s="811" t="s">
        <v>377</v>
      </c>
      <c r="AO269" s="811" t="s">
        <v>377</v>
      </c>
      <c r="AP269" s="805">
        <v>10</v>
      </c>
      <c r="AQ269" s="806" t="s">
        <v>377</v>
      </c>
      <c r="AR269" s="811">
        <v>41695</v>
      </c>
      <c r="AS269" s="811" t="s">
        <v>377</v>
      </c>
      <c r="AT269" s="804" t="s">
        <v>4125</v>
      </c>
      <c r="AU269" s="804" t="s">
        <v>3596</v>
      </c>
      <c r="AV269" s="807" t="s">
        <v>5380</v>
      </c>
      <c r="AW269" s="804" t="s">
        <v>3993</v>
      </c>
      <c r="AX269" s="816">
        <v>2</v>
      </c>
      <c r="AY269" s="817">
        <v>507</v>
      </c>
      <c r="AZ269" s="804" t="s">
        <v>3938</v>
      </c>
      <c r="BA269" s="790" t="str">
        <f t="shared" si="20"/>
        <v>Ajout INS / 3005-9306 / 64</v>
      </c>
      <c r="BB269" s="791">
        <f t="shared" si="21"/>
        <v>0</v>
      </c>
      <c r="BC269" s="791" t="s">
        <v>3654</v>
      </c>
      <c r="BD269" s="792" t="s">
        <v>3655</v>
      </c>
      <c r="BE269" s="790" t="s">
        <v>3654</v>
      </c>
    </row>
    <row r="270" spans="1:57" ht="30">
      <c r="A270" s="803" t="s">
        <v>3598</v>
      </c>
      <c r="B270" s="803" t="s">
        <v>4087</v>
      </c>
      <c r="C270" s="804" t="s">
        <v>3862</v>
      </c>
      <c r="D270" s="804" t="s">
        <v>3600</v>
      </c>
      <c r="E270" s="805">
        <v>16</v>
      </c>
      <c r="F270" s="806" t="s">
        <v>2564</v>
      </c>
      <c r="G270" s="807" t="s">
        <v>2563</v>
      </c>
      <c r="H270" s="808" t="s">
        <v>5381</v>
      </c>
      <c r="I270" s="803" t="s">
        <v>5382</v>
      </c>
      <c r="J270" s="804" t="s">
        <v>5383</v>
      </c>
      <c r="K270" s="803" t="s">
        <v>2566</v>
      </c>
      <c r="L270" s="803" t="s">
        <v>2565</v>
      </c>
      <c r="M270" s="807" t="s">
        <v>4000</v>
      </c>
      <c r="N270" s="807" t="s">
        <v>347</v>
      </c>
      <c r="O270" s="809">
        <v>70</v>
      </c>
      <c r="P270" s="810">
        <v>70</v>
      </c>
      <c r="Q270" s="807" t="s">
        <v>1</v>
      </c>
      <c r="R270" s="811">
        <v>41820</v>
      </c>
      <c r="S270" s="811">
        <v>41820</v>
      </c>
      <c r="T270" s="811" t="s">
        <v>377</v>
      </c>
      <c r="U270" s="811" t="s">
        <v>377</v>
      </c>
      <c r="V270" s="812" t="s">
        <v>377</v>
      </c>
      <c r="W270" s="813" t="s">
        <v>377</v>
      </c>
      <c r="X270" s="814" t="s">
        <v>377</v>
      </c>
      <c r="Y270" s="815" t="s">
        <v>377</v>
      </c>
      <c r="Z270" s="811" t="s">
        <v>377</v>
      </c>
      <c r="AA270" s="811" t="s">
        <v>377</v>
      </c>
      <c r="AB270" s="811" t="s">
        <v>377</v>
      </c>
      <c r="AC270" s="811" t="s">
        <v>377</v>
      </c>
      <c r="AD270" s="811" t="s">
        <v>377</v>
      </c>
      <c r="AE270" s="811" t="s">
        <v>377</v>
      </c>
      <c r="AF270" s="811" t="s">
        <v>377</v>
      </c>
      <c r="AG270" s="811" t="s">
        <v>377</v>
      </c>
      <c r="AH270" s="811" t="s">
        <v>377</v>
      </c>
      <c r="AI270" s="811" t="s">
        <v>377</v>
      </c>
      <c r="AJ270" s="811" t="s">
        <v>377</v>
      </c>
      <c r="AK270" s="811" t="s">
        <v>377</v>
      </c>
      <c r="AL270" s="811" t="s">
        <v>377</v>
      </c>
      <c r="AM270" s="811" t="s">
        <v>377</v>
      </c>
      <c r="AN270" s="811" t="s">
        <v>377</v>
      </c>
      <c r="AO270" s="811" t="s">
        <v>377</v>
      </c>
      <c r="AP270" s="805" t="s">
        <v>377</v>
      </c>
      <c r="AQ270" s="806" t="s">
        <v>377</v>
      </c>
      <c r="AR270" s="811">
        <v>41695</v>
      </c>
      <c r="AS270" s="811">
        <v>41439</v>
      </c>
      <c r="AT270" s="804" t="s">
        <v>377</v>
      </c>
      <c r="AU270" s="804" t="s">
        <v>3596</v>
      </c>
      <c r="AV270" s="807" t="s">
        <v>5384</v>
      </c>
      <c r="AW270" s="804" t="s">
        <v>3993</v>
      </c>
      <c r="AX270" s="816">
        <v>1</v>
      </c>
      <c r="AY270" s="817">
        <v>1209</v>
      </c>
      <c r="AZ270" s="804" t="s">
        <v>5383</v>
      </c>
      <c r="BA270" s="790" t="str">
        <f t="shared" si="20"/>
        <v>Ajout INS / 3005-9232 / 70</v>
      </c>
      <c r="BB270" s="791">
        <f t="shared" si="21"/>
        <v>0</v>
      </c>
      <c r="BC270" s="791" t="s">
        <v>3654</v>
      </c>
      <c r="BD270" s="792" t="s">
        <v>3655</v>
      </c>
      <c r="BE270" s="790" t="s">
        <v>3654</v>
      </c>
    </row>
    <row r="271" spans="1:57" ht="30">
      <c r="A271" s="803" t="s">
        <v>3598</v>
      </c>
      <c r="B271" s="803" t="s">
        <v>4087</v>
      </c>
      <c r="C271" s="804" t="s">
        <v>3868</v>
      </c>
      <c r="D271" s="804" t="s">
        <v>3600</v>
      </c>
      <c r="E271" s="805">
        <v>16</v>
      </c>
      <c r="F271" s="806" t="s">
        <v>2569</v>
      </c>
      <c r="G271" s="807" t="s">
        <v>2563</v>
      </c>
      <c r="H271" s="808" t="s">
        <v>5385</v>
      </c>
      <c r="I271" s="803" t="s">
        <v>5386</v>
      </c>
      <c r="J271" s="804" t="s">
        <v>5387</v>
      </c>
      <c r="K271" s="803" t="s">
        <v>2571</v>
      </c>
      <c r="L271" s="803" t="s">
        <v>2570</v>
      </c>
      <c r="M271" s="807" t="s">
        <v>3560</v>
      </c>
      <c r="N271" s="807" t="s">
        <v>371</v>
      </c>
      <c r="O271" s="809">
        <v>30</v>
      </c>
      <c r="P271" s="810">
        <v>30</v>
      </c>
      <c r="Q271" s="807" t="s">
        <v>1</v>
      </c>
      <c r="R271" s="811">
        <v>41788</v>
      </c>
      <c r="S271" s="811" t="s">
        <v>377</v>
      </c>
      <c r="T271" s="811">
        <v>42333</v>
      </c>
      <c r="U271" s="811" t="s">
        <v>377</v>
      </c>
      <c r="V271" s="812">
        <v>42961</v>
      </c>
      <c r="W271" s="813">
        <v>43738</v>
      </c>
      <c r="X271" s="814" t="s">
        <v>377</v>
      </c>
      <c r="Y271" s="815">
        <v>25.5161290322581</v>
      </c>
      <c r="Z271" s="811" t="s">
        <v>377</v>
      </c>
      <c r="AA271" s="811" t="s">
        <v>377</v>
      </c>
      <c r="AB271" s="811" t="s">
        <v>377</v>
      </c>
      <c r="AC271" s="811" t="s">
        <v>377</v>
      </c>
      <c r="AD271" s="811" t="s">
        <v>377</v>
      </c>
      <c r="AE271" s="811" t="s">
        <v>377</v>
      </c>
      <c r="AF271" s="811" t="s">
        <v>377</v>
      </c>
      <c r="AG271" s="811" t="s">
        <v>377</v>
      </c>
      <c r="AH271" s="811" t="s">
        <v>377</v>
      </c>
      <c r="AI271" s="811" t="s">
        <v>377</v>
      </c>
      <c r="AJ271" s="811" t="s">
        <v>377</v>
      </c>
      <c r="AK271" s="811" t="s">
        <v>377</v>
      </c>
      <c r="AL271" s="811" t="s">
        <v>377</v>
      </c>
      <c r="AM271" s="811" t="s">
        <v>377</v>
      </c>
      <c r="AN271" s="811" t="s">
        <v>377</v>
      </c>
      <c r="AO271" s="811" t="s">
        <v>377</v>
      </c>
      <c r="AP271" s="805">
        <v>10</v>
      </c>
      <c r="AQ271" s="806" t="s">
        <v>377</v>
      </c>
      <c r="AR271" s="811">
        <v>41695</v>
      </c>
      <c r="AS271" s="811">
        <v>41439</v>
      </c>
      <c r="AT271" s="804" t="s">
        <v>3836</v>
      </c>
      <c r="AU271" s="804" t="s">
        <v>3562</v>
      </c>
      <c r="AV271" s="807" t="s">
        <v>5388</v>
      </c>
      <c r="AW271" s="804" t="s">
        <v>3993</v>
      </c>
      <c r="AX271" s="816">
        <v>4</v>
      </c>
      <c r="AY271" s="817">
        <v>1604</v>
      </c>
      <c r="AZ271" s="804" t="s">
        <v>5387</v>
      </c>
      <c r="BA271" s="790" t="str">
        <f t="shared" si="20"/>
        <v>Augment. INS / 3005-0957 / 30</v>
      </c>
      <c r="BB271" s="791">
        <f t="shared" si="21"/>
        <v>0</v>
      </c>
      <c r="BC271" s="791" t="s">
        <v>3654</v>
      </c>
      <c r="BD271" s="792" t="s">
        <v>3655</v>
      </c>
      <c r="BE271" s="790" t="s">
        <v>3654</v>
      </c>
    </row>
    <row r="272" spans="1:57" ht="30">
      <c r="A272" s="803" t="s">
        <v>3598</v>
      </c>
      <c r="B272" s="803" t="s">
        <v>4087</v>
      </c>
      <c r="C272" s="804" t="s">
        <v>3868</v>
      </c>
      <c r="D272" s="804" t="s">
        <v>3600</v>
      </c>
      <c r="E272" s="805">
        <v>16</v>
      </c>
      <c r="F272" s="806" t="s">
        <v>2583</v>
      </c>
      <c r="G272" s="807" t="s">
        <v>2578</v>
      </c>
      <c r="H272" s="808" t="s">
        <v>5389</v>
      </c>
      <c r="I272" s="803" t="s">
        <v>5390</v>
      </c>
      <c r="J272" s="804" t="s">
        <v>5391</v>
      </c>
      <c r="K272" s="803" t="s">
        <v>5390</v>
      </c>
      <c r="L272" s="803" t="s">
        <v>5391</v>
      </c>
      <c r="M272" s="807" t="s">
        <v>3560</v>
      </c>
      <c r="N272" s="807" t="s">
        <v>371</v>
      </c>
      <c r="O272" s="809">
        <v>11</v>
      </c>
      <c r="P272" s="810">
        <v>11</v>
      </c>
      <c r="Q272" s="807" t="s">
        <v>1</v>
      </c>
      <c r="R272" s="811">
        <v>41789</v>
      </c>
      <c r="S272" s="811" t="s">
        <v>377</v>
      </c>
      <c r="T272" s="811">
        <v>42349</v>
      </c>
      <c r="U272" s="811" t="s">
        <v>377</v>
      </c>
      <c r="V272" s="812">
        <v>43009</v>
      </c>
      <c r="W272" s="813">
        <v>43678</v>
      </c>
      <c r="X272" s="814" t="s">
        <v>377</v>
      </c>
      <c r="Y272" s="815">
        <v>22</v>
      </c>
      <c r="Z272" s="811" t="s">
        <v>377</v>
      </c>
      <c r="AA272" s="811" t="s">
        <v>377</v>
      </c>
      <c r="AB272" s="811" t="s">
        <v>377</v>
      </c>
      <c r="AC272" s="811" t="s">
        <v>377</v>
      </c>
      <c r="AD272" s="811" t="s">
        <v>377</v>
      </c>
      <c r="AE272" s="811" t="s">
        <v>377</v>
      </c>
      <c r="AF272" s="811" t="s">
        <v>377</v>
      </c>
      <c r="AG272" s="811" t="s">
        <v>377</v>
      </c>
      <c r="AH272" s="811" t="s">
        <v>377</v>
      </c>
      <c r="AI272" s="811" t="s">
        <v>377</v>
      </c>
      <c r="AJ272" s="811" t="s">
        <v>377</v>
      </c>
      <c r="AK272" s="811" t="s">
        <v>377</v>
      </c>
      <c r="AL272" s="811" t="s">
        <v>377</v>
      </c>
      <c r="AM272" s="811" t="s">
        <v>377</v>
      </c>
      <c r="AN272" s="811" t="s">
        <v>377</v>
      </c>
      <c r="AO272" s="811" t="s">
        <v>377</v>
      </c>
      <c r="AP272" s="805">
        <v>10</v>
      </c>
      <c r="AQ272" s="806" t="s">
        <v>377</v>
      </c>
      <c r="AR272" s="811">
        <v>41695</v>
      </c>
      <c r="AS272" s="811">
        <v>41439</v>
      </c>
      <c r="AT272" s="804" t="s">
        <v>3836</v>
      </c>
      <c r="AU272" s="804" t="s">
        <v>3562</v>
      </c>
      <c r="AV272" s="807" t="s">
        <v>5392</v>
      </c>
      <c r="AW272" s="804" t="s">
        <v>3993</v>
      </c>
      <c r="AX272" s="816">
        <v>3</v>
      </c>
      <c r="AY272" s="817">
        <v>276</v>
      </c>
      <c r="AZ272" s="804" t="s">
        <v>5391</v>
      </c>
      <c r="BA272" s="790" t="str">
        <f t="shared" si="20"/>
        <v>Augment. INS / 1626-2032 / 11</v>
      </c>
      <c r="BB272" s="791">
        <f t="shared" si="21"/>
        <v>0</v>
      </c>
      <c r="BC272" s="791" t="s">
        <v>3654</v>
      </c>
      <c r="BD272" s="792" t="s">
        <v>3655</v>
      </c>
      <c r="BE272" s="790" t="s">
        <v>3654</v>
      </c>
    </row>
    <row r="273" spans="1:57" ht="30">
      <c r="A273" s="803" t="s">
        <v>3598</v>
      </c>
      <c r="B273" s="803" t="s">
        <v>4087</v>
      </c>
      <c r="C273" s="804" t="s">
        <v>3948</v>
      </c>
      <c r="D273" s="804" t="s">
        <v>3609</v>
      </c>
      <c r="E273" s="805">
        <v>16</v>
      </c>
      <c r="F273" s="806" t="s">
        <v>2589</v>
      </c>
      <c r="G273" s="807" t="s">
        <v>2588</v>
      </c>
      <c r="H273" s="808" t="s">
        <v>5393</v>
      </c>
      <c r="I273" s="803" t="s">
        <v>5257</v>
      </c>
      <c r="J273" s="804" t="s">
        <v>5258</v>
      </c>
      <c r="K273" s="803" t="s">
        <v>2543</v>
      </c>
      <c r="L273" s="803" t="s">
        <v>5394</v>
      </c>
      <c r="M273" s="807" t="s">
        <v>4000</v>
      </c>
      <c r="N273" s="807" t="s">
        <v>347</v>
      </c>
      <c r="O273" s="809">
        <v>80</v>
      </c>
      <c r="P273" s="810">
        <v>80</v>
      </c>
      <c r="Q273" s="807" t="s">
        <v>1</v>
      </c>
      <c r="R273" s="811">
        <v>41815</v>
      </c>
      <c r="S273" s="811">
        <v>41815</v>
      </c>
      <c r="T273" s="811" t="s">
        <v>377</v>
      </c>
      <c r="U273" s="811" t="s">
        <v>377</v>
      </c>
      <c r="V273" s="812" t="s">
        <v>377</v>
      </c>
      <c r="W273" s="813" t="s">
        <v>377</v>
      </c>
      <c r="X273" s="814" t="s">
        <v>377</v>
      </c>
      <c r="Y273" s="815" t="s">
        <v>377</v>
      </c>
      <c r="Z273" s="811" t="s">
        <v>377</v>
      </c>
      <c r="AA273" s="811" t="s">
        <v>377</v>
      </c>
      <c r="AB273" s="811" t="s">
        <v>377</v>
      </c>
      <c r="AC273" s="811" t="s">
        <v>377</v>
      </c>
      <c r="AD273" s="811" t="s">
        <v>377</v>
      </c>
      <c r="AE273" s="811" t="s">
        <v>377</v>
      </c>
      <c r="AF273" s="811" t="s">
        <v>377</v>
      </c>
      <c r="AG273" s="811" t="s">
        <v>377</v>
      </c>
      <c r="AH273" s="811" t="s">
        <v>377</v>
      </c>
      <c r="AI273" s="811" t="s">
        <v>377</v>
      </c>
      <c r="AJ273" s="811" t="s">
        <v>377</v>
      </c>
      <c r="AK273" s="811" t="s">
        <v>377</v>
      </c>
      <c r="AL273" s="811" t="s">
        <v>377</v>
      </c>
      <c r="AM273" s="811" t="s">
        <v>377</v>
      </c>
      <c r="AN273" s="811" t="s">
        <v>377</v>
      </c>
      <c r="AO273" s="811" t="s">
        <v>377</v>
      </c>
      <c r="AP273" s="805" t="s">
        <v>377</v>
      </c>
      <c r="AQ273" s="806" t="s">
        <v>377</v>
      </c>
      <c r="AR273" s="811">
        <v>41695</v>
      </c>
      <c r="AS273" s="811">
        <v>41439</v>
      </c>
      <c r="AT273" s="804" t="s">
        <v>377</v>
      </c>
      <c r="AU273" s="804" t="s">
        <v>3596</v>
      </c>
      <c r="AV273" s="807" t="s">
        <v>5395</v>
      </c>
      <c r="AW273" s="804" t="s">
        <v>3993</v>
      </c>
      <c r="AX273" s="816">
        <v>1</v>
      </c>
      <c r="AY273" s="817">
        <v>212</v>
      </c>
      <c r="AZ273" s="804" t="s">
        <v>5258</v>
      </c>
      <c r="BA273" s="790" t="str">
        <f t="shared" si="20"/>
        <v>Ajout INS / 3005-9265 / 80</v>
      </c>
      <c r="BB273" s="791">
        <f t="shared" si="21"/>
        <v>0</v>
      </c>
      <c r="BC273" s="791" t="s">
        <v>3654</v>
      </c>
      <c r="BD273" s="792" t="s">
        <v>3655</v>
      </c>
      <c r="BE273" s="790" t="s">
        <v>3654</v>
      </c>
    </row>
    <row r="274" spans="1:57" ht="30">
      <c r="A274" s="803" t="s">
        <v>3598</v>
      </c>
      <c r="B274" s="803" t="s">
        <v>4087</v>
      </c>
      <c r="C274" s="804" t="s">
        <v>3868</v>
      </c>
      <c r="D274" s="804" t="s">
        <v>3600</v>
      </c>
      <c r="E274" s="805">
        <v>16</v>
      </c>
      <c r="F274" s="806" t="s">
        <v>2599</v>
      </c>
      <c r="G274" s="807" t="s">
        <v>2588</v>
      </c>
      <c r="H274" s="808" t="s">
        <v>5396</v>
      </c>
      <c r="I274" s="803" t="s">
        <v>3942</v>
      </c>
      <c r="J274" s="804" t="s">
        <v>3943</v>
      </c>
      <c r="K274" s="803" t="s">
        <v>5397</v>
      </c>
      <c r="L274" s="803" t="s">
        <v>5398</v>
      </c>
      <c r="M274" s="807" t="s">
        <v>3572</v>
      </c>
      <c r="N274" s="807" t="s">
        <v>347</v>
      </c>
      <c r="O274" s="809">
        <v>62</v>
      </c>
      <c r="P274" s="810">
        <v>62</v>
      </c>
      <c r="Q274" s="807" t="s">
        <v>1</v>
      </c>
      <c r="R274" s="811">
        <v>41786</v>
      </c>
      <c r="S274" s="811" t="s">
        <v>377</v>
      </c>
      <c r="T274" s="811">
        <v>42264</v>
      </c>
      <c r="U274" s="811" t="s">
        <v>377</v>
      </c>
      <c r="V274" s="812">
        <v>43191</v>
      </c>
      <c r="W274" s="813">
        <v>43556</v>
      </c>
      <c r="X274" s="814" t="s">
        <v>377</v>
      </c>
      <c r="Y274" s="815">
        <v>12</v>
      </c>
      <c r="Z274" s="811" t="s">
        <v>377</v>
      </c>
      <c r="AA274" s="811" t="s">
        <v>377</v>
      </c>
      <c r="AB274" s="811" t="s">
        <v>377</v>
      </c>
      <c r="AC274" s="811" t="s">
        <v>377</v>
      </c>
      <c r="AD274" s="811" t="s">
        <v>377</v>
      </c>
      <c r="AE274" s="811" t="s">
        <v>377</v>
      </c>
      <c r="AF274" s="811" t="s">
        <v>377</v>
      </c>
      <c r="AG274" s="811" t="s">
        <v>377</v>
      </c>
      <c r="AH274" s="811" t="s">
        <v>377</v>
      </c>
      <c r="AI274" s="811" t="s">
        <v>377</v>
      </c>
      <c r="AJ274" s="811" t="s">
        <v>377</v>
      </c>
      <c r="AK274" s="811" t="s">
        <v>377</v>
      </c>
      <c r="AL274" s="811" t="s">
        <v>377</v>
      </c>
      <c r="AM274" s="811" t="s">
        <v>377</v>
      </c>
      <c r="AN274" s="811" t="s">
        <v>377</v>
      </c>
      <c r="AO274" s="811" t="s">
        <v>377</v>
      </c>
      <c r="AP274" s="805">
        <v>70</v>
      </c>
      <c r="AQ274" s="806" t="s">
        <v>5399</v>
      </c>
      <c r="AR274" s="811">
        <v>41695</v>
      </c>
      <c r="AS274" s="811">
        <v>41436</v>
      </c>
      <c r="AT274" s="804" t="s">
        <v>4125</v>
      </c>
      <c r="AU274" s="804" t="s">
        <v>3596</v>
      </c>
      <c r="AV274" s="807" t="s">
        <v>5400</v>
      </c>
      <c r="AW274" s="804" t="s">
        <v>3993</v>
      </c>
      <c r="AX274" s="816">
        <v>1</v>
      </c>
      <c r="AY274" s="817">
        <v>502</v>
      </c>
      <c r="AZ274" s="804" t="s">
        <v>3947</v>
      </c>
      <c r="BA274" s="790" t="str">
        <f t="shared" si="20"/>
        <v>Ajout INS / 3005-8747 / 62</v>
      </c>
      <c r="BB274" s="791" t="s">
        <v>3577</v>
      </c>
      <c r="BC274" s="791" t="s">
        <v>3577</v>
      </c>
      <c r="BD274" s="791" t="s">
        <v>3577</v>
      </c>
      <c r="BE274" s="791" t="s">
        <v>3577</v>
      </c>
    </row>
    <row r="275" spans="1:57" ht="30">
      <c r="A275" s="803" t="s">
        <v>3598</v>
      </c>
      <c r="B275" s="803" t="s">
        <v>4087</v>
      </c>
      <c r="C275" s="804" t="s">
        <v>3948</v>
      </c>
      <c r="D275" s="804" t="s">
        <v>3609</v>
      </c>
      <c r="E275" s="805">
        <v>16</v>
      </c>
      <c r="F275" s="806" t="s">
        <v>2624</v>
      </c>
      <c r="G275" s="807" t="s">
        <v>2602</v>
      </c>
      <c r="H275" s="808" t="s">
        <v>5401</v>
      </c>
      <c r="I275" s="803" t="s">
        <v>2612</v>
      </c>
      <c r="J275" s="804" t="s">
        <v>5402</v>
      </c>
      <c r="K275" s="803" t="s">
        <v>2612</v>
      </c>
      <c r="L275" s="803" t="s">
        <v>5402</v>
      </c>
      <c r="M275" s="807" t="s">
        <v>3560</v>
      </c>
      <c r="N275" s="807" t="s">
        <v>371</v>
      </c>
      <c r="O275" s="809">
        <v>5</v>
      </c>
      <c r="P275" s="810">
        <v>5</v>
      </c>
      <c r="Q275" s="807" t="s">
        <v>1</v>
      </c>
      <c r="R275" s="811">
        <v>41789</v>
      </c>
      <c r="S275" s="811" t="s">
        <v>377</v>
      </c>
      <c r="T275" s="811">
        <v>42464</v>
      </c>
      <c r="U275" s="811" t="s">
        <v>377</v>
      </c>
      <c r="V275" s="812">
        <v>43291</v>
      </c>
      <c r="W275" s="813">
        <v>43555</v>
      </c>
      <c r="X275" s="814" t="s">
        <v>377</v>
      </c>
      <c r="Y275" s="815">
        <v>8.6774193548387117</v>
      </c>
      <c r="Z275" s="811" t="s">
        <v>377</v>
      </c>
      <c r="AA275" s="811" t="s">
        <v>377</v>
      </c>
      <c r="AB275" s="811" t="s">
        <v>377</v>
      </c>
      <c r="AC275" s="811" t="s">
        <v>377</v>
      </c>
      <c r="AD275" s="811" t="s">
        <v>377</v>
      </c>
      <c r="AE275" s="811" t="s">
        <v>377</v>
      </c>
      <c r="AF275" s="811" t="s">
        <v>377</v>
      </c>
      <c r="AG275" s="811" t="s">
        <v>377</v>
      </c>
      <c r="AH275" s="811" t="s">
        <v>377</v>
      </c>
      <c r="AI275" s="811" t="s">
        <v>377</v>
      </c>
      <c r="AJ275" s="811" t="s">
        <v>377</v>
      </c>
      <c r="AK275" s="811" t="s">
        <v>377</v>
      </c>
      <c r="AL275" s="811" t="s">
        <v>377</v>
      </c>
      <c r="AM275" s="811" t="s">
        <v>377</v>
      </c>
      <c r="AN275" s="811" t="s">
        <v>377</v>
      </c>
      <c r="AO275" s="811" t="s">
        <v>377</v>
      </c>
      <c r="AP275" s="805">
        <v>10</v>
      </c>
      <c r="AQ275" s="806" t="s">
        <v>377</v>
      </c>
      <c r="AR275" s="811">
        <v>41695</v>
      </c>
      <c r="AS275" s="811">
        <v>41439</v>
      </c>
      <c r="AT275" s="804" t="s">
        <v>3836</v>
      </c>
      <c r="AU275" s="804" t="s">
        <v>3562</v>
      </c>
      <c r="AV275" s="807" t="s">
        <v>5403</v>
      </c>
      <c r="AW275" s="804" t="s">
        <v>3993</v>
      </c>
      <c r="AX275" s="816">
        <v>4</v>
      </c>
      <c r="AY275" s="817">
        <v>213</v>
      </c>
      <c r="AZ275" s="804" t="s">
        <v>5402</v>
      </c>
      <c r="BA275" s="790" t="str">
        <f t="shared" si="20"/>
        <v>Augment. INS / 1477-4566 / 5</v>
      </c>
      <c r="BB275" s="791">
        <f t="shared" si="21"/>
        <v>0</v>
      </c>
      <c r="BC275" s="791" t="s">
        <v>3654</v>
      </c>
      <c r="BD275" s="792" t="s">
        <v>3655</v>
      </c>
      <c r="BE275" s="790" t="s">
        <v>3654</v>
      </c>
    </row>
    <row r="276" spans="1:57" ht="30">
      <c r="A276" s="803" t="s">
        <v>3598</v>
      </c>
      <c r="B276" s="803" t="s">
        <v>4087</v>
      </c>
      <c r="C276" s="804" t="s">
        <v>3948</v>
      </c>
      <c r="D276" s="804" t="s">
        <v>3609</v>
      </c>
      <c r="E276" s="805">
        <v>16</v>
      </c>
      <c r="F276" s="806" t="s">
        <v>2624</v>
      </c>
      <c r="G276" s="807" t="s">
        <v>2602</v>
      </c>
      <c r="H276" s="808" t="s">
        <v>5404</v>
      </c>
      <c r="I276" s="803" t="s">
        <v>5405</v>
      </c>
      <c r="J276" s="804" t="s">
        <v>5406</v>
      </c>
      <c r="K276" s="803" t="s">
        <v>5407</v>
      </c>
      <c r="L276" s="803" t="s">
        <v>5406</v>
      </c>
      <c r="M276" s="807" t="s">
        <v>3572</v>
      </c>
      <c r="N276" s="807" t="s">
        <v>371</v>
      </c>
      <c r="O276" s="809">
        <v>5</v>
      </c>
      <c r="P276" s="810">
        <v>5</v>
      </c>
      <c r="Q276" s="807" t="s">
        <v>1</v>
      </c>
      <c r="R276" s="811">
        <v>41817</v>
      </c>
      <c r="S276" s="811" t="s">
        <v>377</v>
      </c>
      <c r="T276" s="811">
        <v>41817</v>
      </c>
      <c r="U276" s="811" t="s">
        <v>377</v>
      </c>
      <c r="V276" s="812">
        <v>43190</v>
      </c>
      <c r="W276" s="813">
        <v>43190</v>
      </c>
      <c r="X276" s="814" t="s">
        <v>377</v>
      </c>
      <c r="Y276" s="815" t="s">
        <v>377</v>
      </c>
      <c r="Z276" s="811" t="s">
        <v>377</v>
      </c>
      <c r="AA276" s="811" t="s">
        <v>377</v>
      </c>
      <c r="AB276" s="811" t="s">
        <v>377</v>
      </c>
      <c r="AC276" s="811" t="s">
        <v>377</v>
      </c>
      <c r="AD276" s="811" t="s">
        <v>377</v>
      </c>
      <c r="AE276" s="811" t="s">
        <v>377</v>
      </c>
      <c r="AF276" s="811" t="s">
        <v>377</v>
      </c>
      <c r="AG276" s="811" t="s">
        <v>377</v>
      </c>
      <c r="AH276" s="811" t="s">
        <v>377</v>
      </c>
      <c r="AI276" s="811" t="s">
        <v>377</v>
      </c>
      <c r="AJ276" s="811" t="s">
        <v>377</v>
      </c>
      <c r="AK276" s="811" t="s">
        <v>377</v>
      </c>
      <c r="AL276" s="811" t="s">
        <v>377</v>
      </c>
      <c r="AM276" s="811" t="s">
        <v>377</v>
      </c>
      <c r="AN276" s="811" t="s">
        <v>377</v>
      </c>
      <c r="AO276" s="811" t="s">
        <v>377</v>
      </c>
      <c r="AP276" s="805">
        <v>70</v>
      </c>
      <c r="AQ276" s="806" t="s">
        <v>5408</v>
      </c>
      <c r="AR276" s="811">
        <v>41695</v>
      </c>
      <c r="AS276" s="811" t="s">
        <v>377</v>
      </c>
      <c r="AT276" s="804" t="s">
        <v>377</v>
      </c>
      <c r="AU276" s="804" t="s">
        <v>4125</v>
      </c>
      <c r="AV276" s="807" t="s">
        <v>5409</v>
      </c>
      <c r="AW276" s="804" t="s">
        <v>3993</v>
      </c>
      <c r="AX276" s="816">
        <v>7</v>
      </c>
      <c r="AY276" s="817">
        <v>60001225</v>
      </c>
      <c r="AZ276" s="804" t="s">
        <v>5406</v>
      </c>
      <c r="BA276" s="790" t="str">
        <f t="shared" si="20"/>
        <v>Augment. INS / 3005-0346 / 5</v>
      </c>
      <c r="BB276" s="791" t="s">
        <v>3577</v>
      </c>
      <c r="BC276" s="791" t="s">
        <v>3577</v>
      </c>
      <c r="BD276" s="791" t="s">
        <v>3577</v>
      </c>
      <c r="BE276" s="791" t="s">
        <v>3577</v>
      </c>
    </row>
    <row r="277" spans="1:57" ht="30">
      <c r="A277" s="803" t="s">
        <v>3598</v>
      </c>
      <c r="B277" s="803" t="s">
        <v>4087</v>
      </c>
      <c r="C277" s="804" t="s">
        <v>3948</v>
      </c>
      <c r="D277" s="804" t="s">
        <v>3609</v>
      </c>
      <c r="E277" s="805">
        <v>16</v>
      </c>
      <c r="F277" s="806" t="s">
        <v>2624</v>
      </c>
      <c r="G277" s="807" t="s">
        <v>2602</v>
      </c>
      <c r="H277" s="808" t="s">
        <v>5410</v>
      </c>
      <c r="I277" s="803" t="s">
        <v>3955</v>
      </c>
      <c r="J277" s="804" t="s">
        <v>3956</v>
      </c>
      <c r="K277" s="803" t="s">
        <v>5411</v>
      </c>
      <c r="L277" s="803" t="s">
        <v>3956</v>
      </c>
      <c r="M277" s="807" t="s">
        <v>3572</v>
      </c>
      <c r="N277" s="807" t="s">
        <v>371</v>
      </c>
      <c r="O277" s="809">
        <v>2</v>
      </c>
      <c r="P277" s="810">
        <v>2</v>
      </c>
      <c r="Q277" s="807" t="s">
        <v>1</v>
      </c>
      <c r="R277" s="811">
        <v>41789</v>
      </c>
      <c r="S277" s="811">
        <v>41789</v>
      </c>
      <c r="T277" s="811" t="s">
        <v>377</v>
      </c>
      <c r="U277" s="811" t="s">
        <v>377</v>
      </c>
      <c r="V277" s="812" t="s">
        <v>377</v>
      </c>
      <c r="W277" s="813" t="s">
        <v>377</v>
      </c>
      <c r="X277" s="814" t="s">
        <v>377</v>
      </c>
      <c r="Y277" s="815" t="s">
        <v>377</v>
      </c>
      <c r="Z277" s="811" t="s">
        <v>377</v>
      </c>
      <c r="AA277" s="811" t="s">
        <v>377</v>
      </c>
      <c r="AB277" s="811" t="s">
        <v>377</v>
      </c>
      <c r="AC277" s="811" t="s">
        <v>377</v>
      </c>
      <c r="AD277" s="811" t="s">
        <v>377</v>
      </c>
      <c r="AE277" s="811" t="s">
        <v>377</v>
      </c>
      <c r="AF277" s="811" t="s">
        <v>377</v>
      </c>
      <c r="AG277" s="811" t="s">
        <v>377</v>
      </c>
      <c r="AH277" s="811" t="s">
        <v>377</v>
      </c>
      <c r="AI277" s="811" t="s">
        <v>377</v>
      </c>
      <c r="AJ277" s="811" t="s">
        <v>377</v>
      </c>
      <c r="AK277" s="811" t="s">
        <v>377</v>
      </c>
      <c r="AL277" s="811" t="s">
        <v>377</v>
      </c>
      <c r="AM277" s="811" t="s">
        <v>377</v>
      </c>
      <c r="AN277" s="811" t="s">
        <v>377</v>
      </c>
      <c r="AO277" s="811" t="s">
        <v>377</v>
      </c>
      <c r="AP277" s="805" t="s">
        <v>377</v>
      </c>
      <c r="AQ277" s="806" t="s">
        <v>377</v>
      </c>
      <c r="AR277" s="811">
        <v>41695</v>
      </c>
      <c r="AS277" s="811">
        <v>41439</v>
      </c>
      <c r="AT277" s="804" t="s">
        <v>377</v>
      </c>
      <c r="AU277" s="804" t="s">
        <v>3562</v>
      </c>
      <c r="AV277" s="807" t="s">
        <v>5412</v>
      </c>
      <c r="AW277" s="804" t="s">
        <v>3993</v>
      </c>
      <c r="AX277" s="816">
        <v>10</v>
      </c>
      <c r="AY277" s="817">
        <v>60001061</v>
      </c>
      <c r="AZ277" s="804" t="s">
        <v>3956</v>
      </c>
      <c r="BA277" s="790" t="str">
        <f t="shared" si="20"/>
        <v>Augment. INS / 3005-0311 / 2</v>
      </c>
      <c r="BB277" s="791" t="s">
        <v>3577</v>
      </c>
      <c r="BC277" s="791" t="s">
        <v>3577</v>
      </c>
      <c r="BD277" s="791" t="s">
        <v>3577</v>
      </c>
      <c r="BE277" s="791" t="s">
        <v>3577</v>
      </c>
    </row>
    <row r="278" spans="1:57" ht="30">
      <c r="A278" s="803" t="s">
        <v>3598</v>
      </c>
      <c r="B278" s="803" t="s">
        <v>4087</v>
      </c>
      <c r="C278" s="804" t="s">
        <v>3948</v>
      </c>
      <c r="D278" s="804" t="s">
        <v>3609</v>
      </c>
      <c r="E278" s="805">
        <v>16</v>
      </c>
      <c r="F278" s="806" t="s">
        <v>2624</v>
      </c>
      <c r="G278" s="807" t="s">
        <v>2602</v>
      </c>
      <c r="H278" s="808" t="s">
        <v>5413</v>
      </c>
      <c r="I278" s="803" t="s">
        <v>3955</v>
      </c>
      <c r="J278" s="804" t="s">
        <v>3956</v>
      </c>
      <c r="K278" s="803" t="s">
        <v>3957</v>
      </c>
      <c r="L278" s="803" t="s">
        <v>3958</v>
      </c>
      <c r="M278" s="807" t="s">
        <v>3560</v>
      </c>
      <c r="N278" s="807" t="s">
        <v>371</v>
      </c>
      <c r="O278" s="809">
        <v>10</v>
      </c>
      <c r="P278" s="810">
        <v>10</v>
      </c>
      <c r="Q278" s="807" t="s">
        <v>1</v>
      </c>
      <c r="R278" s="811">
        <v>42467</v>
      </c>
      <c r="S278" s="811" t="s">
        <v>377</v>
      </c>
      <c r="T278" s="811">
        <v>42471</v>
      </c>
      <c r="U278" s="811" t="s">
        <v>377</v>
      </c>
      <c r="V278" s="812">
        <v>43189</v>
      </c>
      <c r="W278" s="813">
        <v>43770</v>
      </c>
      <c r="X278" s="814" t="s">
        <v>377</v>
      </c>
      <c r="Y278" s="815">
        <v>19.064516129032299</v>
      </c>
      <c r="Z278" s="811" t="s">
        <v>377</v>
      </c>
      <c r="AA278" s="811" t="s">
        <v>377</v>
      </c>
      <c r="AB278" s="811" t="s">
        <v>377</v>
      </c>
      <c r="AC278" s="811" t="s">
        <v>377</v>
      </c>
      <c r="AD278" s="811" t="s">
        <v>377</v>
      </c>
      <c r="AE278" s="811" t="s">
        <v>377</v>
      </c>
      <c r="AF278" s="811" t="s">
        <v>377</v>
      </c>
      <c r="AG278" s="811" t="s">
        <v>377</v>
      </c>
      <c r="AH278" s="811" t="s">
        <v>377</v>
      </c>
      <c r="AI278" s="811" t="s">
        <v>377</v>
      </c>
      <c r="AJ278" s="811" t="s">
        <v>377</v>
      </c>
      <c r="AK278" s="811" t="s">
        <v>377</v>
      </c>
      <c r="AL278" s="811" t="s">
        <v>377</v>
      </c>
      <c r="AM278" s="811" t="s">
        <v>377</v>
      </c>
      <c r="AN278" s="811" t="s">
        <v>377</v>
      </c>
      <c r="AO278" s="811" t="s">
        <v>377</v>
      </c>
      <c r="AP278" s="805">
        <v>10</v>
      </c>
      <c r="AQ278" s="806" t="s">
        <v>377</v>
      </c>
      <c r="AR278" s="811">
        <v>41695</v>
      </c>
      <c r="AS278" s="811">
        <v>41439</v>
      </c>
      <c r="AT278" s="804" t="s">
        <v>4125</v>
      </c>
      <c r="AU278" s="804" t="s">
        <v>3562</v>
      </c>
      <c r="AV278" s="807" t="s">
        <v>5414</v>
      </c>
      <c r="AW278" s="804" t="s">
        <v>3993</v>
      </c>
      <c r="AX278" s="816">
        <v>4</v>
      </c>
      <c r="AY278" s="817">
        <v>60001061</v>
      </c>
      <c r="AZ278" s="804" t="s">
        <v>3956</v>
      </c>
      <c r="BA278" s="790" t="str">
        <f t="shared" si="20"/>
        <v>Augment. INS / 3005-6756 / 10</v>
      </c>
      <c r="BB278" s="791">
        <f t="shared" si="21"/>
        <v>0</v>
      </c>
      <c r="BC278" s="791" t="s">
        <v>3654</v>
      </c>
      <c r="BD278" s="792" t="s">
        <v>3655</v>
      </c>
      <c r="BE278" s="790" t="s">
        <v>3654</v>
      </c>
    </row>
    <row r="279" spans="1:57" ht="30">
      <c r="A279" s="803" t="s">
        <v>3598</v>
      </c>
      <c r="B279" s="803" t="s">
        <v>4087</v>
      </c>
      <c r="C279" s="804" t="s">
        <v>3948</v>
      </c>
      <c r="D279" s="804" t="s">
        <v>3609</v>
      </c>
      <c r="E279" s="805">
        <v>16</v>
      </c>
      <c r="F279" s="806" t="s">
        <v>2624</v>
      </c>
      <c r="G279" s="807" t="s">
        <v>2623</v>
      </c>
      <c r="H279" s="808" t="s">
        <v>5415</v>
      </c>
      <c r="I279" s="803" t="s">
        <v>3962</v>
      </c>
      <c r="J279" s="804" t="s">
        <v>3963</v>
      </c>
      <c r="K279" s="803" t="s">
        <v>5416</v>
      </c>
      <c r="L279" s="803" t="s">
        <v>5417</v>
      </c>
      <c r="M279" s="807" t="s">
        <v>3560</v>
      </c>
      <c r="N279" s="807" t="s">
        <v>347</v>
      </c>
      <c r="O279" s="809">
        <v>60</v>
      </c>
      <c r="P279" s="810">
        <v>60</v>
      </c>
      <c r="Q279" s="807" t="s">
        <v>1</v>
      </c>
      <c r="R279" s="811">
        <v>41816</v>
      </c>
      <c r="S279" s="811" t="s">
        <v>377</v>
      </c>
      <c r="T279" s="811">
        <v>42464</v>
      </c>
      <c r="U279" s="811" t="s">
        <v>377</v>
      </c>
      <c r="V279" s="812">
        <v>43196</v>
      </c>
      <c r="W279" s="813">
        <v>44196</v>
      </c>
      <c r="X279" s="814" t="s">
        <v>377</v>
      </c>
      <c r="Y279" s="815">
        <v>32.806451612903196</v>
      </c>
      <c r="Z279" s="811" t="s">
        <v>377</v>
      </c>
      <c r="AA279" s="811" t="s">
        <v>377</v>
      </c>
      <c r="AB279" s="811" t="s">
        <v>377</v>
      </c>
      <c r="AC279" s="811" t="s">
        <v>377</v>
      </c>
      <c r="AD279" s="811" t="s">
        <v>377</v>
      </c>
      <c r="AE279" s="811" t="s">
        <v>377</v>
      </c>
      <c r="AF279" s="811" t="s">
        <v>377</v>
      </c>
      <c r="AG279" s="811" t="s">
        <v>377</v>
      </c>
      <c r="AH279" s="811" t="s">
        <v>377</v>
      </c>
      <c r="AI279" s="811" t="s">
        <v>377</v>
      </c>
      <c r="AJ279" s="811" t="s">
        <v>377</v>
      </c>
      <c r="AK279" s="811" t="s">
        <v>377</v>
      </c>
      <c r="AL279" s="811" t="s">
        <v>377</v>
      </c>
      <c r="AM279" s="811" t="s">
        <v>377</v>
      </c>
      <c r="AN279" s="811" t="s">
        <v>377</v>
      </c>
      <c r="AO279" s="811" t="s">
        <v>377</v>
      </c>
      <c r="AP279" s="805">
        <v>10</v>
      </c>
      <c r="AQ279" s="806" t="s">
        <v>377</v>
      </c>
      <c r="AR279" s="811">
        <v>41695</v>
      </c>
      <c r="AS279" s="811" t="s">
        <v>377</v>
      </c>
      <c r="AT279" s="804" t="s">
        <v>4125</v>
      </c>
      <c r="AU279" s="804" t="s">
        <v>4001</v>
      </c>
      <c r="AV279" s="807" t="s">
        <v>5418</v>
      </c>
      <c r="AW279" s="804" t="s">
        <v>3993</v>
      </c>
      <c r="AX279" s="816">
        <v>2</v>
      </c>
      <c r="AY279" s="817">
        <v>229</v>
      </c>
      <c r="AZ279" s="804" t="s">
        <v>3963</v>
      </c>
      <c r="BA279" s="790" t="str">
        <f t="shared" si="20"/>
        <v>Ajout INS / 3005-9493 / 60</v>
      </c>
      <c r="BB279" s="791">
        <f t="shared" si="21"/>
        <v>0</v>
      </c>
      <c r="BC279" s="791" t="s">
        <v>3654</v>
      </c>
      <c r="BD279" s="792" t="s">
        <v>3655</v>
      </c>
      <c r="BE279" s="790" t="s">
        <v>3654</v>
      </c>
    </row>
    <row r="280" spans="1:57" ht="30">
      <c r="A280" s="803" t="s">
        <v>3598</v>
      </c>
      <c r="B280" s="803" t="s">
        <v>4087</v>
      </c>
      <c r="C280" s="804" t="s">
        <v>3948</v>
      </c>
      <c r="D280" s="804" t="s">
        <v>3609</v>
      </c>
      <c r="E280" s="805">
        <v>16</v>
      </c>
      <c r="F280" s="806" t="s">
        <v>2624</v>
      </c>
      <c r="G280" s="807" t="s">
        <v>2623</v>
      </c>
      <c r="H280" s="808" t="s">
        <v>5419</v>
      </c>
      <c r="I280" s="803" t="s">
        <v>3962</v>
      </c>
      <c r="J280" s="804" t="s">
        <v>3963</v>
      </c>
      <c r="K280" s="803" t="s">
        <v>5416</v>
      </c>
      <c r="L280" s="803" t="s">
        <v>5417</v>
      </c>
      <c r="M280" s="807" t="s">
        <v>4000</v>
      </c>
      <c r="N280" s="807" t="s">
        <v>371</v>
      </c>
      <c r="O280" s="809" t="s">
        <v>377</v>
      </c>
      <c r="P280" s="810">
        <v>20</v>
      </c>
      <c r="Q280" s="807" t="s">
        <v>1</v>
      </c>
      <c r="R280" s="811">
        <v>41816</v>
      </c>
      <c r="S280" s="811" t="s">
        <v>377</v>
      </c>
      <c r="T280" s="811">
        <v>42464</v>
      </c>
      <c r="U280" s="811" t="s">
        <v>377</v>
      </c>
      <c r="V280" s="812" t="s">
        <v>377</v>
      </c>
      <c r="W280" s="813" t="s">
        <v>377</v>
      </c>
      <c r="X280" s="814" t="s">
        <v>377</v>
      </c>
      <c r="Y280" s="815" t="s">
        <v>377</v>
      </c>
      <c r="Z280" s="811" t="s">
        <v>377</v>
      </c>
      <c r="AA280" s="811" t="s">
        <v>377</v>
      </c>
      <c r="AB280" s="811" t="s">
        <v>377</v>
      </c>
      <c r="AC280" s="811" t="s">
        <v>377</v>
      </c>
      <c r="AD280" s="811" t="s">
        <v>377</v>
      </c>
      <c r="AE280" s="811" t="s">
        <v>377</v>
      </c>
      <c r="AF280" s="811" t="s">
        <v>377</v>
      </c>
      <c r="AG280" s="811" t="s">
        <v>377</v>
      </c>
      <c r="AH280" s="811" t="s">
        <v>377</v>
      </c>
      <c r="AI280" s="811" t="s">
        <v>377</v>
      </c>
      <c r="AJ280" s="811" t="s">
        <v>377</v>
      </c>
      <c r="AK280" s="811" t="s">
        <v>377</v>
      </c>
      <c r="AL280" s="811" t="s">
        <v>377</v>
      </c>
      <c r="AM280" s="811" t="s">
        <v>377</v>
      </c>
      <c r="AN280" s="811" t="s">
        <v>377</v>
      </c>
      <c r="AO280" s="811" t="s">
        <v>377</v>
      </c>
      <c r="AP280" s="805">
        <v>10</v>
      </c>
      <c r="AQ280" s="806" t="s">
        <v>377</v>
      </c>
      <c r="AR280" s="811">
        <v>41695</v>
      </c>
      <c r="AS280" s="811" t="s">
        <v>377</v>
      </c>
      <c r="AT280" s="804" t="s">
        <v>377</v>
      </c>
      <c r="AU280" s="804" t="s">
        <v>357</v>
      </c>
      <c r="AV280" s="807" t="s">
        <v>5420</v>
      </c>
      <c r="AW280" s="804" t="s">
        <v>4003</v>
      </c>
      <c r="AX280" s="816">
        <v>3</v>
      </c>
      <c r="AY280" s="817">
        <v>229</v>
      </c>
      <c r="AZ280" s="804" t="s">
        <v>3963</v>
      </c>
      <c r="BA280" s="790" t="str">
        <f t="shared" si="20"/>
        <v>Augment. INS / 3005-9493 / NULL</v>
      </c>
      <c r="BB280" s="791">
        <f t="shared" si="21"/>
        <v>0</v>
      </c>
      <c r="BC280" s="791" t="s">
        <v>3654</v>
      </c>
      <c r="BD280" s="792" t="s">
        <v>3655</v>
      </c>
      <c r="BE280" s="790" t="s">
        <v>3654</v>
      </c>
    </row>
    <row r="281" spans="1:57" ht="30">
      <c r="A281" s="803" t="s">
        <v>3598</v>
      </c>
      <c r="B281" s="803" t="s">
        <v>4087</v>
      </c>
      <c r="C281" s="804" t="s">
        <v>3948</v>
      </c>
      <c r="D281" s="804" t="s">
        <v>3609</v>
      </c>
      <c r="E281" s="805">
        <v>16</v>
      </c>
      <c r="F281" s="806" t="s">
        <v>2624</v>
      </c>
      <c r="G281" s="807" t="s">
        <v>2623</v>
      </c>
      <c r="H281" s="808" t="s">
        <v>5421</v>
      </c>
      <c r="I281" s="803" t="s">
        <v>5422</v>
      </c>
      <c r="J281" s="804" t="s">
        <v>5423</v>
      </c>
      <c r="K281" s="803" t="s">
        <v>5424</v>
      </c>
      <c r="L281" s="803" t="s">
        <v>5423</v>
      </c>
      <c r="M281" s="807" t="s">
        <v>4000</v>
      </c>
      <c r="N281" s="807" t="s">
        <v>371</v>
      </c>
      <c r="O281" s="809">
        <v>18</v>
      </c>
      <c r="P281" s="810">
        <v>18</v>
      </c>
      <c r="Q281" s="807" t="s">
        <v>1</v>
      </c>
      <c r="R281" s="811">
        <v>41788</v>
      </c>
      <c r="S281" s="811">
        <v>41788</v>
      </c>
      <c r="T281" s="811" t="s">
        <v>377</v>
      </c>
      <c r="U281" s="811" t="s">
        <v>377</v>
      </c>
      <c r="V281" s="812" t="s">
        <v>377</v>
      </c>
      <c r="W281" s="813" t="s">
        <v>377</v>
      </c>
      <c r="X281" s="814" t="s">
        <v>377</v>
      </c>
      <c r="Y281" s="815" t="s">
        <v>377</v>
      </c>
      <c r="Z281" s="811" t="s">
        <v>377</v>
      </c>
      <c r="AA281" s="811" t="s">
        <v>377</v>
      </c>
      <c r="AB281" s="811" t="s">
        <v>377</v>
      </c>
      <c r="AC281" s="811" t="s">
        <v>377</v>
      </c>
      <c r="AD281" s="811" t="s">
        <v>377</v>
      </c>
      <c r="AE281" s="811" t="s">
        <v>377</v>
      </c>
      <c r="AF281" s="811" t="s">
        <v>377</v>
      </c>
      <c r="AG281" s="811" t="s">
        <v>377</v>
      </c>
      <c r="AH281" s="811" t="s">
        <v>377</v>
      </c>
      <c r="AI281" s="811" t="s">
        <v>377</v>
      </c>
      <c r="AJ281" s="811" t="s">
        <v>377</v>
      </c>
      <c r="AK281" s="811" t="s">
        <v>377</v>
      </c>
      <c r="AL281" s="811" t="s">
        <v>377</v>
      </c>
      <c r="AM281" s="811" t="s">
        <v>377</v>
      </c>
      <c r="AN281" s="811" t="s">
        <v>377</v>
      </c>
      <c r="AO281" s="811" t="s">
        <v>377</v>
      </c>
      <c r="AP281" s="805" t="s">
        <v>377</v>
      </c>
      <c r="AQ281" s="806" t="s">
        <v>377</v>
      </c>
      <c r="AR281" s="811">
        <v>41695</v>
      </c>
      <c r="AS281" s="811">
        <v>41439</v>
      </c>
      <c r="AT281" s="804" t="s">
        <v>377</v>
      </c>
      <c r="AU281" s="804" t="s">
        <v>3562</v>
      </c>
      <c r="AV281" s="807" t="s">
        <v>5425</v>
      </c>
      <c r="AW281" s="804" t="s">
        <v>3993</v>
      </c>
      <c r="AX281" s="816">
        <v>5</v>
      </c>
      <c r="AY281" s="817">
        <v>850</v>
      </c>
      <c r="AZ281" s="804" t="s">
        <v>5423</v>
      </c>
      <c r="BA281" s="790" t="str">
        <f t="shared" si="20"/>
        <v>Augment. INS / 3005-0943 / 18</v>
      </c>
      <c r="BB281" s="791">
        <f t="shared" si="21"/>
        <v>0</v>
      </c>
      <c r="BC281" s="791" t="s">
        <v>3654</v>
      </c>
      <c r="BD281" s="792" t="s">
        <v>3655</v>
      </c>
      <c r="BE281" s="790" t="s">
        <v>3654</v>
      </c>
    </row>
    <row r="282" spans="1:57" ht="30">
      <c r="A282" s="803" t="s">
        <v>3598</v>
      </c>
      <c r="B282" s="803" t="s">
        <v>4087</v>
      </c>
      <c r="C282" s="804" t="s">
        <v>3948</v>
      </c>
      <c r="D282" s="804" t="s">
        <v>3609</v>
      </c>
      <c r="E282" s="805">
        <v>16</v>
      </c>
      <c r="F282" s="806" t="s">
        <v>2624</v>
      </c>
      <c r="G282" s="807" t="s">
        <v>2623</v>
      </c>
      <c r="H282" s="808" t="s">
        <v>5426</v>
      </c>
      <c r="I282" s="803" t="s">
        <v>5427</v>
      </c>
      <c r="J282" s="804" t="s">
        <v>5428</v>
      </c>
      <c r="K282" s="803" t="s">
        <v>5427</v>
      </c>
      <c r="L282" s="803" t="s">
        <v>5428</v>
      </c>
      <c r="M282" s="807" t="s">
        <v>4000</v>
      </c>
      <c r="N282" s="807" t="s">
        <v>371</v>
      </c>
      <c r="O282" s="809" t="s">
        <v>377</v>
      </c>
      <c r="P282" s="810">
        <v>2</v>
      </c>
      <c r="Q282" s="807" t="s">
        <v>1</v>
      </c>
      <c r="R282" s="811">
        <v>41810</v>
      </c>
      <c r="S282" s="811">
        <v>41810</v>
      </c>
      <c r="T282" s="811" t="s">
        <v>377</v>
      </c>
      <c r="U282" s="811" t="s">
        <v>377</v>
      </c>
      <c r="V282" s="812" t="s">
        <v>377</v>
      </c>
      <c r="W282" s="813" t="s">
        <v>377</v>
      </c>
      <c r="X282" s="814" t="s">
        <v>377</v>
      </c>
      <c r="Y282" s="815" t="s">
        <v>377</v>
      </c>
      <c r="Z282" s="811" t="s">
        <v>377</v>
      </c>
      <c r="AA282" s="811" t="s">
        <v>377</v>
      </c>
      <c r="AB282" s="811" t="s">
        <v>377</v>
      </c>
      <c r="AC282" s="811" t="s">
        <v>377</v>
      </c>
      <c r="AD282" s="811" t="s">
        <v>377</v>
      </c>
      <c r="AE282" s="811" t="s">
        <v>377</v>
      </c>
      <c r="AF282" s="811" t="s">
        <v>377</v>
      </c>
      <c r="AG282" s="811" t="s">
        <v>377</v>
      </c>
      <c r="AH282" s="811" t="s">
        <v>377</v>
      </c>
      <c r="AI282" s="811" t="s">
        <v>377</v>
      </c>
      <c r="AJ282" s="811" t="s">
        <v>377</v>
      </c>
      <c r="AK282" s="811" t="s">
        <v>377</v>
      </c>
      <c r="AL282" s="811" t="s">
        <v>377</v>
      </c>
      <c r="AM282" s="811" t="s">
        <v>377</v>
      </c>
      <c r="AN282" s="811" t="s">
        <v>377</v>
      </c>
      <c r="AO282" s="811" t="s">
        <v>377</v>
      </c>
      <c r="AP282" s="805" t="s">
        <v>377</v>
      </c>
      <c r="AQ282" s="806" t="s">
        <v>377</v>
      </c>
      <c r="AR282" s="811">
        <v>41695</v>
      </c>
      <c r="AS282" s="811" t="s">
        <v>377</v>
      </c>
      <c r="AT282" s="804" t="s">
        <v>377</v>
      </c>
      <c r="AU282" s="804" t="s">
        <v>357</v>
      </c>
      <c r="AV282" s="807" t="s">
        <v>5429</v>
      </c>
      <c r="AW282" s="804" t="s">
        <v>4003</v>
      </c>
      <c r="AX282" s="816">
        <v>5</v>
      </c>
      <c r="AY282" s="817">
        <v>1169</v>
      </c>
      <c r="AZ282" s="804" t="s">
        <v>5428</v>
      </c>
      <c r="BA282" s="790" t="str">
        <f t="shared" si="20"/>
        <v>Augment. INS / 3000-1191 / NULL</v>
      </c>
      <c r="BB282" s="791">
        <f t="shared" si="21"/>
        <v>0</v>
      </c>
      <c r="BC282" s="791" t="s">
        <v>3654</v>
      </c>
      <c r="BD282" s="792" t="s">
        <v>3655</v>
      </c>
      <c r="BE282" s="790" t="s">
        <v>3654</v>
      </c>
    </row>
    <row r="283" spans="1:57" ht="30">
      <c r="A283" s="803" t="s">
        <v>3598</v>
      </c>
      <c r="B283" s="803" t="s">
        <v>4087</v>
      </c>
      <c r="C283" s="804" t="s">
        <v>3948</v>
      </c>
      <c r="D283" s="804" t="s">
        <v>3609</v>
      </c>
      <c r="E283" s="805">
        <v>16</v>
      </c>
      <c r="F283" s="806" t="s">
        <v>2624</v>
      </c>
      <c r="G283" s="807" t="s">
        <v>2623</v>
      </c>
      <c r="H283" s="808" t="s">
        <v>5430</v>
      </c>
      <c r="I283" s="803" t="s">
        <v>5427</v>
      </c>
      <c r="J283" s="804" t="s">
        <v>5428</v>
      </c>
      <c r="K283" s="803" t="s">
        <v>5427</v>
      </c>
      <c r="L283" s="803" t="s">
        <v>5428</v>
      </c>
      <c r="M283" s="807" t="s">
        <v>3560</v>
      </c>
      <c r="N283" s="807" t="s">
        <v>371</v>
      </c>
      <c r="O283" s="809">
        <v>14</v>
      </c>
      <c r="P283" s="810">
        <v>14</v>
      </c>
      <c r="Q283" s="807" t="s">
        <v>1</v>
      </c>
      <c r="R283" s="811">
        <v>41810</v>
      </c>
      <c r="S283" s="811" t="s">
        <v>377</v>
      </c>
      <c r="T283" s="811">
        <v>42471</v>
      </c>
      <c r="U283" s="811" t="s">
        <v>377</v>
      </c>
      <c r="V283" s="812">
        <v>43557</v>
      </c>
      <c r="W283" s="813">
        <v>43830</v>
      </c>
      <c r="X283" s="814" t="s">
        <v>377</v>
      </c>
      <c r="Y283" s="815">
        <v>8.9354838709677402</v>
      </c>
      <c r="Z283" s="811" t="s">
        <v>377</v>
      </c>
      <c r="AA283" s="811" t="s">
        <v>377</v>
      </c>
      <c r="AB283" s="811" t="s">
        <v>377</v>
      </c>
      <c r="AC283" s="811" t="s">
        <v>377</v>
      </c>
      <c r="AD283" s="811" t="s">
        <v>377</v>
      </c>
      <c r="AE283" s="811" t="s">
        <v>377</v>
      </c>
      <c r="AF283" s="811" t="s">
        <v>377</v>
      </c>
      <c r="AG283" s="811" t="s">
        <v>377</v>
      </c>
      <c r="AH283" s="811" t="s">
        <v>377</v>
      </c>
      <c r="AI283" s="811" t="s">
        <v>377</v>
      </c>
      <c r="AJ283" s="811" t="s">
        <v>377</v>
      </c>
      <c r="AK283" s="811" t="s">
        <v>377</v>
      </c>
      <c r="AL283" s="811" t="s">
        <v>377</v>
      </c>
      <c r="AM283" s="811" t="s">
        <v>377</v>
      </c>
      <c r="AN283" s="811" t="s">
        <v>377</v>
      </c>
      <c r="AO283" s="811" t="s">
        <v>377</v>
      </c>
      <c r="AP283" s="805">
        <v>10</v>
      </c>
      <c r="AQ283" s="806" t="s">
        <v>377</v>
      </c>
      <c r="AR283" s="811">
        <v>41695</v>
      </c>
      <c r="AS283" s="811" t="s">
        <v>377</v>
      </c>
      <c r="AT283" s="804" t="s">
        <v>4169</v>
      </c>
      <c r="AU283" s="804" t="s">
        <v>3562</v>
      </c>
      <c r="AV283" s="807" t="s">
        <v>5431</v>
      </c>
      <c r="AW283" s="804" t="s">
        <v>3993</v>
      </c>
      <c r="AX283" s="816">
        <v>4</v>
      </c>
      <c r="AY283" s="817">
        <v>1169</v>
      </c>
      <c r="AZ283" s="804" t="s">
        <v>5428</v>
      </c>
      <c r="BA283" s="790" t="str">
        <f t="shared" si="20"/>
        <v>Augment. INS / 3000-1191 / 14</v>
      </c>
      <c r="BB283" s="791">
        <f t="shared" si="21"/>
        <v>0</v>
      </c>
      <c r="BC283" s="791" t="s">
        <v>3654</v>
      </c>
      <c r="BD283" s="792" t="s">
        <v>3655</v>
      </c>
      <c r="BE283" s="790" t="s">
        <v>3654</v>
      </c>
    </row>
    <row r="284" spans="1:57" ht="30">
      <c r="A284" s="803" t="s">
        <v>3598</v>
      </c>
      <c r="B284" s="803" t="s">
        <v>4087</v>
      </c>
      <c r="C284" s="804" t="s">
        <v>3948</v>
      </c>
      <c r="D284" s="804" t="s">
        <v>3609</v>
      </c>
      <c r="E284" s="805">
        <v>16</v>
      </c>
      <c r="F284" s="806" t="s">
        <v>2634</v>
      </c>
      <c r="G284" s="807" t="s">
        <v>2629</v>
      </c>
      <c r="H284" s="808" t="s">
        <v>5432</v>
      </c>
      <c r="I284" s="803" t="s">
        <v>5433</v>
      </c>
      <c r="J284" s="804" t="s">
        <v>5434</v>
      </c>
      <c r="K284" s="803" t="s">
        <v>5435</v>
      </c>
      <c r="L284" s="803" t="s">
        <v>5436</v>
      </c>
      <c r="M284" s="807" t="s">
        <v>3560</v>
      </c>
      <c r="N284" s="807" t="s">
        <v>347</v>
      </c>
      <c r="O284" s="809">
        <v>34</v>
      </c>
      <c r="P284" s="810">
        <v>34</v>
      </c>
      <c r="Q284" s="807" t="s">
        <v>1</v>
      </c>
      <c r="R284" s="811">
        <v>41806</v>
      </c>
      <c r="S284" s="811" t="s">
        <v>377</v>
      </c>
      <c r="T284" s="811">
        <v>42471</v>
      </c>
      <c r="U284" s="811" t="s">
        <v>377</v>
      </c>
      <c r="V284" s="812">
        <v>43921</v>
      </c>
      <c r="W284" s="813">
        <v>43570</v>
      </c>
      <c r="X284" s="814" t="s">
        <v>377</v>
      </c>
      <c r="Y284" s="815" t="s">
        <v>377</v>
      </c>
      <c r="Z284" s="811" t="s">
        <v>377</v>
      </c>
      <c r="AA284" s="811" t="s">
        <v>377</v>
      </c>
      <c r="AB284" s="811" t="s">
        <v>377</v>
      </c>
      <c r="AC284" s="811" t="s">
        <v>377</v>
      </c>
      <c r="AD284" s="811" t="s">
        <v>377</v>
      </c>
      <c r="AE284" s="811" t="s">
        <v>377</v>
      </c>
      <c r="AF284" s="811" t="s">
        <v>377</v>
      </c>
      <c r="AG284" s="811" t="s">
        <v>377</v>
      </c>
      <c r="AH284" s="811" t="s">
        <v>377</v>
      </c>
      <c r="AI284" s="811" t="s">
        <v>377</v>
      </c>
      <c r="AJ284" s="811" t="s">
        <v>377</v>
      </c>
      <c r="AK284" s="811" t="s">
        <v>377</v>
      </c>
      <c r="AL284" s="811" t="s">
        <v>377</v>
      </c>
      <c r="AM284" s="811" t="s">
        <v>377</v>
      </c>
      <c r="AN284" s="811" t="s">
        <v>377</v>
      </c>
      <c r="AO284" s="811" t="s">
        <v>377</v>
      </c>
      <c r="AP284" s="805">
        <v>10</v>
      </c>
      <c r="AQ284" s="806" t="s">
        <v>377</v>
      </c>
      <c r="AR284" s="811">
        <v>41695</v>
      </c>
      <c r="AS284" s="811">
        <v>41437</v>
      </c>
      <c r="AT284" s="804" t="s">
        <v>4169</v>
      </c>
      <c r="AU284" s="804" t="s">
        <v>3562</v>
      </c>
      <c r="AV284" s="807" t="s">
        <v>5437</v>
      </c>
      <c r="AW284" s="804" t="s">
        <v>3993</v>
      </c>
      <c r="AX284" s="816">
        <v>1</v>
      </c>
      <c r="AY284" s="817">
        <v>60001192</v>
      </c>
      <c r="AZ284" s="804" t="s">
        <v>5434</v>
      </c>
      <c r="BA284" s="790" t="str">
        <f t="shared" si="20"/>
        <v>Ajout INS / 3005-8756 / 34</v>
      </c>
      <c r="BB284" s="791">
        <f t="shared" si="21"/>
        <v>0</v>
      </c>
      <c r="BC284" s="791" t="s">
        <v>3654</v>
      </c>
      <c r="BD284" s="792" t="s">
        <v>3655</v>
      </c>
      <c r="BE284" s="790" t="s">
        <v>3654</v>
      </c>
    </row>
    <row r="285" spans="1:57" ht="30">
      <c r="A285" s="803" t="s">
        <v>3598</v>
      </c>
      <c r="B285" s="803" t="s">
        <v>4087</v>
      </c>
      <c r="C285" s="804" t="s">
        <v>3862</v>
      </c>
      <c r="D285" s="804" t="s">
        <v>3600</v>
      </c>
      <c r="E285" s="805">
        <v>16</v>
      </c>
      <c r="F285" s="806" t="s">
        <v>2644</v>
      </c>
      <c r="G285" s="807" t="s">
        <v>2643</v>
      </c>
      <c r="H285" s="808" t="s">
        <v>5438</v>
      </c>
      <c r="I285" s="803" t="s">
        <v>5439</v>
      </c>
      <c r="J285" s="804" t="s">
        <v>5440</v>
      </c>
      <c r="K285" s="803" t="s">
        <v>5441</v>
      </c>
      <c r="L285" s="803" t="s">
        <v>5442</v>
      </c>
      <c r="M285" s="807" t="s">
        <v>4000</v>
      </c>
      <c r="N285" s="807" t="s">
        <v>347</v>
      </c>
      <c r="O285" s="809">
        <v>43</v>
      </c>
      <c r="P285" s="810">
        <v>43</v>
      </c>
      <c r="Q285" s="807" t="s">
        <v>1</v>
      </c>
      <c r="R285" s="811">
        <v>41789</v>
      </c>
      <c r="S285" s="811">
        <v>41789</v>
      </c>
      <c r="T285" s="811" t="s">
        <v>377</v>
      </c>
      <c r="U285" s="811" t="s">
        <v>377</v>
      </c>
      <c r="V285" s="812" t="s">
        <v>377</v>
      </c>
      <c r="W285" s="813" t="s">
        <v>377</v>
      </c>
      <c r="X285" s="814" t="s">
        <v>377</v>
      </c>
      <c r="Y285" s="815" t="s">
        <v>377</v>
      </c>
      <c r="Z285" s="811" t="s">
        <v>377</v>
      </c>
      <c r="AA285" s="811" t="s">
        <v>377</v>
      </c>
      <c r="AB285" s="811" t="s">
        <v>377</v>
      </c>
      <c r="AC285" s="811" t="s">
        <v>377</v>
      </c>
      <c r="AD285" s="811" t="s">
        <v>377</v>
      </c>
      <c r="AE285" s="811" t="s">
        <v>377</v>
      </c>
      <c r="AF285" s="811" t="s">
        <v>377</v>
      </c>
      <c r="AG285" s="811" t="s">
        <v>377</v>
      </c>
      <c r="AH285" s="811" t="s">
        <v>377</v>
      </c>
      <c r="AI285" s="811" t="s">
        <v>377</v>
      </c>
      <c r="AJ285" s="811" t="s">
        <v>377</v>
      </c>
      <c r="AK285" s="811" t="s">
        <v>377</v>
      </c>
      <c r="AL285" s="811" t="s">
        <v>377</v>
      </c>
      <c r="AM285" s="811" t="s">
        <v>377</v>
      </c>
      <c r="AN285" s="811" t="s">
        <v>377</v>
      </c>
      <c r="AO285" s="811" t="s">
        <v>377</v>
      </c>
      <c r="AP285" s="805" t="s">
        <v>377</v>
      </c>
      <c r="AQ285" s="806" t="s">
        <v>377</v>
      </c>
      <c r="AR285" s="811">
        <v>41695</v>
      </c>
      <c r="AS285" s="811">
        <v>41439</v>
      </c>
      <c r="AT285" s="804" t="s">
        <v>377</v>
      </c>
      <c r="AU285" s="804" t="s">
        <v>3596</v>
      </c>
      <c r="AV285" s="807" t="s">
        <v>5443</v>
      </c>
      <c r="AW285" s="804" t="s">
        <v>3993</v>
      </c>
      <c r="AX285" s="816">
        <v>1</v>
      </c>
      <c r="AY285" s="817">
        <v>87</v>
      </c>
      <c r="AZ285" s="804" t="s">
        <v>5440</v>
      </c>
      <c r="BA285" s="790" t="str">
        <f t="shared" si="20"/>
        <v>Ajout INS / 3005-9284 / 43</v>
      </c>
      <c r="BB285" s="791">
        <f t="shared" si="21"/>
        <v>0</v>
      </c>
      <c r="BC285" s="791" t="s">
        <v>3654</v>
      </c>
      <c r="BD285" s="792" t="s">
        <v>3655</v>
      </c>
      <c r="BE285" s="790" t="s">
        <v>3654</v>
      </c>
    </row>
    <row r="286" spans="1:57" ht="30">
      <c r="A286" s="803" t="s">
        <v>3598</v>
      </c>
      <c r="B286" s="803" t="s">
        <v>4087</v>
      </c>
      <c r="C286" s="804" t="s">
        <v>3948</v>
      </c>
      <c r="D286" s="804" t="s">
        <v>3609</v>
      </c>
      <c r="E286" s="805">
        <v>16</v>
      </c>
      <c r="F286" s="806" t="s">
        <v>3450</v>
      </c>
      <c r="G286" s="807" t="s">
        <v>2643</v>
      </c>
      <c r="H286" s="808" t="s">
        <v>5444</v>
      </c>
      <c r="I286" s="803" t="s">
        <v>3967</v>
      </c>
      <c r="J286" s="804" t="s">
        <v>3968</v>
      </c>
      <c r="K286" s="803" t="s">
        <v>5445</v>
      </c>
      <c r="L286" s="803" t="s">
        <v>5446</v>
      </c>
      <c r="M286" s="807" t="s">
        <v>4000</v>
      </c>
      <c r="N286" s="807" t="s">
        <v>347</v>
      </c>
      <c r="O286" s="809">
        <v>62</v>
      </c>
      <c r="P286" s="810">
        <v>80</v>
      </c>
      <c r="Q286" s="807" t="s">
        <v>1</v>
      </c>
      <c r="R286" s="811">
        <v>41799</v>
      </c>
      <c r="S286" s="811">
        <v>41799</v>
      </c>
      <c r="T286" s="811" t="s">
        <v>377</v>
      </c>
      <c r="U286" s="811" t="s">
        <v>377</v>
      </c>
      <c r="V286" s="812" t="s">
        <v>377</v>
      </c>
      <c r="W286" s="813" t="s">
        <v>377</v>
      </c>
      <c r="X286" s="814" t="s">
        <v>377</v>
      </c>
      <c r="Y286" s="815" t="s">
        <v>377</v>
      </c>
      <c r="Z286" s="811" t="s">
        <v>377</v>
      </c>
      <c r="AA286" s="811" t="s">
        <v>377</v>
      </c>
      <c r="AB286" s="811" t="s">
        <v>377</v>
      </c>
      <c r="AC286" s="811" t="s">
        <v>377</v>
      </c>
      <c r="AD286" s="811" t="s">
        <v>377</v>
      </c>
      <c r="AE286" s="811" t="s">
        <v>377</v>
      </c>
      <c r="AF286" s="811" t="s">
        <v>377</v>
      </c>
      <c r="AG286" s="811" t="s">
        <v>377</v>
      </c>
      <c r="AH286" s="811" t="s">
        <v>377</v>
      </c>
      <c r="AI286" s="811" t="s">
        <v>377</v>
      </c>
      <c r="AJ286" s="811" t="s">
        <v>377</v>
      </c>
      <c r="AK286" s="811" t="s">
        <v>377</v>
      </c>
      <c r="AL286" s="811" t="s">
        <v>377</v>
      </c>
      <c r="AM286" s="811" t="s">
        <v>377</v>
      </c>
      <c r="AN286" s="811" t="s">
        <v>377</v>
      </c>
      <c r="AO286" s="811" t="s">
        <v>377</v>
      </c>
      <c r="AP286" s="805" t="s">
        <v>377</v>
      </c>
      <c r="AQ286" s="806" t="s">
        <v>377</v>
      </c>
      <c r="AR286" s="811">
        <v>41695</v>
      </c>
      <c r="AS286" s="811">
        <v>41439</v>
      </c>
      <c r="AT286" s="804" t="s">
        <v>377</v>
      </c>
      <c r="AU286" s="804" t="s">
        <v>4001</v>
      </c>
      <c r="AV286" s="807" t="s">
        <v>5447</v>
      </c>
      <c r="AW286" s="804" t="s">
        <v>3993</v>
      </c>
      <c r="AX286" s="816">
        <v>1</v>
      </c>
      <c r="AY286" s="817">
        <v>60001234</v>
      </c>
      <c r="AZ286" s="804" t="s">
        <v>3968</v>
      </c>
      <c r="BA286" s="790" t="str">
        <f t="shared" si="20"/>
        <v>Ajout INS / 3005-9366 / 62</v>
      </c>
      <c r="BB286" s="791">
        <f t="shared" si="21"/>
        <v>0</v>
      </c>
      <c r="BC286" s="791" t="s">
        <v>3654</v>
      </c>
      <c r="BD286" s="792" t="s">
        <v>3655</v>
      </c>
      <c r="BE286" s="790" t="s">
        <v>3654</v>
      </c>
    </row>
    <row r="287" spans="1:57" ht="30">
      <c r="A287" s="803" t="s">
        <v>3598</v>
      </c>
      <c r="B287" s="803" t="s">
        <v>4087</v>
      </c>
      <c r="C287" s="804" t="s">
        <v>3862</v>
      </c>
      <c r="D287" s="804" t="s">
        <v>3600</v>
      </c>
      <c r="E287" s="805">
        <v>16</v>
      </c>
      <c r="F287" s="806" t="s">
        <v>2644</v>
      </c>
      <c r="G287" s="807" t="s">
        <v>2643</v>
      </c>
      <c r="H287" s="808" t="s">
        <v>5448</v>
      </c>
      <c r="I287" s="803" t="s">
        <v>5449</v>
      </c>
      <c r="J287" s="804" t="s">
        <v>5450</v>
      </c>
      <c r="K287" s="803" t="s">
        <v>5451</v>
      </c>
      <c r="L287" s="803" t="s">
        <v>5450</v>
      </c>
      <c r="M287" s="807" t="s">
        <v>3572</v>
      </c>
      <c r="N287" s="807" t="s">
        <v>395</v>
      </c>
      <c r="O287" s="809">
        <v>60</v>
      </c>
      <c r="P287" s="810">
        <v>60</v>
      </c>
      <c r="Q287" s="807" t="s">
        <v>4</v>
      </c>
      <c r="R287" s="811">
        <v>41807</v>
      </c>
      <c r="S287" s="811" t="s">
        <v>377</v>
      </c>
      <c r="T287" s="811">
        <v>42324</v>
      </c>
      <c r="U287" s="811" t="s">
        <v>377</v>
      </c>
      <c r="V287" s="812">
        <v>43329</v>
      </c>
      <c r="W287" s="813">
        <v>43329</v>
      </c>
      <c r="X287" s="814" t="s">
        <v>377</v>
      </c>
      <c r="Y287" s="815" t="s">
        <v>377</v>
      </c>
      <c r="Z287" s="811" t="s">
        <v>377</v>
      </c>
      <c r="AA287" s="811" t="s">
        <v>377</v>
      </c>
      <c r="AB287" s="811" t="s">
        <v>377</v>
      </c>
      <c r="AC287" s="811" t="s">
        <v>377</v>
      </c>
      <c r="AD287" s="811" t="s">
        <v>377</v>
      </c>
      <c r="AE287" s="811" t="s">
        <v>377</v>
      </c>
      <c r="AF287" s="811" t="s">
        <v>377</v>
      </c>
      <c r="AG287" s="811" t="s">
        <v>377</v>
      </c>
      <c r="AH287" s="811" t="s">
        <v>377</v>
      </c>
      <c r="AI287" s="811" t="s">
        <v>377</v>
      </c>
      <c r="AJ287" s="811" t="s">
        <v>377</v>
      </c>
      <c r="AK287" s="811" t="s">
        <v>377</v>
      </c>
      <c r="AL287" s="811" t="s">
        <v>377</v>
      </c>
      <c r="AM287" s="811" t="s">
        <v>377</v>
      </c>
      <c r="AN287" s="811" t="s">
        <v>377</v>
      </c>
      <c r="AO287" s="811" t="s">
        <v>377</v>
      </c>
      <c r="AP287" s="805">
        <v>70</v>
      </c>
      <c r="AQ287" s="806" t="s">
        <v>5452</v>
      </c>
      <c r="AR287" s="811">
        <v>41695</v>
      </c>
      <c r="AS287" s="811" t="s">
        <v>377</v>
      </c>
      <c r="AT287" s="804" t="s">
        <v>4125</v>
      </c>
      <c r="AU287" s="804" t="s">
        <v>3596</v>
      </c>
      <c r="AV287" s="807" t="s">
        <v>5453</v>
      </c>
      <c r="AW287" s="804" t="s">
        <v>3993</v>
      </c>
      <c r="AX287" s="816">
        <v>2</v>
      </c>
      <c r="AY287" s="817">
        <v>60012347</v>
      </c>
      <c r="AZ287" s="804" t="s">
        <v>5454</v>
      </c>
      <c r="BA287" s="790" t="str">
        <f t="shared" si="20"/>
        <v>Impl. garderie / 3005-9414 / 60</v>
      </c>
      <c r="BB287" s="791" t="s">
        <v>3577</v>
      </c>
      <c r="BC287" s="791" t="s">
        <v>3577</v>
      </c>
      <c r="BD287" s="791" t="s">
        <v>3577</v>
      </c>
      <c r="BE287" s="791" t="s">
        <v>3577</v>
      </c>
    </row>
    <row r="288" spans="1:57" ht="30">
      <c r="A288" s="803" t="s">
        <v>3598</v>
      </c>
      <c r="B288" s="803" t="s">
        <v>4087</v>
      </c>
      <c r="C288" s="804" t="s">
        <v>3862</v>
      </c>
      <c r="D288" s="804" t="s">
        <v>3600</v>
      </c>
      <c r="E288" s="805">
        <v>16</v>
      </c>
      <c r="F288" s="806" t="s">
        <v>2683</v>
      </c>
      <c r="G288" s="807" t="s">
        <v>2658</v>
      </c>
      <c r="H288" s="808" t="s">
        <v>5455</v>
      </c>
      <c r="I288" s="803" t="s">
        <v>5456</v>
      </c>
      <c r="J288" s="804" t="s">
        <v>5457</v>
      </c>
      <c r="K288" s="803" t="s">
        <v>2685</v>
      </c>
      <c r="L288" s="803" t="s">
        <v>2684</v>
      </c>
      <c r="M288" s="807" t="s">
        <v>3560</v>
      </c>
      <c r="N288" s="807" t="s">
        <v>347</v>
      </c>
      <c r="O288" s="809">
        <v>55</v>
      </c>
      <c r="P288" s="810">
        <v>55</v>
      </c>
      <c r="Q288" s="807" t="s">
        <v>1</v>
      </c>
      <c r="R288" s="811">
        <v>42886</v>
      </c>
      <c r="S288" s="811" t="s">
        <v>377</v>
      </c>
      <c r="T288" s="811">
        <v>42886</v>
      </c>
      <c r="U288" s="811" t="s">
        <v>377</v>
      </c>
      <c r="V288" s="812">
        <v>43921</v>
      </c>
      <c r="W288" s="813">
        <v>43798</v>
      </c>
      <c r="X288" s="814" t="s">
        <v>377</v>
      </c>
      <c r="Y288" s="815" t="s">
        <v>377</v>
      </c>
      <c r="Z288" s="811" t="s">
        <v>377</v>
      </c>
      <c r="AA288" s="811" t="s">
        <v>377</v>
      </c>
      <c r="AB288" s="811" t="s">
        <v>377</v>
      </c>
      <c r="AC288" s="811" t="s">
        <v>377</v>
      </c>
      <c r="AD288" s="811" t="s">
        <v>377</v>
      </c>
      <c r="AE288" s="811" t="s">
        <v>377</v>
      </c>
      <c r="AF288" s="811" t="s">
        <v>377</v>
      </c>
      <c r="AG288" s="811" t="s">
        <v>377</v>
      </c>
      <c r="AH288" s="811" t="s">
        <v>377</v>
      </c>
      <c r="AI288" s="811" t="s">
        <v>377</v>
      </c>
      <c r="AJ288" s="811" t="s">
        <v>377</v>
      </c>
      <c r="AK288" s="811" t="s">
        <v>377</v>
      </c>
      <c r="AL288" s="811" t="s">
        <v>377</v>
      </c>
      <c r="AM288" s="811" t="s">
        <v>377</v>
      </c>
      <c r="AN288" s="811" t="s">
        <v>377</v>
      </c>
      <c r="AO288" s="811" t="s">
        <v>377</v>
      </c>
      <c r="AP288" s="805">
        <v>10</v>
      </c>
      <c r="AQ288" s="806" t="s">
        <v>377</v>
      </c>
      <c r="AR288" s="811">
        <v>41695</v>
      </c>
      <c r="AS288" s="811" t="s">
        <v>377</v>
      </c>
      <c r="AT288" s="804" t="s">
        <v>377</v>
      </c>
      <c r="AU288" s="804" t="s">
        <v>4169</v>
      </c>
      <c r="AV288" s="807" t="s">
        <v>5458</v>
      </c>
      <c r="AW288" s="804" t="s">
        <v>3993</v>
      </c>
      <c r="AX288" s="816">
        <v>2</v>
      </c>
      <c r="AY288" s="817">
        <v>60001229</v>
      </c>
      <c r="AZ288" s="804" t="s">
        <v>5457</v>
      </c>
      <c r="BA288" s="790" t="str">
        <f t="shared" si="20"/>
        <v>Ajout INS / 3005-9285 / 55</v>
      </c>
      <c r="BB288" s="791">
        <f t="shared" si="21"/>
        <v>0</v>
      </c>
      <c r="BC288" s="791" t="s">
        <v>3654</v>
      </c>
      <c r="BD288" s="792" t="s">
        <v>3655</v>
      </c>
      <c r="BE288" s="790" t="s">
        <v>3654</v>
      </c>
    </row>
    <row r="289" spans="1:57" ht="30">
      <c r="A289" s="803" t="s">
        <v>3598</v>
      </c>
      <c r="B289" s="803" t="s">
        <v>4087</v>
      </c>
      <c r="C289" s="804" t="s">
        <v>5459</v>
      </c>
      <c r="D289" s="804" t="s">
        <v>3600</v>
      </c>
      <c r="E289" s="805">
        <v>17</v>
      </c>
      <c r="F289" s="806" t="s">
        <v>2692</v>
      </c>
      <c r="G289" s="807" t="s">
        <v>2691</v>
      </c>
      <c r="H289" s="808" t="s">
        <v>5460</v>
      </c>
      <c r="I289" s="803" t="s">
        <v>5461</v>
      </c>
      <c r="J289" s="804" t="s">
        <v>5462</v>
      </c>
      <c r="K289" s="803" t="s">
        <v>5463</v>
      </c>
      <c r="L289" s="803" t="s">
        <v>5462</v>
      </c>
      <c r="M289" s="807" t="s">
        <v>3572</v>
      </c>
      <c r="N289" s="807" t="s">
        <v>347</v>
      </c>
      <c r="O289" s="809">
        <v>16</v>
      </c>
      <c r="P289" s="810">
        <v>16</v>
      </c>
      <c r="Q289" s="807" t="s">
        <v>1</v>
      </c>
      <c r="R289" s="811">
        <v>41785</v>
      </c>
      <c r="S289" s="811" t="s">
        <v>377</v>
      </c>
      <c r="T289" s="811">
        <v>42138</v>
      </c>
      <c r="U289" s="811" t="s">
        <v>377</v>
      </c>
      <c r="V289" s="812">
        <v>42611</v>
      </c>
      <c r="W289" s="813">
        <v>43339</v>
      </c>
      <c r="X289" s="814" t="s">
        <v>377</v>
      </c>
      <c r="Y289" s="815">
        <v>23.935483870967698</v>
      </c>
      <c r="Z289" s="811" t="s">
        <v>377</v>
      </c>
      <c r="AA289" s="811" t="s">
        <v>377</v>
      </c>
      <c r="AB289" s="811" t="s">
        <v>377</v>
      </c>
      <c r="AC289" s="811" t="s">
        <v>377</v>
      </c>
      <c r="AD289" s="811" t="s">
        <v>377</v>
      </c>
      <c r="AE289" s="811" t="s">
        <v>377</v>
      </c>
      <c r="AF289" s="811">
        <v>42333</v>
      </c>
      <c r="AG289" s="811" t="s">
        <v>377</v>
      </c>
      <c r="AH289" s="811" t="s">
        <v>377</v>
      </c>
      <c r="AI289" s="811" t="s">
        <v>377</v>
      </c>
      <c r="AJ289" s="811" t="s">
        <v>377</v>
      </c>
      <c r="AK289" s="811" t="s">
        <v>377</v>
      </c>
      <c r="AL289" s="811" t="s">
        <v>377</v>
      </c>
      <c r="AM289" s="811" t="s">
        <v>377</v>
      </c>
      <c r="AN289" s="811" t="s">
        <v>377</v>
      </c>
      <c r="AO289" s="811" t="s">
        <v>377</v>
      </c>
      <c r="AP289" s="805">
        <v>70</v>
      </c>
      <c r="AQ289" s="806" t="s">
        <v>5464</v>
      </c>
      <c r="AR289" s="811">
        <v>41668</v>
      </c>
      <c r="AS289" s="811">
        <v>41439</v>
      </c>
      <c r="AT289" s="804" t="s">
        <v>4001</v>
      </c>
      <c r="AU289" s="804" t="s">
        <v>3562</v>
      </c>
      <c r="AV289" s="807" t="s">
        <v>5465</v>
      </c>
      <c r="AW289" s="804" t="s">
        <v>3993</v>
      </c>
      <c r="AX289" s="816">
        <v>1</v>
      </c>
      <c r="AY289" s="817">
        <v>64</v>
      </c>
      <c r="AZ289" s="804" t="s">
        <v>5462</v>
      </c>
      <c r="BA289" s="790" t="str">
        <f t="shared" si="20"/>
        <v>Ajout INS / 3005-8882 / 16</v>
      </c>
      <c r="BB289" s="791" t="s">
        <v>3577</v>
      </c>
      <c r="BC289" s="791" t="s">
        <v>3577</v>
      </c>
      <c r="BD289" s="791" t="s">
        <v>3577</v>
      </c>
      <c r="BE289" s="791" t="s">
        <v>3577</v>
      </c>
    </row>
    <row r="290" spans="1:57" ht="30">
      <c r="A290" s="803" t="s">
        <v>3598</v>
      </c>
      <c r="B290" s="803" t="s">
        <v>4087</v>
      </c>
      <c r="C290" s="804" t="s">
        <v>5459</v>
      </c>
      <c r="D290" s="804" t="s">
        <v>3600</v>
      </c>
      <c r="E290" s="805">
        <v>17</v>
      </c>
      <c r="F290" s="806" t="s">
        <v>2692</v>
      </c>
      <c r="G290" s="807" t="s">
        <v>2691</v>
      </c>
      <c r="H290" s="808" t="s">
        <v>5466</v>
      </c>
      <c r="I290" s="803" t="s">
        <v>5467</v>
      </c>
      <c r="J290" s="804" t="s">
        <v>3054</v>
      </c>
      <c r="K290" s="803" t="s">
        <v>5467</v>
      </c>
      <c r="L290" s="803" t="s">
        <v>3054</v>
      </c>
      <c r="M290" s="807" t="s">
        <v>3560</v>
      </c>
      <c r="N290" s="807" t="s">
        <v>371</v>
      </c>
      <c r="O290" s="809">
        <v>18</v>
      </c>
      <c r="P290" s="810">
        <v>18</v>
      </c>
      <c r="Q290" s="807" t="s">
        <v>1</v>
      </c>
      <c r="R290" s="811">
        <v>42284</v>
      </c>
      <c r="S290" s="811" t="s">
        <v>377</v>
      </c>
      <c r="T290" s="811">
        <v>42298</v>
      </c>
      <c r="U290" s="811" t="s">
        <v>377</v>
      </c>
      <c r="V290" s="812">
        <v>43108</v>
      </c>
      <c r="W290" s="813">
        <v>43850</v>
      </c>
      <c r="X290" s="814" t="s">
        <v>377</v>
      </c>
      <c r="Y290" s="815">
        <v>24.387096774193502</v>
      </c>
      <c r="Z290" s="811" t="s">
        <v>377</v>
      </c>
      <c r="AA290" s="811" t="s">
        <v>377</v>
      </c>
      <c r="AB290" s="811" t="s">
        <v>377</v>
      </c>
      <c r="AC290" s="811" t="s">
        <v>377</v>
      </c>
      <c r="AD290" s="811" t="s">
        <v>377</v>
      </c>
      <c r="AE290" s="811" t="s">
        <v>377</v>
      </c>
      <c r="AF290" s="811" t="s">
        <v>377</v>
      </c>
      <c r="AG290" s="811" t="s">
        <v>377</v>
      </c>
      <c r="AH290" s="811" t="s">
        <v>377</v>
      </c>
      <c r="AI290" s="811" t="s">
        <v>377</v>
      </c>
      <c r="AJ290" s="811" t="s">
        <v>377</v>
      </c>
      <c r="AK290" s="811" t="s">
        <v>377</v>
      </c>
      <c r="AL290" s="811" t="s">
        <v>377</v>
      </c>
      <c r="AM290" s="811" t="s">
        <v>377</v>
      </c>
      <c r="AN290" s="811" t="s">
        <v>377</v>
      </c>
      <c r="AO290" s="811" t="s">
        <v>377</v>
      </c>
      <c r="AP290" s="805">
        <v>10</v>
      </c>
      <c r="AQ290" s="806" t="s">
        <v>377</v>
      </c>
      <c r="AR290" s="811">
        <v>41668</v>
      </c>
      <c r="AS290" s="811" t="s">
        <v>377</v>
      </c>
      <c r="AT290" s="804" t="s">
        <v>3836</v>
      </c>
      <c r="AU290" s="804" t="s">
        <v>3562</v>
      </c>
      <c r="AV290" s="807" t="s">
        <v>5468</v>
      </c>
      <c r="AW290" s="804" t="s">
        <v>3993</v>
      </c>
      <c r="AX290" s="816">
        <v>10</v>
      </c>
      <c r="AY290" s="817">
        <v>60001049</v>
      </c>
      <c r="AZ290" s="804" t="s">
        <v>3054</v>
      </c>
      <c r="BA290" s="790" t="str">
        <f t="shared" si="20"/>
        <v>Augment. INS / 3000-1346 / 18</v>
      </c>
      <c r="BB290" s="791">
        <f t="shared" si="21"/>
        <v>0</v>
      </c>
      <c r="BC290" s="791" t="s">
        <v>3654</v>
      </c>
      <c r="BD290" s="792" t="s">
        <v>3655</v>
      </c>
      <c r="BE290" s="790" t="s">
        <v>3654</v>
      </c>
    </row>
    <row r="291" spans="1:57" ht="30">
      <c r="A291" s="803" t="s">
        <v>3598</v>
      </c>
      <c r="B291" s="803" t="s">
        <v>4087</v>
      </c>
      <c r="C291" s="804" t="s">
        <v>5459</v>
      </c>
      <c r="D291" s="804" t="s">
        <v>3600</v>
      </c>
      <c r="E291" s="805">
        <v>17</v>
      </c>
      <c r="F291" s="806" t="s">
        <v>5469</v>
      </c>
      <c r="G291" s="807" t="s">
        <v>2691</v>
      </c>
      <c r="H291" s="808" t="s">
        <v>5470</v>
      </c>
      <c r="I291" s="803" t="s">
        <v>5467</v>
      </c>
      <c r="J291" s="804" t="s">
        <v>3054</v>
      </c>
      <c r="K291" s="803" t="s">
        <v>5471</v>
      </c>
      <c r="L291" s="803" t="s">
        <v>3054</v>
      </c>
      <c r="M291" s="807" t="s">
        <v>3560</v>
      </c>
      <c r="N291" s="807" t="s">
        <v>371</v>
      </c>
      <c r="O291" s="809">
        <v>31</v>
      </c>
      <c r="P291" s="810">
        <v>31</v>
      </c>
      <c r="Q291" s="807" t="s">
        <v>1</v>
      </c>
      <c r="R291" s="811">
        <v>42284</v>
      </c>
      <c r="S291" s="811" t="s">
        <v>377</v>
      </c>
      <c r="T291" s="811">
        <v>42286</v>
      </c>
      <c r="U291" s="811" t="s">
        <v>377</v>
      </c>
      <c r="V291" s="812">
        <v>43885</v>
      </c>
      <c r="W291" s="813">
        <v>43945</v>
      </c>
      <c r="X291" s="814" t="s">
        <v>377</v>
      </c>
      <c r="Y291" s="815">
        <v>2</v>
      </c>
      <c r="Z291" s="811" t="s">
        <v>377</v>
      </c>
      <c r="AA291" s="811" t="s">
        <v>377</v>
      </c>
      <c r="AB291" s="811" t="s">
        <v>377</v>
      </c>
      <c r="AC291" s="811" t="s">
        <v>377</v>
      </c>
      <c r="AD291" s="811" t="s">
        <v>377</v>
      </c>
      <c r="AE291" s="811" t="s">
        <v>377</v>
      </c>
      <c r="AF291" s="811" t="s">
        <v>377</v>
      </c>
      <c r="AG291" s="811" t="s">
        <v>377</v>
      </c>
      <c r="AH291" s="811" t="s">
        <v>377</v>
      </c>
      <c r="AI291" s="811" t="s">
        <v>377</v>
      </c>
      <c r="AJ291" s="811" t="s">
        <v>377</v>
      </c>
      <c r="AK291" s="811" t="s">
        <v>377</v>
      </c>
      <c r="AL291" s="811" t="s">
        <v>377</v>
      </c>
      <c r="AM291" s="811" t="s">
        <v>377</v>
      </c>
      <c r="AN291" s="811" t="s">
        <v>377</v>
      </c>
      <c r="AO291" s="811" t="s">
        <v>377</v>
      </c>
      <c r="AP291" s="805">
        <v>10</v>
      </c>
      <c r="AQ291" s="806" t="s">
        <v>377</v>
      </c>
      <c r="AR291" s="811">
        <v>41668</v>
      </c>
      <c r="AS291" s="811">
        <v>41439</v>
      </c>
      <c r="AT291" s="804" t="s">
        <v>4169</v>
      </c>
      <c r="AU291" s="804" t="s">
        <v>3596</v>
      </c>
      <c r="AV291" s="807" t="s">
        <v>5472</v>
      </c>
      <c r="AW291" s="804" t="s">
        <v>3993</v>
      </c>
      <c r="AX291" s="816">
        <v>5</v>
      </c>
      <c r="AY291" s="817">
        <v>60001049</v>
      </c>
      <c r="AZ291" s="804" t="s">
        <v>3054</v>
      </c>
      <c r="BA291" s="790" t="str">
        <f t="shared" si="20"/>
        <v>Augment. INS / 3005-1004 / 31</v>
      </c>
      <c r="BB291" s="791">
        <f t="shared" si="21"/>
        <v>0</v>
      </c>
      <c r="BC291" s="791" t="s">
        <v>3654</v>
      </c>
      <c r="BD291" s="792" t="s">
        <v>3655</v>
      </c>
      <c r="BE291" s="790" t="s">
        <v>3654</v>
      </c>
    </row>
    <row r="292" spans="1:57" ht="30">
      <c r="A292" s="803" t="s">
        <v>3598</v>
      </c>
      <c r="B292" s="803" t="s">
        <v>4087</v>
      </c>
      <c r="C292" s="804" t="s">
        <v>5459</v>
      </c>
      <c r="D292" s="804" t="s">
        <v>3600</v>
      </c>
      <c r="E292" s="805">
        <v>17</v>
      </c>
      <c r="F292" s="806" t="s">
        <v>2692</v>
      </c>
      <c r="G292" s="807" t="s">
        <v>2691</v>
      </c>
      <c r="H292" s="808" t="s">
        <v>5473</v>
      </c>
      <c r="I292" s="803" t="s">
        <v>5474</v>
      </c>
      <c r="J292" s="804" t="s">
        <v>2706</v>
      </c>
      <c r="K292" s="803" t="s">
        <v>5475</v>
      </c>
      <c r="L292" s="803" t="s">
        <v>2706</v>
      </c>
      <c r="M292" s="807" t="s">
        <v>3560</v>
      </c>
      <c r="N292" s="807" t="s">
        <v>371</v>
      </c>
      <c r="O292" s="809">
        <v>3</v>
      </c>
      <c r="P292" s="810">
        <v>3</v>
      </c>
      <c r="Q292" s="807" t="s">
        <v>1</v>
      </c>
      <c r="R292" s="811">
        <v>41799</v>
      </c>
      <c r="S292" s="811" t="s">
        <v>377</v>
      </c>
      <c r="T292" s="811">
        <v>42264</v>
      </c>
      <c r="U292" s="811" t="s">
        <v>377</v>
      </c>
      <c r="V292" s="812">
        <v>43191</v>
      </c>
      <c r="W292" s="813">
        <v>44256</v>
      </c>
      <c r="X292" s="814" t="s">
        <v>377</v>
      </c>
      <c r="Y292" s="815">
        <v>35</v>
      </c>
      <c r="Z292" s="811" t="s">
        <v>377</v>
      </c>
      <c r="AA292" s="811" t="s">
        <v>377</v>
      </c>
      <c r="AB292" s="811" t="s">
        <v>377</v>
      </c>
      <c r="AC292" s="811" t="s">
        <v>377</v>
      </c>
      <c r="AD292" s="811" t="s">
        <v>377</v>
      </c>
      <c r="AE292" s="811" t="s">
        <v>377</v>
      </c>
      <c r="AF292" s="811" t="s">
        <v>377</v>
      </c>
      <c r="AG292" s="811" t="s">
        <v>377</v>
      </c>
      <c r="AH292" s="811" t="s">
        <v>377</v>
      </c>
      <c r="AI292" s="811" t="s">
        <v>377</v>
      </c>
      <c r="AJ292" s="811" t="s">
        <v>377</v>
      </c>
      <c r="AK292" s="811" t="s">
        <v>377</v>
      </c>
      <c r="AL292" s="811" t="s">
        <v>377</v>
      </c>
      <c r="AM292" s="811" t="s">
        <v>377</v>
      </c>
      <c r="AN292" s="811" t="s">
        <v>377</v>
      </c>
      <c r="AO292" s="811" t="s">
        <v>377</v>
      </c>
      <c r="AP292" s="805">
        <v>10</v>
      </c>
      <c r="AQ292" s="806" t="s">
        <v>377</v>
      </c>
      <c r="AR292" s="811">
        <v>41668</v>
      </c>
      <c r="AS292" s="811">
        <v>41439</v>
      </c>
      <c r="AT292" s="804" t="s">
        <v>4125</v>
      </c>
      <c r="AU292" s="804" t="s">
        <v>4001</v>
      </c>
      <c r="AV292" s="807" t="s">
        <v>5476</v>
      </c>
      <c r="AW292" s="804" t="s">
        <v>3993</v>
      </c>
      <c r="AX292" s="816">
        <v>15</v>
      </c>
      <c r="AY292" s="817">
        <v>60001157</v>
      </c>
      <c r="AZ292" s="804" t="s">
        <v>2706</v>
      </c>
      <c r="BA292" s="790" t="str">
        <f t="shared" si="20"/>
        <v>Augment. INS / 3005-0603 / 3</v>
      </c>
      <c r="BB292" s="791">
        <f t="shared" si="21"/>
        <v>0</v>
      </c>
      <c r="BC292" s="791" t="s">
        <v>3654</v>
      </c>
      <c r="BD292" s="792" t="s">
        <v>3655</v>
      </c>
      <c r="BE292" s="790" t="s">
        <v>3654</v>
      </c>
    </row>
    <row r="293" spans="1:57" ht="30">
      <c r="A293" s="803" t="s">
        <v>3598</v>
      </c>
      <c r="B293" s="803" t="s">
        <v>4087</v>
      </c>
      <c r="C293" s="804" t="s">
        <v>5459</v>
      </c>
      <c r="D293" s="804" t="s">
        <v>3600</v>
      </c>
      <c r="E293" s="805">
        <v>17</v>
      </c>
      <c r="F293" s="806" t="s">
        <v>2720</v>
      </c>
      <c r="G293" s="807" t="s">
        <v>2691</v>
      </c>
      <c r="H293" s="808" t="s">
        <v>5477</v>
      </c>
      <c r="I293" s="803" t="s">
        <v>5478</v>
      </c>
      <c r="J293" s="804" t="s">
        <v>2721</v>
      </c>
      <c r="K293" s="803" t="s">
        <v>2722</v>
      </c>
      <c r="L293" s="803" t="s">
        <v>2721</v>
      </c>
      <c r="M293" s="807" t="s">
        <v>4000</v>
      </c>
      <c r="N293" s="807" t="s">
        <v>957</v>
      </c>
      <c r="O293" s="809">
        <v>80</v>
      </c>
      <c r="P293" s="810">
        <v>80</v>
      </c>
      <c r="Q293" s="807" t="s">
        <v>1</v>
      </c>
      <c r="R293" s="811">
        <v>41810</v>
      </c>
      <c r="S293" s="811">
        <v>41810</v>
      </c>
      <c r="T293" s="811" t="s">
        <v>377</v>
      </c>
      <c r="U293" s="811" t="s">
        <v>377</v>
      </c>
      <c r="V293" s="812" t="s">
        <v>377</v>
      </c>
      <c r="W293" s="813" t="s">
        <v>377</v>
      </c>
      <c r="X293" s="814" t="s">
        <v>377</v>
      </c>
      <c r="Y293" s="815" t="s">
        <v>377</v>
      </c>
      <c r="Z293" s="811" t="s">
        <v>377</v>
      </c>
      <c r="AA293" s="811" t="s">
        <v>377</v>
      </c>
      <c r="AB293" s="811" t="s">
        <v>377</v>
      </c>
      <c r="AC293" s="811" t="s">
        <v>377</v>
      </c>
      <c r="AD293" s="811" t="s">
        <v>377</v>
      </c>
      <c r="AE293" s="811" t="s">
        <v>377</v>
      </c>
      <c r="AF293" s="811" t="s">
        <v>377</v>
      </c>
      <c r="AG293" s="811" t="s">
        <v>377</v>
      </c>
      <c r="AH293" s="811" t="s">
        <v>377</v>
      </c>
      <c r="AI293" s="811" t="s">
        <v>377</v>
      </c>
      <c r="AJ293" s="811" t="s">
        <v>377</v>
      </c>
      <c r="AK293" s="811" t="s">
        <v>377</v>
      </c>
      <c r="AL293" s="811" t="s">
        <v>377</v>
      </c>
      <c r="AM293" s="811" t="s">
        <v>377</v>
      </c>
      <c r="AN293" s="811" t="s">
        <v>377</v>
      </c>
      <c r="AO293" s="811" t="s">
        <v>377</v>
      </c>
      <c r="AP293" s="805" t="s">
        <v>377</v>
      </c>
      <c r="AQ293" s="806" t="s">
        <v>377</v>
      </c>
      <c r="AR293" s="811" t="s">
        <v>377</v>
      </c>
      <c r="AS293" s="811">
        <v>41439</v>
      </c>
      <c r="AT293" s="804" t="s">
        <v>377</v>
      </c>
      <c r="AU293" s="804" t="s">
        <v>3596</v>
      </c>
      <c r="AV293" s="807" t="s">
        <v>5479</v>
      </c>
      <c r="AW293" s="804" t="s">
        <v>3993</v>
      </c>
      <c r="AX293" s="816">
        <v>1</v>
      </c>
      <c r="AY293" s="817">
        <v>60012122</v>
      </c>
      <c r="AZ293" s="804" t="s">
        <v>2721</v>
      </c>
      <c r="BA293" s="790" t="str">
        <f t="shared" si="20"/>
        <v>Implant.CPE INS / 3005-9027 / 80</v>
      </c>
      <c r="BB293" s="791">
        <f t="shared" si="21"/>
        <v>0</v>
      </c>
      <c r="BC293" s="791" t="s">
        <v>3654</v>
      </c>
      <c r="BD293" s="792" t="s">
        <v>3655</v>
      </c>
      <c r="BE293" s="790" t="s">
        <v>3654</v>
      </c>
    </row>
    <row r="294" spans="1:57" ht="30">
      <c r="A294" s="803" t="s">
        <v>3598</v>
      </c>
      <c r="B294" s="803" t="s">
        <v>4087</v>
      </c>
      <c r="C294" s="804" t="s">
        <v>5459</v>
      </c>
      <c r="D294" s="804" t="s">
        <v>3600</v>
      </c>
      <c r="E294" s="805">
        <v>17</v>
      </c>
      <c r="F294" s="806" t="s">
        <v>2724</v>
      </c>
      <c r="G294" s="807" t="s">
        <v>3057</v>
      </c>
      <c r="H294" s="808" t="s">
        <v>5480</v>
      </c>
      <c r="I294" s="803" t="s">
        <v>5481</v>
      </c>
      <c r="J294" s="804" t="s">
        <v>5482</v>
      </c>
      <c r="K294" s="803" t="s">
        <v>5483</v>
      </c>
      <c r="L294" s="803" t="s">
        <v>3058</v>
      </c>
      <c r="M294" s="807" t="s">
        <v>3560</v>
      </c>
      <c r="N294" s="807" t="s">
        <v>347</v>
      </c>
      <c r="O294" s="809">
        <v>39</v>
      </c>
      <c r="P294" s="810">
        <v>39</v>
      </c>
      <c r="Q294" s="807" t="s">
        <v>1</v>
      </c>
      <c r="R294" s="811">
        <v>42276</v>
      </c>
      <c r="S294" s="811" t="s">
        <v>377</v>
      </c>
      <c r="T294" s="811">
        <v>42277</v>
      </c>
      <c r="U294" s="811" t="s">
        <v>377</v>
      </c>
      <c r="V294" s="812">
        <v>43196</v>
      </c>
      <c r="W294" s="813">
        <v>43935</v>
      </c>
      <c r="X294" s="814" t="s">
        <v>377</v>
      </c>
      <c r="Y294" s="815">
        <v>24.258064516129</v>
      </c>
      <c r="Z294" s="811">
        <v>42786</v>
      </c>
      <c r="AA294" s="811" t="s">
        <v>377</v>
      </c>
      <c r="AB294" s="811" t="s">
        <v>377</v>
      </c>
      <c r="AC294" s="811" t="s">
        <v>377</v>
      </c>
      <c r="AD294" s="811" t="s">
        <v>377</v>
      </c>
      <c r="AE294" s="811" t="s">
        <v>377</v>
      </c>
      <c r="AF294" s="811" t="s">
        <v>377</v>
      </c>
      <c r="AG294" s="811" t="s">
        <v>377</v>
      </c>
      <c r="AH294" s="811" t="s">
        <v>377</v>
      </c>
      <c r="AI294" s="811" t="s">
        <v>377</v>
      </c>
      <c r="AJ294" s="811" t="s">
        <v>377</v>
      </c>
      <c r="AK294" s="811" t="s">
        <v>377</v>
      </c>
      <c r="AL294" s="811" t="s">
        <v>377</v>
      </c>
      <c r="AM294" s="811" t="s">
        <v>377</v>
      </c>
      <c r="AN294" s="811" t="s">
        <v>377</v>
      </c>
      <c r="AO294" s="811" t="s">
        <v>377</v>
      </c>
      <c r="AP294" s="805">
        <v>10</v>
      </c>
      <c r="AQ294" s="806" t="s">
        <v>377</v>
      </c>
      <c r="AR294" s="811">
        <v>41668</v>
      </c>
      <c r="AS294" s="811" t="s">
        <v>377</v>
      </c>
      <c r="AT294" s="804" t="s">
        <v>4125</v>
      </c>
      <c r="AU294" s="804" t="s">
        <v>3596</v>
      </c>
      <c r="AV294" s="807" t="s">
        <v>5484</v>
      </c>
      <c r="AW294" s="804" t="s">
        <v>3993</v>
      </c>
      <c r="AX294" s="816">
        <v>2</v>
      </c>
      <c r="AY294" s="817">
        <v>518</v>
      </c>
      <c r="AZ294" s="804" t="s">
        <v>5482</v>
      </c>
      <c r="BA294" s="790" t="str">
        <f t="shared" si="20"/>
        <v>Ajout INS / 3005-8966 / 39</v>
      </c>
      <c r="BB294" s="791">
        <f t="shared" si="21"/>
        <v>42786</v>
      </c>
      <c r="BC294" s="790" t="str">
        <f t="shared" si="22"/>
        <v>Admissibilité au PFI</v>
      </c>
      <c r="BD294" s="792">
        <f t="shared" si="23"/>
        <v>1</v>
      </c>
      <c r="BE294" s="790" t="str">
        <f t="shared" si="24"/>
        <v>OK</v>
      </c>
    </row>
    <row r="295" spans="1:57" ht="30">
      <c r="A295" s="803" t="s">
        <v>3598</v>
      </c>
      <c r="B295" s="803" t="s">
        <v>4087</v>
      </c>
      <c r="C295" s="804" t="s">
        <v>5459</v>
      </c>
      <c r="D295" s="804" t="s">
        <v>3600</v>
      </c>
      <c r="E295" s="805">
        <v>17</v>
      </c>
      <c r="F295" s="806" t="s">
        <v>2734</v>
      </c>
      <c r="G295" s="807" t="s">
        <v>2728</v>
      </c>
      <c r="H295" s="808" t="s">
        <v>5485</v>
      </c>
      <c r="I295" s="803" t="s">
        <v>5486</v>
      </c>
      <c r="J295" s="804" t="s">
        <v>5487</v>
      </c>
      <c r="K295" s="803" t="s">
        <v>5488</v>
      </c>
      <c r="L295" s="803" t="s">
        <v>3061</v>
      </c>
      <c r="M295" s="807" t="s">
        <v>3560</v>
      </c>
      <c r="N295" s="807" t="s">
        <v>347</v>
      </c>
      <c r="O295" s="809">
        <v>39</v>
      </c>
      <c r="P295" s="810">
        <v>39</v>
      </c>
      <c r="Q295" s="807" t="s">
        <v>1</v>
      </c>
      <c r="R295" s="811">
        <v>41785</v>
      </c>
      <c r="S295" s="811" t="s">
        <v>377</v>
      </c>
      <c r="T295" s="811">
        <v>42333</v>
      </c>
      <c r="U295" s="811" t="s">
        <v>377</v>
      </c>
      <c r="V295" s="812">
        <v>43192</v>
      </c>
      <c r="W295" s="813">
        <v>43867</v>
      </c>
      <c r="X295" s="814" t="s">
        <v>377</v>
      </c>
      <c r="Y295" s="815">
        <v>22.129032258064498</v>
      </c>
      <c r="Z295" s="811">
        <v>42690</v>
      </c>
      <c r="AA295" s="811" t="s">
        <v>377</v>
      </c>
      <c r="AB295" s="811" t="s">
        <v>377</v>
      </c>
      <c r="AC295" s="811" t="s">
        <v>377</v>
      </c>
      <c r="AD295" s="811" t="s">
        <v>377</v>
      </c>
      <c r="AE295" s="811" t="s">
        <v>377</v>
      </c>
      <c r="AF295" s="811" t="s">
        <v>377</v>
      </c>
      <c r="AG295" s="811" t="s">
        <v>377</v>
      </c>
      <c r="AH295" s="811" t="s">
        <v>377</v>
      </c>
      <c r="AI295" s="811" t="s">
        <v>377</v>
      </c>
      <c r="AJ295" s="811" t="s">
        <v>377</v>
      </c>
      <c r="AK295" s="811" t="s">
        <v>377</v>
      </c>
      <c r="AL295" s="811" t="s">
        <v>377</v>
      </c>
      <c r="AM295" s="811" t="s">
        <v>377</v>
      </c>
      <c r="AN295" s="811" t="s">
        <v>377</v>
      </c>
      <c r="AO295" s="811" t="s">
        <v>377</v>
      </c>
      <c r="AP295" s="805">
        <v>10</v>
      </c>
      <c r="AQ295" s="806" t="s">
        <v>377</v>
      </c>
      <c r="AR295" s="811">
        <v>41668</v>
      </c>
      <c r="AS295" s="811">
        <v>41439</v>
      </c>
      <c r="AT295" s="804" t="s">
        <v>4125</v>
      </c>
      <c r="AU295" s="804" t="s">
        <v>3562</v>
      </c>
      <c r="AV295" s="807" t="s">
        <v>5489</v>
      </c>
      <c r="AW295" s="804" t="s">
        <v>3993</v>
      </c>
      <c r="AX295" s="816">
        <v>1</v>
      </c>
      <c r="AY295" s="817">
        <v>51</v>
      </c>
      <c r="AZ295" s="804" t="s">
        <v>5487</v>
      </c>
      <c r="BA295" s="790" t="str">
        <f t="shared" si="20"/>
        <v>Ajout INS / 3005-9029 / 39</v>
      </c>
      <c r="BB295" s="791">
        <f t="shared" si="21"/>
        <v>42690</v>
      </c>
      <c r="BC295" s="790" t="str">
        <f t="shared" si="22"/>
        <v>Admissibilité au PFI</v>
      </c>
      <c r="BD295" s="792">
        <f t="shared" si="23"/>
        <v>1</v>
      </c>
      <c r="BE295" s="790" t="str">
        <f t="shared" si="24"/>
        <v>OK</v>
      </c>
    </row>
    <row r="296" spans="1:57" ht="30">
      <c r="A296" s="803" t="s">
        <v>3598</v>
      </c>
      <c r="B296" s="803" t="s">
        <v>4087</v>
      </c>
      <c r="C296" s="804" t="s">
        <v>5459</v>
      </c>
      <c r="D296" s="804" t="s">
        <v>3600</v>
      </c>
      <c r="E296" s="805">
        <v>17</v>
      </c>
      <c r="F296" s="806" t="s">
        <v>2734</v>
      </c>
      <c r="G296" s="807" t="s">
        <v>2728</v>
      </c>
      <c r="H296" s="808" t="s">
        <v>5490</v>
      </c>
      <c r="I296" s="803" t="s">
        <v>5491</v>
      </c>
      <c r="J296" s="804" t="s">
        <v>5492</v>
      </c>
      <c r="K296" s="803" t="s">
        <v>5493</v>
      </c>
      <c r="L296" s="803" t="s">
        <v>5492</v>
      </c>
      <c r="M296" s="807" t="s">
        <v>3585</v>
      </c>
      <c r="N296" s="807" t="s">
        <v>693</v>
      </c>
      <c r="O296" s="809">
        <v>15</v>
      </c>
      <c r="P296" s="810">
        <v>27</v>
      </c>
      <c r="Q296" s="807" t="s">
        <v>4</v>
      </c>
      <c r="R296" s="811">
        <v>41785</v>
      </c>
      <c r="S296" s="811">
        <v>41785</v>
      </c>
      <c r="T296" s="811" t="s">
        <v>377</v>
      </c>
      <c r="U296" s="811" t="s">
        <v>377</v>
      </c>
      <c r="V296" s="812" t="s">
        <v>377</v>
      </c>
      <c r="W296" s="813" t="s">
        <v>377</v>
      </c>
      <c r="X296" s="814" t="s">
        <v>377</v>
      </c>
      <c r="Y296" s="815" t="s">
        <v>377</v>
      </c>
      <c r="Z296" s="811" t="s">
        <v>377</v>
      </c>
      <c r="AA296" s="811" t="s">
        <v>377</v>
      </c>
      <c r="AB296" s="811" t="s">
        <v>377</v>
      </c>
      <c r="AC296" s="811" t="s">
        <v>377</v>
      </c>
      <c r="AD296" s="811" t="s">
        <v>377</v>
      </c>
      <c r="AE296" s="811" t="s">
        <v>377</v>
      </c>
      <c r="AF296" s="811" t="s">
        <v>377</v>
      </c>
      <c r="AG296" s="811" t="s">
        <v>377</v>
      </c>
      <c r="AH296" s="811" t="s">
        <v>377</v>
      </c>
      <c r="AI296" s="811" t="s">
        <v>377</v>
      </c>
      <c r="AJ296" s="811" t="s">
        <v>377</v>
      </c>
      <c r="AK296" s="811" t="s">
        <v>377</v>
      </c>
      <c r="AL296" s="811" t="s">
        <v>377</v>
      </c>
      <c r="AM296" s="811" t="s">
        <v>377</v>
      </c>
      <c r="AN296" s="811" t="s">
        <v>377</v>
      </c>
      <c r="AO296" s="811" t="s">
        <v>377</v>
      </c>
      <c r="AP296" s="805" t="s">
        <v>377</v>
      </c>
      <c r="AQ296" s="806" t="s">
        <v>377</v>
      </c>
      <c r="AR296" s="811" t="s">
        <v>377</v>
      </c>
      <c r="AS296" s="811">
        <v>41439</v>
      </c>
      <c r="AT296" s="804" t="s">
        <v>377</v>
      </c>
      <c r="AU296" s="804" t="s">
        <v>3562</v>
      </c>
      <c r="AV296" s="807" t="s">
        <v>5494</v>
      </c>
      <c r="AW296" s="804" t="s">
        <v>3993</v>
      </c>
      <c r="AX296" s="816">
        <v>4</v>
      </c>
      <c r="AY296" s="817">
        <v>60003958</v>
      </c>
      <c r="AZ296" s="804" t="s">
        <v>5492</v>
      </c>
      <c r="BA296" s="790" t="str">
        <f t="shared" si="20"/>
        <v>Augment. gard. / 2678-5105 / 15</v>
      </c>
      <c r="BB296" s="791" t="s">
        <v>3577</v>
      </c>
      <c r="BC296" s="791" t="s">
        <v>3577</v>
      </c>
      <c r="BD296" s="791" t="s">
        <v>3577</v>
      </c>
      <c r="BE296" s="791" t="s">
        <v>3577</v>
      </c>
    </row>
    <row r="297" spans="1:57" ht="30">
      <c r="A297" s="803" t="s">
        <v>3598</v>
      </c>
      <c r="B297" s="803" t="s">
        <v>4087</v>
      </c>
      <c r="C297" s="804" t="s">
        <v>5459</v>
      </c>
      <c r="D297" s="804" t="s">
        <v>3600</v>
      </c>
      <c r="E297" s="805">
        <v>17</v>
      </c>
      <c r="F297" s="806" t="s">
        <v>2788</v>
      </c>
      <c r="G297" s="807" t="s">
        <v>2787</v>
      </c>
      <c r="H297" s="808" t="s">
        <v>5495</v>
      </c>
      <c r="I297" s="803" t="s">
        <v>2790</v>
      </c>
      <c r="J297" s="804" t="s">
        <v>2793</v>
      </c>
      <c r="K297" s="803" t="s">
        <v>2790</v>
      </c>
      <c r="L297" s="803" t="s">
        <v>2793</v>
      </c>
      <c r="M297" s="807" t="s">
        <v>3585</v>
      </c>
      <c r="N297" s="807" t="s">
        <v>371</v>
      </c>
      <c r="O297" s="809" t="s">
        <v>377</v>
      </c>
      <c r="P297" s="810">
        <v>5</v>
      </c>
      <c r="Q297" s="807" t="s">
        <v>1</v>
      </c>
      <c r="R297" s="811">
        <v>41774</v>
      </c>
      <c r="S297" s="811">
        <v>41774</v>
      </c>
      <c r="T297" s="811" t="s">
        <v>377</v>
      </c>
      <c r="U297" s="811" t="s">
        <v>377</v>
      </c>
      <c r="V297" s="812" t="s">
        <v>377</v>
      </c>
      <c r="W297" s="813" t="s">
        <v>377</v>
      </c>
      <c r="X297" s="814" t="s">
        <v>377</v>
      </c>
      <c r="Y297" s="815" t="s">
        <v>377</v>
      </c>
      <c r="Z297" s="811" t="s">
        <v>377</v>
      </c>
      <c r="AA297" s="811" t="s">
        <v>377</v>
      </c>
      <c r="AB297" s="811" t="s">
        <v>377</v>
      </c>
      <c r="AC297" s="811" t="s">
        <v>377</v>
      </c>
      <c r="AD297" s="811" t="s">
        <v>377</v>
      </c>
      <c r="AE297" s="811" t="s">
        <v>377</v>
      </c>
      <c r="AF297" s="811" t="s">
        <v>377</v>
      </c>
      <c r="AG297" s="811" t="s">
        <v>377</v>
      </c>
      <c r="AH297" s="811" t="s">
        <v>377</v>
      </c>
      <c r="AI297" s="811" t="s">
        <v>377</v>
      </c>
      <c r="AJ297" s="811" t="s">
        <v>377</v>
      </c>
      <c r="AK297" s="811" t="s">
        <v>377</v>
      </c>
      <c r="AL297" s="811" t="s">
        <v>377</v>
      </c>
      <c r="AM297" s="811" t="s">
        <v>377</v>
      </c>
      <c r="AN297" s="811" t="s">
        <v>377</v>
      </c>
      <c r="AO297" s="811" t="s">
        <v>377</v>
      </c>
      <c r="AP297" s="805" t="s">
        <v>377</v>
      </c>
      <c r="AQ297" s="806" t="s">
        <v>377</v>
      </c>
      <c r="AR297" s="811">
        <v>41668</v>
      </c>
      <c r="AS297" s="811" t="s">
        <v>377</v>
      </c>
      <c r="AT297" s="804" t="s">
        <v>377</v>
      </c>
      <c r="AU297" s="804" t="s">
        <v>357</v>
      </c>
      <c r="AV297" s="807" t="s">
        <v>5496</v>
      </c>
      <c r="AW297" s="804" t="s">
        <v>4003</v>
      </c>
      <c r="AX297" s="816">
        <v>4</v>
      </c>
      <c r="AY297" s="817">
        <v>574</v>
      </c>
      <c r="AZ297" s="804" t="s">
        <v>2793</v>
      </c>
      <c r="BA297" s="790" t="str">
        <f t="shared" si="20"/>
        <v>Augment. INS / 2156-9892 / NULL</v>
      </c>
      <c r="BB297" s="791" t="s">
        <v>3577</v>
      </c>
      <c r="BC297" s="791" t="s">
        <v>3577</v>
      </c>
      <c r="BD297" s="791" t="s">
        <v>3577</v>
      </c>
      <c r="BE297" s="791" t="s">
        <v>3577</v>
      </c>
    </row>
    <row r="299" spans="1:57">
      <c r="A299" s="96" t="s">
        <v>5497</v>
      </c>
    </row>
  </sheetData>
  <autoFilter ref="A2:BF297" xr:uid="{00000000-0009-0000-0000-00000C000000}"/>
  <mergeCells count="1">
    <mergeCell ref="A1:B1"/>
  </mergeCells>
  <pageMargins left="0.78740157499999996" right="0.78740157499999996" top="0.984251969" bottom="0.984251969" header="0.4921259845" footer="0.4921259845"/>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2"/>
  <dimension ref="A3:S71"/>
  <sheetViews>
    <sheetView workbookViewId="0"/>
  </sheetViews>
  <sheetFormatPr defaultColWidth="11.42578125" defaultRowHeight="15"/>
  <cols>
    <col min="1" max="1" width="19.5703125" customWidth="1"/>
    <col min="2" max="2" width="22.42578125" customWidth="1"/>
    <col min="3" max="3" width="10.5703125" customWidth="1"/>
    <col min="4" max="5" width="9.5703125" customWidth="1"/>
    <col min="6" max="6" width="5.5703125" customWidth="1"/>
    <col min="7" max="7" width="11.5703125" customWidth="1"/>
    <col min="8" max="8" width="23.42578125" customWidth="1"/>
    <col min="9" max="9" width="25.5703125" customWidth="1"/>
    <col min="10" max="10" width="23.42578125" customWidth="1"/>
    <col min="11" max="11" width="25.5703125" customWidth="1"/>
    <col min="12" max="12" width="28.42578125" customWidth="1"/>
    <col min="13" max="13" width="30.5703125" customWidth="1"/>
    <col min="14" max="19" width="9.5703125" customWidth="1"/>
  </cols>
  <sheetData>
    <row r="3" spans="1:19" s="37" customFormat="1">
      <c r="B3" s="46" t="s">
        <v>0</v>
      </c>
    </row>
    <row r="4" spans="1:19" s="37" customFormat="1" ht="75">
      <c r="B4" s="37" t="s">
        <v>1</v>
      </c>
      <c r="H4" s="37" t="s">
        <v>2</v>
      </c>
      <c r="I4" s="37" t="s">
        <v>3</v>
      </c>
      <c r="J4" s="37" t="s">
        <v>4</v>
      </c>
      <c r="L4" s="37" t="s">
        <v>37</v>
      </c>
      <c r="M4" s="37" t="s">
        <v>25</v>
      </c>
      <c r="N4" s="37" t="s">
        <v>26</v>
      </c>
      <c r="P4" s="37" t="s">
        <v>38</v>
      </c>
      <c r="Q4" s="37" t="s">
        <v>28</v>
      </c>
      <c r="R4" s="37" t="s">
        <v>5</v>
      </c>
      <c r="S4" s="37" t="s">
        <v>6</v>
      </c>
    </row>
    <row r="5" spans="1:19" s="37" customFormat="1">
      <c r="B5" s="37">
        <v>0.5</v>
      </c>
      <c r="D5" s="37">
        <v>1</v>
      </c>
      <c r="F5" s="37" t="s">
        <v>30</v>
      </c>
      <c r="J5" s="37" t="s">
        <v>9</v>
      </c>
      <c r="N5" s="37" t="s">
        <v>26</v>
      </c>
    </row>
    <row r="6" spans="1:19" s="37" customFormat="1" ht="105">
      <c r="A6" s="46" t="s">
        <v>10</v>
      </c>
      <c r="B6" s="37" t="s">
        <v>11</v>
      </c>
      <c r="C6" s="37" t="s">
        <v>12</v>
      </c>
      <c r="D6" s="37" t="s">
        <v>11</v>
      </c>
      <c r="E6" s="37" t="s">
        <v>12</v>
      </c>
      <c r="F6" s="37" t="s">
        <v>11</v>
      </c>
      <c r="G6" s="37" t="s">
        <v>12</v>
      </c>
      <c r="J6" s="37" t="s">
        <v>11</v>
      </c>
      <c r="K6" s="37" t="s">
        <v>12</v>
      </c>
      <c r="N6" s="37" t="s">
        <v>11</v>
      </c>
      <c r="O6" s="37" t="s">
        <v>12</v>
      </c>
    </row>
    <row r="7" spans="1:19">
      <c r="A7" s="11">
        <v>2011</v>
      </c>
      <c r="B7">
        <v>11</v>
      </c>
      <c r="C7">
        <v>755</v>
      </c>
      <c r="D7">
        <v>61</v>
      </c>
      <c r="E7">
        <v>3573</v>
      </c>
      <c r="F7">
        <v>2</v>
      </c>
      <c r="G7">
        <v>9</v>
      </c>
      <c r="H7">
        <v>74</v>
      </c>
      <c r="I7">
        <v>4337</v>
      </c>
      <c r="J7">
        <v>3</v>
      </c>
      <c r="K7">
        <v>172</v>
      </c>
      <c r="L7">
        <v>3</v>
      </c>
      <c r="M7">
        <v>172</v>
      </c>
      <c r="R7">
        <v>77</v>
      </c>
      <c r="S7">
        <v>4509</v>
      </c>
    </row>
    <row r="8" spans="1:19">
      <c r="A8" s="11">
        <v>2013</v>
      </c>
      <c r="B8">
        <v>237</v>
      </c>
      <c r="C8">
        <v>10595</v>
      </c>
      <c r="D8">
        <v>1</v>
      </c>
      <c r="E8">
        <v>18</v>
      </c>
      <c r="F8">
        <v>3</v>
      </c>
      <c r="G8">
        <v>47</v>
      </c>
      <c r="H8">
        <v>241</v>
      </c>
      <c r="I8">
        <v>10660</v>
      </c>
      <c r="J8">
        <v>33</v>
      </c>
      <c r="K8">
        <v>1769</v>
      </c>
      <c r="L8">
        <v>33</v>
      </c>
      <c r="M8">
        <v>1769</v>
      </c>
      <c r="R8">
        <v>274</v>
      </c>
      <c r="S8">
        <v>12429</v>
      </c>
    </row>
    <row r="9" spans="1:19">
      <c r="A9" s="11" t="s">
        <v>18</v>
      </c>
      <c r="B9">
        <v>3</v>
      </c>
      <c r="C9">
        <v>180</v>
      </c>
      <c r="H9">
        <v>3</v>
      </c>
      <c r="I9">
        <v>180</v>
      </c>
      <c r="R9">
        <v>3</v>
      </c>
      <c r="S9">
        <v>180</v>
      </c>
    </row>
    <row r="10" spans="1:19">
      <c r="A10" s="11" t="s">
        <v>13</v>
      </c>
      <c r="D10">
        <v>2</v>
      </c>
      <c r="E10">
        <v>94</v>
      </c>
      <c r="H10">
        <v>2</v>
      </c>
      <c r="I10">
        <v>94</v>
      </c>
      <c r="R10">
        <v>2</v>
      </c>
      <c r="S10">
        <v>94</v>
      </c>
    </row>
    <row r="11" spans="1:19">
      <c r="A11" s="11" t="s">
        <v>14</v>
      </c>
      <c r="B11">
        <v>1</v>
      </c>
      <c r="C11">
        <v>4</v>
      </c>
      <c r="D11">
        <v>3</v>
      </c>
      <c r="E11">
        <v>119</v>
      </c>
      <c r="H11">
        <v>4</v>
      </c>
      <c r="I11">
        <v>123</v>
      </c>
      <c r="R11">
        <v>4</v>
      </c>
      <c r="S11">
        <v>123</v>
      </c>
    </row>
    <row r="12" spans="1:19">
      <c r="A12" s="11" t="s">
        <v>16</v>
      </c>
      <c r="B12">
        <v>4</v>
      </c>
      <c r="C12">
        <v>125</v>
      </c>
      <c r="D12">
        <v>1</v>
      </c>
      <c r="E12">
        <v>21</v>
      </c>
      <c r="F12">
        <v>1</v>
      </c>
      <c r="G12">
        <v>16</v>
      </c>
      <c r="H12">
        <v>6</v>
      </c>
      <c r="I12">
        <v>162</v>
      </c>
      <c r="R12">
        <v>6</v>
      </c>
      <c r="S12">
        <v>162</v>
      </c>
    </row>
    <row r="13" spans="1:19">
      <c r="A13" s="11" t="s">
        <v>21</v>
      </c>
      <c r="D13">
        <v>2</v>
      </c>
      <c r="E13">
        <v>85</v>
      </c>
      <c r="H13">
        <v>2</v>
      </c>
      <c r="I13">
        <v>85</v>
      </c>
      <c r="R13">
        <v>2</v>
      </c>
      <c r="S13">
        <v>85</v>
      </c>
    </row>
    <row r="14" spans="1:19">
      <c r="A14" s="11" t="s">
        <v>20</v>
      </c>
      <c r="B14">
        <v>13</v>
      </c>
      <c r="C14">
        <v>63</v>
      </c>
      <c r="H14">
        <v>13</v>
      </c>
      <c r="I14">
        <v>63</v>
      </c>
      <c r="R14">
        <v>13</v>
      </c>
      <c r="S14">
        <v>63</v>
      </c>
    </row>
    <row r="15" spans="1:19">
      <c r="A15" s="11" t="s">
        <v>26</v>
      </c>
      <c r="O15">
        <v>34856</v>
      </c>
      <c r="Q15">
        <v>34856</v>
      </c>
      <c r="S15">
        <v>34856</v>
      </c>
    </row>
    <row r="16" spans="1:19">
      <c r="A16" s="11" t="s">
        <v>22</v>
      </c>
      <c r="B16">
        <v>269</v>
      </c>
      <c r="C16">
        <v>11722</v>
      </c>
      <c r="D16">
        <v>70</v>
      </c>
      <c r="E16">
        <v>3910</v>
      </c>
      <c r="F16">
        <v>6</v>
      </c>
      <c r="G16">
        <v>72</v>
      </c>
      <c r="H16">
        <v>345</v>
      </c>
      <c r="I16">
        <v>15704</v>
      </c>
      <c r="J16">
        <v>36</v>
      </c>
      <c r="K16">
        <v>1941</v>
      </c>
      <c r="L16">
        <v>36</v>
      </c>
      <c r="M16">
        <v>1941</v>
      </c>
      <c r="O16">
        <v>34856</v>
      </c>
      <c r="Q16">
        <v>34856</v>
      </c>
      <c r="R16">
        <v>381</v>
      </c>
      <c r="S16">
        <v>52501</v>
      </c>
    </row>
    <row r="20" spans="1:16">
      <c r="A20" s="41"/>
      <c r="B20" s="41" t="s">
        <v>0</v>
      </c>
      <c r="C20" s="41"/>
      <c r="D20" s="41"/>
      <c r="E20" s="41"/>
      <c r="F20" s="41"/>
      <c r="G20" s="41"/>
      <c r="H20" s="41"/>
      <c r="I20" s="41"/>
      <c r="J20" s="41"/>
      <c r="K20" s="41"/>
      <c r="L20" s="41"/>
      <c r="M20" s="41"/>
      <c r="N20" s="41"/>
      <c r="O20" s="41"/>
      <c r="P20" s="8"/>
    </row>
    <row r="21" spans="1:16" s="37" customFormat="1" ht="75">
      <c r="A21" s="15"/>
      <c r="B21" s="664" t="s">
        <v>1</v>
      </c>
      <c r="C21" s="664"/>
      <c r="D21" s="664"/>
      <c r="E21" s="664"/>
      <c r="F21" s="664"/>
      <c r="G21" s="664"/>
      <c r="H21" s="15" t="s">
        <v>2</v>
      </c>
      <c r="I21" s="15" t="s">
        <v>3</v>
      </c>
      <c r="J21" s="664" t="s">
        <v>4</v>
      </c>
      <c r="K21" s="664"/>
      <c r="L21" s="15" t="s">
        <v>37</v>
      </c>
      <c r="M21" s="15" t="s">
        <v>25</v>
      </c>
      <c r="N21" s="15" t="s">
        <v>5</v>
      </c>
      <c r="O21" s="15" t="s">
        <v>6</v>
      </c>
      <c r="P21" s="9"/>
    </row>
    <row r="22" spans="1:16" s="45" customFormat="1" ht="18.75">
      <c r="A22" s="43"/>
      <c r="B22" s="665">
        <v>0.5</v>
      </c>
      <c r="C22" s="665"/>
      <c r="D22" s="665">
        <v>1</v>
      </c>
      <c r="E22" s="665"/>
      <c r="F22" s="665" t="s">
        <v>30</v>
      </c>
      <c r="G22" s="665"/>
      <c r="H22" s="43"/>
      <c r="I22" s="43"/>
      <c r="J22" s="665" t="s">
        <v>9</v>
      </c>
      <c r="K22" s="665"/>
      <c r="L22" s="43"/>
      <c r="M22" s="43"/>
      <c r="N22" s="43"/>
      <c r="O22" s="43"/>
      <c r="P22" s="44"/>
    </row>
    <row r="23" spans="1:16" s="37" customFormat="1" ht="120">
      <c r="A23" s="15" t="s">
        <v>10</v>
      </c>
      <c r="B23" s="15" t="s">
        <v>11</v>
      </c>
      <c r="C23" s="15" t="s">
        <v>12</v>
      </c>
      <c r="D23" s="15" t="s">
        <v>11</v>
      </c>
      <c r="E23" s="15" t="s">
        <v>12</v>
      </c>
      <c r="F23" s="15" t="s">
        <v>11</v>
      </c>
      <c r="G23" s="15" t="s">
        <v>12</v>
      </c>
      <c r="H23" s="15"/>
      <c r="I23" s="15"/>
      <c r="J23" s="15" t="s">
        <v>11</v>
      </c>
      <c r="K23" s="15" t="s">
        <v>12</v>
      </c>
      <c r="L23" s="15"/>
      <c r="M23" s="15"/>
      <c r="N23" s="15"/>
      <c r="O23" s="15"/>
      <c r="P23" s="9"/>
    </row>
    <row r="24" spans="1:16" ht="30">
      <c r="A24" s="40" t="s">
        <v>32</v>
      </c>
      <c r="B24" s="41">
        <v>1</v>
      </c>
      <c r="C24" s="41">
        <v>4</v>
      </c>
      <c r="D24" s="41">
        <f>2+3</f>
        <v>5</v>
      </c>
      <c r="E24" s="41">
        <f>94+119</f>
        <v>213</v>
      </c>
      <c r="F24" s="41"/>
      <c r="G24" s="41"/>
      <c r="H24" s="41">
        <f>SUM(B24+D24)</f>
        <v>6</v>
      </c>
      <c r="I24" s="41">
        <f>SUM(C24+E24)</f>
        <v>217</v>
      </c>
      <c r="J24" s="41"/>
      <c r="K24" s="41"/>
      <c r="L24" s="41"/>
      <c r="M24" s="41"/>
      <c r="N24" s="41">
        <f t="shared" ref="N24:O26" si="0">H24+L24</f>
        <v>6</v>
      </c>
      <c r="O24" s="41">
        <f t="shared" si="0"/>
        <v>217</v>
      </c>
      <c r="P24" s="8" t="s">
        <v>5498</v>
      </c>
    </row>
    <row r="25" spans="1:16" ht="30">
      <c r="A25" s="821" t="s">
        <v>33</v>
      </c>
      <c r="B25" s="41">
        <f>11+4</f>
        <v>15</v>
      </c>
      <c r="C25" s="41">
        <f>755+125</f>
        <v>880</v>
      </c>
      <c r="D25" s="41">
        <f>61+1</f>
        <v>62</v>
      </c>
      <c r="E25" s="41">
        <f>3573+21</f>
        <v>3594</v>
      </c>
      <c r="F25" s="41">
        <f>2+1</f>
        <v>3</v>
      </c>
      <c r="G25" s="41">
        <f>9+16</f>
        <v>25</v>
      </c>
      <c r="H25" s="41">
        <f>SUM(B25+D25+F25)</f>
        <v>80</v>
      </c>
      <c r="I25" s="41">
        <f>SUM(C25+E25+G25)</f>
        <v>4499</v>
      </c>
      <c r="J25" s="41">
        <v>3</v>
      </c>
      <c r="K25" s="41">
        <v>172</v>
      </c>
      <c r="L25" s="41">
        <v>3</v>
      </c>
      <c r="M25" s="41">
        <v>172</v>
      </c>
      <c r="N25" s="41">
        <f t="shared" si="0"/>
        <v>83</v>
      </c>
      <c r="O25" s="41">
        <f t="shared" si="0"/>
        <v>4671</v>
      </c>
      <c r="P25" s="8" t="s">
        <v>5498</v>
      </c>
    </row>
    <row r="26" spans="1:16" ht="75">
      <c r="A26" s="821" t="s">
        <v>34</v>
      </c>
      <c r="B26" s="41">
        <f>237+3</f>
        <v>240</v>
      </c>
      <c r="C26" s="41">
        <f>10595+180</f>
        <v>10775</v>
      </c>
      <c r="D26" s="41">
        <v>1</v>
      </c>
      <c r="E26" s="41">
        <v>18</v>
      </c>
      <c r="F26" s="41">
        <v>3</v>
      </c>
      <c r="G26" s="41">
        <v>47</v>
      </c>
      <c r="H26" s="41">
        <f>SUM(B26+D26+F26)</f>
        <v>244</v>
      </c>
      <c r="I26" s="41">
        <f>SUM(C26+E26+G26)</f>
        <v>10840</v>
      </c>
      <c r="J26" s="41">
        <v>33</v>
      </c>
      <c r="K26" s="41">
        <v>1769</v>
      </c>
      <c r="L26" s="41">
        <v>33</v>
      </c>
      <c r="M26" s="41">
        <v>1769</v>
      </c>
      <c r="N26" s="41">
        <f t="shared" si="0"/>
        <v>277</v>
      </c>
      <c r="O26" s="41">
        <f t="shared" si="0"/>
        <v>12609</v>
      </c>
      <c r="P26" s="42" t="s">
        <v>5499</v>
      </c>
    </row>
    <row r="27" spans="1:16" ht="30">
      <c r="A27" s="822" t="s">
        <v>35</v>
      </c>
      <c r="B27" s="41">
        <v>13</v>
      </c>
      <c r="C27" s="41">
        <v>63</v>
      </c>
      <c r="D27" s="41"/>
      <c r="E27" s="41"/>
      <c r="F27" s="41"/>
      <c r="G27" s="41"/>
      <c r="H27" s="41">
        <v>13</v>
      </c>
      <c r="I27" s="41">
        <v>63</v>
      </c>
      <c r="J27" s="41"/>
      <c r="K27" s="41"/>
      <c r="L27" s="41"/>
      <c r="M27" s="41"/>
      <c r="N27" s="41">
        <v>13</v>
      </c>
      <c r="O27" s="41">
        <v>63</v>
      </c>
      <c r="P27" s="8" t="s">
        <v>5498</v>
      </c>
    </row>
    <row r="28" spans="1:16">
      <c r="A28" s="822" t="s">
        <v>5500</v>
      </c>
      <c r="B28" s="41"/>
      <c r="C28" s="41"/>
      <c r="D28" s="41">
        <v>2</v>
      </c>
      <c r="E28" s="41">
        <v>85</v>
      </c>
      <c r="F28" s="41"/>
      <c r="G28" s="41"/>
      <c r="H28" s="41">
        <v>2</v>
      </c>
      <c r="I28" s="41">
        <v>85</v>
      </c>
      <c r="J28" s="41"/>
      <c r="K28" s="41"/>
      <c r="L28" s="41"/>
      <c r="M28" s="41"/>
      <c r="N28" s="41">
        <v>2</v>
      </c>
      <c r="O28" s="41">
        <v>85</v>
      </c>
      <c r="P28" s="8" t="s">
        <v>5498</v>
      </c>
    </row>
    <row r="29" spans="1:16">
      <c r="A29" s="41" t="s">
        <v>22</v>
      </c>
      <c r="B29" s="41">
        <f t="shared" ref="B29:O29" si="1">SUM(B24:B28)</f>
        <v>269</v>
      </c>
      <c r="C29" s="41">
        <f t="shared" si="1"/>
        <v>11722</v>
      </c>
      <c r="D29" s="41">
        <f t="shared" si="1"/>
        <v>70</v>
      </c>
      <c r="E29" s="41">
        <f t="shared" si="1"/>
        <v>3910</v>
      </c>
      <c r="F29" s="41">
        <f t="shared" si="1"/>
        <v>6</v>
      </c>
      <c r="G29" s="41">
        <f t="shared" si="1"/>
        <v>72</v>
      </c>
      <c r="H29" s="41">
        <f t="shared" si="1"/>
        <v>345</v>
      </c>
      <c r="I29" s="41">
        <f t="shared" si="1"/>
        <v>15704</v>
      </c>
      <c r="J29" s="41">
        <f t="shared" si="1"/>
        <v>36</v>
      </c>
      <c r="K29" s="41">
        <f t="shared" si="1"/>
        <v>1941</v>
      </c>
      <c r="L29" s="41">
        <f t="shared" si="1"/>
        <v>36</v>
      </c>
      <c r="M29" s="41">
        <f t="shared" si="1"/>
        <v>1941</v>
      </c>
      <c r="N29" s="41">
        <f t="shared" si="1"/>
        <v>381</v>
      </c>
      <c r="O29" s="47">
        <f t="shared" si="1"/>
        <v>17645</v>
      </c>
      <c r="P29" s="8" t="s">
        <v>5498</v>
      </c>
    </row>
    <row r="30" spans="1:16">
      <c r="A30" s="39"/>
      <c r="B30" s="39"/>
      <c r="C30" s="39"/>
      <c r="D30" s="39"/>
      <c r="E30" s="39"/>
      <c r="F30" s="39"/>
      <c r="G30" s="39"/>
      <c r="H30" s="39"/>
      <c r="I30" s="39"/>
      <c r="J30" s="39"/>
      <c r="K30" s="39"/>
      <c r="L30" s="39"/>
      <c r="M30" s="39"/>
      <c r="N30" s="39"/>
      <c r="O30" s="39"/>
      <c r="P30" s="8"/>
    </row>
    <row r="32" spans="1:16" s="48" customFormat="1" ht="8.85" customHeight="1"/>
    <row r="33" spans="1:13" ht="8.85" customHeight="1"/>
    <row r="34" spans="1:13" ht="18.75">
      <c r="A34" s="55" t="s">
        <v>5501</v>
      </c>
    </row>
    <row r="36" spans="1:13">
      <c r="B36" s="38" t="s">
        <v>0</v>
      </c>
    </row>
    <row r="37" spans="1:13">
      <c r="B37" s="51">
        <v>0.5</v>
      </c>
      <c r="C37" s="51"/>
      <c r="D37" s="48">
        <v>1</v>
      </c>
      <c r="E37" s="48"/>
      <c r="F37" s="52" t="s">
        <v>9</v>
      </c>
      <c r="G37" s="52"/>
      <c r="H37" s="53" t="s">
        <v>30</v>
      </c>
      <c r="I37" s="53"/>
      <c r="J37" t="s">
        <v>26</v>
      </c>
      <c r="L37" t="s">
        <v>5</v>
      </c>
      <c r="M37" t="s">
        <v>6</v>
      </c>
    </row>
    <row r="38" spans="1:13">
      <c r="A38" s="38" t="s">
        <v>10</v>
      </c>
      <c r="B38" t="s">
        <v>11</v>
      </c>
      <c r="C38" t="s">
        <v>12</v>
      </c>
      <c r="D38" t="s">
        <v>11</v>
      </c>
      <c r="E38" t="s">
        <v>12</v>
      </c>
      <c r="F38" t="s">
        <v>11</v>
      </c>
      <c r="G38" t="s">
        <v>12</v>
      </c>
      <c r="H38" t="s">
        <v>11</v>
      </c>
      <c r="I38" t="s">
        <v>12</v>
      </c>
      <c r="J38" t="s">
        <v>11</v>
      </c>
      <c r="K38" t="s">
        <v>12</v>
      </c>
    </row>
    <row r="39" spans="1:13">
      <c r="A39" s="11" t="s">
        <v>1</v>
      </c>
      <c r="B39">
        <v>269</v>
      </c>
      <c r="C39">
        <v>11722</v>
      </c>
      <c r="D39">
        <v>70</v>
      </c>
      <c r="E39">
        <v>3910</v>
      </c>
      <c r="H39">
        <v>6</v>
      </c>
      <c r="I39">
        <v>72</v>
      </c>
      <c r="L39">
        <v>345</v>
      </c>
      <c r="M39">
        <v>15704</v>
      </c>
    </row>
    <row r="40" spans="1:13">
      <c r="A40" s="49" t="s">
        <v>61</v>
      </c>
      <c r="B40">
        <v>5</v>
      </c>
      <c r="C40">
        <v>264</v>
      </c>
      <c r="D40">
        <v>4</v>
      </c>
      <c r="E40">
        <v>238</v>
      </c>
      <c r="L40">
        <v>9</v>
      </c>
      <c r="M40">
        <v>502</v>
      </c>
    </row>
    <row r="41" spans="1:13">
      <c r="A41" s="49" t="s">
        <v>127</v>
      </c>
      <c r="D41">
        <v>3</v>
      </c>
      <c r="E41">
        <v>225</v>
      </c>
      <c r="L41">
        <v>3</v>
      </c>
      <c r="M41">
        <v>225</v>
      </c>
    </row>
    <row r="42" spans="1:13">
      <c r="A42" s="49" t="s">
        <v>118</v>
      </c>
      <c r="B42">
        <v>2</v>
      </c>
      <c r="C42">
        <v>21</v>
      </c>
      <c r="D42">
        <v>6</v>
      </c>
      <c r="E42">
        <v>392</v>
      </c>
      <c r="L42">
        <v>8</v>
      </c>
      <c r="M42">
        <v>413</v>
      </c>
    </row>
    <row r="43" spans="1:13">
      <c r="A43" s="49" t="s">
        <v>3537</v>
      </c>
      <c r="B43">
        <v>1</v>
      </c>
      <c r="C43">
        <v>2</v>
      </c>
      <c r="L43">
        <v>1</v>
      </c>
      <c r="M43">
        <v>2</v>
      </c>
    </row>
    <row r="44" spans="1:13">
      <c r="A44" s="49" t="s">
        <v>244</v>
      </c>
      <c r="B44">
        <v>4</v>
      </c>
      <c r="C44">
        <v>58</v>
      </c>
      <c r="D44">
        <v>5</v>
      </c>
      <c r="E44">
        <v>281</v>
      </c>
      <c r="H44">
        <v>2</v>
      </c>
      <c r="I44">
        <v>22</v>
      </c>
      <c r="L44">
        <v>11</v>
      </c>
      <c r="M44">
        <v>361</v>
      </c>
    </row>
    <row r="45" spans="1:13">
      <c r="A45" s="49" t="s">
        <v>110</v>
      </c>
      <c r="B45">
        <v>1</v>
      </c>
      <c r="C45">
        <v>10</v>
      </c>
      <c r="D45">
        <v>2</v>
      </c>
      <c r="E45">
        <v>140</v>
      </c>
      <c r="H45">
        <v>1</v>
      </c>
      <c r="I45">
        <v>16</v>
      </c>
      <c r="L45">
        <v>4</v>
      </c>
      <c r="M45">
        <v>166</v>
      </c>
    </row>
    <row r="46" spans="1:13" s="48" customFormat="1">
      <c r="A46" s="50" t="s">
        <v>49</v>
      </c>
      <c r="B46" s="48">
        <v>241</v>
      </c>
      <c r="C46" s="48">
        <v>10865</v>
      </c>
      <c r="D46" s="48">
        <v>3</v>
      </c>
      <c r="E46" s="48">
        <v>106</v>
      </c>
      <c r="H46" s="48">
        <v>2</v>
      </c>
      <c r="I46" s="48">
        <v>29</v>
      </c>
      <c r="L46" s="48">
        <v>246</v>
      </c>
      <c r="M46" s="48">
        <v>11000</v>
      </c>
    </row>
    <row r="47" spans="1:13">
      <c r="A47" s="49" t="s">
        <v>89</v>
      </c>
      <c r="B47">
        <v>2</v>
      </c>
      <c r="C47">
        <v>43</v>
      </c>
      <c r="D47">
        <v>11</v>
      </c>
      <c r="E47">
        <v>581</v>
      </c>
      <c r="L47">
        <v>13</v>
      </c>
      <c r="M47">
        <v>624</v>
      </c>
    </row>
    <row r="48" spans="1:13">
      <c r="A48" s="49" t="s">
        <v>64</v>
      </c>
      <c r="B48">
        <v>2</v>
      </c>
      <c r="C48">
        <v>90</v>
      </c>
      <c r="D48">
        <v>4</v>
      </c>
      <c r="E48">
        <v>257</v>
      </c>
      <c r="L48">
        <v>6</v>
      </c>
      <c r="M48">
        <v>347</v>
      </c>
    </row>
    <row r="49" spans="1:13">
      <c r="A49" s="49" t="s">
        <v>54</v>
      </c>
      <c r="B49">
        <v>4</v>
      </c>
      <c r="C49">
        <v>138</v>
      </c>
      <c r="D49">
        <v>6</v>
      </c>
      <c r="E49">
        <v>412</v>
      </c>
      <c r="L49">
        <v>10</v>
      </c>
      <c r="M49">
        <v>550</v>
      </c>
    </row>
    <row r="50" spans="1:13">
      <c r="A50" s="49" t="s">
        <v>68</v>
      </c>
      <c r="B50">
        <v>1</v>
      </c>
      <c r="C50">
        <v>5</v>
      </c>
      <c r="L50">
        <v>1</v>
      </c>
      <c r="M50">
        <v>5</v>
      </c>
    </row>
    <row r="51" spans="1:13">
      <c r="A51" s="49" t="s">
        <v>58</v>
      </c>
      <c r="B51">
        <v>1</v>
      </c>
      <c r="C51">
        <v>49</v>
      </c>
      <c r="D51">
        <v>6</v>
      </c>
      <c r="E51">
        <v>447</v>
      </c>
      <c r="L51">
        <v>7</v>
      </c>
      <c r="M51">
        <v>496</v>
      </c>
    </row>
    <row r="52" spans="1:13">
      <c r="A52" s="49" t="s">
        <v>75</v>
      </c>
      <c r="B52">
        <v>3</v>
      </c>
      <c r="C52">
        <v>137</v>
      </c>
      <c r="D52">
        <v>8</v>
      </c>
      <c r="E52">
        <v>393</v>
      </c>
      <c r="L52">
        <v>11</v>
      </c>
      <c r="M52">
        <v>530</v>
      </c>
    </row>
    <row r="53" spans="1:13">
      <c r="A53" s="49" t="s">
        <v>93</v>
      </c>
      <c r="B53">
        <v>1</v>
      </c>
      <c r="C53">
        <v>5</v>
      </c>
      <c r="D53">
        <v>10</v>
      </c>
      <c r="E53">
        <v>329</v>
      </c>
      <c r="H53">
        <v>1</v>
      </c>
      <c r="I53">
        <v>5</v>
      </c>
      <c r="L53">
        <v>12</v>
      </c>
      <c r="M53">
        <v>339</v>
      </c>
    </row>
    <row r="54" spans="1:13">
      <c r="A54" s="49" t="s">
        <v>3536</v>
      </c>
      <c r="B54">
        <v>1</v>
      </c>
      <c r="C54">
        <v>35</v>
      </c>
      <c r="D54">
        <v>2</v>
      </c>
      <c r="E54">
        <v>109</v>
      </c>
      <c r="L54">
        <v>3</v>
      </c>
      <c r="M54">
        <v>144</v>
      </c>
    </row>
    <row r="55" spans="1:13">
      <c r="A55" s="11" t="s">
        <v>4</v>
      </c>
      <c r="F55">
        <v>36</v>
      </c>
      <c r="G55">
        <v>1941</v>
      </c>
      <c r="L55">
        <v>36</v>
      </c>
      <c r="M55">
        <v>1941</v>
      </c>
    </row>
    <row r="56" spans="1:13">
      <c r="A56" s="49" t="s">
        <v>3537</v>
      </c>
      <c r="F56">
        <v>1</v>
      </c>
      <c r="G56">
        <v>70</v>
      </c>
      <c r="L56">
        <v>1</v>
      </c>
      <c r="M56">
        <v>70</v>
      </c>
    </row>
    <row r="57" spans="1:13">
      <c r="A57" s="49" t="s">
        <v>110</v>
      </c>
      <c r="F57">
        <v>1</v>
      </c>
      <c r="G57">
        <v>32</v>
      </c>
      <c r="L57">
        <v>1</v>
      </c>
      <c r="M57">
        <v>32</v>
      </c>
    </row>
    <row r="58" spans="1:13">
      <c r="A58" s="49" t="s">
        <v>3538</v>
      </c>
      <c r="F58">
        <v>1</v>
      </c>
      <c r="G58">
        <v>80</v>
      </c>
      <c r="L58">
        <v>1</v>
      </c>
      <c r="M58">
        <v>80</v>
      </c>
    </row>
    <row r="59" spans="1:13">
      <c r="A59" s="49" t="s">
        <v>49</v>
      </c>
      <c r="F59">
        <v>31</v>
      </c>
      <c r="G59">
        <v>1611</v>
      </c>
      <c r="L59">
        <v>31</v>
      </c>
      <c r="M59">
        <v>1611</v>
      </c>
    </row>
    <row r="60" spans="1:13">
      <c r="A60" s="49" t="s">
        <v>93</v>
      </c>
      <c r="F60">
        <v>2</v>
      </c>
      <c r="G60">
        <v>148</v>
      </c>
      <c r="L60">
        <v>2</v>
      </c>
      <c r="M60">
        <v>148</v>
      </c>
    </row>
    <row r="61" spans="1:13">
      <c r="A61" s="11" t="s">
        <v>26</v>
      </c>
      <c r="K61">
        <v>34856</v>
      </c>
      <c r="M61">
        <v>34856</v>
      </c>
    </row>
    <row r="62" spans="1:13">
      <c r="A62" s="49" t="s">
        <v>26</v>
      </c>
      <c r="K62">
        <v>34856</v>
      </c>
      <c r="M62">
        <v>34856</v>
      </c>
    </row>
    <row r="63" spans="1:13">
      <c r="A63" s="11" t="s">
        <v>22</v>
      </c>
      <c r="B63">
        <v>269</v>
      </c>
      <c r="C63">
        <v>11722</v>
      </c>
      <c r="D63">
        <v>70</v>
      </c>
      <c r="E63">
        <v>3910</v>
      </c>
      <c r="F63">
        <v>36</v>
      </c>
      <c r="G63">
        <v>1941</v>
      </c>
      <c r="H63">
        <v>6</v>
      </c>
      <c r="I63">
        <v>72</v>
      </c>
      <c r="K63">
        <v>34856</v>
      </c>
      <c r="L63">
        <v>381</v>
      </c>
      <c r="M63">
        <v>52501</v>
      </c>
    </row>
    <row r="65" spans="1:1" s="54" customFormat="1"/>
    <row r="68" spans="1:1">
      <c r="A68" s="11"/>
    </row>
    <row r="69" spans="1:1">
      <c r="A69" s="11"/>
    </row>
    <row r="70" spans="1:1">
      <c r="A70" s="11"/>
    </row>
    <row r="71" spans="1:1">
      <c r="A71" s="11"/>
    </row>
  </sheetData>
  <customSheetViews>
    <customSheetView guid="{4C44FD3C-4CF5-4F78-B86F-6FE8BBA84517}" state="hidden">
      <selection activeCell="E10" sqref="E10"/>
      <pageMargins left="0" right="0" top="0" bottom="0" header="0" footer="0"/>
    </customSheetView>
    <customSheetView guid="{F1AC79C2-47D0-4304-B7A6-B833DA60E4BD}" state="hidden">
      <selection activeCell="E10" sqref="E10"/>
      <pageMargins left="0" right="0" top="0" bottom="0" header="0" footer="0"/>
    </customSheetView>
  </customSheetViews>
  <mergeCells count="6">
    <mergeCell ref="B21:G21"/>
    <mergeCell ref="J21:K21"/>
    <mergeCell ref="D22:E22"/>
    <mergeCell ref="B22:C22"/>
    <mergeCell ref="F22:G22"/>
    <mergeCell ref="J22:K2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3">
    <pageSetUpPr fitToPage="1"/>
  </sheetPr>
  <dimension ref="A1:X14"/>
  <sheetViews>
    <sheetView workbookViewId="0"/>
  </sheetViews>
  <sheetFormatPr defaultColWidth="11.5703125" defaultRowHeight="15"/>
  <cols>
    <col min="1" max="1" width="29.42578125" style="9" customWidth="1"/>
    <col min="2" max="6" width="11.42578125" style="9" customWidth="1"/>
    <col min="7" max="7" width="14" style="9" customWidth="1"/>
    <col min="8" max="10" width="12.5703125" style="9" customWidth="1"/>
    <col min="11" max="12" width="14" style="9" customWidth="1"/>
    <col min="13" max="14" width="12.5703125" style="9" customWidth="1"/>
    <col min="15" max="15" width="11.42578125" style="9" customWidth="1"/>
    <col min="16" max="24" width="11.5703125" style="21"/>
  </cols>
  <sheetData>
    <row r="1" spans="1:16" customFormat="1" ht="18.75">
      <c r="A1" s="16" t="s">
        <v>5502</v>
      </c>
      <c r="B1" s="9"/>
      <c r="C1" s="9"/>
      <c r="D1" s="9"/>
      <c r="E1" s="9"/>
      <c r="F1" s="9"/>
      <c r="G1" s="9"/>
      <c r="H1" s="9"/>
      <c r="I1" s="9"/>
      <c r="J1" s="9"/>
      <c r="K1" s="9"/>
      <c r="L1" s="9"/>
      <c r="M1" s="9"/>
      <c r="N1" s="9"/>
      <c r="O1" s="9"/>
    </row>
    <row r="4" spans="1:16" s="17" customFormat="1" ht="63">
      <c r="A4" s="823"/>
      <c r="B4" s="824" t="s">
        <v>49</v>
      </c>
      <c r="C4" s="824"/>
      <c r="D4" s="824"/>
      <c r="E4" s="824"/>
      <c r="F4" s="824"/>
      <c r="G4" s="825" t="s">
        <v>61</v>
      </c>
      <c r="H4" s="825" t="s">
        <v>54</v>
      </c>
      <c r="I4" s="826" t="s">
        <v>244</v>
      </c>
      <c r="J4" s="824"/>
      <c r="K4" s="825" t="s">
        <v>93</v>
      </c>
      <c r="L4" s="827" t="s">
        <v>110</v>
      </c>
      <c r="M4" s="827" t="s">
        <v>89</v>
      </c>
      <c r="N4" s="827" t="s">
        <v>68</v>
      </c>
      <c r="O4" s="828" t="s">
        <v>5503</v>
      </c>
    </row>
    <row r="5" spans="1:16" s="17" customFormat="1" ht="23.85" customHeight="1">
      <c r="A5" s="666"/>
      <c r="B5" s="829" t="s">
        <v>4001</v>
      </c>
      <c r="C5" s="829" t="s">
        <v>3836</v>
      </c>
      <c r="D5" s="829" t="s">
        <v>4125</v>
      </c>
      <c r="E5" s="829" t="s">
        <v>4169</v>
      </c>
      <c r="F5" s="829" t="s">
        <v>3991</v>
      </c>
      <c r="G5" s="830" t="s">
        <v>3836</v>
      </c>
      <c r="H5" s="830" t="s">
        <v>4001</v>
      </c>
      <c r="I5" s="830" t="s">
        <v>3596</v>
      </c>
      <c r="J5" s="829" t="s">
        <v>4001</v>
      </c>
      <c r="K5" s="829" t="s">
        <v>4001</v>
      </c>
      <c r="L5" s="829" t="s">
        <v>4001</v>
      </c>
      <c r="M5" s="829" t="s">
        <v>3596</v>
      </c>
      <c r="N5" s="829" t="s">
        <v>4001</v>
      </c>
      <c r="O5" s="667"/>
    </row>
    <row r="6" spans="1:16" s="22" customFormat="1" ht="18.75" customHeight="1">
      <c r="A6" s="831" t="s">
        <v>5504</v>
      </c>
      <c r="B6" s="832"/>
      <c r="C6" s="832"/>
      <c r="D6" s="832"/>
      <c r="E6" s="832"/>
      <c r="F6" s="832"/>
      <c r="G6" s="832"/>
      <c r="H6" s="832"/>
      <c r="I6" s="832"/>
      <c r="J6" s="832"/>
      <c r="K6" s="832"/>
      <c r="L6" s="832"/>
      <c r="M6" s="832"/>
      <c r="N6" s="832"/>
      <c r="O6" s="832"/>
    </row>
    <row r="7" spans="1:16" customFormat="1" ht="18.75" customHeight="1">
      <c r="A7" s="833" t="s">
        <v>5505</v>
      </c>
      <c r="B7" s="834">
        <v>1</v>
      </c>
      <c r="C7" s="834"/>
      <c r="D7" s="834"/>
      <c r="E7" s="834"/>
      <c r="F7" s="834"/>
      <c r="G7" s="834"/>
      <c r="H7" s="834"/>
      <c r="I7" s="834"/>
      <c r="J7" s="834"/>
      <c r="K7" s="834"/>
      <c r="L7" s="834"/>
      <c r="M7" s="834"/>
      <c r="N7" s="834"/>
      <c r="O7" s="834">
        <f>SUM(B7:N7)</f>
        <v>1</v>
      </c>
    </row>
    <row r="8" spans="1:16" s="22" customFormat="1" ht="18.75" customHeight="1">
      <c r="A8" s="831" t="s">
        <v>33</v>
      </c>
      <c r="B8" s="832"/>
      <c r="C8" s="832"/>
      <c r="D8" s="832"/>
      <c r="E8" s="832"/>
      <c r="F8" s="832"/>
      <c r="G8" s="832"/>
      <c r="H8" s="832"/>
      <c r="I8" s="832"/>
      <c r="J8" s="832"/>
      <c r="K8" s="832"/>
      <c r="L8" s="832"/>
      <c r="M8" s="832"/>
      <c r="N8" s="832"/>
      <c r="O8" s="832"/>
    </row>
    <row r="9" spans="1:16" customFormat="1" ht="18.75" customHeight="1">
      <c r="A9" s="833" t="s">
        <v>5505</v>
      </c>
      <c r="B9" s="834">
        <v>6</v>
      </c>
      <c r="C9" s="834">
        <v>5</v>
      </c>
      <c r="D9" s="834">
        <v>2</v>
      </c>
      <c r="E9" s="834">
        <v>1</v>
      </c>
      <c r="F9" s="834"/>
      <c r="G9" s="834"/>
      <c r="H9" s="834"/>
      <c r="I9" s="834">
        <v>1</v>
      </c>
      <c r="J9" s="834"/>
      <c r="K9" s="834"/>
      <c r="L9" s="834">
        <v>1</v>
      </c>
      <c r="M9" s="834"/>
      <c r="N9" s="834"/>
      <c r="O9" s="834">
        <f t="shared" ref="O9:O12" si="0">SUM(B9:N9)</f>
        <v>16</v>
      </c>
    </row>
    <row r="10" spans="1:16" s="22" customFormat="1" ht="18.75" customHeight="1">
      <c r="A10" s="831" t="s">
        <v>34</v>
      </c>
      <c r="B10" s="832"/>
      <c r="C10" s="832"/>
      <c r="D10" s="832"/>
      <c r="E10" s="832"/>
      <c r="F10" s="832"/>
      <c r="G10" s="832"/>
      <c r="H10" s="832"/>
      <c r="I10" s="832"/>
      <c r="J10" s="832"/>
      <c r="K10" s="832"/>
      <c r="L10" s="832"/>
      <c r="M10" s="832"/>
      <c r="N10" s="832"/>
      <c r="O10" s="832"/>
    </row>
    <row r="11" spans="1:16" customFormat="1" ht="18.75" customHeight="1">
      <c r="A11" s="833" t="s">
        <v>5506</v>
      </c>
      <c r="B11" s="834">
        <v>6</v>
      </c>
      <c r="C11" s="834">
        <v>31</v>
      </c>
      <c r="D11" s="834">
        <v>32</v>
      </c>
      <c r="E11" s="834">
        <v>41</v>
      </c>
      <c r="F11" s="834">
        <v>10</v>
      </c>
      <c r="G11" s="834"/>
      <c r="H11" s="834"/>
      <c r="I11" s="834"/>
      <c r="J11" s="834"/>
      <c r="K11" s="834"/>
      <c r="L11" s="834"/>
      <c r="M11" s="834"/>
      <c r="N11" s="834"/>
      <c r="O11" s="834">
        <f t="shared" si="0"/>
        <v>120</v>
      </c>
    </row>
    <row r="12" spans="1:16" s="18" customFormat="1" ht="18.75" customHeight="1">
      <c r="A12" s="833" t="s">
        <v>5505</v>
      </c>
      <c r="B12" s="834">
        <v>19</v>
      </c>
      <c r="C12" s="834">
        <v>37</v>
      </c>
      <c r="D12" s="834">
        <v>27</v>
      </c>
      <c r="E12" s="834">
        <v>24</v>
      </c>
      <c r="F12" s="834">
        <v>9</v>
      </c>
      <c r="G12" s="834">
        <v>1</v>
      </c>
      <c r="H12" s="834">
        <v>1</v>
      </c>
      <c r="I12" s="834"/>
      <c r="J12" s="834">
        <v>3</v>
      </c>
      <c r="K12" s="834">
        <v>1</v>
      </c>
      <c r="L12" s="834">
        <v>1</v>
      </c>
      <c r="M12" s="834">
        <v>1</v>
      </c>
      <c r="N12" s="834">
        <v>1</v>
      </c>
      <c r="O12" s="834">
        <f t="shared" si="0"/>
        <v>125</v>
      </c>
    </row>
    <row r="13" spans="1:16" s="20" customFormat="1" ht="18.75" customHeight="1">
      <c r="A13" s="25" t="s">
        <v>5503</v>
      </c>
      <c r="B13" s="19">
        <f t="shared" ref="B13:N13" si="1">SUM(B6:B12)</f>
        <v>32</v>
      </c>
      <c r="C13" s="19">
        <f t="shared" si="1"/>
        <v>73</v>
      </c>
      <c r="D13" s="19">
        <f t="shared" si="1"/>
        <v>61</v>
      </c>
      <c r="E13" s="19">
        <f t="shared" si="1"/>
        <v>66</v>
      </c>
      <c r="F13" s="19">
        <f t="shared" si="1"/>
        <v>19</v>
      </c>
      <c r="G13" s="24">
        <f t="shared" si="1"/>
        <v>1</v>
      </c>
      <c r="H13" s="24">
        <f t="shared" si="1"/>
        <v>1</v>
      </c>
      <c r="I13" s="19">
        <f t="shared" si="1"/>
        <v>1</v>
      </c>
      <c r="J13" s="19">
        <f t="shared" si="1"/>
        <v>3</v>
      </c>
      <c r="K13" s="19">
        <f t="shared" si="1"/>
        <v>1</v>
      </c>
      <c r="L13" s="19">
        <f t="shared" si="1"/>
        <v>2</v>
      </c>
      <c r="M13" s="19">
        <f t="shared" si="1"/>
        <v>1</v>
      </c>
      <c r="N13" s="19">
        <f t="shared" si="1"/>
        <v>1</v>
      </c>
      <c r="O13" s="19">
        <v>262</v>
      </c>
    </row>
    <row r="14" spans="1:16" s="23" customFormat="1" ht="18.75" customHeight="1">
      <c r="A14" s="835" t="s">
        <v>5507</v>
      </c>
      <c r="B14" s="836">
        <f>SUM(B13:F13)</f>
        <v>251</v>
      </c>
      <c r="C14" s="836"/>
      <c r="D14" s="836"/>
      <c r="E14" s="836"/>
      <c r="F14" s="836"/>
      <c r="G14" s="837">
        <f>SUM(G13:N13)</f>
        <v>11</v>
      </c>
      <c r="H14" s="836"/>
      <c r="I14" s="836"/>
      <c r="J14" s="836"/>
      <c r="K14" s="836"/>
      <c r="L14" s="836"/>
      <c r="M14" s="836"/>
      <c r="N14" s="836"/>
      <c r="O14" s="838">
        <f>SUM(B14:N14)</f>
        <v>262</v>
      </c>
      <c r="P14" s="26"/>
    </row>
  </sheetData>
  <customSheetViews>
    <customSheetView guid="{4C44FD3C-4CF5-4F78-B86F-6FE8BBA84517}" fitToPage="1" state="hidden">
      <selection activeCell="F22" sqref="F22"/>
      <pageMargins left="0" right="0" top="0" bottom="0" header="0" footer="0"/>
      <pageSetup paperSize="5" scale="86" fitToHeight="0" pageOrder="overThenDown" orientation="landscape" r:id="rId1"/>
      <headerFooter>
        <oddHeader>&amp;R&amp;"-,Gras"&amp;14&amp;A</oddHeader>
        <oddFooter>&amp;LDCSR&amp;RImprimé le : 2016-01-15</oddFooter>
      </headerFooter>
    </customSheetView>
    <customSheetView guid="{F1AC79C2-47D0-4304-B7A6-B833DA60E4BD}" showPageBreaks="1" fitToPage="1" printArea="1" state="hidden">
      <selection activeCell="F22" sqref="F22"/>
      <pageMargins left="0" right="0" top="0" bottom="0" header="0" footer="0"/>
      <pageSetup paperSize="5" scale="86" fitToHeight="0" pageOrder="overThenDown" orientation="landscape" r:id="rId2"/>
      <headerFooter>
        <oddHeader>&amp;R&amp;"-,Gras"&amp;14&amp;A</oddHeader>
        <oddFooter>&amp;LDCSR&amp;RImprimé le : 2016-01-15</oddFooter>
      </headerFooter>
    </customSheetView>
  </customSheetViews>
  <mergeCells count="6">
    <mergeCell ref="A4:A5"/>
    <mergeCell ref="B4:F4"/>
    <mergeCell ref="I4:J4"/>
    <mergeCell ref="O4:O5"/>
    <mergeCell ref="B14:F14"/>
    <mergeCell ref="G14:N14"/>
  </mergeCells>
  <pageMargins left="0.19685039370078741" right="0.19685039370078741" top="0.74803149606299213" bottom="0.74803149606299213" header="0.31496062992125984" footer="0.31496062992125984"/>
  <pageSetup paperSize="5" scale="86" fitToHeight="0" pageOrder="overThenDown" orientation="landscape" r:id="rId3"/>
  <headerFooter>
    <oddHeader>&amp;R&amp;"-,Gras"&amp;14&amp;A</oddHeader>
    <oddFooter>&amp;LDCSR&amp;RImprimé le : 2016-01-15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4">
    <pageSetUpPr fitToPage="1"/>
  </sheetPr>
  <dimension ref="A1:P14"/>
  <sheetViews>
    <sheetView workbookViewId="0"/>
  </sheetViews>
  <sheetFormatPr defaultColWidth="11.5703125" defaultRowHeight="15"/>
  <cols>
    <col min="1" max="1" width="29.42578125" style="9" customWidth="1"/>
    <col min="2" max="6" width="11.42578125" style="9" customWidth="1"/>
    <col min="7" max="7" width="14" style="9" customWidth="1"/>
    <col min="8" max="10" width="12.5703125" style="9" customWidth="1"/>
    <col min="11" max="12" width="14" style="9" customWidth="1"/>
    <col min="13" max="14" width="12.5703125" style="9" customWidth="1"/>
    <col min="15" max="15" width="11.42578125" style="9" customWidth="1"/>
  </cols>
  <sheetData>
    <row r="1" spans="1:16" ht="18.75">
      <c r="A1" s="16" t="s">
        <v>5502</v>
      </c>
    </row>
    <row r="4" spans="1:16" s="17" customFormat="1" ht="63">
      <c r="A4" s="823"/>
      <c r="B4" s="824" t="s">
        <v>49</v>
      </c>
      <c r="C4" s="824"/>
      <c r="D4" s="824"/>
      <c r="E4" s="824"/>
      <c r="F4" s="824"/>
      <c r="G4" s="825" t="s">
        <v>61</v>
      </c>
      <c r="H4" s="825" t="s">
        <v>54</v>
      </c>
      <c r="I4" s="826" t="s">
        <v>244</v>
      </c>
      <c r="J4" s="824"/>
      <c r="K4" s="825" t="s">
        <v>93</v>
      </c>
      <c r="L4" s="827" t="s">
        <v>110</v>
      </c>
      <c r="M4" s="827" t="s">
        <v>89</v>
      </c>
      <c r="N4" s="827" t="s">
        <v>68</v>
      </c>
      <c r="O4" s="828" t="s">
        <v>5503</v>
      </c>
    </row>
    <row r="5" spans="1:16" s="17" customFormat="1" ht="23.85" customHeight="1">
      <c r="A5" s="666"/>
      <c r="B5" s="829" t="s">
        <v>4001</v>
      </c>
      <c r="C5" s="829" t="s">
        <v>3836</v>
      </c>
      <c r="D5" s="829" t="s">
        <v>4125</v>
      </c>
      <c r="E5" s="829" t="s">
        <v>4169</v>
      </c>
      <c r="F5" s="829" t="s">
        <v>3991</v>
      </c>
      <c r="G5" s="830" t="s">
        <v>3836</v>
      </c>
      <c r="H5" s="830" t="s">
        <v>4001</v>
      </c>
      <c r="I5" s="830" t="s">
        <v>3596</v>
      </c>
      <c r="J5" s="829" t="s">
        <v>4001</v>
      </c>
      <c r="K5" s="829" t="s">
        <v>4001</v>
      </c>
      <c r="L5" s="829" t="s">
        <v>4001</v>
      </c>
      <c r="M5" s="829" t="s">
        <v>3596</v>
      </c>
      <c r="N5" s="829" t="s">
        <v>4001</v>
      </c>
      <c r="O5" s="667"/>
    </row>
    <row r="6" spans="1:16" ht="18.75" customHeight="1">
      <c r="A6" s="831" t="s">
        <v>5504</v>
      </c>
      <c r="B6" s="832"/>
      <c r="C6" s="832"/>
      <c r="D6" s="832"/>
      <c r="E6" s="832"/>
      <c r="F6" s="832"/>
      <c r="G6" s="832"/>
      <c r="H6" s="832"/>
      <c r="I6" s="832"/>
      <c r="J6" s="832"/>
      <c r="K6" s="832"/>
      <c r="L6" s="832"/>
      <c r="M6" s="832"/>
      <c r="N6" s="832"/>
      <c r="O6" s="832"/>
    </row>
    <row r="7" spans="1:16" ht="18.75" customHeight="1">
      <c r="A7" s="833" t="s">
        <v>5505</v>
      </c>
      <c r="B7" s="834">
        <v>1</v>
      </c>
      <c r="C7" s="834"/>
      <c r="D7" s="834"/>
      <c r="E7" s="834"/>
      <c r="F7" s="834"/>
      <c r="G7" s="834"/>
      <c r="H7" s="834"/>
      <c r="I7" s="834"/>
      <c r="J7" s="834"/>
      <c r="K7" s="834"/>
      <c r="L7" s="834"/>
      <c r="M7" s="834"/>
      <c r="N7" s="834"/>
      <c r="O7" s="834">
        <f>SUM(B7:N7)</f>
        <v>1</v>
      </c>
    </row>
    <row r="8" spans="1:16" ht="18.75" customHeight="1">
      <c r="A8" s="831" t="s">
        <v>33</v>
      </c>
      <c r="B8" s="832"/>
      <c r="C8" s="832"/>
      <c r="D8" s="832"/>
      <c r="E8" s="832"/>
      <c r="F8" s="832"/>
      <c r="G8" s="832"/>
      <c r="H8" s="832"/>
      <c r="I8" s="832"/>
      <c r="J8" s="832"/>
      <c r="K8" s="832"/>
      <c r="L8" s="832"/>
      <c r="M8" s="832"/>
      <c r="N8" s="832"/>
      <c r="O8" s="832"/>
    </row>
    <row r="9" spans="1:16" ht="18.75" customHeight="1">
      <c r="A9" s="833" t="s">
        <v>5505</v>
      </c>
      <c r="B9" s="834">
        <v>6</v>
      </c>
      <c r="C9" s="834">
        <v>5</v>
      </c>
      <c r="D9" s="834">
        <v>2</v>
      </c>
      <c r="E9" s="834">
        <v>1</v>
      </c>
      <c r="F9" s="834"/>
      <c r="G9" s="834"/>
      <c r="H9" s="834"/>
      <c r="I9" s="834">
        <v>1</v>
      </c>
      <c r="J9" s="834"/>
      <c r="K9" s="834"/>
      <c r="L9" s="834">
        <v>1</v>
      </c>
      <c r="M9" s="834"/>
      <c r="N9" s="834"/>
      <c r="O9" s="834">
        <f t="shared" ref="O9:O12" si="0">SUM(B9:N9)</f>
        <v>16</v>
      </c>
    </row>
    <row r="10" spans="1:16" ht="18.75" customHeight="1">
      <c r="A10" s="831" t="s">
        <v>34</v>
      </c>
      <c r="B10" s="832"/>
      <c r="C10" s="832"/>
      <c r="D10" s="832"/>
      <c r="E10" s="832"/>
      <c r="F10" s="832"/>
      <c r="G10" s="832"/>
      <c r="H10" s="832"/>
      <c r="I10" s="832"/>
      <c r="J10" s="832"/>
      <c r="K10" s="832"/>
      <c r="L10" s="832"/>
      <c r="M10" s="832"/>
      <c r="N10" s="832"/>
      <c r="O10" s="832"/>
    </row>
    <row r="11" spans="1:16" ht="18.75" customHeight="1">
      <c r="A11" s="833" t="s">
        <v>5506</v>
      </c>
      <c r="B11" s="834">
        <v>6</v>
      </c>
      <c r="C11" s="834">
        <v>31</v>
      </c>
      <c r="D11" s="834">
        <v>32</v>
      </c>
      <c r="E11" s="834">
        <v>41</v>
      </c>
      <c r="F11" s="834">
        <v>10</v>
      </c>
      <c r="G11" s="834"/>
      <c r="H11" s="834"/>
      <c r="I11" s="834"/>
      <c r="J11" s="834"/>
      <c r="K11" s="834"/>
      <c r="L11" s="834"/>
      <c r="M11" s="834"/>
      <c r="N11" s="834"/>
      <c r="O11" s="834">
        <f t="shared" si="0"/>
        <v>120</v>
      </c>
    </row>
    <row r="12" spans="1:16" s="18" customFormat="1" ht="18.75" customHeight="1">
      <c r="A12" s="833" t="s">
        <v>5505</v>
      </c>
      <c r="B12" s="834">
        <v>18</v>
      </c>
      <c r="C12" s="834">
        <v>37</v>
      </c>
      <c r="D12" s="834">
        <v>27</v>
      </c>
      <c r="E12" s="834">
        <v>24</v>
      </c>
      <c r="F12" s="834">
        <v>9</v>
      </c>
      <c r="G12" s="834">
        <v>1</v>
      </c>
      <c r="H12" s="834">
        <v>1</v>
      </c>
      <c r="I12" s="834"/>
      <c r="J12" s="834">
        <v>3</v>
      </c>
      <c r="K12" s="834">
        <v>1</v>
      </c>
      <c r="L12" s="834">
        <v>1</v>
      </c>
      <c r="M12" s="834">
        <v>1</v>
      </c>
      <c r="N12" s="834">
        <v>1</v>
      </c>
      <c r="O12" s="834">
        <f t="shared" si="0"/>
        <v>124</v>
      </c>
    </row>
    <row r="13" spans="1:16" s="20" customFormat="1" ht="18.75" customHeight="1">
      <c r="A13" s="25" t="s">
        <v>5503</v>
      </c>
      <c r="B13" s="19">
        <f t="shared" ref="B13:N13" si="1">SUM(B6:B12)</f>
        <v>31</v>
      </c>
      <c r="C13" s="19">
        <f t="shared" si="1"/>
        <v>73</v>
      </c>
      <c r="D13" s="19">
        <f t="shared" si="1"/>
        <v>61</v>
      </c>
      <c r="E13" s="19">
        <f t="shared" si="1"/>
        <v>66</v>
      </c>
      <c r="F13" s="19">
        <f t="shared" si="1"/>
        <v>19</v>
      </c>
      <c r="G13" s="24">
        <f t="shared" si="1"/>
        <v>1</v>
      </c>
      <c r="H13" s="24">
        <f t="shared" si="1"/>
        <v>1</v>
      </c>
      <c r="I13" s="19">
        <f t="shared" si="1"/>
        <v>1</v>
      </c>
      <c r="J13" s="19">
        <f t="shared" si="1"/>
        <v>3</v>
      </c>
      <c r="K13" s="19">
        <f t="shared" si="1"/>
        <v>1</v>
      </c>
      <c r="L13" s="19">
        <f t="shared" si="1"/>
        <v>2</v>
      </c>
      <c r="M13" s="19">
        <f t="shared" si="1"/>
        <v>1</v>
      </c>
      <c r="N13" s="19">
        <f t="shared" si="1"/>
        <v>1</v>
      </c>
      <c r="O13" s="19">
        <f>SUM(O7:O12)</f>
        <v>261</v>
      </c>
    </row>
    <row r="14" spans="1:16" s="23" customFormat="1" ht="18.75" customHeight="1">
      <c r="A14" s="835" t="s">
        <v>5507</v>
      </c>
      <c r="B14" s="836">
        <f>SUM(B13:F13)</f>
        <v>250</v>
      </c>
      <c r="C14" s="836"/>
      <c r="D14" s="836"/>
      <c r="E14" s="836"/>
      <c r="F14" s="836"/>
      <c r="G14" s="837">
        <f>SUM(G13:N13)</f>
        <v>11</v>
      </c>
      <c r="H14" s="836"/>
      <c r="I14" s="836"/>
      <c r="J14" s="836"/>
      <c r="K14" s="836"/>
      <c r="L14" s="836"/>
      <c r="M14" s="836"/>
      <c r="N14" s="836"/>
      <c r="O14" s="838">
        <f>SUM(B14:N14)</f>
        <v>261</v>
      </c>
      <c r="P14" s="26"/>
    </row>
  </sheetData>
  <customSheetViews>
    <customSheetView guid="{4C44FD3C-4CF5-4F78-B86F-6FE8BBA84517}" fitToPage="1" state="hidden">
      <selection activeCell="A15" sqref="A14:A15"/>
      <pageMargins left="0" right="0" top="0" bottom="0" header="0" footer="0"/>
      <pageSetup paperSize="5" scale="86" fitToHeight="0" pageOrder="overThenDown" orientation="landscape" r:id="rId1"/>
      <headerFooter>
        <oddHeader>&amp;R&amp;"-,Gras"&amp;14&amp;A</oddHeader>
        <oddFooter>&amp;LDCSR&amp;RImprimé le : 2016-01-15</oddFooter>
      </headerFooter>
    </customSheetView>
    <customSheetView guid="{F1AC79C2-47D0-4304-B7A6-B833DA60E4BD}" showPageBreaks="1" fitToPage="1" printArea="1" state="hidden">
      <selection activeCell="A15" sqref="A14:A15"/>
      <pageMargins left="0" right="0" top="0" bottom="0" header="0" footer="0"/>
      <pageSetup paperSize="5" scale="86" fitToHeight="0" pageOrder="overThenDown" orientation="landscape" r:id="rId2"/>
      <headerFooter>
        <oddHeader>&amp;R&amp;"-,Gras"&amp;14&amp;A</oddHeader>
        <oddFooter>&amp;LDCSR&amp;RImprimé le : 2016-01-15</oddFooter>
      </headerFooter>
    </customSheetView>
  </customSheetViews>
  <mergeCells count="6">
    <mergeCell ref="A4:A5"/>
    <mergeCell ref="B4:F4"/>
    <mergeCell ref="I4:J4"/>
    <mergeCell ref="O4:O5"/>
    <mergeCell ref="B14:F14"/>
    <mergeCell ref="G14:N14"/>
  </mergeCells>
  <pageMargins left="0.19685039370078741" right="0.19685039370078741" top="0.74803149606299213" bottom="0.74803149606299213" header="0.31496062992125984" footer="0.31496062992125984"/>
  <pageSetup paperSize="5" scale="86" fitToHeight="0" pageOrder="overThenDown" orientation="landscape" r:id="rId3"/>
  <headerFooter>
    <oddHeader>&amp;R&amp;"-,Gras"&amp;14&amp;A</oddHeader>
    <oddFooter>&amp;LDCSR&amp;RImprimé le : 2016-01-15</oddFooter>
  </headerFooter>
  <ignoredErrors>
    <ignoredError sqref="O13" formula="1"/>
  </ignoredError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5">
    <pageSetUpPr fitToPage="1"/>
  </sheetPr>
  <dimension ref="A1:V50"/>
  <sheetViews>
    <sheetView workbookViewId="0"/>
  </sheetViews>
  <sheetFormatPr defaultColWidth="11.5703125" defaultRowHeight="15"/>
  <cols>
    <col min="1" max="1" width="30.5703125" style="9" customWidth="1"/>
    <col min="2" max="2" width="7.42578125" style="36" customWidth="1"/>
    <col min="3" max="6" width="7.42578125" style="9" customWidth="1"/>
    <col min="7" max="7" width="12" style="9" customWidth="1"/>
    <col min="8" max="8" width="10.42578125" style="9" customWidth="1"/>
    <col min="9" max="9" width="10.5703125" style="9" customWidth="1"/>
    <col min="10" max="10" width="12.42578125" style="9" customWidth="1"/>
    <col min="11" max="11" width="12" style="9" customWidth="1"/>
    <col min="12" max="12" width="12.42578125" style="9" customWidth="1"/>
    <col min="13" max="13" width="13" style="9" customWidth="1"/>
    <col min="14" max="14" width="12" style="9" customWidth="1"/>
    <col min="15" max="16" width="12.5703125" style="9" customWidth="1"/>
    <col min="17" max="17" width="12" style="9" customWidth="1"/>
    <col min="18" max="18" width="10.5703125" style="9" customWidth="1"/>
    <col min="19" max="20" width="12" style="9" customWidth="1"/>
    <col min="21" max="21" width="8.5703125" style="9" customWidth="1"/>
  </cols>
  <sheetData>
    <row r="1" spans="1:22" ht="14.1" customHeight="1">
      <c r="A1" s="27" t="s">
        <v>5508</v>
      </c>
      <c r="B1" s="839"/>
      <c r="C1" s="16"/>
      <c r="D1" s="16"/>
    </row>
    <row r="2" spans="1:22" ht="8.1" customHeight="1">
      <c r="B2" s="28"/>
    </row>
    <row r="3" spans="1:22" s="17" customFormat="1">
      <c r="A3" s="29"/>
      <c r="B3" s="840" t="s">
        <v>49</v>
      </c>
      <c r="C3" s="840"/>
      <c r="D3" s="840"/>
      <c r="E3" s="840"/>
      <c r="F3" s="840"/>
      <c r="G3" s="841" t="s">
        <v>61</v>
      </c>
      <c r="H3" s="841" t="s">
        <v>5509</v>
      </c>
      <c r="I3" s="841" t="s">
        <v>54</v>
      </c>
      <c r="J3" s="841" t="s">
        <v>58</v>
      </c>
      <c r="K3" s="841" t="s">
        <v>5510</v>
      </c>
      <c r="L3" s="841" t="s">
        <v>75</v>
      </c>
      <c r="M3" s="841" t="s">
        <v>244</v>
      </c>
      <c r="N3" s="841" t="s">
        <v>118</v>
      </c>
      <c r="O3" s="841" t="s">
        <v>93</v>
      </c>
      <c r="P3" s="841" t="s">
        <v>110</v>
      </c>
      <c r="Q3" s="841" t="s">
        <v>89</v>
      </c>
      <c r="R3" s="841" t="s">
        <v>3536</v>
      </c>
      <c r="S3" s="841" t="s">
        <v>68</v>
      </c>
      <c r="T3" s="841" t="s">
        <v>3537</v>
      </c>
      <c r="U3" s="841" t="s">
        <v>5503</v>
      </c>
    </row>
    <row r="4" spans="1:22" s="17" customFormat="1" ht="50.85" customHeight="1">
      <c r="A4" s="29"/>
      <c r="B4" s="829" t="s">
        <v>4001</v>
      </c>
      <c r="C4" s="829" t="s">
        <v>3836</v>
      </c>
      <c r="D4" s="829" t="s">
        <v>4125</v>
      </c>
      <c r="E4" s="829" t="s">
        <v>4169</v>
      </c>
      <c r="F4" s="829" t="s">
        <v>3991</v>
      </c>
      <c r="G4" s="668"/>
      <c r="H4" s="668"/>
      <c r="I4" s="668"/>
      <c r="J4" s="668"/>
      <c r="K4" s="668"/>
      <c r="L4" s="668"/>
      <c r="M4" s="668"/>
      <c r="N4" s="668"/>
      <c r="O4" s="668"/>
      <c r="P4" s="668"/>
      <c r="Q4" s="668"/>
      <c r="R4" s="668"/>
      <c r="S4" s="668"/>
      <c r="T4" s="668"/>
      <c r="U4" s="668"/>
    </row>
    <row r="5" spans="1:22" ht="5.0999999999999996" customHeight="1">
      <c r="A5" s="30"/>
      <c r="B5" s="842"/>
      <c r="C5" s="843"/>
      <c r="D5" s="843"/>
      <c r="E5" s="843"/>
      <c r="F5" s="843"/>
      <c r="G5" s="843"/>
      <c r="H5" s="843"/>
      <c r="I5" s="843"/>
      <c r="J5" s="843"/>
      <c r="K5" s="843"/>
      <c r="L5" s="843"/>
      <c r="M5" s="843"/>
      <c r="N5" s="843"/>
      <c r="O5" s="843"/>
      <c r="P5" s="843"/>
      <c r="Q5" s="843"/>
      <c r="R5" s="843"/>
      <c r="S5" s="843"/>
      <c r="T5" s="843"/>
      <c r="U5" s="843"/>
    </row>
    <row r="6" spans="1:22" s="17" customFormat="1" ht="15.75">
      <c r="A6" s="844" t="s">
        <v>5511</v>
      </c>
      <c r="B6" s="845"/>
      <c r="C6" s="845"/>
      <c r="D6" s="845"/>
      <c r="E6" s="845"/>
      <c r="F6" s="845"/>
      <c r="G6" s="845"/>
      <c r="H6" s="845"/>
      <c r="I6" s="845"/>
      <c r="J6" s="845"/>
      <c r="K6" s="845"/>
      <c r="L6" s="845"/>
      <c r="M6" s="845"/>
      <c r="N6" s="845"/>
      <c r="O6" s="845"/>
      <c r="P6" s="845"/>
      <c r="Q6" s="845"/>
      <c r="R6" s="845"/>
      <c r="S6" s="845"/>
      <c r="T6" s="845"/>
      <c r="U6" s="846"/>
    </row>
    <row r="7" spans="1:22" ht="15.75">
      <c r="A7" s="847" t="s">
        <v>5512</v>
      </c>
      <c r="B7" s="848"/>
      <c r="C7" s="848"/>
      <c r="D7" s="848"/>
      <c r="E7" s="848"/>
      <c r="F7" s="848"/>
      <c r="G7" s="848"/>
      <c r="H7" s="848"/>
      <c r="I7" s="848"/>
      <c r="J7" s="848"/>
      <c r="K7" s="848"/>
      <c r="L7" s="848"/>
      <c r="M7" s="848"/>
      <c r="N7" s="848"/>
      <c r="O7" s="848"/>
      <c r="P7" s="848"/>
      <c r="Q7" s="848"/>
      <c r="R7" s="848"/>
      <c r="S7" s="848"/>
      <c r="T7" s="848"/>
      <c r="U7" s="848"/>
    </row>
    <row r="8" spans="1:22">
      <c r="A8" s="849" t="s">
        <v>5505</v>
      </c>
      <c r="B8" s="850">
        <v>1</v>
      </c>
      <c r="C8" s="850"/>
      <c r="D8" s="850"/>
      <c r="E8" s="850"/>
      <c r="F8" s="850"/>
      <c r="G8" s="850"/>
      <c r="H8" s="850"/>
      <c r="I8" s="850"/>
      <c r="J8" s="850"/>
      <c r="K8" s="850"/>
      <c r="L8" s="850"/>
      <c r="M8" s="850"/>
      <c r="N8" s="850"/>
      <c r="O8" s="850"/>
      <c r="P8" s="850"/>
      <c r="Q8" s="850"/>
      <c r="R8" s="850"/>
      <c r="S8" s="850"/>
      <c r="T8" s="850"/>
      <c r="U8" s="851">
        <f>SUM(B8:T8)</f>
        <v>1</v>
      </c>
    </row>
    <row r="9" spans="1:22" ht="15.75">
      <c r="A9" s="847" t="s">
        <v>33</v>
      </c>
      <c r="B9" s="848"/>
      <c r="C9" s="848"/>
      <c r="D9" s="848"/>
      <c r="E9" s="848"/>
      <c r="F9" s="848"/>
      <c r="G9" s="848"/>
      <c r="H9" s="848"/>
      <c r="I9" s="848"/>
      <c r="J9" s="848"/>
      <c r="K9" s="848"/>
      <c r="L9" s="848"/>
      <c r="M9" s="848"/>
      <c r="N9" s="848"/>
      <c r="O9" s="848"/>
      <c r="P9" s="848"/>
      <c r="Q9" s="848"/>
      <c r="R9" s="848"/>
      <c r="S9" s="848"/>
      <c r="T9" s="848"/>
      <c r="U9" s="848"/>
    </row>
    <row r="10" spans="1:22">
      <c r="A10" s="849" t="s">
        <v>5505</v>
      </c>
      <c r="B10" s="850">
        <v>6</v>
      </c>
      <c r="C10" s="850">
        <v>5</v>
      </c>
      <c r="D10" s="850">
        <v>2</v>
      </c>
      <c r="E10" s="850">
        <v>1</v>
      </c>
      <c r="F10" s="850"/>
      <c r="G10" s="850"/>
      <c r="H10" s="850"/>
      <c r="I10" s="850"/>
      <c r="J10" s="850"/>
      <c r="K10" s="850"/>
      <c r="L10" s="850"/>
      <c r="M10" s="850">
        <v>1</v>
      </c>
      <c r="N10" s="850"/>
      <c r="O10" s="850"/>
      <c r="P10" s="850">
        <v>1</v>
      </c>
      <c r="Q10" s="850"/>
      <c r="R10" s="850"/>
      <c r="S10" s="850"/>
      <c r="T10" s="850"/>
      <c r="U10" s="851">
        <f t="shared" ref="U10:U13" si="0">SUM(B10:T10)</f>
        <v>16</v>
      </c>
    </row>
    <row r="11" spans="1:22" ht="15.75">
      <c r="A11" s="847" t="s">
        <v>34</v>
      </c>
      <c r="B11" s="848"/>
      <c r="C11" s="848"/>
      <c r="D11" s="848"/>
      <c r="E11" s="848"/>
      <c r="F11" s="848"/>
      <c r="G11" s="848"/>
      <c r="H11" s="848"/>
      <c r="I11" s="848"/>
      <c r="J11" s="848"/>
      <c r="K11" s="848"/>
      <c r="L11" s="848"/>
      <c r="M11" s="848"/>
      <c r="N11" s="848"/>
      <c r="O11" s="848"/>
      <c r="P11" s="848"/>
      <c r="Q11" s="848"/>
      <c r="R11" s="848"/>
      <c r="S11" s="848"/>
      <c r="T11" s="848"/>
      <c r="U11" s="848"/>
    </row>
    <row r="12" spans="1:22">
      <c r="A12" s="849" t="s">
        <v>5506</v>
      </c>
      <c r="B12" s="850">
        <v>6</v>
      </c>
      <c r="C12" s="850">
        <v>31</v>
      </c>
      <c r="D12" s="850">
        <v>32</v>
      </c>
      <c r="E12" s="850">
        <v>41</v>
      </c>
      <c r="F12" s="850">
        <v>10</v>
      </c>
      <c r="G12" s="850"/>
      <c r="H12" s="850"/>
      <c r="I12" s="850"/>
      <c r="J12" s="850"/>
      <c r="K12" s="850"/>
      <c r="L12" s="850"/>
      <c r="M12" s="850"/>
      <c r="N12" s="850"/>
      <c r="O12" s="850"/>
      <c r="P12" s="850"/>
      <c r="Q12" s="850"/>
      <c r="R12" s="850"/>
      <c r="S12" s="850"/>
      <c r="T12" s="850"/>
      <c r="U12" s="851">
        <f t="shared" si="0"/>
        <v>120</v>
      </c>
    </row>
    <row r="13" spans="1:22" s="18" customFormat="1">
      <c r="A13" s="849" t="s">
        <v>5505</v>
      </c>
      <c r="B13" s="850">
        <v>18</v>
      </c>
      <c r="C13" s="850">
        <v>37</v>
      </c>
      <c r="D13" s="850">
        <v>27</v>
      </c>
      <c r="E13" s="850">
        <v>24</v>
      </c>
      <c r="F13" s="850">
        <v>9</v>
      </c>
      <c r="G13" s="850">
        <v>1</v>
      </c>
      <c r="H13" s="850"/>
      <c r="I13" s="850">
        <v>1</v>
      </c>
      <c r="J13" s="850"/>
      <c r="K13" s="850"/>
      <c r="L13" s="850"/>
      <c r="M13" s="850">
        <v>3</v>
      </c>
      <c r="N13" s="850"/>
      <c r="O13" s="850">
        <v>1</v>
      </c>
      <c r="P13" s="850">
        <v>1</v>
      </c>
      <c r="Q13" s="850">
        <v>1</v>
      </c>
      <c r="R13" s="850"/>
      <c r="S13" s="850">
        <v>1</v>
      </c>
      <c r="T13" s="850"/>
      <c r="U13" s="851">
        <f t="shared" si="0"/>
        <v>124</v>
      </c>
    </row>
    <row r="14" spans="1:22" s="20" customFormat="1" ht="15.75">
      <c r="A14" s="31" t="s">
        <v>5503</v>
      </c>
      <c r="B14" s="32">
        <f t="shared" ref="B14:F14" si="1">SUM(B7:B13)</f>
        <v>31</v>
      </c>
      <c r="C14" s="32">
        <f t="shared" si="1"/>
        <v>73</v>
      </c>
      <c r="D14" s="32">
        <f t="shared" si="1"/>
        <v>61</v>
      </c>
      <c r="E14" s="32">
        <f t="shared" si="1"/>
        <v>66</v>
      </c>
      <c r="F14" s="32">
        <f t="shared" si="1"/>
        <v>19</v>
      </c>
      <c r="G14" s="33">
        <f>SUM(G7:G13)</f>
        <v>1</v>
      </c>
      <c r="H14" s="33">
        <f t="shared" ref="H14:T14" si="2">SUM(H7:H13)</f>
        <v>0</v>
      </c>
      <c r="I14" s="33">
        <f t="shared" si="2"/>
        <v>1</v>
      </c>
      <c r="J14" s="33">
        <f t="shared" si="2"/>
        <v>0</v>
      </c>
      <c r="K14" s="33">
        <f t="shared" si="2"/>
        <v>0</v>
      </c>
      <c r="L14" s="33">
        <f t="shared" si="2"/>
        <v>0</v>
      </c>
      <c r="M14" s="33">
        <f t="shared" si="2"/>
        <v>4</v>
      </c>
      <c r="N14" s="33">
        <f t="shared" si="2"/>
        <v>0</v>
      </c>
      <c r="O14" s="33">
        <f t="shared" si="2"/>
        <v>1</v>
      </c>
      <c r="P14" s="33">
        <f t="shared" si="2"/>
        <v>2</v>
      </c>
      <c r="Q14" s="33">
        <f t="shared" si="2"/>
        <v>1</v>
      </c>
      <c r="R14" s="33">
        <f t="shared" si="2"/>
        <v>0</v>
      </c>
      <c r="S14" s="33">
        <f t="shared" si="2"/>
        <v>1</v>
      </c>
      <c r="T14" s="33">
        <f t="shared" si="2"/>
        <v>0</v>
      </c>
      <c r="U14" s="32">
        <f>SUM(U8:U13)</f>
        <v>261</v>
      </c>
    </row>
    <row r="15" spans="1:22" s="35" customFormat="1" ht="15.75">
      <c r="A15" s="852" t="s">
        <v>5507</v>
      </c>
      <c r="B15" s="853">
        <f>SUM(B14:F14)</f>
        <v>250</v>
      </c>
      <c r="C15" s="853"/>
      <c r="D15" s="853"/>
      <c r="E15" s="853"/>
      <c r="F15" s="853"/>
      <c r="G15" s="854">
        <f>SUM(G14:T14)</f>
        <v>11</v>
      </c>
      <c r="H15" s="855"/>
      <c r="I15" s="855"/>
      <c r="J15" s="855"/>
      <c r="K15" s="855"/>
      <c r="L15" s="855"/>
      <c r="M15" s="855"/>
      <c r="N15" s="855"/>
      <c r="O15" s="855"/>
      <c r="P15" s="855"/>
      <c r="Q15" s="855"/>
      <c r="R15" s="855"/>
      <c r="S15" s="855"/>
      <c r="T15" s="856"/>
      <c r="U15" s="857">
        <f>SUM(B15:T15)</f>
        <v>261</v>
      </c>
      <c r="V15" s="34"/>
    </row>
    <row r="16" spans="1:22" ht="8.1" customHeight="1">
      <c r="B16" s="858"/>
      <c r="C16" s="843"/>
      <c r="D16" s="843"/>
      <c r="E16" s="843"/>
      <c r="F16" s="843"/>
      <c r="G16" s="843"/>
      <c r="H16" s="843"/>
      <c r="I16" s="843"/>
      <c r="J16" s="843"/>
      <c r="K16" s="843"/>
      <c r="L16" s="843"/>
      <c r="M16" s="843"/>
      <c r="N16" s="843"/>
      <c r="O16" s="843"/>
      <c r="P16" s="843"/>
      <c r="Q16" s="843"/>
      <c r="R16" s="843"/>
      <c r="S16" s="843"/>
      <c r="T16" s="843"/>
      <c r="U16" s="843"/>
    </row>
    <row r="17" spans="1:22" s="17" customFormat="1" ht="15.75">
      <c r="A17" s="844" t="s">
        <v>5513</v>
      </c>
      <c r="B17" s="845"/>
      <c r="C17" s="845"/>
      <c r="D17" s="845"/>
      <c r="E17" s="845"/>
      <c r="F17" s="845"/>
      <c r="G17" s="845"/>
      <c r="H17" s="845"/>
      <c r="I17" s="845"/>
      <c r="J17" s="845"/>
      <c r="K17" s="845"/>
      <c r="L17" s="845"/>
      <c r="M17" s="845"/>
      <c r="N17" s="845"/>
      <c r="O17" s="845"/>
      <c r="P17" s="845"/>
      <c r="Q17" s="845"/>
      <c r="R17" s="845"/>
      <c r="S17" s="845"/>
      <c r="T17" s="845"/>
      <c r="U17" s="846"/>
    </row>
    <row r="18" spans="1:22" ht="15.75">
      <c r="A18" s="847" t="s">
        <v>5504</v>
      </c>
      <c r="B18" s="848"/>
      <c r="C18" s="848"/>
      <c r="D18" s="848"/>
      <c r="E18" s="848"/>
      <c r="F18" s="848"/>
      <c r="G18" s="848"/>
      <c r="H18" s="848"/>
      <c r="I18" s="848"/>
      <c r="J18" s="848"/>
      <c r="K18" s="848"/>
      <c r="L18" s="848"/>
      <c r="M18" s="848"/>
      <c r="N18" s="848"/>
      <c r="O18" s="848"/>
      <c r="P18" s="848"/>
      <c r="Q18" s="848"/>
      <c r="R18" s="848"/>
      <c r="S18" s="848"/>
      <c r="T18" s="848"/>
      <c r="U18" s="848"/>
    </row>
    <row r="19" spans="1:22">
      <c r="A19" s="849" t="s">
        <v>5506</v>
      </c>
      <c r="B19" s="850"/>
      <c r="C19" s="850"/>
      <c r="D19" s="850"/>
      <c r="E19" s="850"/>
      <c r="F19" s="850">
        <v>2</v>
      </c>
      <c r="G19" s="850"/>
      <c r="H19" s="850"/>
      <c r="I19" s="850"/>
      <c r="J19" s="850"/>
      <c r="K19" s="850"/>
      <c r="L19" s="850"/>
      <c r="M19" s="850"/>
      <c r="N19" s="850"/>
      <c r="O19" s="850"/>
      <c r="P19" s="850"/>
      <c r="Q19" s="850"/>
      <c r="R19" s="850"/>
      <c r="S19" s="850"/>
      <c r="T19" s="850"/>
      <c r="U19" s="850">
        <f>SUM(B19:T19)</f>
        <v>2</v>
      </c>
    </row>
    <row r="20" spans="1:22">
      <c r="A20" s="849" t="s">
        <v>5505</v>
      </c>
      <c r="B20" s="850"/>
      <c r="C20" s="850"/>
      <c r="D20" s="850"/>
      <c r="E20" s="850"/>
      <c r="F20" s="850"/>
      <c r="G20" s="850"/>
      <c r="H20" s="850"/>
      <c r="I20" s="850"/>
      <c r="J20" s="850"/>
      <c r="K20" s="850">
        <v>1</v>
      </c>
      <c r="L20" s="850">
        <v>1</v>
      </c>
      <c r="M20" s="850"/>
      <c r="N20" s="850"/>
      <c r="O20" s="850">
        <v>1</v>
      </c>
      <c r="P20" s="850">
        <v>1</v>
      </c>
      <c r="Q20" s="850">
        <v>1</v>
      </c>
      <c r="R20" s="850"/>
      <c r="S20" s="850"/>
      <c r="T20" s="850">
        <v>1</v>
      </c>
      <c r="U20" s="850">
        <f t="shared" ref="U20:U25" si="3">SUM(B20:T20)</f>
        <v>6</v>
      </c>
    </row>
    <row r="21" spans="1:22" ht="15.75">
      <c r="A21" s="847" t="s">
        <v>33</v>
      </c>
      <c r="B21" s="848"/>
      <c r="C21" s="848"/>
      <c r="D21" s="848"/>
      <c r="E21" s="848"/>
      <c r="F21" s="848"/>
      <c r="G21" s="848"/>
      <c r="H21" s="848"/>
      <c r="I21" s="848"/>
      <c r="J21" s="848"/>
      <c r="K21" s="848"/>
      <c r="L21" s="848"/>
      <c r="M21" s="848"/>
      <c r="N21" s="848"/>
      <c r="O21" s="848"/>
      <c r="P21" s="848"/>
      <c r="Q21" s="848"/>
      <c r="R21" s="848"/>
      <c r="S21" s="848"/>
      <c r="T21" s="848"/>
      <c r="U21" s="859"/>
    </row>
    <row r="22" spans="1:22">
      <c r="A22" s="849" t="s">
        <v>5505</v>
      </c>
      <c r="B22" s="850">
        <v>1</v>
      </c>
      <c r="C22" s="850"/>
      <c r="D22" s="850"/>
      <c r="E22" s="850">
        <v>1</v>
      </c>
      <c r="F22" s="850"/>
      <c r="G22" s="850">
        <v>7</v>
      </c>
      <c r="H22" s="850">
        <v>2</v>
      </c>
      <c r="I22" s="850">
        <v>5</v>
      </c>
      <c r="J22" s="850">
        <v>5</v>
      </c>
      <c r="K22" s="850">
        <v>5</v>
      </c>
      <c r="L22" s="850">
        <v>9</v>
      </c>
      <c r="M22" s="850">
        <v>5</v>
      </c>
      <c r="N22" s="850">
        <v>6</v>
      </c>
      <c r="O22" s="850">
        <v>9</v>
      </c>
      <c r="P22" s="850">
        <v>6</v>
      </c>
      <c r="Q22" s="850">
        <v>14</v>
      </c>
      <c r="R22" s="850">
        <v>1</v>
      </c>
      <c r="S22" s="850"/>
      <c r="T22" s="850">
        <v>1</v>
      </c>
      <c r="U22" s="850">
        <f t="shared" si="3"/>
        <v>77</v>
      </c>
    </row>
    <row r="23" spans="1:22" ht="15.75">
      <c r="A23" s="847" t="s">
        <v>34</v>
      </c>
      <c r="B23" s="848"/>
      <c r="C23" s="848"/>
      <c r="D23" s="848"/>
      <c r="E23" s="848"/>
      <c r="F23" s="848"/>
      <c r="G23" s="848"/>
      <c r="H23" s="848"/>
      <c r="I23" s="848"/>
      <c r="J23" s="848"/>
      <c r="K23" s="848"/>
      <c r="L23" s="848"/>
      <c r="M23" s="848"/>
      <c r="N23" s="848"/>
      <c r="O23" s="848"/>
      <c r="P23" s="848"/>
      <c r="Q23" s="848"/>
      <c r="R23" s="848"/>
      <c r="S23" s="848"/>
      <c r="T23" s="848"/>
      <c r="U23" s="859"/>
    </row>
    <row r="24" spans="1:22">
      <c r="A24" s="849" t="s">
        <v>5506</v>
      </c>
      <c r="B24" s="850"/>
      <c r="C24" s="850"/>
      <c r="D24" s="850"/>
      <c r="E24" s="850"/>
      <c r="F24" s="850"/>
      <c r="G24" s="850"/>
      <c r="H24" s="850"/>
      <c r="I24" s="850"/>
      <c r="J24" s="850"/>
      <c r="K24" s="850"/>
      <c r="L24" s="850"/>
      <c r="M24" s="850"/>
      <c r="N24" s="850"/>
      <c r="O24" s="850"/>
      <c r="P24" s="850"/>
      <c r="Q24" s="850"/>
      <c r="R24" s="850"/>
      <c r="S24" s="850"/>
      <c r="T24" s="850"/>
      <c r="U24" s="850"/>
    </row>
    <row r="25" spans="1:22" s="18" customFormat="1">
      <c r="A25" s="849" t="s">
        <v>5505</v>
      </c>
      <c r="B25" s="850"/>
      <c r="C25" s="850"/>
      <c r="D25" s="850"/>
      <c r="E25" s="850"/>
      <c r="F25" s="850"/>
      <c r="G25" s="850"/>
      <c r="H25" s="850"/>
      <c r="I25" s="850"/>
      <c r="J25" s="850"/>
      <c r="K25" s="850"/>
      <c r="L25" s="850"/>
      <c r="M25" s="850"/>
      <c r="N25" s="850"/>
      <c r="O25" s="850">
        <v>1</v>
      </c>
      <c r="P25" s="850"/>
      <c r="Q25" s="850">
        <v>1</v>
      </c>
      <c r="R25" s="850"/>
      <c r="S25" s="850"/>
      <c r="T25" s="850"/>
      <c r="U25" s="850">
        <f t="shared" si="3"/>
        <v>2</v>
      </c>
    </row>
    <row r="26" spans="1:22" s="20" customFormat="1" ht="15.75">
      <c r="A26" s="31" t="s">
        <v>5503</v>
      </c>
      <c r="B26" s="32">
        <f>SUM(B19:B25)</f>
        <v>1</v>
      </c>
      <c r="C26" s="32">
        <f t="shared" ref="C26:T26" si="4">SUM(C19:C25)</f>
        <v>0</v>
      </c>
      <c r="D26" s="32">
        <f t="shared" si="4"/>
        <v>0</v>
      </c>
      <c r="E26" s="32">
        <f t="shared" si="4"/>
        <v>1</v>
      </c>
      <c r="F26" s="32">
        <f t="shared" si="4"/>
        <v>2</v>
      </c>
      <c r="G26" s="32">
        <f t="shared" si="4"/>
        <v>7</v>
      </c>
      <c r="H26" s="32">
        <f t="shared" si="4"/>
        <v>2</v>
      </c>
      <c r="I26" s="32">
        <f t="shared" si="4"/>
        <v>5</v>
      </c>
      <c r="J26" s="32">
        <f t="shared" si="4"/>
        <v>5</v>
      </c>
      <c r="K26" s="32">
        <f t="shared" si="4"/>
        <v>6</v>
      </c>
      <c r="L26" s="32">
        <f t="shared" si="4"/>
        <v>10</v>
      </c>
      <c r="M26" s="32">
        <f t="shared" si="4"/>
        <v>5</v>
      </c>
      <c r="N26" s="32">
        <f t="shared" si="4"/>
        <v>6</v>
      </c>
      <c r="O26" s="32">
        <f t="shared" si="4"/>
        <v>11</v>
      </c>
      <c r="P26" s="32">
        <f t="shared" si="4"/>
        <v>7</v>
      </c>
      <c r="Q26" s="32">
        <f t="shared" si="4"/>
        <v>16</v>
      </c>
      <c r="R26" s="32">
        <f t="shared" si="4"/>
        <v>1</v>
      </c>
      <c r="S26" s="32">
        <f t="shared" si="4"/>
        <v>0</v>
      </c>
      <c r="T26" s="32">
        <f t="shared" si="4"/>
        <v>2</v>
      </c>
      <c r="U26" s="32">
        <f>SUM(U19:U25)</f>
        <v>87</v>
      </c>
    </row>
    <row r="27" spans="1:22" s="35" customFormat="1" ht="15.75">
      <c r="A27" s="852" t="s">
        <v>5507</v>
      </c>
      <c r="B27" s="853">
        <f>SUM(B26:F26)</f>
        <v>4</v>
      </c>
      <c r="C27" s="853"/>
      <c r="D27" s="853"/>
      <c r="E27" s="853"/>
      <c r="F27" s="853"/>
      <c r="G27" s="854">
        <f>SUM(G26:T26)</f>
        <v>83</v>
      </c>
      <c r="H27" s="855"/>
      <c r="I27" s="855"/>
      <c r="J27" s="855"/>
      <c r="K27" s="855"/>
      <c r="L27" s="855"/>
      <c r="M27" s="855"/>
      <c r="N27" s="855"/>
      <c r="O27" s="855"/>
      <c r="P27" s="855"/>
      <c r="Q27" s="855"/>
      <c r="R27" s="855"/>
      <c r="S27" s="855"/>
      <c r="T27" s="856"/>
      <c r="U27" s="857">
        <f>SUM(B27:S27)</f>
        <v>87</v>
      </c>
      <c r="V27" s="34"/>
    </row>
    <row r="28" spans="1:22" ht="8.1" customHeight="1">
      <c r="B28" s="858"/>
      <c r="C28" s="843"/>
      <c r="D28" s="843"/>
      <c r="E28" s="843"/>
      <c r="F28" s="843"/>
      <c r="G28" s="843"/>
      <c r="H28" s="843"/>
      <c r="I28" s="843"/>
      <c r="J28" s="843"/>
      <c r="K28" s="843"/>
      <c r="L28" s="843"/>
      <c r="M28" s="843"/>
      <c r="N28" s="843"/>
      <c r="O28" s="843"/>
      <c r="P28" s="843"/>
      <c r="Q28" s="843"/>
      <c r="R28" s="843"/>
      <c r="S28" s="843"/>
      <c r="T28" s="843"/>
      <c r="U28" s="843"/>
    </row>
    <row r="29" spans="1:22" s="17" customFormat="1" ht="15.75">
      <c r="A29" s="844" t="s">
        <v>5514</v>
      </c>
      <c r="B29" s="845"/>
      <c r="C29" s="845"/>
      <c r="D29" s="845"/>
      <c r="E29" s="845"/>
      <c r="F29" s="845"/>
      <c r="G29" s="845"/>
      <c r="H29" s="845"/>
      <c r="I29" s="845"/>
      <c r="J29" s="845"/>
      <c r="K29" s="845"/>
      <c r="L29" s="845"/>
      <c r="M29" s="845"/>
      <c r="N29" s="845"/>
      <c r="O29" s="845"/>
      <c r="P29" s="845"/>
      <c r="Q29" s="845"/>
      <c r="R29" s="845"/>
      <c r="S29" s="845"/>
      <c r="T29" s="845"/>
      <c r="U29" s="846"/>
    </row>
    <row r="30" spans="1:22" ht="15.75">
      <c r="A30" s="847" t="s">
        <v>5504</v>
      </c>
      <c r="B30" s="848"/>
      <c r="C30" s="848"/>
      <c r="D30" s="848"/>
      <c r="E30" s="848"/>
      <c r="F30" s="848"/>
      <c r="G30" s="848"/>
      <c r="H30" s="848"/>
      <c r="I30" s="848"/>
      <c r="J30" s="848"/>
      <c r="K30" s="848"/>
      <c r="L30" s="848"/>
      <c r="M30" s="848"/>
      <c r="N30" s="848"/>
      <c r="O30" s="848"/>
      <c r="P30" s="848"/>
      <c r="Q30" s="848"/>
      <c r="R30" s="848"/>
      <c r="S30" s="848"/>
      <c r="T30" s="848"/>
      <c r="U30" s="848"/>
    </row>
    <row r="31" spans="1:22">
      <c r="A31" s="849" t="s">
        <v>5505</v>
      </c>
      <c r="B31" s="850"/>
      <c r="C31" s="850"/>
      <c r="D31" s="850"/>
      <c r="E31" s="850"/>
      <c r="F31" s="850"/>
      <c r="G31" s="850"/>
      <c r="H31" s="850"/>
      <c r="I31" s="850"/>
      <c r="J31" s="850"/>
      <c r="K31" s="850"/>
      <c r="L31" s="850"/>
      <c r="M31" s="850"/>
      <c r="N31" s="850"/>
      <c r="O31" s="850"/>
      <c r="P31" s="850"/>
      <c r="Q31" s="850"/>
      <c r="R31" s="850"/>
      <c r="S31" s="850"/>
      <c r="T31" s="850"/>
      <c r="U31" s="850"/>
    </row>
    <row r="32" spans="1:22" ht="15.75">
      <c r="A32" s="847" t="s">
        <v>33</v>
      </c>
      <c r="B32" s="848"/>
      <c r="C32" s="848"/>
      <c r="D32" s="848"/>
      <c r="E32" s="848"/>
      <c r="F32" s="848"/>
      <c r="G32" s="848"/>
      <c r="H32" s="848"/>
      <c r="I32" s="848"/>
      <c r="J32" s="848"/>
      <c r="K32" s="848"/>
      <c r="L32" s="848"/>
      <c r="M32" s="848"/>
      <c r="N32" s="848"/>
      <c r="O32" s="848"/>
      <c r="P32" s="848"/>
      <c r="Q32" s="848"/>
      <c r="R32" s="848"/>
      <c r="S32" s="848"/>
      <c r="T32" s="848"/>
      <c r="U32" s="859"/>
    </row>
    <row r="33" spans="1:22">
      <c r="A33" s="849" t="s">
        <v>5505</v>
      </c>
      <c r="B33" s="850"/>
      <c r="C33" s="850"/>
      <c r="D33" s="850"/>
      <c r="E33" s="850"/>
      <c r="F33" s="850"/>
      <c r="G33" s="850"/>
      <c r="H33" s="850"/>
      <c r="I33" s="850"/>
      <c r="J33" s="850"/>
      <c r="K33" s="850"/>
      <c r="L33" s="850">
        <v>1</v>
      </c>
      <c r="M33" s="850">
        <v>1</v>
      </c>
      <c r="N33" s="850"/>
      <c r="O33" s="850">
        <v>1</v>
      </c>
      <c r="P33" s="850"/>
      <c r="Q33" s="850"/>
      <c r="R33" s="850"/>
      <c r="S33" s="850"/>
      <c r="T33" s="850"/>
      <c r="U33" s="850">
        <f t="shared" ref="U33:U36" si="5">SUM(B33:T33)</f>
        <v>3</v>
      </c>
    </row>
    <row r="34" spans="1:22" ht="15.75">
      <c r="A34" s="847" t="s">
        <v>34</v>
      </c>
      <c r="B34" s="848"/>
      <c r="C34" s="848"/>
      <c r="D34" s="848"/>
      <c r="E34" s="848"/>
      <c r="F34" s="848"/>
      <c r="G34" s="848"/>
      <c r="H34" s="848"/>
      <c r="I34" s="848"/>
      <c r="J34" s="848"/>
      <c r="K34" s="848"/>
      <c r="L34" s="848"/>
      <c r="M34" s="848"/>
      <c r="N34" s="848"/>
      <c r="O34" s="848"/>
      <c r="P34" s="848"/>
      <c r="Q34" s="848"/>
      <c r="R34" s="848"/>
      <c r="S34" s="848"/>
      <c r="T34" s="848"/>
      <c r="U34" s="859"/>
    </row>
    <row r="35" spans="1:22">
      <c r="A35" s="849" t="s">
        <v>5506</v>
      </c>
      <c r="B35" s="850">
        <v>1</v>
      </c>
      <c r="C35" s="850"/>
      <c r="D35" s="850">
        <v>1</v>
      </c>
      <c r="E35" s="850"/>
      <c r="F35" s="850"/>
      <c r="G35" s="850"/>
      <c r="H35" s="850"/>
      <c r="I35" s="850"/>
      <c r="J35" s="850"/>
      <c r="K35" s="850"/>
      <c r="L35" s="850"/>
      <c r="M35" s="850"/>
      <c r="N35" s="850"/>
      <c r="O35" s="850"/>
      <c r="P35" s="850"/>
      <c r="Q35" s="850"/>
      <c r="R35" s="850"/>
      <c r="S35" s="850"/>
      <c r="T35" s="850"/>
      <c r="U35" s="850">
        <f t="shared" si="5"/>
        <v>2</v>
      </c>
    </row>
    <row r="36" spans="1:22" s="18" customFormat="1">
      <c r="A36" s="849" t="s">
        <v>5505</v>
      </c>
      <c r="B36" s="850"/>
      <c r="C36" s="850">
        <v>1</v>
      </c>
      <c r="D36" s="850"/>
      <c r="E36" s="850"/>
      <c r="F36" s="850"/>
      <c r="G36" s="850"/>
      <c r="H36" s="850"/>
      <c r="I36" s="850"/>
      <c r="J36" s="850"/>
      <c r="K36" s="850"/>
      <c r="L36" s="850"/>
      <c r="M36" s="850"/>
      <c r="N36" s="850"/>
      <c r="O36" s="850"/>
      <c r="P36" s="850"/>
      <c r="Q36" s="850"/>
      <c r="R36" s="850"/>
      <c r="S36" s="850"/>
      <c r="T36" s="850"/>
      <c r="U36" s="850">
        <f t="shared" si="5"/>
        <v>1</v>
      </c>
    </row>
    <row r="37" spans="1:22" s="20" customFormat="1" ht="15.75">
      <c r="A37" s="31" t="s">
        <v>5503</v>
      </c>
      <c r="B37" s="32">
        <f>SUM(B30:B36)</f>
        <v>1</v>
      </c>
      <c r="C37" s="32">
        <f t="shared" ref="C37:U37" si="6">SUM(C30:C36)</f>
        <v>1</v>
      </c>
      <c r="D37" s="32">
        <f t="shared" si="6"/>
        <v>1</v>
      </c>
      <c r="E37" s="32">
        <f t="shared" si="6"/>
        <v>0</v>
      </c>
      <c r="F37" s="32">
        <f t="shared" si="6"/>
        <v>0</v>
      </c>
      <c r="G37" s="32">
        <f t="shared" si="6"/>
        <v>0</v>
      </c>
      <c r="H37" s="32">
        <f t="shared" si="6"/>
        <v>0</v>
      </c>
      <c r="I37" s="32">
        <f t="shared" si="6"/>
        <v>0</v>
      </c>
      <c r="J37" s="32">
        <f t="shared" si="6"/>
        <v>0</v>
      </c>
      <c r="K37" s="32">
        <f t="shared" si="6"/>
        <v>0</v>
      </c>
      <c r="L37" s="32">
        <f t="shared" si="6"/>
        <v>1</v>
      </c>
      <c r="M37" s="32">
        <f t="shared" si="6"/>
        <v>1</v>
      </c>
      <c r="N37" s="32">
        <f t="shared" si="6"/>
        <v>0</v>
      </c>
      <c r="O37" s="32">
        <f t="shared" si="6"/>
        <v>1</v>
      </c>
      <c r="P37" s="32">
        <f t="shared" si="6"/>
        <v>0</v>
      </c>
      <c r="Q37" s="32">
        <f t="shared" si="6"/>
        <v>0</v>
      </c>
      <c r="R37" s="32">
        <f t="shared" si="6"/>
        <v>0</v>
      </c>
      <c r="S37" s="32">
        <f t="shared" si="6"/>
        <v>0</v>
      </c>
      <c r="T37" s="32">
        <f t="shared" si="6"/>
        <v>0</v>
      </c>
      <c r="U37" s="32">
        <f t="shared" si="6"/>
        <v>6</v>
      </c>
    </row>
    <row r="38" spans="1:22" s="35" customFormat="1" ht="15.75">
      <c r="A38" s="852" t="s">
        <v>5507</v>
      </c>
      <c r="B38" s="853">
        <f>SUM(B37:F37)</f>
        <v>3</v>
      </c>
      <c r="C38" s="853"/>
      <c r="D38" s="853"/>
      <c r="E38" s="853"/>
      <c r="F38" s="853"/>
      <c r="G38" s="854">
        <f>SUM(G37:T37)</f>
        <v>3</v>
      </c>
      <c r="H38" s="855"/>
      <c r="I38" s="855"/>
      <c r="J38" s="855"/>
      <c r="K38" s="855"/>
      <c r="L38" s="855"/>
      <c r="M38" s="855"/>
      <c r="N38" s="855"/>
      <c r="O38" s="855"/>
      <c r="P38" s="855"/>
      <c r="Q38" s="855"/>
      <c r="R38" s="855"/>
      <c r="S38" s="855"/>
      <c r="T38" s="856"/>
      <c r="U38" s="857">
        <f>SUM(B38:S38)</f>
        <v>6</v>
      </c>
      <c r="V38" s="34"/>
    </row>
    <row r="39" spans="1:22" ht="8.1" customHeight="1">
      <c r="B39" s="858"/>
      <c r="C39" s="843"/>
      <c r="D39" s="843"/>
      <c r="E39" s="843"/>
      <c r="F39" s="843"/>
      <c r="G39" s="843"/>
      <c r="H39" s="843"/>
      <c r="I39" s="843"/>
      <c r="J39" s="843"/>
      <c r="K39" s="843"/>
      <c r="L39" s="843"/>
      <c r="M39" s="843"/>
      <c r="N39" s="843"/>
      <c r="O39" s="843"/>
      <c r="P39" s="843"/>
      <c r="Q39" s="843"/>
      <c r="R39" s="843"/>
      <c r="S39" s="843"/>
      <c r="T39" s="843"/>
      <c r="U39" s="843"/>
    </row>
    <row r="40" spans="1:22" s="17" customFormat="1" ht="15.75">
      <c r="A40" s="844" t="s">
        <v>5515</v>
      </c>
      <c r="B40" s="845"/>
      <c r="C40" s="845"/>
      <c r="D40" s="845"/>
      <c r="E40" s="845"/>
      <c r="F40" s="845"/>
      <c r="G40" s="845"/>
      <c r="H40" s="845"/>
      <c r="I40" s="845"/>
      <c r="J40" s="845"/>
      <c r="K40" s="845"/>
      <c r="L40" s="845"/>
      <c r="M40" s="845"/>
      <c r="N40" s="845"/>
      <c r="O40" s="845"/>
      <c r="P40" s="845"/>
      <c r="Q40" s="845"/>
      <c r="R40" s="845"/>
      <c r="S40" s="845"/>
      <c r="T40" s="845"/>
      <c r="U40" s="846"/>
    </row>
    <row r="41" spans="1:22" ht="15.75">
      <c r="A41" s="847" t="s">
        <v>5504</v>
      </c>
      <c r="B41" s="848"/>
      <c r="C41" s="848"/>
      <c r="D41" s="848"/>
      <c r="E41" s="848"/>
      <c r="F41" s="848"/>
      <c r="G41" s="848"/>
      <c r="H41" s="848"/>
      <c r="I41" s="848"/>
      <c r="J41" s="848"/>
      <c r="K41" s="848"/>
      <c r="L41" s="848"/>
      <c r="M41" s="848"/>
      <c r="N41" s="848"/>
      <c r="O41" s="848"/>
      <c r="P41" s="848"/>
      <c r="Q41" s="848"/>
      <c r="R41" s="848"/>
      <c r="S41" s="848"/>
      <c r="T41" s="848"/>
      <c r="U41" s="848"/>
    </row>
    <row r="42" spans="1:22">
      <c r="A42" s="849" t="s">
        <v>5505</v>
      </c>
      <c r="B42" s="850"/>
      <c r="C42" s="850"/>
      <c r="D42" s="850"/>
      <c r="E42" s="850"/>
      <c r="F42" s="850"/>
      <c r="G42" s="850"/>
      <c r="H42" s="850"/>
      <c r="I42" s="850"/>
      <c r="J42" s="850"/>
      <c r="K42" s="850"/>
      <c r="L42" s="850"/>
      <c r="M42" s="850"/>
      <c r="N42" s="850"/>
      <c r="O42" s="850"/>
      <c r="P42" s="850"/>
      <c r="Q42" s="850"/>
      <c r="R42" s="850"/>
      <c r="S42" s="850"/>
      <c r="T42" s="850"/>
      <c r="U42" s="851"/>
    </row>
    <row r="43" spans="1:22" ht="15.75">
      <c r="A43" s="847" t="s">
        <v>33</v>
      </c>
      <c r="B43" s="848"/>
      <c r="C43" s="848"/>
      <c r="D43" s="848"/>
      <c r="E43" s="848"/>
      <c r="F43" s="848"/>
      <c r="G43" s="848"/>
      <c r="H43" s="848"/>
      <c r="I43" s="848"/>
      <c r="J43" s="848"/>
      <c r="K43" s="848"/>
      <c r="L43" s="848"/>
      <c r="M43" s="848"/>
      <c r="N43" s="848"/>
      <c r="O43" s="848"/>
      <c r="P43" s="848"/>
      <c r="Q43" s="848"/>
      <c r="R43" s="848"/>
      <c r="S43" s="848"/>
      <c r="T43" s="848"/>
      <c r="U43" s="848"/>
    </row>
    <row r="44" spans="1:22">
      <c r="A44" s="849" t="s">
        <v>5505</v>
      </c>
      <c r="B44" s="850">
        <v>1</v>
      </c>
      <c r="C44" s="850"/>
      <c r="D44" s="850"/>
      <c r="E44" s="850"/>
      <c r="F44" s="850"/>
      <c r="G44" s="850"/>
      <c r="H44" s="850"/>
      <c r="I44" s="850"/>
      <c r="J44" s="850"/>
      <c r="K44" s="850"/>
      <c r="L44" s="850"/>
      <c r="M44" s="850"/>
      <c r="N44" s="850"/>
      <c r="O44" s="850">
        <v>1</v>
      </c>
      <c r="P44" s="850">
        <v>2</v>
      </c>
      <c r="Q44" s="850"/>
      <c r="R44" s="850"/>
      <c r="S44" s="850"/>
      <c r="T44" s="850"/>
      <c r="U44" s="851">
        <f t="shared" ref="U44:U47" si="7">SUM(B44:T44)</f>
        <v>4</v>
      </c>
    </row>
    <row r="45" spans="1:22" ht="15.75">
      <c r="A45" s="847" t="s">
        <v>34</v>
      </c>
      <c r="B45" s="848"/>
      <c r="C45" s="848"/>
      <c r="D45" s="848"/>
      <c r="E45" s="848"/>
      <c r="F45" s="848"/>
      <c r="G45" s="848"/>
      <c r="H45" s="848"/>
      <c r="I45" s="848"/>
      <c r="J45" s="848"/>
      <c r="K45" s="848"/>
      <c r="L45" s="848"/>
      <c r="M45" s="848"/>
      <c r="N45" s="848"/>
      <c r="O45" s="848"/>
      <c r="P45" s="848"/>
      <c r="Q45" s="848"/>
      <c r="R45" s="848"/>
      <c r="S45" s="848"/>
      <c r="T45" s="848"/>
      <c r="U45" s="848"/>
    </row>
    <row r="46" spans="1:22">
      <c r="A46" s="849" t="s">
        <v>5506</v>
      </c>
      <c r="B46" s="850"/>
      <c r="C46" s="850">
        <v>4</v>
      </c>
      <c r="D46" s="850">
        <v>6</v>
      </c>
      <c r="E46" s="850">
        <v>2</v>
      </c>
      <c r="F46" s="850">
        <v>1</v>
      </c>
      <c r="G46" s="850"/>
      <c r="H46" s="850"/>
      <c r="I46" s="850"/>
      <c r="J46" s="850"/>
      <c r="K46" s="850"/>
      <c r="L46" s="850"/>
      <c r="M46" s="850"/>
      <c r="N46" s="850"/>
      <c r="O46" s="850"/>
      <c r="P46" s="850"/>
      <c r="Q46" s="850"/>
      <c r="R46" s="850"/>
      <c r="S46" s="850"/>
      <c r="T46" s="850"/>
      <c r="U46" s="851">
        <f t="shared" si="7"/>
        <v>13</v>
      </c>
    </row>
    <row r="47" spans="1:22" s="18" customFormat="1">
      <c r="A47" s="849" t="s">
        <v>5505</v>
      </c>
      <c r="B47" s="850">
        <v>8</v>
      </c>
      <c r="C47" s="850">
        <v>11</v>
      </c>
      <c r="D47" s="850">
        <v>4</v>
      </c>
      <c r="E47" s="850"/>
      <c r="F47" s="850"/>
      <c r="G47" s="850"/>
      <c r="H47" s="850"/>
      <c r="I47" s="850"/>
      <c r="J47" s="850"/>
      <c r="K47" s="850"/>
      <c r="L47" s="850"/>
      <c r="M47" s="850"/>
      <c r="N47" s="850"/>
      <c r="O47" s="850">
        <v>1</v>
      </c>
      <c r="P47" s="850">
        <v>3</v>
      </c>
      <c r="Q47" s="850"/>
      <c r="R47" s="850"/>
      <c r="S47" s="850"/>
      <c r="T47" s="850"/>
      <c r="U47" s="851">
        <f t="shared" si="7"/>
        <v>27</v>
      </c>
    </row>
    <row r="48" spans="1:22" s="20" customFormat="1" ht="15.75">
      <c r="A48" s="31" t="s">
        <v>5503</v>
      </c>
      <c r="B48" s="32">
        <f>SUM(B41:B47)</f>
        <v>9</v>
      </c>
      <c r="C48" s="32">
        <f t="shared" ref="C48:U48" si="8">SUM(C41:C47)</f>
        <v>15</v>
      </c>
      <c r="D48" s="32">
        <f t="shared" si="8"/>
        <v>10</v>
      </c>
      <c r="E48" s="32">
        <f t="shared" si="8"/>
        <v>2</v>
      </c>
      <c r="F48" s="32">
        <f t="shared" si="8"/>
        <v>1</v>
      </c>
      <c r="G48" s="32">
        <f t="shared" si="8"/>
        <v>0</v>
      </c>
      <c r="H48" s="32">
        <f t="shared" si="8"/>
        <v>0</v>
      </c>
      <c r="I48" s="32">
        <f t="shared" si="8"/>
        <v>0</v>
      </c>
      <c r="J48" s="32">
        <f t="shared" si="8"/>
        <v>0</v>
      </c>
      <c r="K48" s="32">
        <f t="shared" si="8"/>
        <v>0</v>
      </c>
      <c r="L48" s="32">
        <f t="shared" si="8"/>
        <v>0</v>
      </c>
      <c r="M48" s="32">
        <f t="shared" si="8"/>
        <v>0</v>
      </c>
      <c r="N48" s="32">
        <f t="shared" si="8"/>
        <v>0</v>
      </c>
      <c r="O48" s="32">
        <f t="shared" si="8"/>
        <v>2</v>
      </c>
      <c r="P48" s="32">
        <f t="shared" si="8"/>
        <v>5</v>
      </c>
      <c r="Q48" s="32">
        <f t="shared" si="8"/>
        <v>0</v>
      </c>
      <c r="R48" s="32">
        <f t="shared" si="8"/>
        <v>0</v>
      </c>
      <c r="S48" s="32">
        <f t="shared" si="8"/>
        <v>0</v>
      </c>
      <c r="T48" s="32">
        <f t="shared" si="8"/>
        <v>0</v>
      </c>
      <c r="U48" s="32">
        <f t="shared" si="8"/>
        <v>44</v>
      </c>
    </row>
    <row r="49" spans="1:22" s="35" customFormat="1" ht="15.75">
      <c r="A49" s="852" t="s">
        <v>5507</v>
      </c>
      <c r="B49" s="853">
        <f>SUM(B48:F48)</f>
        <v>37</v>
      </c>
      <c r="C49" s="853"/>
      <c r="D49" s="853"/>
      <c r="E49" s="853"/>
      <c r="F49" s="853"/>
      <c r="G49" s="854">
        <f>SUM(G48:T48)</f>
        <v>7</v>
      </c>
      <c r="H49" s="855"/>
      <c r="I49" s="855"/>
      <c r="J49" s="855"/>
      <c r="K49" s="855"/>
      <c r="L49" s="855"/>
      <c r="M49" s="855"/>
      <c r="N49" s="855"/>
      <c r="O49" s="855"/>
      <c r="P49" s="855"/>
      <c r="Q49" s="855"/>
      <c r="R49" s="855"/>
      <c r="S49" s="855"/>
      <c r="T49" s="856"/>
      <c r="U49" s="857">
        <f>SUM(B49:S49)</f>
        <v>44</v>
      </c>
      <c r="V49" s="34"/>
    </row>
    <row r="50" spans="1:22" s="35" customFormat="1" ht="15.75">
      <c r="A50" s="860" t="s">
        <v>5516</v>
      </c>
      <c r="B50" s="861">
        <f>B15+B27+B38+B49</f>
        <v>294</v>
      </c>
      <c r="C50" s="861"/>
      <c r="D50" s="861"/>
      <c r="E50" s="861"/>
      <c r="F50" s="861"/>
      <c r="G50" s="862">
        <f>G15+G27+G38+G49</f>
        <v>104</v>
      </c>
      <c r="H50" s="863"/>
      <c r="I50" s="863"/>
      <c r="J50" s="863"/>
      <c r="K50" s="863"/>
      <c r="L50" s="863"/>
      <c r="M50" s="863"/>
      <c r="N50" s="863"/>
      <c r="O50" s="863"/>
      <c r="P50" s="863"/>
      <c r="Q50" s="863"/>
      <c r="R50" s="863"/>
      <c r="S50" s="863"/>
      <c r="T50" s="864"/>
      <c r="U50" s="865">
        <f>U15+U27+U38+U49</f>
        <v>398</v>
      </c>
      <c r="V50" s="34" t="s">
        <v>5517</v>
      </c>
    </row>
  </sheetData>
  <customSheetViews>
    <customSheetView guid="{4C44FD3C-4CF5-4F78-B86F-6FE8BBA84517}" scale="70" fitToPage="1" state="hidden" topLeftCell="A22">
      <selection activeCell="I46" sqref="I46"/>
      <pageMargins left="0" right="0" top="0" bottom="0" header="0" footer="0"/>
      <pageSetup paperSize="5" scale="71" fitToHeight="0" orientation="landscape" r:id="rId1"/>
      <headerFooter>
        <oddFooter>&amp;LDCSR - 19 janvier 2016</oddFooter>
      </headerFooter>
    </customSheetView>
    <customSheetView guid="{F1AC79C2-47D0-4304-B7A6-B833DA60E4BD}" scale="70" showPageBreaks="1" fitToPage="1" printArea="1" state="hidden" topLeftCell="A22">
      <selection activeCell="I46" sqref="I46"/>
      <pageMargins left="0" right="0" top="0" bottom="0" header="0" footer="0"/>
      <pageSetup paperSize="5" scale="71" fitToHeight="0" orientation="landscape" r:id="rId2"/>
      <headerFooter>
        <oddFooter>&amp;LDCSR - 19 janvier 2016</oddFooter>
      </headerFooter>
    </customSheetView>
  </customSheetViews>
  <mergeCells count="30">
    <mergeCell ref="S3:S4"/>
    <mergeCell ref="H3:H4"/>
    <mergeCell ref="I3:I4"/>
    <mergeCell ref="J3:J4"/>
    <mergeCell ref="K3:K4"/>
    <mergeCell ref="R3:R4"/>
    <mergeCell ref="T3:T4"/>
    <mergeCell ref="U3:U4"/>
    <mergeCell ref="A6:U6"/>
    <mergeCell ref="A17:U17"/>
    <mergeCell ref="B27:F27"/>
    <mergeCell ref="G27:T27"/>
    <mergeCell ref="B15:F15"/>
    <mergeCell ref="G15:T15"/>
    <mergeCell ref="L3:L4"/>
    <mergeCell ref="M3:M4"/>
    <mergeCell ref="N3:N4"/>
    <mergeCell ref="O3:O4"/>
    <mergeCell ref="P3:P4"/>
    <mergeCell ref="Q3:Q4"/>
    <mergeCell ref="B3:F3"/>
    <mergeCell ref="G3:G4"/>
    <mergeCell ref="B50:F50"/>
    <mergeCell ref="G50:T50"/>
    <mergeCell ref="A29:U29"/>
    <mergeCell ref="B38:F38"/>
    <mergeCell ref="G38:T38"/>
    <mergeCell ref="A40:U40"/>
    <mergeCell ref="B49:F49"/>
    <mergeCell ref="G49:T49"/>
  </mergeCells>
  <pageMargins left="0.15748031496062992" right="0.15748031496062992" top="0.27559055118110237" bottom="0.35433070866141736" header="0.19685039370078741" footer="0.19685039370078741"/>
  <pageSetup paperSize="5" scale="71" fitToHeight="0" orientation="landscape" r:id="rId3"/>
  <headerFooter>
    <oddFooter>&amp;LDCSR - 19 janvier 2016</oddFooter>
  </headerFooter>
  <legacy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6"/>
  <dimension ref="A1:AL332"/>
  <sheetViews>
    <sheetView workbookViewId="0"/>
  </sheetViews>
  <sheetFormatPr defaultColWidth="11.42578125" defaultRowHeight="12.75"/>
  <cols>
    <col min="1" max="15" width="11.42578125" style="2"/>
    <col min="16" max="16" width="11.42578125" style="4"/>
    <col min="17" max="16384" width="11.42578125" style="2"/>
  </cols>
  <sheetData>
    <row r="1" spans="1:38">
      <c r="A1" s="2" t="s">
        <v>5518</v>
      </c>
    </row>
    <row r="3" spans="1:38">
      <c r="A3" s="2" t="s">
        <v>5519</v>
      </c>
      <c r="B3" s="2" t="s">
        <v>3514</v>
      </c>
      <c r="C3" s="2" t="s">
        <v>3516</v>
      </c>
      <c r="D3" s="2" t="s">
        <v>5520</v>
      </c>
      <c r="E3" s="2" t="s">
        <v>5521</v>
      </c>
      <c r="F3" s="2" t="s">
        <v>3520</v>
      </c>
      <c r="G3" s="2" t="s">
        <v>324</v>
      </c>
      <c r="H3" s="2" t="s">
        <v>3522</v>
      </c>
      <c r="I3" s="2" t="s">
        <v>5522</v>
      </c>
      <c r="J3" s="2" t="s">
        <v>5523</v>
      </c>
      <c r="K3" s="2" t="s">
        <v>5524</v>
      </c>
      <c r="L3" s="2" t="s">
        <v>5525</v>
      </c>
      <c r="M3" s="2" t="s">
        <v>5526</v>
      </c>
      <c r="N3" s="2" t="s">
        <v>5527</v>
      </c>
      <c r="O3" s="2" t="s">
        <v>3532</v>
      </c>
      <c r="P3" s="4" t="s">
        <v>5528</v>
      </c>
      <c r="Q3" s="2" t="s">
        <v>3534</v>
      </c>
      <c r="R3" s="2" t="s">
        <v>61</v>
      </c>
      <c r="S3" s="2" t="s">
        <v>127</v>
      </c>
      <c r="T3" s="2" t="s">
        <v>54</v>
      </c>
      <c r="U3" s="2" t="s">
        <v>58</v>
      </c>
      <c r="V3" s="2" t="s">
        <v>64</v>
      </c>
      <c r="W3" s="2" t="s">
        <v>75</v>
      </c>
      <c r="X3" s="2" t="s">
        <v>244</v>
      </c>
      <c r="Y3" s="2" t="s">
        <v>118</v>
      </c>
      <c r="Z3" s="2" t="s">
        <v>93</v>
      </c>
      <c r="AA3" s="2" t="s">
        <v>110</v>
      </c>
      <c r="AB3" s="2" t="s">
        <v>89</v>
      </c>
      <c r="AC3" s="2" t="s">
        <v>3536</v>
      </c>
      <c r="AD3" s="2" t="s">
        <v>68</v>
      </c>
      <c r="AE3" s="2" t="s">
        <v>3537</v>
      </c>
      <c r="AF3" s="2" t="s">
        <v>3538</v>
      </c>
      <c r="AG3" s="2" t="s">
        <v>3539</v>
      </c>
      <c r="AH3" s="2" t="s">
        <v>3540</v>
      </c>
      <c r="AI3" s="2" t="s">
        <v>3541</v>
      </c>
      <c r="AJ3" s="2" t="s">
        <v>3549</v>
      </c>
      <c r="AK3" s="2" t="s">
        <v>3550</v>
      </c>
      <c r="AL3" s="2" t="s">
        <v>3524</v>
      </c>
    </row>
    <row r="4" spans="1:38">
      <c r="A4" s="2" t="s">
        <v>3551</v>
      </c>
      <c r="B4" s="2" t="s">
        <v>3588</v>
      </c>
      <c r="C4" s="2">
        <v>3</v>
      </c>
      <c r="D4" s="2" t="s">
        <v>657</v>
      </c>
      <c r="E4" s="2" t="s">
        <v>658</v>
      </c>
      <c r="F4" s="2" t="s">
        <v>5529</v>
      </c>
      <c r="G4" s="2" t="s">
        <v>5529</v>
      </c>
      <c r="H4" s="2" t="s">
        <v>885</v>
      </c>
      <c r="I4" s="2" t="s">
        <v>5530</v>
      </c>
      <c r="J4" s="2">
        <v>26</v>
      </c>
      <c r="K4" s="2" t="s">
        <v>1</v>
      </c>
      <c r="L4" s="3">
        <v>41360</v>
      </c>
      <c r="M4" s="2" t="s">
        <v>5531</v>
      </c>
      <c r="N4" s="3">
        <v>41404</v>
      </c>
      <c r="O4" s="3">
        <v>41933</v>
      </c>
      <c r="P4" s="5">
        <v>41953</v>
      </c>
      <c r="Q4" s="3">
        <v>41953</v>
      </c>
      <c r="R4" s="3">
        <v>41453</v>
      </c>
      <c r="S4" s="2" t="s">
        <v>377</v>
      </c>
      <c r="T4" s="2" t="s">
        <v>377</v>
      </c>
      <c r="U4" s="2" t="s">
        <v>377</v>
      </c>
      <c r="V4" s="2" t="s">
        <v>377</v>
      </c>
      <c r="W4" s="2" t="s">
        <v>377</v>
      </c>
      <c r="X4" s="2" t="s">
        <v>377</v>
      </c>
      <c r="Y4" s="2" t="s">
        <v>377</v>
      </c>
      <c r="Z4" s="2" t="s">
        <v>377</v>
      </c>
      <c r="AA4" s="2" t="s">
        <v>377</v>
      </c>
      <c r="AB4" s="2" t="s">
        <v>377</v>
      </c>
      <c r="AC4" s="3">
        <v>41950</v>
      </c>
      <c r="AD4" s="2" t="s">
        <v>377</v>
      </c>
      <c r="AE4" s="3">
        <v>41943</v>
      </c>
      <c r="AF4" s="3">
        <v>41950</v>
      </c>
      <c r="AG4" s="3">
        <v>41950</v>
      </c>
      <c r="AH4" s="2">
        <v>80</v>
      </c>
      <c r="AI4" s="2" t="s">
        <v>5532</v>
      </c>
      <c r="AJ4" s="2">
        <v>173</v>
      </c>
      <c r="AK4" s="2" t="s">
        <v>885</v>
      </c>
      <c r="AL4" s="2" t="s">
        <v>371</v>
      </c>
    </row>
    <row r="5" spans="1:38">
      <c r="A5" s="2" t="s">
        <v>3551</v>
      </c>
      <c r="B5" s="2" t="s">
        <v>3588</v>
      </c>
      <c r="C5" s="2">
        <v>3</v>
      </c>
      <c r="D5" s="2" t="s">
        <v>681</v>
      </c>
      <c r="E5" s="2" t="s">
        <v>658</v>
      </c>
      <c r="F5" s="2" t="s">
        <v>5533</v>
      </c>
      <c r="G5" s="2" t="s">
        <v>5534</v>
      </c>
      <c r="H5" s="2" t="s">
        <v>5535</v>
      </c>
      <c r="I5" s="2" t="s">
        <v>5505</v>
      </c>
      <c r="J5" s="2">
        <v>36</v>
      </c>
      <c r="K5" s="2" t="s">
        <v>1</v>
      </c>
      <c r="L5" s="3">
        <v>41425</v>
      </c>
      <c r="M5" s="2" t="s">
        <v>5531</v>
      </c>
      <c r="N5" s="3">
        <v>41450</v>
      </c>
      <c r="O5" s="3">
        <v>42248</v>
      </c>
      <c r="P5" s="5">
        <v>42597</v>
      </c>
      <c r="Q5" s="2" t="s">
        <v>377</v>
      </c>
      <c r="R5" s="2" t="s">
        <v>377</v>
      </c>
      <c r="S5" s="2" t="s">
        <v>377</v>
      </c>
      <c r="T5" s="2" t="s">
        <v>377</v>
      </c>
      <c r="U5" s="2" t="s">
        <v>377</v>
      </c>
      <c r="V5" s="2" t="s">
        <v>377</v>
      </c>
      <c r="W5" s="2" t="s">
        <v>377</v>
      </c>
      <c r="X5" s="2" t="s">
        <v>377</v>
      </c>
      <c r="Y5" s="2" t="s">
        <v>377</v>
      </c>
      <c r="Z5" s="2" t="s">
        <v>377</v>
      </c>
      <c r="AA5" s="2" t="s">
        <v>377</v>
      </c>
      <c r="AB5" s="2" t="s">
        <v>377</v>
      </c>
      <c r="AC5" s="2" t="s">
        <v>377</v>
      </c>
      <c r="AD5" s="2" t="s">
        <v>377</v>
      </c>
      <c r="AE5" s="2" t="s">
        <v>377</v>
      </c>
      <c r="AF5" s="2" t="s">
        <v>377</v>
      </c>
      <c r="AG5" s="2" t="s">
        <v>377</v>
      </c>
      <c r="AH5" s="2">
        <v>10</v>
      </c>
      <c r="AI5" s="2" t="s">
        <v>5536</v>
      </c>
      <c r="AJ5" s="2">
        <v>619</v>
      </c>
      <c r="AK5" s="2" t="s">
        <v>5537</v>
      </c>
      <c r="AL5" s="2" t="s">
        <v>371</v>
      </c>
    </row>
    <row r="6" spans="1:38">
      <c r="A6" s="2" t="s">
        <v>3551</v>
      </c>
      <c r="B6" s="2" t="s">
        <v>3588</v>
      </c>
      <c r="C6" s="2">
        <v>3</v>
      </c>
      <c r="D6" s="2" t="s">
        <v>657</v>
      </c>
      <c r="E6" s="2" t="s">
        <v>658</v>
      </c>
      <c r="F6" s="2" t="s">
        <v>4277</v>
      </c>
      <c r="G6" s="2" t="s">
        <v>5538</v>
      </c>
      <c r="H6" s="2" t="s">
        <v>5539</v>
      </c>
      <c r="I6" s="2" t="s">
        <v>5530</v>
      </c>
      <c r="J6" s="2">
        <v>18</v>
      </c>
      <c r="K6" s="2" t="s">
        <v>1</v>
      </c>
      <c r="L6" s="3">
        <v>41372</v>
      </c>
      <c r="M6" s="2" t="s">
        <v>5531</v>
      </c>
      <c r="N6" s="3">
        <v>41374</v>
      </c>
      <c r="O6" s="3">
        <v>42174</v>
      </c>
      <c r="P6" s="5">
        <v>42247</v>
      </c>
      <c r="Q6" s="3">
        <v>42247</v>
      </c>
      <c r="R6" s="3">
        <v>41647</v>
      </c>
      <c r="S6" s="3">
        <v>41740</v>
      </c>
      <c r="T6" s="2" t="s">
        <v>377</v>
      </c>
      <c r="U6" s="2" t="s">
        <v>377</v>
      </c>
      <c r="V6" s="2" t="s">
        <v>377</v>
      </c>
      <c r="W6" s="3">
        <v>41897</v>
      </c>
      <c r="X6" s="3">
        <v>42033</v>
      </c>
      <c r="Y6" s="2" t="s">
        <v>377</v>
      </c>
      <c r="Z6" s="3">
        <v>42234</v>
      </c>
      <c r="AA6" s="2" t="s">
        <v>377</v>
      </c>
      <c r="AB6" s="3">
        <v>42089</v>
      </c>
      <c r="AC6" s="3">
        <v>42234</v>
      </c>
      <c r="AD6" s="3">
        <v>42234</v>
      </c>
      <c r="AE6" s="2" t="s">
        <v>377</v>
      </c>
      <c r="AF6" s="2" t="s">
        <v>377</v>
      </c>
      <c r="AG6" s="2" t="s">
        <v>377</v>
      </c>
      <c r="AH6" s="2">
        <v>80</v>
      </c>
      <c r="AI6" s="2" t="s">
        <v>5540</v>
      </c>
      <c r="AJ6" s="2">
        <v>723</v>
      </c>
      <c r="AK6" s="2" t="s">
        <v>5541</v>
      </c>
      <c r="AL6" s="2" t="s">
        <v>371</v>
      </c>
    </row>
    <row r="7" spans="1:38">
      <c r="A7" s="2" t="s">
        <v>3551</v>
      </c>
      <c r="B7" s="2" t="s">
        <v>3588</v>
      </c>
      <c r="C7" s="2">
        <v>3</v>
      </c>
      <c r="D7" s="2" t="s">
        <v>847</v>
      </c>
      <c r="E7" s="2" t="s">
        <v>658</v>
      </c>
      <c r="F7" s="2" t="s">
        <v>5542</v>
      </c>
      <c r="G7" s="2" t="s">
        <v>5542</v>
      </c>
      <c r="H7" s="2" t="s">
        <v>5543</v>
      </c>
      <c r="I7" s="2" t="s">
        <v>5530</v>
      </c>
      <c r="J7" s="2">
        <v>9</v>
      </c>
      <c r="K7" s="2" t="s">
        <v>1</v>
      </c>
      <c r="L7" s="3">
        <v>41353</v>
      </c>
      <c r="M7" s="2" t="s">
        <v>5531</v>
      </c>
      <c r="N7" s="3">
        <v>41388</v>
      </c>
      <c r="O7" s="3">
        <v>41670</v>
      </c>
      <c r="P7" s="5">
        <v>41624</v>
      </c>
      <c r="Q7" s="3">
        <v>41624</v>
      </c>
      <c r="R7" s="2" t="s">
        <v>377</v>
      </c>
      <c r="S7" s="2" t="s">
        <v>377</v>
      </c>
      <c r="T7" s="2" t="s">
        <v>377</v>
      </c>
      <c r="U7" s="2" t="s">
        <v>377</v>
      </c>
      <c r="V7" s="2" t="s">
        <v>377</v>
      </c>
      <c r="W7" s="2" t="s">
        <v>377</v>
      </c>
      <c r="X7" s="2" t="s">
        <v>377</v>
      </c>
      <c r="Y7" s="2" t="s">
        <v>377</v>
      </c>
      <c r="Z7" s="2" t="s">
        <v>377</v>
      </c>
      <c r="AA7" s="2" t="s">
        <v>377</v>
      </c>
      <c r="AB7" s="2" t="s">
        <v>377</v>
      </c>
      <c r="AC7" s="2" t="s">
        <v>377</v>
      </c>
      <c r="AD7" s="2" t="s">
        <v>377</v>
      </c>
      <c r="AE7" s="2" t="s">
        <v>377</v>
      </c>
      <c r="AF7" s="2" t="s">
        <v>377</v>
      </c>
      <c r="AG7" s="2" t="s">
        <v>377</v>
      </c>
      <c r="AH7" s="2">
        <v>80</v>
      </c>
      <c r="AI7" s="2" t="s">
        <v>5544</v>
      </c>
      <c r="AJ7" s="2">
        <v>60001033</v>
      </c>
      <c r="AK7" s="2" t="s">
        <v>5543</v>
      </c>
      <c r="AL7" s="2" t="s">
        <v>371</v>
      </c>
    </row>
    <row r="8" spans="1:38">
      <c r="A8" s="2" t="s">
        <v>3551</v>
      </c>
      <c r="B8" s="2" t="s">
        <v>3588</v>
      </c>
      <c r="C8" s="2">
        <v>3</v>
      </c>
      <c r="D8" s="2" t="s">
        <v>630</v>
      </c>
      <c r="E8" s="2" t="s">
        <v>5545</v>
      </c>
      <c r="F8" s="2" t="s">
        <v>5546</v>
      </c>
      <c r="G8" s="2" t="s">
        <v>5547</v>
      </c>
      <c r="H8" s="2" t="s">
        <v>5548</v>
      </c>
      <c r="I8" s="2" t="s">
        <v>5530</v>
      </c>
      <c r="J8" s="2">
        <v>78</v>
      </c>
      <c r="K8" s="2" t="s">
        <v>1</v>
      </c>
      <c r="L8" s="3">
        <v>41352</v>
      </c>
      <c r="M8" s="2" t="s">
        <v>5531</v>
      </c>
      <c r="N8" s="3">
        <v>41355</v>
      </c>
      <c r="O8" s="3">
        <v>41873</v>
      </c>
      <c r="P8" s="5">
        <v>42030</v>
      </c>
      <c r="Q8" s="3">
        <v>42030</v>
      </c>
      <c r="R8" s="2" t="s">
        <v>377</v>
      </c>
      <c r="S8" s="2" t="s">
        <v>377</v>
      </c>
      <c r="T8" s="2" t="s">
        <v>377</v>
      </c>
      <c r="U8" s="3">
        <v>42339</v>
      </c>
      <c r="V8" s="2" t="s">
        <v>377</v>
      </c>
      <c r="W8" s="3">
        <v>42339</v>
      </c>
      <c r="X8" s="2" t="s">
        <v>377</v>
      </c>
      <c r="Y8" s="2" t="s">
        <v>377</v>
      </c>
      <c r="Z8" s="2" t="s">
        <v>377</v>
      </c>
      <c r="AA8" s="2" t="s">
        <v>377</v>
      </c>
      <c r="AB8" s="3">
        <v>41649</v>
      </c>
      <c r="AC8" s="3">
        <v>42023</v>
      </c>
      <c r="AD8" s="2" t="s">
        <v>377</v>
      </c>
      <c r="AE8" s="2" t="s">
        <v>377</v>
      </c>
      <c r="AF8" s="2" t="s">
        <v>377</v>
      </c>
      <c r="AG8" s="2" t="s">
        <v>377</v>
      </c>
      <c r="AH8" s="2">
        <v>80</v>
      </c>
      <c r="AI8" s="2" t="s">
        <v>5549</v>
      </c>
      <c r="AJ8" s="2">
        <v>1250</v>
      </c>
      <c r="AK8" s="2" t="s">
        <v>5550</v>
      </c>
      <c r="AL8" s="2" t="s">
        <v>347</v>
      </c>
    </row>
    <row r="9" spans="1:38">
      <c r="A9" s="2" t="s">
        <v>3551</v>
      </c>
      <c r="B9" s="2" t="s">
        <v>3588</v>
      </c>
      <c r="C9" s="2">
        <v>3</v>
      </c>
      <c r="D9" s="2" t="s">
        <v>876</v>
      </c>
      <c r="E9" s="2" t="s">
        <v>658</v>
      </c>
      <c r="F9" s="2" t="s">
        <v>4310</v>
      </c>
      <c r="G9" s="2" t="s">
        <v>5551</v>
      </c>
      <c r="H9" s="2" t="s">
        <v>5552</v>
      </c>
      <c r="I9" s="2" t="s">
        <v>5530</v>
      </c>
      <c r="J9" s="2">
        <v>78</v>
      </c>
      <c r="K9" s="2" t="s">
        <v>1</v>
      </c>
      <c r="L9" s="3">
        <v>41446</v>
      </c>
      <c r="M9" s="2" t="s">
        <v>5531</v>
      </c>
      <c r="N9" s="3">
        <v>41458</v>
      </c>
      <c r="O9" s="3">
        <v>42323</v>
      </c>
      <c r="P9" s="5">
        <v>42324</v>
      </c>
      <c r="Q9" s="3">
        <v>42324</v>
      </c>
      <c r="R9" s="3">
        <v>41835</v>
      </c>
      <c r="S9" s="3">
        <v>42023</v>
      </c>
      <c r="T9" s="2" t="s">
        <v>377</v>
      </c>
      <c r="U9" s="3">
        <v>41687</v>
      </c>
      <c r="V9" s="2" t="s">
        <v>377</v>
      </c>
      <c r="W9" s="3">
        <v>41991</v>
      </c>
      <c r="X9" s="2" t="s">
        <v>377</v>
      </c>
      <c r="Y9" s="2" t="s">
        <v>377</v>
      </c>
      <c r="Z9" s="3">
        <v>42230</v>
      </c>
      <c r="AA9" s="3">
        <v>42174</v>
      </c>
      <c r="AB9" s="2" t="s">
        <v>377</v>
      </c>
      <c r="AC9" s="3">
        <v>42318</v>
      </c>
      <c r="AD9" s="3">
        <v>42318</v>
      </c>
      <c r="AE9" s="3">
        <v>42318</v>
      </c>
      <c r="AF9" s="2" t="s">
        <v>377</v>
      </c>
      <c r="AG9" s="2" t="s">
        <v>377</v>
      </c>
      <c r="AH9" s="2">
        <v>90</v>
      </c>
      <c r="AI9" s="2" t="s">
        <v>5553</v>
      </c>
      <c r="AJ9" s="2">
        <v>360</v>
      </c>
      <c r="AK9" s="2" t="s">
        <v>4311</v>
      </c>
      <c r="AL9" s="2" t="s">
        <v>347</v>
      </c>
    </row>
    <row r="10" spans="1:38">
      <c r="A10" s="2" t="s">
        <v>3551</v>
      </c>
      <c r="B10" s="2" t="s">
        <v>3588</v>
      </c>
      <c r="C10" s="2">
        <v>3</v>
      </c>
      <c r="D10" s="2" t="s">
        <v>847</v>
      </c>
      <c r="E10" s="2" t="s">
        <v>658</v>
      </c>
      <c r="F10" s="2" t="s">
        <v>5554</v>
      </c>
      <c r="G10" s="2" t="s">
        <v>5555</v>
      </c>
      <c r="H10" s="2" t="s">
        <v>5556</v>
      </c>
      <c r="I10" s="2" t="s">
        <v>5530</v>
      </c>
      <c r="J10" s="2">
        <v>9</v>
      </c>
      <c r="K10" s="2" t="s">
        <v>1</v>
      </c>
      <c r="L10" s="3">
        <v>41291</v>
      </c>
      <c r="M10" s="2" t="s">
        <v>5531</v>
      </c>
      <c r="N10" s="3">
        <v>41295</v>
      </c>
      <c r="O10" s="3">
        <v>41302</v>
      </c>
      <c r="P10" s="5">
        <v>41302</v>
      </c>
      <c r="Q10" s="3">
        <v>41302</v>
      </c>
      <c r="R10" s="2" t="s">
        <v>377</v>
      </c>
      <c r="S10" s="2" t="s">
        <v>377</v>
      </c>
      <c r="T10" s="2" t="s">
        <v>377</v>
      </c>
      <c r="U10" s="2" t="s">
        <v>377</v>
      </c>
      <c r="V10" s="2" t="s">
        <v>377</v>
      </c>
      <c r="W10" s="2" t="s">
        <v>377</v>
      </c>
      <c r="X10" s="2" t="s">
        <v>377</v>
      </c>
      <c r="Y10" s="2" t="s">
        <v>377</v>
      </c>
      <c r="Z10" s="3">
        <v>41298</v>
      </c>
      <c r="AA10" s="2" t="s">
        <v>377</v>
      </c>
      <c r="AB10" s="2" t="s">
        <v>377</v>
      </c>
      <c r="AC10" s="3">
        <v>41298</v>
      </c>
      <c r="AD10" s="3">
        <v>41298</v>
      </c>
      <c r="AE10" s="3">
        <v>41297</v>
      </c>
      <c r="AF10" s="2" t="s">
        <v>377</v>
      </c>
      <c r="AG10" s="2" t="s">
        <v>377</v>
      </c>
      <c r="AH10" s="2">
        <v>80</v>
      </c>
      <c r="AI10" s="2" t="s">
        <v>5557</v>
      </c>
      <c r="AJ10" s="2">
        <v>60001164</v>
      </c>
      <c r="AK10" s="2" t="s">
        <v>5556</v>
      </c>
      <c r="AL10" s="2" t="s">
        <v>371</v>
      </c>
    </row>
    <row r="11" spans="1:38">
      <c r="A11" s="2" t="s">
        <v>3551</v>
      </c>
      <c r="B11" s="2" t="s">
        <v>3588</v>
      </c>
      <c r="C11" s="2">
        <v>3</v>
      </c>
      <c r="D11" s="2" t="s">
        <v>847</v>
      </c>
      <c r="E11" s="2" t="s">
        <v>658</v>
      </c>
      <c r="F11" s="2" t="s">
        <v>5558</v>
      </c>
      <c r="G11" s="2" t="s">
        <v>5559</v>
      </c>
      <c r="H11" s="2" t="s">
        <v>5560</v>
      </c>
      <c r="I11" s="2" t="s">
        <v>5530</v>
      </c>
      <c r="J11" s="2">
        <v>78</v>
      </c>
      <c r="K11" s="2" t="s">
        <v>1</v>
      </c>
      <c r="L11" s="3">
        <v>41331</v>
      </c>
      <c r="M11" s="2" t="s">
        <v>5531</v>
      </c>
      <c r="N11" s="3">
        <v>41331</v>
      </c>
      <c r="O11" s="3">
        <v>41876</v>
      </c>
      <c r="P11" s="5">
        <v>42072</v>
      </c>
      <c r="Q11" s="3">
        <v>42072</v>
      </c>
      <c r="R11" s="2" t="s">
        <v>377</v>
      </c>
      <c r="S11" s="3">
        <v>41724</v>
      </c>
      <c r="T11" s="2" t="s">
        <v>377</v>
      </c>
      <c r="U11" s="3">
        <v>41407</v>
      </c>
      <c r="V11" s="2" t="s">
        <v>377</v>
      </c>
      <c r="W11" s="3">
        <v>41803</v>
      </c>
      <c r="X11" s="2" t="s">
        <v>377</v>
      </c>
      <c r="Y11" s="3">
        <v>41806</v>
      </c>
      <c r="Z11" s="3">
        <v>41803</v>
      </c>
      <c r="AA11" s="3">
        <v>42051</v>
      </c>
      <c r="AB11" s="3">
        <v>41870</v>
      </c>
      <c r="AC11" s="3">
        <v>42054</v>
      </c>
      <c r="AD11" s="3">
        <v>42066</v>
      </c>
      <c r="AE11" s="2" t="s">
        <v>377</v>
      </c>
      <c r="AF11" s="3">
        <v>42066</v>
      </c>
      <c r="AG11" s="2" t="s">
        <v>377</v>
      </c>
      <c r="AH11" s="2">
        <v>80</v>
      </c>
      <c r="AI11" s="2" t="s">
        <v>5561</v>
      </c>
      <c r="AJ11" s="2">
        <v>60001271</v>
      </c>
      <c r="AK11" s="2" t="s">
        <v>5562</v>
      </c>
      <c r="AL11" s="2" t="s">
        <v>347</v>
      </c>
    </row>
    <row r="12" spans="1:38">
      <c r="A12" s="2" t="s">
        <v>3551</v>
      </c>
      <c r="B12" s="2" t="s">
        <v>3588</v>
      </c>
      <c r="C12" s="2">
        <v>3</v>
      </c>
      <c r="D12" s="2" t="s">
        <v>847</v>
      </c>
      <c r="E12" s="2" t="s">
        <v>658</v>
      </c>
      <c r="F12" s="2" t="s">
        <v>5563</v>
      </c>
      <c r="G12" s="2" t="s">
        <v>5564</v>
      </c>
      <c r="H12" s="2" t="s">
        <v>5565</v>
      </c>
      <c r="I12" s="2" t="s">
        <v>5530</v>
      </c>
      <c r="J12" s="2">
        <v>8</v>
      </c>
      <c r="K12" s="2" t="s">
        <v>1</v>
      </c>
      <c r="L12" s="3">
        <v>41355</v>
      </c>
      <c r="M12" s="2" t="s">
        <v>5531</v>
      </c>
      <c r="N12" s="3">
        <v>41359</v>
      </c>
      <c r="O12" s="3">
        <v>41698</v>
      </c>
      <c r="P12" s="4" t="s">
        <v>377</v>
      </c>
      <c r="Q12" s="3">
        <v>41687</v>
      </c>
      <c r="R12" s="2" t="s">
        <v>377</v>
      </c>
      <c r="S12" s="2" t="s">
        <v>377</v>
      </c>
      <c r="T12" s="2" t="s">
        <v>377</v>
      </c>
      <c r="U12" s="2" t="s">
        <v>377</v>
      </c>
      <c r="V12" s="2" t="s">
        <v>377</v>
      </c>
      <c r="W12" s="2" t="s">
        <v>377</v>
      </c>
      <c r="X12" s="2" t="s">
        <v>377</v>
      </c>
      <c r="Y12" s="2" t="s">
        <v>377</v>
      </c>
      <c r="Z12" s="2" t="s">
        <v>377</v>
      </c>
      <c r="AA12" s="2" t="s">
        <v>377</v>
      </c>
      <c r="AB12" s="2" t="s">
        <v>377</v>
      </c>
      <c r="AC12" s="2" t="s">
        <v>377</v>
      </c>
      <c r="AD12" s="2" t="s">
        <v>377</v>
      </c>
      <c r="AE12" s="2" t="s">
        <v>377</v>
      </c>
      <c r="AF12" s="2" t="s">
        <v>377</v>
      </c>
      <c r="AG12" s="2" t="s">
        <v>377</v>
      </c>
      <c r="AH12" s="2">
        <v>80</v>
      </c>
      <c r="AI12" s="2" t="s">
        <v>5566</v>
      </c>
      <c r="AJ12" s="2">
        <v>1628</v>
      </c>
      <c r="AK12" s="2" t="s">
        <v>5565</v>
      </c>
      <c r="AL12" s="2" t="s">
        <v>371</v>
      </c>
    </row>
    <row r="13" spans="1:38">
      <c r="A13" s="2" t="s">
        <v>3551</v>
      </c>
      <c r="B13" s="2" t="s">
        <v>4171</v>
      </c>
      <c r="C13" s="2">
        <v>9</v>
      </c>
      <c r="D13" s="2" t="s">
        <v>3134</v>
      </c>
      <c r="E13" s="2" t="s">
        <v>4778</v>
      </c>
      <c r="F13" s="2" t="s">
        <v>5567</v>
      </c>
      <c r="G13" s="2" t="s">
        <v>5567</v>
      </c>
      <c r="H13" s="2" t="s">
        <v>5568</v>
      </c>
      <c r="I13" s="2" t="s">
        <v>5530</v>
      </c>
      <c r="J13" s="2">
        <v>17</v>
      </c>
      <c r="K13" s="2" t="s">
        <v>1</v>
      </c>
      <c r="L13" s="3">
        <v>41627</v>
      </c>
      <c r="M13" s="2" t="s">
        <v>5531</v>
      </c>
      <c r="N13" s="3">
        <v>41744</v>
      </c>
      <c r="O13" s="3">
        <v>41912</v>
      </c>
      <c r="P13" s="5">
        <v>42296</v>
      </c>
      <c r="Q13" s="3">
        <v>42296</v>
      </c>
      <c r="R13" s="2" t="s">
        <v>377</v>
      </c>
      <c r="S13" s="2" t="s">
        <v>377</v>
      </c>
      <c r="T13" s="2" t="s">
        <v>377</v>
      </c>
      <c r="U13" s="2" t="s">
        <v>377</v>
      </c>
      <c r="V13" s="2" t="s">
        <v>377</v>
      </c>
      <c r="W13" s="2" t="s">
        <v>377</v>
      </c>
      <c r="X13" s="2" t="s">
        <v>377</v>
      </c>
      <c r="Y13" s="2" t="s">
        <v>377</v>
      </c>
      <c r="Z13" s="2" t="s">
        <v>377</v>
      </c>
      <c r="AA13" s="2" t="s">
        <v>377</v>
      </c>
      <c r="AB13" s="2" t="s">
        <v>377</v>
      </c>
      <c r="AC13" s="2" t="s">
        <v>377</v>
      </c>
      <c r="AD13" s="3">
        <v>42285</v>
      </c>
      <c r="AE13" s="2" t="s">
        <v>377</v>
      </c>
      <c r="AF13" s="3">
        <v>42285</v>
      </c>
      <c r="AG13" s="3">
        <v>42285</v>
      </c>
      <c r="AH13" s="2">
        <v>90</v>
      </c>
      <c r="AI13" s="2" t="s">
        <v>5569</v>
      </c>
      <c r="AJ13" s="2">
        <v>158</v>
      </c>
      <c r="AK13" s="2" t="s">
        <v>5568</v>
      </c>
      <c r="AL13" s="2" t="s">
        <v>371</v>
      </c>
    </row>
    <row r="14" spans="1:38">
      <c r="A14" s="2" t="s">
        <v>3551</v>
      </c>
      <c r="B14" s="2" t="s">
        <v>4171</v>
      </c>
      <c r="C14" s="2">
        <v>2</v>
      </c>
      <c r="D14" s="2" t="s">
        <v>475</v>
      </c>
      <c r="E14" s="2" t="s">
        <v>489</v>
      </c>
      <c r="F14" s="2" t="s">
        <v>4173</v>
      </c>
      <c r="G14" s="2" t="s">
        <v>5570</v>
      </c>
      <c r="H14" s="2" t="s">
        <v>4174</v>
      </c>
      <c r="I14" s="2" t="s">
        <v>5530</v>
      </c>
      <c r="J14" s="2">
        <v>2</v>
      </c>
      <c r="K14" s="2" t="s">
        <v>1</v>
      </c>
      <c r="L14" s="3">
        <v>41309</v>
      </c>
      <c r="M14" s="2" t="s">
        <v>5531</v>
      </c>
      <c r="N14" s="3">
        <v>41316</v>
      </c>
      <c r="O14" s="3">
        <v>41338</v>
      </c>
      <c r="P14" s="5">
        <v>41337</v>
      </c>
      <c r="Q14" s="3">
        <v>41337</v>
      </c>
      <c r="R14" s="2" t="s">
        <v>377</v>
      </c>
      <c r="S14" s="2" t="s">
        <v>377</v>
      </c>
      <c r="T14" s="2" t="s">
        <v>377</v>
      </c>
      <c r="U14" s="2" t="s">
        <v>377</v>
      </c>
      <c r="V14" s="2" t="s">
        <v>377</v>
      </c>
      <c r="W14" s="2" t="s">
        <v>377</v>
      </c>
      <c r="X14" s="2" t="s">
        <v>377</v>
      </c>
      <c r="Y14" s="2" t="s">
        <v>377</v>
      </c>
      <c r="Z14" s="2" t="s">
        <v>377</v>
      </c>
      <c r="AA14" s="2" t="s">
        <v>377</v>
      </c>
      <c r="AB14" s="2" t="s">
        <v>377</v>
      </c>
      <c r="AC14" s="3">
        <v>41316</v>
      </c>
      <c r="AD14" s="3">
        <v>41316</v>
      </c>
      <c r="AE14" s="3">
        <v>41302</v>
      </c>
      <c r="AF14" s="2" t="s">
        <v>377</v>
      </c>
      <c r="AG14" s="2" t="s">
        <v>377</v>
      </c>
      <c r="AH14" s="2">
        <v>80</v>
      </c>
      <c r="AI14" s="2" t="s">
        <v>5571</v>
      </c>
      <c r="AJ14" s="2">
        <v>602</v>
      </c>
      <c r="AK14" s="2" t="s">
        <v>4174</v>
      </c>
      <c r="AL14" s="2" t="s">
        <v>371</v>
      </c>
    </row>
    <row r="15" spans="1:38">
      <c r="A15" s="2" t="s">
        <v>3551</v>
      </c>
      <c r="B15" s="2" t="s">
        <v>4171</v>
      </c>
      <c r="C15" s="2">
        <v>2</v>
      </c>
      <c r="D15" s="2" t="s">
        <v>5572</v>
      </c>
      <c r="E15" s="2" t="s">
        <v>5573</v>
      </c>
      <c r="F15" s="2" t="s">
        <v>5574</v>
      </c>
      <c r="G15" s="2" t="s">
        <v>5575</v>
      </c>
      <c r="H15" s="2" t="s">
        <v>5576</v>
      </c>
      <c r="I15" s="2" t="s">
        <v>5530</v>
      </c>
      <c r="J15" s="2">
        <v>16</v>
      </c>
      <c r="K15" s="2" t="s">
        <v>1</v>
      </c>
      <c r="L15" s="3">
        <v>41345</v>
      </c>
      <c r="M15" s="2" t="s">
        <v>5531</v>
      </c>
      <c r="N15" s="3">
        <v>41355</v>
      </c>
      <c r="O15" s="3">
        <v>41358</v>
      </c>
      <c r="P15" s="5">
        <v>42072</v>
      </c>
      <c r="Q15" s="3">
        <v>42072</v>
      </c>
      <c r="R15" s="3">
        <v>41408</v>
      </c>
      <c r="S15" s="3">
        <v>41912</v>
      </c>
      <c r="T15" s="3">
        <v>41536</v>
      </c>
      <c r="U15" s="2" t="s">
        <v>377</v>
      </c>
      <c r="V15" s="3">
        <v>41408</v>
      </c>
      <c r="W15" s="3">
        <v>41912</v>
      </c>
      <c r="X15" s="2" t="s">
        <v>377</v>
      </c>
      <c r="Y15" s="2" t="s">
        <v>377</v>
      </c>
      <c r="Z15" s="3">
        <v>41915</v>
      </c>
      <c r="AA15" s="3">
        <v>41865</v>
      </c>
      <c r="AB15" s="3">
        <v>41922</v>
      </c>
      <c r="AC15" s="3">
        <v>42055</v>
      </c>
      <c r="AD15" s="3">
        <v>42055</v>
      </c>
      <c r="AE15" s="2" t="s">
        <v>377</v>
      </c>
      <c r="AF15" s="2" t="s">
        <v>377</v>
      </c>
      <c r="AG15" s="2" t="s">
        <v>377</v>
      </c>
      <c r="AH15" s="2">
        <v>80</v>
      </c>
      <c r="AI15" s="2" t="s">
        <v>5577</v>
      </c>
      <c r="AJ15" s="2">
        <v>857</v>
      </c>
      <c r="AK15" s="2" t="s">
        <v>5576</v>
      </c>
      <c r="AL15" s="2" t="s">
        <v>371</v>
      </c>
    </row>
    <row r="16" spans="1:38">
      <c r="A16" s="2" t="s">
        <v>3551</v>
      </c>
      <c r="B16" s="2" t="s">
        <v>4171</v>
      </c>
      <c r="C16" s="2">
        <v>2</v>
      </c>
      <c r="D16" s="2" t="s">
        <v>5572</v>
      </c>
      <c r="E16" s="2" t="s">
        <v>3193</v>
      </c>
      <c r="F16" s="2" t="s">
        <v>5574</v>
      </c>
      <c r="G16" s="2" t="s">
        <v>5578</v>
      </c>
      <c r="H16" s="2" t="s">
        <v>5576</v>
      </c>
      <c r="I16" s="2" t="s">
        <v>5530</v>
      </c>
      <c r="J16" s="2">
        <v>8</v>
      </c>
      <c r="K16" s="2" t="s">
        <v>1</v>
      </c>
      <c r="L16" s="3">
        <v>41312</v>
      </c>
      <c r="M16" s="2" t="s">
        <v>5531</v>
      </c>
      <c r="N16" s="3">
        <v>41331</v>
      </c>
      <c r="O16" s="3">
        <v>41358</v>
      </c>
      <c r="P16" s="5">
        <v>41358</v>
      </c>
      <c r="Q16" s="3">
        <v>41358</v>
      </c>
      <c r="R16" s="2" t="s">
        <v>377</v>
      </c>
      <c r="S16" s="2" t="s">
        <v>377</v>
      </c>
      <c r="T16" s="2" t="s">
        <v>377</v>
      </c>
      <c r="U16" s="2" t="s">
        <v>377</v>
      </c>
      <c r="V16" s="2" t="s">
        <v>377</v>
      </c>
      <c r="W16" s="2" t="s">
        <v>377</v>
      </c>
      <c r="X16" s="2" t="s">
        <v>377</v>
      </c>
      <c r="Y16" s="2" t="s">
        <v>377</v>
      </c>
      <c r="Z16" s="2" t="s">
        <v>377</v>
      </c>
      <c r="AA16" s="2" t="s">
        <v>377</v>
      </c>
      <c r="AB16" s="3">
        <v>41317</v>
      </c>
      <c r="AC16" s="2" t="s">
        <v>377</v>
      </c>
      <c r="AD16" s="2" t="s">
        <v>377</v>
      </c>
      <c r="AE16" s="3">
        <v>41351</v>
      </c>
      <c r="AF16" s="3">
        <v>41351</v>
      </c>
      <c r="AG16" s="2" t="s">
        <v>377</v>
      </c>
      <c r="AH16" s="2">
        <v>80</v>
      </c>
      <c r="AI16" s="2" t="s">
        <v>5579</v>
      </c>
      <c r="AJ16" s="2">
        <v>857</v>
      </c>
      <c r="AK16" s="2" t="s">
        <v>5576</v>
      </c>
      <c r="AL16" s="2" t="s">
        <v>371</v>
      </c>
    </row>
    <row r="17" spans="1:38">
      <c r="A17" s="2" t="s">
        <v>3551</v>
      </c>
      <c r="B17" s="2" t="s">
        <v>4171</v>
      </c>
      <c r="C17" s="2">
        <v>3</v>
      </c>
      <c r="D17" s="2" t="s">
        <v>582</v>
      </c>
      <c r="E17" s="2" t="s">
        <v>1436</v>
      </c>
      <c r="F17" s="2" t="s">
        <v>4227</v>
      </c>
      <c r="G17" s="2" t="s">
        <v>5580</v>
      </c>
      <c r="H17" s="2" t="s">
        <v>5581</v>
      </c>
      <c r="I17" s="2" t="s">
        <v>5530</v>
      </c>
      <c r="J17" s="2">
        <v>25</v>
      </c>
      <c r="K17" s="2" t="s">
        <v>1</v>
      </c>
      <c r="L17" s="3">
        <v>41361</v>
      </c>
      <c r="M17" s="2" t="s">
        <v>5531</v>
      </c>
      <c r="N17" s="3">
        <v>41367</v>
      </c>
      <c r="O17" s="3">
        <v>41855</v>
      </c>
      <c r="P17" s="5">
        <v>42030</v>
      </c>
      <c r="Q17" s="3">
        <v>42030</v>
      </c>
      <c r="R17" s="3">
        <v>41408</v>
      </c>
      <c r="S17" s="3">
        <v>41443</v>
      </c>
      <c r="T17" s="2" t="s">
        <v>377</v>
      </c>
      <c r="U17" s="2" t="s">
        <v>377</v>
      </c>
      <c r="V17" s="2" t="s">
        <v>377</v>
      </c>
      <c r="W17" s="3">
        <v>41598</v>
      </c>
      <c r="X17" s="2" t="s">
        <v>377</v>
      </c>
      <c r="Y17" s="3">
        <v>41738</v>
      </c>
      <c r="Z17" s="3">
        <v>41775</v>
      </c>
      <c r="AA17" s="2" t="s">
        <v>377</v>
      </c>
      <c r="AB17" s="3">
        <v>41815</v>
      </c>
      <c r="AC17" s="3">
        <v>41988</v>
      </c>
      <c r="AD17" s="3">
        <v>41375</v>
      </c>
      <c r="AE17" s="3">
        <v>42313</v>
      </c>
      <c r="AF17" s="3">
        <v>42019</v>
      </c>
      <c r="AG17" s="2" t="s">
        <v>377</v>
      </c>
      <c r="AH17" s="2">
        <v>80</v>
      </c>
      <c r="AI17" s="2" t="s">
        <v>5582</v>
      </c>
      <c r="AJ17" s="2">
        <v>956</v>
      </c>
      <c r="AK17" s="2" t="s">
        <v>4228</v>
      </c>
      <c r="AL17" s="2" t="s">
        <v>371</v>
      </c>
    </row>
    <row r="18" spans="1:38">
      <c r="A18" s="2" t="s">
        <v>3551</v>
      </c>
      <c r="B18" s="2" t="s">
        <v>4171</v>
      </c>
      <c r="C18" s="2">
        <v>3</v>
      </c>
      <c r="D18" s="2" t="s">
        <v>582</v>
      </c>
      <c r="E18" s="2" t="s">
        <v>1436</v>
      </c>
      <c r="F18" s="2" t="s">
        <v>4227</v>
      </c>
      <c r="G18" s="2" t="s">
        <v>5583</v>
      </c>
      <c r="H18" s="2" t="s">
        <v>5584</v>
      </c>
      <c r="I18" s="2" t="s">
        <v>5505</v>
      </c>
      <c r="J18" s="2">
        <v>80</v>
      </c>
      <c r="K18" s="2" t="s">
        <v>1</v>
      </c>
      <c r="L18" s="3">
        <v>41361</v>
      </c>
      <c r="M18" s="2" t="s">
        <v>5531</v>
      </c>
      <c r="N18" s="3">
        <v>41367</v>
      </c>
      <c r="O18" s="3">
        <v>41957</v>
      </c>
      <c r="P18" s="5">
        <v>42387</v>
      </c>
      <c r="Q18" s="2" t="s">
        <v>377</v>
      </c>
      <c r="R18" s="3">
        <v>41438</v>
      </c>
      <c r="S18" s="2" t="s">
        <v>377</v>
      </c>
      <c r="T18" s="2" t="s">
        <v>377</v>
      </c>
      <c r="U18" s="3">
        <v>41905</v>
      </c>
      <c r="V18" s="2" t="s">
        <v>377</v>
      </c>
      <c r="W18" s="2" t="s">
        <v>377</v>
      </c>
      <c r="X18" s="2" t="s">
        <v>377</v>
      </c>
      <c r="Y18" s="2" t="s">
        <v>377</v>
      </c>
      <c r="Z18" s="2" t="s">
        <v>377</v>
      </c>
      <c r="AA18" s="2" t="s">
        <v>377</v>
      </c>
      <c r="AB18" s="3">
        <v>42195</v>
      </c>
      <c r="AC18" s="2" t="s">
        <v>377</v>
      </c>
      <c r="AD18" s="2" t="s">
        <v>377</v>
      </c>
      <c r="AE18" s="2" t="s">
        <v>377</v>
      </c>
      <c r="AF18" s="2" t="s">
        <v>377</v>
      </c>
      <c r="AG18" s="2" t="s">
        <v>377</v>
      </c>
      <c r="AH18" s="2">
        <v>10</v>
      </c>
      <c r="AI18" s="2" t="s">
        <v>5585</v>
      </c>
      <c r="AJ18" s="2">
        <v>956</v>
      </c>
      <c r="AK18" s="2" t="s">
        <v>4228</v>
      </c>
      <c r="AL18" s="2" t="s">
        <v>347</v>
      </c>
    </row>
    <row r="19" spans="1:38">
      <c r="A19" s="2" t="s">
        <v>3551</v>
      </c>
      <c r="B19" s="2" t="s">
        <v>4171</v>
      </c>
      <c r="C19" s="2">
        <v>3</v>
      </c>
      <c r="D19" s="2" t="s">
        <v>576</v>
      </c>
      <c r="E19" s="2" t="s">
        <v>5586</v>
      </c>
      <c r="F19" s="2" t="s">
        <v>4218</v>
      </c>
      <c r="G19" s="2" t="s">
        <v>5587</v>
      </c>
      <c r="H19" s="2" t="s">
        <v>4219</v>
      </c>
      <c r="I19" s="2" t="s">
        <v>5530</v>
      </c>
      <c r="J19" s="2">
        <v>23</v>
      </c>
      <c r="K19" s="2" t="s">
        <v>1</v>
      </c>
      <c r="L19" s="3">
        <v>41425</v>
      </c>
      <c r="M19" s="2" t="s">
        <v>5531</v>
      </c>
      <c r="N19" s="3">
        <v>41431</v>
      </c>
      <c r="O19" s="3">
        <v>41897</v>
      </c>
      <c r="P19" s="5">
        <v>42093</v>
      </c>
      <c r="Q19" s="3">
        <v>42088</v>
      </c>
      <c r="R19" s="3">
        <v>41480</v>
      </c>
      <c r="S19" s="2" t="s">
        <v>377</v>
      </c>
      <c r="T19" s="3">
        <v>41743</v>
      </c>
      <c r="U19" s="2" t="s">
        <v>377</v>
      </c>
      <c r="V19" s="2" t="s">
        <v>377</v>
      </c>
      <c r="W19" s="2" t="s">
        <v>377</v>
      </c>
      <c r="X19" s="2" t="s">
        <v>377</v>
      </c>
      <c r="Y19" s="2" t="s">
        <v>377</v>
      </c>
      <c r="Z19" s="3">
        <v>42087</v>
      </c>
      <c r="AA19" s="2" t="s">
        <v>377</v>
      </c>
      <c r="AB19" s="3">
        <v>41907</v>
      </c>
      <c r="AC19" s="3">
        <v>42087</v>
      </c>
      <c r="AD19" s="3">
        <v>42087</v>
      </c>
      <c r="AE19" s="3">
        <v>42086</v>
      </c>
      <c r="AF19" s="3">
        <v>42086</v>
      </c>
      <c r="AG19" s="3">
        <v>42086</v>
      </c>
      <c r="AH19" s="2">
        <v>80</v>
      </c>
      <c r="AI19" s="2" t="s">
        <v>5588</v>
      </c>
      <c r="AJ19" s="2">
        <v>966</v>
      </c>
      <c r="AK19" s="2" t="s">
        <v>4219</v>
      </c>
      <c r="AL19" s="2" t="s">
        <v>371</v>
      </c>
    </row>
    <row r="20" spans="1:38">
      <c r="A20" s="2" t="s">
        <v>3551</v>
      </c>
      <c r="B20" s="2" t="s">
        <v>4171</v>
      </c>
      <c r="C20" s="2">
        <v>2</v>
      </c>
      <c r="D20" s="2" t="s">
        <v>493</v>
      </c>
      <c r="E20" s="2" t="s">
        <v>5589</v>
      </c>
      <c r="F20" s="2" t="s">
        <v>5590</v>
      </c>
      <c r="G20" s="2" t="s">
        <v>5591</v>
      </c>
      <c r="H20" s="2" t="s">
        <v>5592</v>
      </c>
      <c r="I20" s="2" t="s">
        <v>5530</v>
      </c>
      <c r="J20" s="2">
        <v>5</v>
      </c>
      <c r="K20" s="2" t="s">
        <v>1</v>
      </c>
      <c r="L20" s="3">
        <v>41303</v>
      </c>
      <c r="M20" s="2" t="s">
        <v>5531</v>
      </c>
      <c r="N20" s="3">
        <v>41312</v>
      </c>
      <c r="O20" s="3">
        <v>41323</v>
      </c>
      <c r="P20" s="5">
        <v>41323</v>
      </c>
      <c r="Q20" s="3">
        <v>41323</v>
      </c>
      <c r="R20" s="2" t="s">
        <v>377</v>
      </c>
      <c r="S20" s="2" t="s">
        <v>377</v>
      </c>
      <c r="T20" s="2" t="s">
        <v>377</v>
      </c>
      <c r="U20" s="2" t="s">
        <v>377</v>
      </c>
      <c r="V20" s="2" t="s">
        <v>377</v>
      </c>
      <c r="W20" s="2" t="s">
        <v>377</v>
      </c>
      <c r="X20" s="2" t="s">
        <v>377</v>
      </c>
      <c r="Y20" s="2" t="s">
        <v>377</v>
      </c>
      <c r="Z20" s="3">
        <v>41317</v>
      </c>
      <c r="AA20" s="2" t="s">
        <v>377</v>
      </c>
      <c r="AB20" s="2" t="s">
        <v>377</v>
      </c>
      <c r="AC20" s="3">
        <v>41317</v>
      </c>
      <c r="AD20" s="3">
        <v>41312</v>
      </c>
      <c r="AE20" s="3">
        <v>41178</v>
      </c>
      <c r="AF20" s="2" t="s">
        <v>377</v>
      </c>
      <c r="AG20" s="2" t="s">
        <v>377</v>
      </c>
      <c r="AH20" s="2">
        <v>80</v>
      </c>
      <c r="AI20" s="2" t="s">
        <v>5593</v>
      </c>
      <c r="AJ20" s="2">
        <v>60001057</v>
      </c>
      <c r="AK20" s="2" t="s">
        <v>5592</v>
      </c>
      <c r="AL20" s="2" t="s">
        <v>371</v>
      </c>
    </row>
    <row r="21" spans="1:38">
      <c r="A21" s="2" t="s">
        <v>3551</v>
      </c>
      <c r="B21" s="2" t="s">
        <v>4171</v>
      </c>
      <c r="C21" s="2">
        <v>2</v>
      </c>
      <c r="D21" s="2" t="s">
        <v>493</v>
      </c>
      <c r="E21" s="2" t="s">
        <v>5589</v>
      </c>
      <c r="F21" s="2" t="s">
        <v>5590</v>
      </c>
      <c r="G21" s="2" t="s">
        <v>5591</v>
      </c>
      <c r="H21" s="2" t="s">
        <v>5592</v>
      </c>
      <c r="I21" s="2" t="s">
        <v>5530</v>
      </c>
      <c r="J21" s="2">
        <v>14</v>
      </c>
      <c r="K21" s="2" t="s">
        <v>1</v>
      </c>
      <c r="L21" s="3">
        <v>41303</v>
      </c>
      <c r="M21" s="2" t="s">
        <v>5531</v>
      </c>
      <c r="N21" s="3">
        <v>41306</v>
      </c>
      <c r="O21" s="3">
        <v>41639</v>
      </c>
      <c r="P21" s="5">
        <v>41654</v>
      </c>
      <c r="Q21" s="3">
        <v>41654</v>
      </c>
      <c r="R21" s="3">
        <v>41376</v>
      </c>
      <c r="S21" s="3">
        <v>41962</v>
      </c>
      <c r="T21" s="3">
        <v>41411</v>
      </c>
      <c r="U21" s="2" t="s">
        <v>377</v>
      </c>
      <c r="V21" s="2" t="s">
        <v>377</v>
      </c>
      <c r="W21" s="3">
        <v>41962</v>
      </c>
      <c r="X21" s="2" t="s">
        <v>377</v>
      </c>
      <c r="Y21" s="2" t="s">
        <v>377</v>
      </c>
      <c r="Z21" s="3">
        <v>40963</v>
      </c>
      <c r="AA21" s="3">
        <v>41487</v>
      </c>
      <c r="AB21" s="3">
        <v>41535</v>
      </c>
      <c r="AC21" s="3">
        <v>40963</v>
      </c>
      <c r="AD21" s="3">
        <v>40963</v>
      </c>
      <c r="AE21" s="3">
        <v>41800</v>
      </c>
      <c r="AF21" s="2" t="s">
        <v>377</v>
      </c>
      <c r="AG21" s="2" t="s">
        <v>377</v>
      </c>
      <c r="AH21" s="2">
        <v>80</v>
      </c>
      <c r="AI21" s="2" t="s">
        <v>5594</v>
      </c>
      <c r="AJ21" s="2">
        <v>60001057</v>
      </c>
      <c r="AK21" s="2" t="s">
        <v>5592</v>
      </c>
      <c r="AL21" s="2" t="s">
        <v>371</v>
      </c>
    </row>
    <row r="22" spans="1:38">
      <c r="A22" s="2" t="s">
        <v>3551</v>
      </c>
      <c r="B22" s="2" t="s">
        <v>4171</v>
      </c>
      <c r="C22" s="2">
        <v>2</v>
      </c>
      <c r="D22" s="2" t="s">
        <v>475</v>
      </c>
      <c r="E22" s="2" t="s">
        <v>5595</v>
      </c>
      <c r="F22" s="2" t="s">
        <v>5596</v>
      </c>
      <c r="G22" s="2" t="s">
        <v>5597</v>
      </c>
      <c r="H22" s="2" t="s">
        <v>5598</v>
      </c>
      <c r="I22" s="2" t="s">
        <v>5530</v>
      </c>
      <c r="J22" s="2">
        <v>21</v>
      </c>
      <c r="K22" s="2" t="s">
        <v>1</v>
      </c>
      <c r="L22" s="3">
        <v>41345</v>
      </c>
      <c r="M22" s="2" t="s">
        <v>5531</v>
      </c>
      <c r="N22" s="3">
        <v>41358</v>
      </c>
      <c r="O22" s="3">
        <v>41518</v>
      </c>
      <c r="P22" s="5">
        <v>41547</v>
      </c>
      <c r="Q22" s="3">
        <v>41547</v>
      </c>
      <c r="R22" s="2" t="s">
        <v>377</v>
      </c>
      <c r="S22" s="2" t="s">
        <v>377</v>
      </c>
      <c r="T22" s="2" t="s">
        <v>377</v>
      </c>
      <c r="U22" s="2" t="s">
        <v>377</v>
      </c>
      <c r="V22" s="2" t="s">
        <v>377</v>
      </c>
      <c r="W22" s="2" t="s">
        <v>377</v>
      </c>
      <c r="X22" s="2" t="s">
        <v>377</v>
      </c>
      <c r="Y22" s="2" t="s">
        <v>377</v>
      </c>
      <c r="Z22" s="2" t="s">
        <v>377</v>
      </c>
      <c r="AA22" s="2" t="s">
        <v>377</v>
      </c>
      <c r="AB22" s="2" t="s">
        <v>377</v>
      </c>
      <c r="AC22" s="2" t="s">
        <v>377</v>
      </c>
      <c r="AD22" s="2" t="s">
        <v>377</v>
      </c>
      <c r="AE22" s="2" t="s">
        <v>377</v>
      </c>
      <c r="AF22" s="2" t="s">
        <v>377</v>
      </c>
      <c r="AG22" s="2" t="s">
        <v>377</v>
      </c>
      <c r="AH22" s="2">
        <v>80</v>
      </c>
      <c r="AI22" s="2" t="s">
        <v>5599</v>
      </c>
      <c r="AJ22" s="2">
        <v>60001246</v>
      </c>
      <c r="AK22" s="2" t="s">
        <v>5600</v>
      </c>
      <c r="AL22" s="2" t="s">
        <v>371</v>
      </c>
    </row>
    <row r="23" spans="1:38">
      <c r="A23" s="2" t="s">
        <v>3551</v>
      </c>
      <c r="B23" s="2" t="s">
        <v>4171</v>
      </c>
      <c r="C23" s="2">
        <v>2</v>
      </c>
      <c r="D23" s="2" t="s">
        <v>475</v>
      </c>
      <c r="E23" s="2" t="s">
        <v>476</v>
      </c>
      <c r="F23" s="2" t="s">
        <v>5596</v>
      </c>
      <c r="G23" s="2" t="s">
        <v>478</v>
      </c>
      <c r="H23" s="2" t="s">
        <v>5600</v>
      </c>
      <c r="I23" s="2" t="s">
        <v>5530</v>
      </c>
      <c r="J23" s="2">
        <v>21</v>
      </c>
      <c r="K23" s="2" t="s">
        <v>1</v>
      </c>
      <c r="L23" s="3">
        <v>41345</v>
      </c>
      <c r="M23" s="2" t="s">
        <v>5531</v>
      </c>
      <c r="N23" s="3">
        <v>41358</v>
      </c>
      <c r="O23" s="3">
        <v>42095</v>
      </c>
      <c r="P23" s="5">
        <v>41960</v>
      </c>
      <c r="Q23" s="3">
        <v>41960</v>
      </c>
      <c r="R23" s="3">
        <v>41471</v>
      </c>
      <c r="S23" s="3">
        <v>41904</v>
      </c>
      <c r="T23" s="3">
        <v>41513</v>
      </c>
      <c r="U23" s="3">
        <v>41652</v>
      </c>
      <c r="V23" s="2" t="s">
        <v>377</v>
      </c>
      <c r="W23" s="2" t="s">
        <v>377</v>
      </c>
      <c r="X23" s="2" t="s">
        <v>377</v>
      </c>
      <c r="Y23" s="3">
        <v>41694</v>
      </c>
      <c r="Z23" s="2" t="s">
        <v>377</v>
      </c>
      <c r="AA23" s="2" t="s">
        <v>377</v>
      </c>
      <c r="AB23" s="3">
        <v>41753</v>
      </c>
      <c r="AC23" s="3">
        <v>41942</v>
      </c>
      <c r="AD23" s="2" t="s">
        <v>377</v>
      </c>
      <c r="AE23" s="3">
        <v>41943</v>
      </c>
      <c r="AF23" s="3">
        <v>41960</v>
      </c>
      <c r="AG23" s="3">
        <v>41960</v>
      </c>
      <c r="AH23" s="2">
        <v>80</v>
      </c>
      <c r="AI23" s="2" t="s">
        <v>5601</v>
      </c>
      <c r="AJ23" s="2">
        <v>60001246</v>
      </c>
      <c r="AK23" s="2" t="s">
        <v>5600</v>
      </c>
      <c r="AL23" s="2" t="s">
        <v>347</v>
      </c>
    </row>
    <row r="24" spans="1:38">
      <c r="A24" s="2" t="s">
        <v>3551</v>
      </c>
      <c r="B24" s="2" t="s">
        <v>4171</v>
      </c>
      <c r="C24" s="2">
        <v>2</v>
      </c>
      <c r="D24" s="2" t="s">
        <v>493</v>
      </c>
      <c r="E24" s="2" t="s">
        <v>4185</v>
      </c>
      <c r="F24" s="2" t="s">
        <v>5602</v>
      </c>
      <c r="G24" s="2" t="s">
        <v>5603</v>
      </c>
      <c r="H24" s="2" t="s">
        <v>500</v>
      </c>
      <c r="I24" s="2" t="s">
        <v>5530</v>
      </c>
      <c r="J24" s="2">
        <v>5</v>
      </c>
      <c r="K24" s="2" t="s">
        <v>1</v>
      </c>
      <c r="L24" s="3">
        <v>41263</v>
      </c>
      <c r="M24" s="2" t="s">
        <v>5531</v>
      </c>
      <c r="N24" s="3">
        <v>41297</v>
      </c>
      <c r="O24" s="3">
        <v>41302</v>
      </c>
      <c r="P24" s="5">
        <v>41302</v>
      </c>
      <c r="Q24" s="3">
        <v>41302</v>
      </c>
      <c r="R24" s="2" t="s">
        <v>377</v>
      </c>
      <c r="S24" s="2" t="s">
        <v>377</v>
      </c>
      <c r="T24" s="2" t="s">
        <v>377</v>
      </c>
      <c r="U24" s="2" t="s">
        <v>377</v>
      </c>
      <c r="V24" s="2" t="s">
        <v>377</v>
      </c>
      <c r="W24" s="2" t="s">
        <v>377</v>
      </c>
      <c r="X24" s="2" t="s">
        <v>377</v>
      </c>
      <c r="Y24" s="2" t="s">
        <v>377</v>
      </c>
      <c r="Z24" s="3">
        <v>41297</v>
      </c>
      <c r="AA24" s="2" t="s">
        <v>377</v>
      </c>
      <c r="AB24" s="2" t="s">
        <v>377</v>
      </c>
      <c r="AC24" s="3">
        <v>41297</v>
      </c>
      <c r="AD24" s="3">
        <v>41297</v>
      </c>
      <c r="AE24" s="3">
        <v>41107</v>
      </c>
      <c r="AF24" s="2" t="s">
        <v>377</v>
      </c>
      <c r="AG24" s="2" t="s">
        <v>377</v>
      </c>
      <c r="AH24" s="2">
        <v>80</v>
      </c>
      <c r="AI24" s="2" t="s">
        <v>5604</v>
      </c>
      <c r="AJ24" s="2">
        <v>60001226</v>
      </c>
      <c r="AK24" s="2" t="s">
        <v>500</v>
      </c>
      <c r="AL24" s="2" t="s">
        <v>371</v>
      </c>
    </row>
    <row r="25" spans="1:38">
      <c r="A25" s="2" t="s">
        <v>3551</v>
      </c>
      <c r="B25" s="2" t="s">
        <v>4171</v>
      </c>
      <c r="C25" s="2">
        <v>9</v>
      </c>
      <c r="D25" s="2" t="s">
        <v>3139</v>
      </c>
      <c r="E25" s="2" t="s">
        <v>5605</v>
      </c>
      <c r="F25" s="2" t="s">
        <v>4788</v>
      </c>
      <c r="G25" s="2" t="s">
        <v>5606</v>
      </c>
      <c r="H25" s="2" t="s">
        <v>5607</v>
      </c>
      <c r="I25" s="2" t="s">
        <v>5505</v>
      </c>
      <c r="J25" s="2">
        <v>21</v>
      </c>
      <c r="K25" s="2" t="s">
        <v>1</v>
      </c>
      <c r="L25" s="3">
        <v>41352</v>
      </c>
      <c r="M25" s="2" t="s">
        <v>5531</v>
      </c>
      <c r="N25" s="3">
        <v>41353</v>
      </c>
      <c r="O25" s="3">
        <v>41946</v>
      </c>
      <c r="P25" s="5">
        <v>42401</v>
      </c>
      <c r="Q25" s="2" t="s">
        <v>377</v>
      </c>
      <c r="R25" s="3">
        <v>41838</v>
      </c>
      <c r="S25" s="2" t="s">
        <v>377</v>
      </c>
      <c r="T25" s="2" t="s">
        <v>377</v>
      </c>
      <c r="U25" s="2" t="s">
        <v>377</v>
      </c>
      <c r="V25" s="2" t="s">
        <v>377</v>
      </c>
      <c r="W25" s="3">
        <v>41897</v>
      </c>
      <c r="X25" s="2" t="s">
        <v>377</v>
      </c>
      <c r="Y25" s="2" t="s">
        <v>377</v>
      </c>
      <c r="Z25" s="2" t="s">
        <v>377</v>
      </c>
      <c r="AA25" s="2" t="s">
        <v>377</v>
      </c>
      <c r="AB25" s="2" t="s">
        <v>377</v>
      </c>
      <c r="AC25" s="2" t="s">
        <v>377</v>
      </c>
      <c r="AD25" s="2" t="s">
        <v>377</v>
      </c>
      <c r="AE25" s="2" t="s">
        <v>377</v>
      </c>
      <c r="AF25" s="2" t="s">
        <v>377</v>
      </c>
      <c r="AG25" s="2" t="s">
        <v>377</v>
      </c>
      <c r="AH25" s="2">
        <v>10</v>
      </c>
      <c r="AI25" s="2" t="s">
        <v>5608</v>
      </c>
      <c r="AJ25" s="2">
        <v>1266</v>
      </c>
      <c r="AK25" s="2" t="s">
        <v>4789</v>
      </c>
      <c r="AL25" s="2" t="s">
        <v>347</v>
      </c>
    </row>
    <row r="26" spans="1:38">
      <c r="A26" s="2" t="s">
        <v>3551</v>
      </c>
      <c r="B26" s="2" t="s">
        <v>4171</v>
      </c>
      <c r="C26" s="2">
        <v>12</v>
      </c>
      <c r="D26" s="2" t="s">
        <v>1883</v>
      </c>
      <c r="E26" s="2" t="s">
        <v>1890</v>
      </c>
      <c r="F26" s="2" t="s">
        <v>4870</v>
      </c>
      <c r="G26" s="2" t="s">
        <v>5609</v>
      </c>
      <c r="H26" s="2" t="s">
        <v>4871</v>
      </c>
      <c r="I26" s="2" t="s">
        <v>5530</v>
      </c>
      <c r="J26" s="2">
        <v>39</v>
      </c>
      <c r="K26" s="2" t="s">
        <v>1</v>
      </c>
      <c r="L26" s="3">
        <v>41331</v>
      </c>
      <c r="M26" s="2" t="s">
        <v>5531</v>
      </c>
      <c r="N26" s="3">
        <v>42065</v>
      </c>
      <c r="O26" s="3">
        <v>41759</v>
      </c>
      <c r="P26" s="5">
        <v>42072</v>
      </c>
      <c r="Q26" s="3">
        <v>42072</v>
      </c>
      <c r="R26" s="3">
        <v>41452</v>
      </c>
      <c r="S26" s="2" t="s">
        <v>377</v>
      </c>
      <c r="T26" s="2" t="s">
        <v>377</v>
      </c>
      <c r="U26" s="2" t="s">
        <v>377</v>
      </c>
      <c r="V26" s="2" t="s">
        <v>377</v>
      </c>
      <c r="W26" s="2" t="s">
        <v>377</v>
      </c>
      <c r="X26" s="2" t="s">
        <v>377</v>
      </c>
      <c r="Y26" s="2" t="s">
        <v>377</v>
      </c>
      <c r="Z26" s="3">
        <v>41914</v>
      </c>
      <c r="AA26" s="2" t="s">
        <v>377</v>
      </c>
      <c r="AB26" s="3">
        <v>41918</v>
      </c>
      <c r="AC26" s="3">
        <v>42058</v>
      </c>
      <c r="AD26" s="3">
        <v>42066</v>
      </c>
      <c r="AE26" s="3">
        <v>42066</v>
      </c>
      <c r="AF26" s="2" t="s">
        <v>377</v>
      </c>
      <c r="AG26" s="2" t="s">
        <v>377</v>
      </c>
      <c r="AH26" s="2">
        <v>80</v>
      </c>
      <c r="AI26" s="2" t="s">
        <v>5610</v>
      </c>
      <c r="AJ26" s="2">
        <v>1306</v>
      </c>
      <c r="AK26" s="2" t="s">
        <v>4871</v>
      </c>
      <c r="AL26" s="2" t="s">
        <v>347</v>
      </c>
    </row>
    <row r="27" spans="1:38">
      <c r="A27" s="2" t="s">
        <v>3551</v>
      </c>
      <c r="B27" s="2" t="s">
        <v>3762</v>
      </c>
      <c r="C27" s="2">
        <v>3</v>
      </c>
      <c r="D27" s="2" t="s">
        <v>681</v>
      </c>
      <c r="E27" s="2" t="s">
        <v>658</v>
      </c>
      <c r="F27" s="2" t="s">
        <v>3591</v>
      </c>
      <c r="G27" s="2" t="s">
        <v>3593</v>
      </c>
      <c r="H27" s="2" t="s">
        <v>3594</v>
      </c>
      <c r="I27" s="2" t="s">
        <v>5505</v>
      </c>
      <c r="J27" s="2">
        <v>52</v>
      </c>
      <c r="K27" s="2" t="s">
        <v>1</v>
      </c>
      <c r="L27" s="3">
        <v>41452</v>
      </c>
      <c r="M27" s="2" t="s">
        <v>5531</v>
      </c>
      <c r="N27" s="3">
        <v>41453</v>
      </c>
      <c r="O27" s="3">
        <v>42293</v>
      </c>
      <c r="P27" s="5">
        <v>42689</v>
      </c>
      <c r="Q27" s="2" t="s">
        <v>377</v>
      </c>
      <c r="R27" s="2" t="s">
        <v>377</v>
      </c>
      <c r="S27" s="2" t="s">
        <v>377</v>
      </c>
      <c r="T27" s="2" t="s">
        <v>377</v>
      </c>
      <c r="U27" s="2" t="s">
        <v>377</v>
      </c>
      <c r="V27" s="2" t="s">
        <v>377</v>
      </c>
      <c r="W27" s="2" t="s">
        <v>377</v>
      </c>
      <c r="X27" s="2" t="s">
        <v>377</v>
      </c>
      <c r="Y27" s="2" t="s">
        <v>377</v>
      </c>
      <c r="Z27" s="2" t="s">
        <v>377</v>
      </c>
      <c r="AA27" s="2" t="s">
        <v>377</v>
      </c>
      <c r="AB27" s="2" t="s">
        <v>377</v>
      </c>
      <c r="AC27" s="2" t="s">
        <v>377</v>
      </c>
      <c r="AD27" s="2" t="s">
        <v>377</v>
      </c>
      <c r="AE27" s="2" t="s">
        <v>377</v>
      </c>
      <c r="AF27" s="2" t="s">
        <v>377</v>
      </c>
      <c r="AG27" s="2" t="s">
        <v>377</v>
      </c>
      <c r="AH27" s="2">
        <v>20</v>
      </c>
      <c r="AI27" s="2" t="s">
        <v>5611</v>
      </c>
      <c r="AJ27" s="2">
        <v>157</v>
      </c>
      <c r="AK27" s="2" t="s">
        <v>3592</v>
      </c>
      <c r="AL27" s="2" t="s">
        <v>347</v>
      </c>
    </row>
    <row r="28" spans="1:38">
      <c r="A28" s="2" t="s">
        <v>3551</v>
      </c>
      <c r="B28" s="2" t="s">
        <v>3762</v>
      </c>
      <c r="C28" s="2">
        <v>12</v>
      </c>
      <c r="D28" s="2" t="s">
        <v>1927</v>
      </c>
      <c r="E28" s="2" t="s">
        <v>1937</v>
      </c>
      <c r="F28" s="2" t="s">
        <v>5612</v>
      </c>
      <c r="G28" s="2" t="s">
        <v>5612</v>
      </c>
      <c r="H28" s="2" t="s">
        <v>5613</v>
      </c>
      <c r="I28" s="2" t="s">
        <v>5530</v>
      </c>
      <c r="J28" s="2">
        <v>26</v>
      </c>
      <c r="K28" s="2" t="s">
        <v>1</v>
      </c>
      <c r="L28" s="3">
        <v>41344</v>
      </c>
      <c r="M28" s="2" t="s">
        <v>5531</v>
      </c>
      <c r="N28" s="3">
        <v>41351</v>
      </c>
      <c r="O28" s="3">
        <v>41866</v>
      </c>
      <c r="P28" s="5">
        <v>42051</v>
      </c>
      <c r="Q28" s="3">
        <v>42051</v>
      </c>
      <c r="R28" s="2" t="s">
        <v>377</v>
      </c>
      <c r="S28" s="2" t="s">
        <v>377</v>
      </c>
      <c r="T28" s="2" t="s">
        <v>377</v>
      </c>
      <c r="U28" s="2" t="s">
        <v>377</v>
      </c>
      <c r="V28" s="2" t="s">
        <v>377</v>
      </c>
      <c r="W28" s="2" t="s">
        <v>377</v>
      </c>
      <c r="X28" s="2" t="s">
        <v>377</v>
      </c>
      <c r="Y28" s="2" t="s">
        <v>377</v>
      </c>
      <c r="Z28" s="3">
        <v>41709</v>
      </c>
      <c r="AA28" s="3">
        <v>41676</v>
      </c>
      <c r="AB28" s="3">
        <v>41766</v>
      </c>
      <c r="AC28" s="3">
        <v>42037</v>
      </c>
      <c r="AD28" s="3">
        <v>42048</v>
      </c>
      <c r="AE28" s="2" t="s">
        <v>377</v>
      </c>
      <c r="AF28" s="2" t="s">
        <v>377</v>
      </c>
      <c r="AG28" s="2" t="s">
        <v>377</v>
      </c>
      <c r="AH28" s="2">
        <v>80</v>
      </c>
      <c r="AI28" s="2" t="s">
        <v>5614</v>
      </c>
      <c r="AJ28" s="2">
        <v>686</v>
      </c>
      <c r="AK28" s="2" t="s">
        <v>5613</v>
      </c>
      <c r="AL28" s="2" t="s">
        <v>371</v>
      </c>
    </row>
    <row r="29" spans="1:38">
      <c r="A29" s="2" t="s">
        <v>3551</v>
      </c>
      <c r="B29" s="2" t="s">
        <v>3762</v>
      </c>
      <c r="C29" s="2">
        <v>3</v>
      </c>
      <c r="D29" s="2" t="s">
        <v>681</v>
      </c>
      <c r="E29" s="2" t="s">
        <v>658</v>
      </c>
      <c r="F29" s="2" t="s">
        <v>5615</v>
      </c>
      <c r="G29" s="2" t="s">
        <v>5615</v>
      </c>
      <c r="H29" s="2" t="s">
        <v>5616</v>
      </c>
      <c r="I29" s="2" t="s">
        <v>5530</v>
      </c>
      <c r="J29" s="2">
        <v>8</v>
      </c>
      <c r="K29" s="2" t="s">
        <v>1</v>
      </c>
      <c r="L29" s="3">
        <v>41282</v>
      </c>
      <c r="M29" s="2" t="s">
        <v>5531</v>
      </c>
      <c r="N29" s="3">
        <v>41283</v>
      </c>
      <c r="O29" s="3">
        <v>41295</v>
      </c>
      <c r="P29" s="5">
        <v>41295</v>
      </c>
      <c r="Q29" s="3">
        <v>41295</v>
      </c>
      <c r="R29" s="2" t="s">
        <v>377</v>
      </c>
      <c r="S29" s="2" t="s">
        <v>377</v>
      </c>
      <c r="T29" s="2" t="s">
        <v>377</v>
      </c>
      <c r="U29" s="2" t="s">
        <v>377</v>
      </c>
      <c r="V29" s="2" t="s">
        <v>377</v>
      </c>
      <c r="W29" s="2" t="s">
        <v>377</v>
      </c>
      <c r="X29" s="2" t="s">
        <v>377</v>
      </c>
      <c r="Y29" s="2" t="s">
        <v>377</v>
      </c>
      <c r="Z29" s="3">
        <v>41283</v>
      </c>
      <c r="AA29" s="2" t="s">
        <v>377</v>
      </c>
      <c r="AB29" s="2" t="s">
        <v>377</v>
      </c>
      <c r="AC29" s="3">
        <v>41283</v>
      </c>
      <c r="AD29" s="3">
        <v>41283</v>
      </c>
      <c r="AE29" s="3">
        <v>41263</v>
      </c>
      <c r="AF29" s="2" t="s">
        <v>377</v>
      </c>
      <c r="AG29" s="2" t="s">
        <v>377</v>
      </c>
      <c r="AH29" s="2">
        <v>80</v>
      </c>
      <c r="AI29" s="2" t="s">
        <v>5617</v>
      </c>
      <c r="AJ29" s="2">
        <v>38</v>
      </c>
      <c r="AK29" s="2" t="s">
        <v>5616</v>
      </c>
      <c r="AL29" s="2" t="s">
        <v>371</v>
      </c>
    </row>
    <row r="30" spans="1:38">
      <c r="A30" s="2" t="s">
        <v>3551</v>
      </c>
      <c r="B30" s="2" t="s">
        <v>3762</v>
      </c>
      <c r="C30" s="2">
        <v>3</v>
      </c>
      <c r="D30" s="2" t="s">
        <v>681</v>
      </c>
      <c r="E30" s="2" t="s">
        <v>658</v>
      </c>
      <c r="F30" s="2" t="s">
        <v>5615</v>
      </c>
      <c r="G30" s="2" t="s">
        <v>5618</v>
      </c>
      <c r="H30" s="2" t="s">
        <v>5619</v>
      </c>
      <c r="I30" s="2" t="s">
        <v>5505</v>
      </c>
      <c r="J30" s="2">
        <v>80</v>
      </c>
      <c r="K30" s="2" t="s">
        <v>1</v>
      </c>
      <c r="L30" s="3">
        <v>41354</v>
      </c>
      <c r="M30" s="2" t="s">
        <v>5531</v>
      </c>
      <c r="N30" s="3">
        <v>41367</v>
      </c>
      <c r="O30" s="3">
        <v>41786</v>
      </c>
      <c r="P30" s="5">
        <v>42794</v>
      </c>
      <c r="Q30" s="2" t="s">
        <v>377</v>
      </c>
      <c r="R30" s="2" t="s">
        <v>377</v>
      </c>
      <c r="S30" s="2" t="s">
        <v>377</v>
      </c>
      <c r="T30" s="2" t="s">
        <v>377</v>
      </c>
      <c r="U30" s="2" t="s">
        <v>377</v>
      </c>
      <c r="V30" s="2" t="s">
        <v>377</v>
      </c>
      <c r="W30" s="2" t="s">
        <v>377</v>
      </c>
      <c r="X30" s="2" t="s">
        <v>377</v>
      </c>
      <c r="Y30" s="2" t="s">
        <v>377</v>
      </c>
      <c r="Z30" s="2" t="s">
        <v>377</v>
      </c>
      <c r="AA30" s="2" t="s">
        <v>377</v>
      </c>
      <c r="AB30" s="2" t="s">
        <v>377</v>
      </c>
      <c r="AC30" s="2" t="s">
        <v>377</v>
      </c>
      <c r="AD30" s="2" t="s">
        <v>377</v>
      </c>
      <c r="AE30" s="2" t="s">
        <v>377</v>
      </c>
      <c r="AF30" s="2" t="s">
        <v>377</v>
      </c>
      <c r="AG30" s="2" t="s">
        <v>377</v>
      </c>
      <c r="AH30" s="2">
        <v>20</v>
      </c>
      <c r="AI30" s="2" t="s">
        <v>5620</v>
      </c>
      <c r="AJ30" s="2">
        <v>38</v>
      </c>
      <c r="AK30" s="2" t="s">
        <v>5616</v>
      </c>
      <c r="AL30" s="2" t="s">
        <v>347</v>
      </c>
    </row>
    <row r="31" spans="1:38">
      <c r="A31" s="2" t="s">
        <v>3551</v>
      </c>
      <c r="B31" s="2" t="s">
        <v>3762</v>
      </c>
      <c r="C31" s="2">
        <v>9</v>
      </c>
      <c r="D31" s="2" t="s">
        <v>1654</v>
      </c>
      <c r="E31" s="2" t="s">
        <v>1655</v>
      </c>
      <c r="F31" s="2" t="s">
        <v>3764</v>
      </c>
      <c r="G31" s="2" t="s">
        <v>3766</v>
      </c>
      <c r="H31" s="2" t="s">
        <v>3767</v>
      </c>
      <c r="I31" s="2" t="s">
        <v>5505</v>
      </c>
      <c r="J31" s="2">
        <v>60</v>
      </c>
      <c r="K31" s="2" t="s">
        <v>1</v>
      </c>
      <c r="L31" s="3">
        <v>41352</v>
      </c>
      <c r="M31" s="2" t="s">
        <v>5531</v>
      </c>
      <c r="N31" s="3">
        <v>41353</v>
      </c>
      <c r="O31" s="3">
        <v>42440</v>
      </c>
      <c r="P31" s="5">
        <v>43214</v>
      </c>
      <c r="Q31" s="2" t="s">
        <v>377</v>
      </c>
      <c r="R31" s="2" t="s">
        <v>377</v>
      </c>
      <c r="S31" s="2" t="s">
        <v>377</v>
      </c>
      <c r="T31" s="2" t="s">
        <v>377</v>
      </c>
      <c r="U31" s="2" t="s">
        <v>377</v>
      </c>
      <c r="V31" s="2" t="s">
        <v>377</v>
      </c>
      <c r="W31" s="2" t="s">
        <v>377</v>
      </c>
      <c r="X31" s="2" t="s">
        <v>377</v>
      </c>
      <c r="Y31" s="2" t="s">
        <v>377</v>
      </c>
      <c r="Z31" s="2" t="s">
        <v>377</v>
      </c>
      <c r="AA31" s="2" t="s">
        <v>377</v>
      </c>
      <c r="AB31" s="2" t="s">
        <v>377</v>
      </c>
      <c r="AC31" s="2" t="s">
        <v>377</v>
      </c>
      <c r="AD31" s="2" t="s">
        <v>377</v>
      </c>
      <c r="AE31" s="2" t="s">
        <v>377</v>
      </c>
      <c r="AF31" s="2" t="s">
        <v>377</v>
      </c>
      <c r="AG31" s="2" t="s">
        <v>377</v>
      </c>
      <c r="AH31" s="2">
        <v>50</v>
      </c>
      <c r="AI31" s="2" t="s">
        <v>5621</v>
      </c>
      <c r="AJ31" s="2">
        <v>928</v>
      </c>
      <c r="AK31" s="2" t="s">
        <v>3765</v>
      </c>
      <c r="AL31" s="2" t="s">
        <v>347</v>
      </c>
    </row>
    <row r="32" spans="1:38">
      <c r="A32" s="2" t="s">
        <v>3551</v>
      </c>
      <c r="B32" s="2" t="s">
        <v>3553</v>
      </c>
      <c r="C32" s="2">
        <v>1</v>
      </c>
      <c r="D32" s="2" t="s">
        <v>2823</v>
      </c>
      <c r="E32" s="2" t="s">
        <v>2824</v>
      </c>
      <c r="F32" s="2" t="s">
        <v>3556</v>
      </c>
      <c r="G32" s="2" t="s">
        <v>3558</v>
      </c>
      <c r="H32" s="2" t="s">
        <v>3559</v>
      </c>
      <c r="I32" s="2" t="s">
        <v>5505</v>
      </c>
      <c r="J32" s="2">
        <v>13</v>
      </c>
      <c r="K32" s="2" t="s">
        <v>1</v>
      </c>
      <c r="L32" s="3">
        <v>41332</v>
      </c>
      <c r="M32" s="2" t="s">
        <v>5531</v>
      </c>
      <c r="N32" s="3">
        <v>41351</v>
      </c>
      <c r="O32" s="3">
        <v>41884</v>
      </c>
      <c r="P32" s="5">
        <v>43738</v>
      </c>
      <c r="Q32" s="2" t="s">
        <v>377</v>
      </c>
      <c r="R32" s="2" t="s">
        <v>377</v>
      </c>
      <c r="S32" s="2" t="s">
        <v>377</v>
      </c>
      <c r="T32" s="2" t="s">
        <v>377</v>
      </c>
      <c r="U32" s="2" t="s">
        <v>377</v>
      </c>
      <c r="V32" s="2" t="s">
        <v>377</v>
      </c>
      <c r="W32" s="3">
        <v>41927</v>
      </c>
      <c r="X32" s="2" t="s">
        <v>377</v>
      </c>
      <c r="Y32" s="2" t="s">
        <v>377</v>
      </c>
      <c r="Z32" s="2" t="s">
        <v>377</v>
      </c>
      <c r="AA32" s="2" t="s">
        <v>377</v>
      </c>
      <c r="AB32" s="2" t="s">
        <v>377</v>
      </c>
      <c r="AC32" s="2" t="s">
        <v>377</v>
      </c>
      <c r="AD32" s="2" t="s">
        <v>377</v>
      </c>
      <c r="AE32" s="2" t="s">
        <v>377</v>
      </c>
      <c r="AF32" s="2" t="s">
        <v>377</v>
      </c>
      <c r="AG32" s="2" t="s">
        <v>377</v>
      </c>
      <c r="AH32" s="2">
        <v>10</v>
      </c>
      <c r="AI32" s="2" t="s">
        <v>3561</v>
      </c>
      <c r="AJ32" s="2">
        <v>28</v>
      </c>
      <c r="AK32" s="2" t="s">
        <v>3557</v>
      </c>
      <c r="AL32" s="2" t="s">
        <v>371</v>
      </c>
    </row>
    <row r="33" spans="1:38">
      <c r="A33" s="2" t="s">
        <v>3551</v>
      </c>
      <c r="B33" s="2" t="s">
        <v>3553</v>
      </c>
      <c r="C33" s="2">
        <v>1</v>
      </c>
      <c r="D33" s="2" t="s">
        <v>359</v>
      </c>
      <c r="E33" s="2" t="s">
        <v>366</v>
      </c>
      <c r="F33" s="2" t="s">
        <v>5622</v>
      </c>
      <c r="G33" s="2" t="s">
        <v>5623</v>
      </c>
      <c r="H33" s="2" t="s">
        <v>5624</v>
      </c>
      <c r="I33" s="2" t="s">
        <v>5530</v>
      </c>
      <c r="J33" s="2">
        <v>78</v>
      </c>
      <c r="K33" s="2" t="s">
        <v>1</v>
      </c>
      <c r="L33" s="3">
        <v>41332</v>
      </c>
      <c r="M33" s="2" t="s">
        <v>5531</v>
      </c>
      <c r="N33" s="3">
        <v>41351</v>
      </c>
      <c r="O33" s="3">
        <v>42001</v>
      </c>
      <c r="P33" s="5">
        <v>42285</v>
      </c>
      <c r="Q33" s="3">
        <v>42285</v>
      </c>
      <c r="R33" s="2" t="s">
        <v>377</v>
      </c>
      <c r="S33" s="2" t="s">
        <v>377</v>
      </c>
      <c r="T33" s="2" t="s">
        <v>377</v>
      </c>
      <c r="U33" s="2" t="s">
        <v>377</v>
      </c>
      <c r="V33" s="2" t="s">
        <v>377</v>
      </c>
      <c r="W33" s="2" t="s">
        <v>377</v>
      </c>
      <c r="X33" s="2" t="s">
        <v>377</v>
      </c>
      <c r="Y33" s="3">
        <v>41947</v>
      </c>
      <c r="Z33" s="2" t="s">
        <v>377</v>
      </c>
      <c r="AA33" s="2" t="s">
        <v>377</v>
      </c>
      <c r="AB33" s="3">
        <v>42010</v>
      </c>
      <c r="AC33" s="3">
        <v>42283</v>
      </c>
      <c r="AD33" s="3">
        <v>42283</v>
      </c>
      <c r="AE33" s="3">
        <v>42283</v>
      </c>
      <c r="AF33" s="3">
        <v>42283</v>
      </c>
      <c r="AG33" s="3">
        <v>42283</v>
      </c>
      <c r="AH33" s="2">
        <v>90</v>
      </c>
      <c r="AI33" s="2" t="s">
        <v>5625</v>
      </c>
      <c r="AJ33" s="2">
        <v>47</v>
      </c>
      <c r="AK33" s="2" t="s">
        <v>5626</v>
      </c>
      <c r="AL33" s="2" t="s">
        <v>347</v>
      </c>
    </row>
    <row r="34" spans="1:38">
      <c r="A34" s="2" t="s">
        <v>3551</v>
      </c>
      <c r="B34" s="2" t="s">
        <v>3553</v>
      </c>
      <c r="C34" s="2">
        <v>11</v>
      </c>
      <c r="D34" s="2" t="s">
        <v>1696</v>
      </c>
      <c r="E34" s="2" t="s">
        <v>5627</v>
      </c>
      <c r="F34" s="2" t="s">
        <v>4806</v>
      </c>
      <c r="G34" s="2" t="s">
        <v>5628</v>
      </c>
      <c r="H34" s="2" t="s">
        <v>1698</v>
      </c>
      <c r="I34" s="2" t="s">
        <v>5530</v>
      </c>
      <c r="J34" s="2">
        <v>8</v>
      </c>
      <c r="K34" s="2" t="s">
        <v>1</v>
      </c>
      <c r="L34" s="3">
        <v>41345</v>
      </c>
      <c r="M34" s="2" t="s">
        <v>5531</v>
      </c>
      <c r="N34" s="3">
        <v>41351</v>
      </c>
      <c r="O34" s="3">
        <v>41519</v>
      </c>
      <c r="P34" s="5">
        <v>41526</v>
      </c>
      <c r="Q34" s="3">
        <v>41526</v>
      </c>
      <c r="R34" s="2" t="s">
        <v>377</v>
      </c>
      <c r="S34" s="2" t="s">
        <v>377</v>
      </c>
      <c r="T34" s="2" t="s">
        <v>377</v>
      </c>
      <c r="U34" s="2" t="s">
        <v>377</v>
      </c>
      <c r="V34" s="2" t="s">
        <v>377</v>
      </c>
      <c r="W34" s="2" t="s">
        <v>377</v>
      </c>
      <c r="X34" s="2" t="s">
        <v>377</v>
      </c>
      <c r="Y34" s="2" t="s">
        <v>377</v>
      </c>
      <c r="Z34" s="3">
        <v>41520</v>
      </c>
      <c r="AA34" s="2" t="s">
        <v>377</v>
      </c>
      <c r="AB34" s="2" t="s">
        <v>377</v>
      </c>
      <c r="AC34" s="3">
        <v>41520</v>
      </c>
      <c r="AD34" s="3">
        <v>41520</v>
      </c>
      <c r="AE34" s="2" t="s">
        <v>377</v>
      </c>
      <c r="AF34" s="2" t="s">
        <v>377</v>
      </c>
      <c r="AG34" s="2" t="s">
        <v>377</v>
      </c>
      <c r="AH34" s="2">
        <v>80</v>
      </c>
      <c r="AI34" s="2" t="s">
        <v>5629</v>
      </c>
      <c r="AJ34" s="2">
        <v>408</v>
      </c>
      <c r="AK34" s="2" t="s">
        <v>1698</v>
      </c>
      <c r="AL34" s="2" t="s">
        <v>371</v>
      </c>
    </row>
    <row r="35" spans="1:38">
      <c r="A35" s="2" t="s">
        <v>3551</v>
      </c>
      <c r="B35" s="2" t="s">
        <v>3553</v>
      </c>
      <c r="C35" s="2">
        <v>1</v>
      </c>
      <c r="D35" s="2" t="s">
        <v>351</v>
      </c>
      <c r="E35" s="2" t="s">
        <v>5630</v>
      </c>
      <c r="F35" s="2" t="s">
        <v>5631</v>
      </c>
      <c r="G35" s="2" t="s">
        <v>5632</v>
      </c>
      <c r="H35" s="2" t="s">
        <v>5633</v>
      </c>
      <c r="I35" s="2" t="s">
        <v>5530</v>
      </c>
      <c r="J35" s="2">
        <v>31</v>
      </c>
      <c r="K35" s="2" t="s">
        <v>1</v>
      </c>
      <c r="L35" s="3">
        <v>41332</v>
      </c>
      <c r="M35" s="2" t="s">
        <v>5531</v>
      </c>
      <c r="N35" s="3">
        <v>41351</v>
      </c>
      <c r="O35" s="3">
        <v>42009</v>
      </c>
      <c r="P35" s="5">
        <v>42361</v>
      </c>
      <c r="Q35" s="3">
        <v>42354</v>
      </c>
      <c r="R35" s="2" t="s">
        <v>377</v>
      </c>
      <c r="S35" s="2" t="s">
        <v>377</v>
      </c>
      <c r="T35" s="2" t="s">
        <v>377</v>
      </c>
      <c r="U35" s="2" t="s">
        <v>377</v>
      </c>
      <c r="V35" s="2" t="s">
        <v>377</v>
      </c>
      <c r="W35" s="2" t="s">
        <v>377</v>
      </c>
      <c r="X35" s="2" t="s">
        <v>377</v>
      </c>
      <c r="Y35" s="3">
        <v>41792</v>
      </c>
      <c r="Z35" s="3">
        <v>42072</v>
      </c>
      <c r="AA35" s="2" t="s">
        <v>377</v>
      </c>
      <c r="AB35" s="3">
        <v>42050</v>
      </c>
      <c r="AC35" s="3">
        <v>42335</v>
      </c>
      <c r="AD35" s="3">
        <v>42352</v>
      </c>
      <c r="AE35" s="2" t="s">
        <v>377</v>
      </c>
      <c r="AF35" s="2" t="s">
        <v>377</v>
      </c>
      <c r="AG35" s="2" t="s">
        <v>377</v>
      </c>
      <c r="AH35" s="2">
        <v>90</v>
      </c>
      <c r="AI35" s="2" t="s">
        <v>5634</v>
      </c>
      <c r="AJ35" s="2">
        <v>430</v>
      </c>
      <c r="AK35" s="2" t="s">
        <v>5635</v>
      </c>
      <c r="AL35" s="2" t="s">
        <v>347</v>
      </c>
    </row>
    <row r="36" spans="1:38">
      <c r="A36" s="2" t="s">
        <v>3551</v>
      </c>
      <c r="B36" s="2" t="s">
        <v>3553</v>
      </c>
      <c r="C36" s="2">
        <v>1</v>
      </c>
      <c r="D36" s="2" t="s">
        <v>2823</v>
      </c>
      <c r="E36" s="2" t="s">
        <v>2035</v>
      </c>
      <c r="F36" s="2" t="s">
        <v>4121</v>
      </c>
      <c r="G36" s="2" t="s">
        <v>5636</v>
      </c>
      <c r="H36" s="2" t="s">
        <v>5637</v>
      </c>
      <c r="I36" s="2" t="s">
        <v>5530</v>
      </c>
      <c r="J36" s="2">
        <v>8</v>
      </c>
      <c r="K36" s="2" t="s">
        <v>1</v>
      </c>
      <c r="L36" s="3">
        <v>41302</v>
      </c>
      <c r="M36" s="2" t="s">
        <v>5531</v>
      </c>
      <c r="N36" s="3">
        <v>41317</v>
      </c>
      <c r="O36" s="3">
        <v>41323</v>
      </c>
      <c r="P36" s="5">
        <v>41323</v>
      </c>
      <c r="Q36" s="3">
        <v>41323</v>
      </c>
      <c r="R36" s="2" t="s">
        <v>377</v>
      </c>
      <c r="S36" s="2" t="s">
        <v>377</v>
      </c>
      <c r="T36" s="2" t="s">
        <v>377</v>
      </c>
      <c r="U36" s="2" t="s">
        <v>377</v>
      </c>
      <c r="V36" s="2" t="s">
        <v>377</v>
      </c>
      <c r="W36" s="2" t="s">
        <v>377</v>
      </c>
      <c r="X36" s="2" t="s">
        <v>377</v>
      </c>
      <c r="Y36" s="2" t="s">
        <v>377</v>
      </c>
      <c r="Z36" s="2" t="s">
        <v>377</v>
      </c>
      <c r="AA36" s="2" t="s">
        <v>377</v>
      </c>
      <c r="AB36" s="2" t="s">
        <v>377</v>
      </c>
      <c r="AC36" s="2" t="s">
        <v>377</v>
      </c>
      <c r="AD36" s="3">
        <v>41317</v>
      </c>
      <c r="AE36" s="2" t="s">
        <v>377</v>
      </c>
      <c r="AF36" s="2" t="s">
        <v>377</v>
      </c>
      <c r="AG36" s="2" t="s">
        <v>377</v>
      </c>
      <c r="AH36" s="2">
        <v>80</v>
      </c>
      <c r="AI36" s="2" t="s">
        <v>5638</v>
      </c>
      <c r="AJ36" s="2">
        <v>485</v>
      </c>
      <c r="AK36" s="2" t="s">
        <v>4122</v>
      </c>
      <c r="AL36" s="2" t="s">
        <v>371</v>
      </c>
    </row>
    <row r="37" spans="1:38">
      <c r="A37" s="2" t="s">
        <v>3551</v>
      </c>
      <c r="B37" s="2" t="s">
        <v>3553</v>
      </c>
      <c r="C37" s="2">
        <v>11</v>
      </c>
      <c r="D37" s="2" t="s">
        <v>1702</v>
      </c>
      <c r="E37" s="2" t="s">
        <v>5639</v>
      </c>
      <c r="F37" s="2" t="s">
        <v>5640</v>
      </c>
      <c r="G37" s="2" t="s">
        <v>5641</v>
      </c>
      <c r="H37" s="2" t="s">
        <v>5642</v>
      </c>
      <c r="I37" s="2" t="s">
        <v>5505</v>
      </c>
      <c r="J37" s="2">
        <v>44</v>
      </c>
      <c r="K37" s="2" t="s">
        <v>1</v>
      </c>
      <c r="L37" s="3">
        <v>41359</v>
      </c>
      <c r="M37" s="2" t="s">
        <v>5531</v>
      </c>
      <c r="N37" s="3">
        <v>41359</v>
      </c>
      <c r="O37" s="3">
        <v>42009</v>
      </c>
      <c r="P37" s="5">
        <v>42394</v>
      </c>
      <c r="Q37" s="2" t="s">
        <v>377</v>
      </c>
      <c r="R37" s="3">
        <v>41471</v>
      </c>
      <c r="S37" s="2" t="s">
        <v>377</v>
      </c>
      <c r="T37" s="3">
        <v>41527</v>
      </c>
      <c r="U37" s="3">
        <v>41463</v>
      </c>
      <c r="V37" s="2" t="s">
        <v>377</v>
      </c>
      <c r="W37" s="3">
        <v>41899</v>
      </c>
      <c r="X37" s="3">
        <v>41926</v>
      </c>
      <c r="Y37" s="2" t="s">
        <v>377</v>
      </c>
      <c r="Z37" s="2" t="s">
        <v>377</v>
      </c>
      <c r="AA37" s="2" t="s">
        <v>377</v>
      </c>
      <c r="AB37" s="2" t="s">
        <v>377</v>
      </c>
      <c r="AC37" s="2" t="s">
        <v>377</v>
      </c>
      <c r="AD37" s="2" t="s">
        <v>377</v>
      </c>
      <c r="AE37" s="2" t="s">
        <v>377</v>
      </c>
      <c r="AF37" s="2" t="s">
        <v>377</v>
      </c>
      <c r="AG37" s="2" t="s">
        <v>377</v>
      </c>
      <c r="AH37" s="2">
        <v>10</v>
      </c>
      <c r="AI37" s="2" t="s">
        <v>5643</v>
      </c>
      <c r="AJ37" s="2">
        <v>972</v>
      </c>
      <c r="AK37" s="2" t="s">
        <v>5642</v>
      </c>
      <c r="AL37" s="2" t="s">
        <v>347</v>
      </c>
    </row>
    <row r="38" spans="1:38">
      <c r="A38" s="2" t="s">
        <v>3551</v>
      </c>
      <c r="B38" s="2" t="s">
        <v>3553</v>
      </c>
      <c r="C38" s="2">
        <v>11</v>
      </c>
      <c r="D38" s="2" t="s">
        <v>1702</v>
      </c>
      <c r="E38" s="2" t="s">
        <v>5644</v>
      </c>
      <c r="F38" s="2" t="s">
        <v>4811</v>
      </c>
      <c r="G38" s="2" t="s">
        <v>1716</v>
      </c>
      <c r="H38" s="2" t="s">
        <v>1704</v>
      </c>
      <c r="I38" s="2" t="s">
        <v>5530</v>
      </c>
      <c r="J38" s="2">
        <v>5</v>
      </c>
      <c r="K38" s="2" t="s">
        <v>1</v>
      </c>
      <c r="L38" s="3">
        <v>41360</v>
      </c>
      <c r="M38" s="2" t="s">
        <v>5531</v>
      </c>
      <c r="N38" s="3">
        <v>41369</v>
      </c>
      <c r="O38" s="3">
        <v>41596</v>
      </c>
      <c r="P38" s="4" t="s">
        <v>377</v>
      </c>
      <c r="Q38" s="3">
        <v>41596</v>
      </c>
      <c r="R38" s="2" t="s">
        <v>377</v>
      </c>
      <c r="S38" s="2" t="s">
        <v>377</v>
      </c>
      <c r="T38" s="2" t="s">
        <v>377</v>
      </c>
      <c r="U38" s="2" t="s">
        <v>377</v>
      </c>
      <c r="V38" s="2" t="s">
        <v>377</v>
      </c>
      <c r="W38" s="2" t="s">
        <v>377</v>
      </c>
      <c r="X38" s="2" t="s">
        <v>377</v>
      </c>
      <c r="Y38" s="2" t="s">
        <v>377</v>
      </c>
      <c r="Z38" s="2" t="s">
        <v>377</v>
      </c>
      <c r="AA38" s="2" t="s">
        <v>377</v>
      </c>
      <c r="AB38" s="2" t="s">
        <v>377</v>
      </c>
      <c r="AC38" s="2" t="s">
        <v>377</v>
      </c>
      <c r="AD38" s="2" t="s">
        <v>377</v>
      </c>
      <c r="AE38" s="2" t="s">
        <v>377</v>
      </c>
      <c r="AF38" s="2" t="s">
        <v>377</v>
      </c>
      <c r="AG38" s="2" t="s">
        <v>377</v>
      </c>
      <c r="AH38" s="2">
        <v>80</v>
      </c>
      <c r="AI38" s="2" t="s">
        <v>5645</v>
      </c>
      <c r="AJ38" s="2">
        <v>1557</v>
      </c>
      <c r="AK38" s="2" t="s">
        <v>1704</v>
      </c>
      <c r="AL38" s="2" t="s">
        <v>371</v>
      </c>
    </row>
    <row r="39" spans="1:38">
      <c r="A39" s="2" t="s">
        <v>3551</v>
      </c>
      <c r="B39" s="2" t="s">
        <v>3553</v>
      </c>
      <c r="C39" s="2">
        <v>11</v>
      </c>
      <c r="D39" s="2" t="s">
        <v>1736</v>
      </c>
      <c r="E39" s="2" t="s">
        <v>1737</v>
      </c>
      <c r="F39" s="2" t="s">
        <v>3783</v>
      </c>
      <c r="G39" s="2" t="s">
        <v>3784</v>
      </c>
      <c r="H39" s="2" t="s">
        <v>3785</v>
      </c>
      <c r="I39" s="2" t="s">
        <v>5505</v>
      </c>
      <c r="J39" s="2">
        <v>29</v>
      </c>
      <c r="K39" s="2" t="s">
        <v>1</v>
      </c>
      <c r="L39" s="3">
        <v>41347</v>
      </c>
      <c r="M39" s="2" t="s">
        <v>5531</v>
      </c>
      <c r="N39" s="3">
        <v>41351</v>
      </c>
      <c r="O39" s="3">
        <v>42247</v>
      </c>
      <c r="P39" s="5">
        <v>42954</v>
      </c>
      <c r="Q39" s="2" t="s">
        <v>377</v>
      </c>
      <c r="R39" s="2" t="s">
        <v>377</v>
      </c>
      <c r="S39" s="2" t="s">
        <v>377</v>
      </c>
      <c r="T39" s="2" t="s">
        <v>377</v>
      </c>
      <c r="U39" s="2" t="s">
        <v>377</v>
      </c>
      <c r="V39" s="2" t="s">
        <v>377</v>
      </c>
      <c r="W39" s="2" t="s">
        <v>377</v>
      </c>
      <c r="X39" s="2" t="s">
        <v>377</v>
      </c>
      <c r="Y39" s="2" t="s">
        <v>377</v>
      </c>
      <c r="Z39" s="2" t="s">
        <v>377</v>
      </c>
      <c r="AA39" s="2" t="s">
        <v>377</v>
      </c>
      <c r="AB39" s="2" t="s">
        <v>377</v>
      </c>
      <c r="AC39" s="2" t="s">
        <v>377</v>
      </c>
      <c r="AD39" s="2" t="s">
        <v>377</v>
      </c>
      <c r="AE39" s="2" t="s">
        <v>377</v>
      </c>
      <c r="AF39" s="2" t="s">
        <v>377</v>
      </c>
      <c r="AG39" s="2" t="s">
        <v>377</v>
      </c>
      <c r="AH39" s="2">
        <v>10</v>
      </c>
      <c r="AI39" s="2" t="s">
        <v>5646</v>
      </c>
      <c r="AJ39" s="2">
        <v>287</v>
      </c>
      <c r="AK39" s="2" t="s">
        <v>2928</v>
      </c>
      <c r="AL39" s="2" t="s">
        <v>347</v>
      </c>
    </row>
    <row r="40" spans="1:38">
      <c r="A40" s="2" t="s">
        <v>3551</v>
      </c>
      <c r="B40" s="2" t="s">
        <v>3553</v>
      </c>
      <c r="C40" s="2">
        <v>1</v>
      </c>
      <c r="D40" s="2" t="s">
        <v>403</v>
      </c>
      <c r="E40" s="2" t="s">
        <v>439</v>
      </c>
      <c r="F40" s="2" t="s">
        <v>4128</v>
      </c>
      <c r="G40" s="2" t="s">
        <v>5647</v>
      </c>
      <c r="H40" s="2" t="s">
        <v>5648</v>
      </c>
      <c r="I40" s="2" t="s">
        <v>5530</v>
      </c>
      <c r="J40" s="2">
        <v>34</v>
      </c>
      <c r="K40" s="2" t="s">
        <v>1</v>
      </c>
      <c r="L40" s="3">
        <v>41320</v>
      </c>
      <c r="M40" s="2" t="s">
        <v>5531</v>
      </c>
      <c r="N40" s="3">
        <v>42115</v>
      </c>
      <c r="O40" s="3">
        <v>41883</v>
      </c>
      <c r="P40" s="5">
        <v>42128</v>
      </c>
      <c r="Q40" s="3">
        <v>42128</v>
      </c>
      <c r="R40" s="2" t="s">
        <v>377</v>
      </c>
      <c r="S40" s="2" t="s">
        <v>377</v>
      </c>
      <c r="T40" s="2" t="s">
        <v>377</v>
      </c>
      <c r="U40" s="2" t="s">
        <v>377</v>
      </c>
      <c r="V40" s="2" t="s">
        <v>377</v>
      </c>
      <c r="W40" s="2" t="s">
        <v>377</v>
      </c>
      <c r="X40" s="2" t="s">
        <v>377</v>
      </c>
      <c r="Y40" s="2" t="s">
        <v>377</v>
      </c>
      <c r="Z40" s="3">
        <v>41927</v>
      </c>
      <c r="AA40" s="2" t="s">
        <v>377</v>
      </c>
      <c r="AB40" s="3">
        <v>41927</v>
      </c>
      <c r="AC40" s="3">
        <v>42124</v>
      </c>
      <c r="AD40" s="3">
        <v>42125</v>
      </c>
      <c r="AE40" s="2" t="s">
        <v>377</v>
      </c>
      <c r="AF40" s="2" t="s">
        <v>377</v>
      </c>
      <c r="AG40" s="2" t="s">
        <v>377</v>
      </c>
      <c r="AH40" s="2">
        <v>80</v>
      </c>
      <c r="AI40" s="2" t="s">
        <v>5649</v>
      </c>
      <c r="AJ40" s="2">
        <v>55</v>
      </c>
      <c r="AK40" s="2" t="s">
        <v>440</v>
      </c>
      <c r="AL40" s="2" t="s">
        <v>371</v>
      </c>
    </row>
    <row r="41" spans="1:38">
      <c r="A41" s="2" t="s">
        <v>3551</v>
      </c>
      <c r="B41" s="2" t="s">
        <v>3553</v>
      </c>
      <c r="C41" s="2">
        <v>1</v>
      </c>
      <c r="D41" s="2" t="s">
        <v>359</v>
      </c>
      <c r="E41" s="2" t="s">
        <v>366</v>
      </c>
      <c r="F41" s="2" t="s">
        <v>5650</v>
      </c>
      <c r="G41" s="2" t="s">
        <v>5651</v>
      </c>
      <c r="H41" s="2" t="s">
        <v>5652</v>
      </c>
      <c r="I41" s="2" t="s">
        <v>5530</v>
      </c>
      <c r="J41" s="2">
        <v>80</v>
      </c>
      <c r="K41" s="2" t="s">
        <v>1</v>
      </c>
      <c r="L41" s="3">
        <v>41313</v>
      </c>
      <c r="M41" s="2" t="s">
        <v>5531</v>
      </c>
      <c r="N41" s="3">
        <v>41317</v>
      </c>
      <c r="O41" s="3">
        <v>41977</v>
      </c>
      <c r="P41" s="5">
        <v>42268</v>
      </c>
      <c r="Q41" s="3">
        <v>42262</v>
      </c>
      <c r="R41" s="2" t="s">
        <v>377</v>
      </c>
      <c r="S41" s="2" t="s">
        <v>377</v>
      </c>
      <c r="T41" s="2" t="s">
        <v>377</v>
      </c>
      <c r="U41" s="2" t="s">
        <v>377</v>
      </c>
      <c r="V41" s="2" t="s">
        <v>377</v>
      </c>
      <c r="W41" s="2" t="s">
        <v>377</v>
      </c>
      <c r="X41" s="2" t="s">
        <v>377</v>
      </c>
      <c r="Y41" s="3">
        <v>41942</v>
      </c>
      <c r="Z41" s="3">
        <v>42010</v>
      </c>
      <c r="AA41" s="2" t="s">
        <v>377</v>
      </c>
      <c r="AB41" s="3">
        <v>42010</v>
      </c>
      <c r="AC41" s="3">
        <v>42258</v>
      </c>
      <c r="AD41" s="3">
        <v>42261</v>
      </c>
      <c r="AE41" s="3">
        <v>42257</v>
      </c>
      <c r="AF41" s="2" t="s">
        <v>377</v>
      </c>
      <c r="AG41" s="2" t="s">
        <v>377</v>
      </c>
      <c r="AH41" s="2">
        <v>80</v>
      </c>
      <c r="AI41" s="2" t="s">
        <v>5653</v>
      </c>
      <c r="AJ41" s="2">
        <v>60001293</v>
      </c>
      <c r="AK41" s="2" t="s">
        <v>5654</v>
      </c>
      <c r="AL41" s="2" t="s">
        <v>347</v>
      </c>
    </row>
    <row r="42" spans="1:38">
      <c r="A42" s="2" t="s">
        <v>3551</v>
      </c>
      <c r="B42" s="2" t="s">
        <v>3553</v>
      </c>
      <c r="C42" s="2">
        <v>11</v>
      </c>
      <c r="D42" s="2" t="s">
        <v>1719</v>
      </c>
      <c r="E42" s="2" t="s">
        <v>1720</v>
      </c>
      <c r="F42" s="2" t="s">
        <v>5655</v>
      </c>
      <c r="G42" s="2" t="s">
        <v>5656</v>
      </c>
      <c r="H42" s="2" t="s">
        <v>5657</v>
      </c>
      <c r="I42" s="2" t="s">
        <v>5505</v>
      </c>
      <c r="J42" s="2">
        <v>73</v>
      </c>
      <c r="K42" s="2" t="s">
        <v>1</v>
      </c>
      <c r="L42" s="3">
        <v>41411</v>
      </c>
      <c r="M42" s="2" t="s">
        <v>5531</v>
      </c>
      <c r="N42" s="3">
        <v>41415</v>
      </c>
      <c r="O42" s="3">
        <v>42373</v>
      </c>
      <c r="P42" s="5">
        <v>42611</v>
      </c>
      <c r="Q42" s="2" t="s">
        <v>377</v>
      </c>
      <c r="R42" s="3">
        <v>41816</v>
      </c>
      <c r="S42" s="3">
        <v>41871</v>
      </c>
      <c r="T42" s="3">
        <v>41887</v>
      </c>
      <c r="U42" s="3">
        <v>41947</v>
      </c>
      <c r="V42" s="2" t="s">
        <v>377</v>
      </c>
      <c r="W42" s="3">
        <v>42095</v>
      </c>
      <c r="X42" s="2" t="s">
        <v>377</v>
      </c>
      <c r="Y42" s="2" t="s">
        <v>377</v>
      </c>
      <c r="Z42" s="2" t="s">
        <v>377</v>
      </c>
      <c r="AA42" s="2" t="s">
        <v>377</v>
      </c>
      <c r="AB42" s="2" t="s">
        <v>377</v>
      </c>
      <c r="AC42" s="2" t="s">
        <v>377</v>
      </c>
      <c r="AD42" s="2" t="s">
        <v>377</v>
      </c>
      <c r="AE42" s="2" t="s">
        <v>377</v>
      </c>
      <c r="AF42" s="2" t="s">
        <v>377</v>
      </c>
      <c r="AG42" s="2" t="s">
        <v>377</v>
      </c>
      <c r="AH42" s="2">
        <v>10</v>
      </c>
      <c r="AI42" s="2" t="s">
        <v>5658</v>
      </c>
      <c r="AJ42" s="2">
        <v>60006503</v>
      </c>
      <c r="AK42" s="2" t="s">
        <v>5657</v>
      </c>
      <c r="AL42" s="2" t="s">
        <v>347</v>
      </c>
    </row>
    <row r="43" spans="1:38">
      <c r="A43" s="2" t="s">
        <v>3551</v>
      </c>
      <c r="B43" s="2" t="s">
        <v>3553</v>
      </c>
      <c r="C43" s="2">
        <v>1</v>
      </c>
      <c r="D43" s="2" t="s">
        <v>397</v>
      </c>
      <c r="E43" s="2" t="s">
        <v>3567</v>
      </c>
      <c r="F43" s="2" t="s">
        <v>3569</v>
      </c>
      <c r="G43" s="2" t="s">
        <v>3571</v>
      </c>
      <c r="H43" s="2" t="s">
        <v>3570</v>
      </c>
      <c r="I43" s="2" t="s">
        <v>5505</v>
      </c>
      <c r="J43" s="2">
        <v>21</v>
      </c>
      <c r="K43" s="2" t="s">
        <v>1</v>
      </c>
      <c r="L43" s="3">
        <v>41407</v>
      </c>
      <c r="M43" s="2" t="s">
        <v>5531</v>
      </c>
      <c r="N43" s="3">
        <v>41407</v>
      </c>
      <c r="O43" s="3">
        <v>42209</v>
      </c>
      <c r="P43" s="5">
        <v>42793</v>
      </c>
      <c r="Q43" s="2" t="s">
        <v>377</v>
      </c>
      <c r="R43" s="2" t="s">
        <v>377</v>
      </c>
      <c r="S43" s="2" t="s">
        <v>377</v>
      </c>
      <c r="T43" s="2" t="s">
        <v>377</v>
      </c>
      <c r="U43" s="2" t="s">
        <v>377</v>
      </c>
      <c r="V43" s="2" t="s">
        <v>377</v>
      </c>
      <c r="W43" s="2" t="s">
        <v>377</v>
      </c>
      <c r="X43" s="2" t="s">
        <v>377</v>
      </c>
      <c r="Y43" s="2" t="s">
        <v>377</v>
      </c>
      <c r="Z43" s="2" t="s">
        <v>377</v>
      </c>
      <c r="AA43" s="2" t="s">
        <v>377</v>
      </c>
      <c r="AB43" s="2" t="s">
        <v>377</v>
      </c>
      <c r="AC43" s="2" t="s">
        <v>377</v>
      </c>
      <c r="AD43" s="2" t="s">
        <v>377</v>
      </c>
      <c r="AE43" s="2" t="s">
        <v>377</v>
      </c>
      <c r="AF43" s="2" t="s">
        <v>377</v>
      </c>
      <c r="AG43" s="2" t="s">
        <v>377</v>
      </c>
      <c r="AH43" s="2">
        <v>10</v>
      </c>
      <c r="AI43" s="2" t="s">
        <v>5659</v>
      </c>
      <c r="AJ43" s="2">
        <v>60009163</v>
      </c>
      <c r="AK43" s="2" t="s">
        <v>3576</v>
      </c>
      <c r="AL43" s="2" t="s">
        <v>957</v>
      </c>
    </row>
    <row r="44" spans="1:38">
      <c r="A44" s="2" t="s">
        <v>3551</v>
      </c>
      <c r="B44" s="2" t="s">
        <v>3553</v>
      </c>
      <c r="C44" s="2">
        <v>1</v>
      </c>
      <c r="D44" s="2" t="s">
        <v>403</v>
      </c>
      <c r="E44" s="2" t="s">
        <v>5660</v>
      </c>
      <c r="F44" s="2" t="s">
        <v>4132</v>
      </c>
      <c r="G44" s="2" t="s">
        <v>417</v>
      </c>
      <c r="H44" s="2" t="s">
        <v>422</v>
      </c>
      <c r="I44" s="2" t="s">
        <v>5530</v>
      </c>
      <c r="J44" s="2">
        <v>21</v>
      </c>
      <c r="K44" s="2" t="s">
        <v>1</v>
      </c>
      <c r="L44" s="3">
        <v>41347</v>
      </c>
      <c r="M44" s="2" t="s">
        <v>5531</v>
      </c>
      <c r="N44" s="3">
        <v>41359</v>
      </c>
      <c r="O44" s="3">
        <v>42009</v>
      </c>
      <c r="P44" s="5">
        <v>42065</v>
      </c>
      <c r="Q44" s="3">
        <v>42065</v>
      </c>
      <c r="R44" s="2" t="s">
        <v>377</v>
      </c>
      <c r="S44" s="2" t="s">
        <v>377</v>
      </c>
      <c r="T44" s="2" t="s">
        <v>377</v>
      </c>
      <c r="U44" s="2" t="s">
        <v>377</v>
      </c>
      <c r="V44" s="2" t="s">
        <v>377</v>
      </c>
      <c r="W44" s="2" t="s">
        <v>377</v>
      </c>
      <c r="X44" s="2" t="s">
        <v>377</v>
      </c>
      <c r="Y44" s="2" t="s">
        <v>377</v>
      </c>
      <c r="Z44" s="3">
        <v>41792</v>
      </c>
      <c r="AA44" s="2" t="s">
        <v>377</v>
      </c>
      <c r="AB44" s="3">
        <v>41792</v>
      </c>
      <c r="AC44" s="3">
        <v>42052</v>
      </c>
      <c r="AD44" s="3">
        <v>42054</v>
      </c>
      <c r="AE44" s="2" t="s">
        <v>377</v>
      </c>
      <c r="AF44" s="2" t="s">
        <v>377</v>
      </c>
      <c r="AG44" s="2" t="s">
        <v>377</v>
      </c>
      <c r="AH44" s="2">
        <v>80</v>
      </c>
      <c r="AI44" s="2" t="s">
        <v>5661</v>
      </c>
      <c r="AJ44" s="2">
        <v>60009167</v>
      </c>
      <c r="AK44" s="2" t="s">
        <v>422</v>
      </c>
      <c r="AL44" s="2" t="s">
        <v>957</v>
      </c>
    </row>
    <row r="45" spans="1:38">
      <c r="A45" s="2" t="s">
        <v>3551</v>
      </c>
      <c r="B45" s="2" t="s">
        <v>3553</v>
      </c>
      <c r="C45" s="2">
        <v>1</v>
      </c>
      <c r="D45" s="2" t="s">
        <v>447</v>
      </c>
      <c r="E45" s="2" t="s">
        <v>448</v>
      </c>
      <c r="F45" s="2" t="s">
        <v>4145</v>
      </c>
      <c r="G45" s="2" t="s">
        <v>5662</v>
      </c>
      <c r="H45" s="2" t="s">
        <v>5663</v>
      </c>
      <c r="I45" s="2" t="s">
        <v>5530</v>
      </c>
      <c r="J45" s="2">
        <v>42</v>
      </c>
      <c r="K45" s="2" t="s">
        <v>1</v>
      </c>
      <c r="L45" s="3">
        <v>41326</v>
      </c>
      <c r="M45" s="2" t="s">
        <v>5531</v>
      </c>
      <c r="N45" s="3">
        <v>41351</v>
      </c>
      <c r="O45" s="3">
        <v>42027</v>
      </c>
      <c r="P45" s="5">
        <v>42086</v>
      </c>
      <c r="Q45" s="3">
        <v>42086</v>
      </c>
      <c r="R45" s="2" t="s">
        <v>377</v>
      </c>
      <c r="S45" s="2" t="s">
        <v>377</v>
      </c>
      <c r="T45" s="2" t="s">
        <v>377</v>
      </c>
      <c r="U45" s="2" t="s">
        <v>377</v>
      </c>
      <c r="V45" s="2" t="s">
        <v>377</v>
      </c>
      <c r="W45" s="2" t="s">
        <v>377</v>
      </c>
      <c r="X45" s="2" t="s">
        <v>377</v>
      </c>
      <c r="Y45" s="2" t="s">
        <v>377</v>
      </c>
      <c r="Z45" s="3">
        <v>41870</v>
      </c>
      <c r="AA45" s="2" t="s">
        <v>377</v>
      </c>
      <c r="AB45" s="3">
        <v>41880</v>
      </c>
      <c r="AC45" s="3">
        <v>42046</v>
      </c>
      <c r="AD45" s="3">
        <v>42080</v>
      </c>
      <c r="AE45" s="2" t="s">
        <v>377</v>
      </c>
      <c r="AF45" s="2" t="s">
        <v>377</v>
      </c>
      <c r="AG45" s="2" t="s">
        <v>377</v>
      </c>
      <c r="AH45" s="2">
        <v>80</v>
      </c>
      <c r="AI45" s="2" t="s">
        <v>5664</v>
      </c>
      <c r="AJ45" s="2">
        <v>1561</v>
      </c>
      <c r="AK45" s="2" t="s">
        <v>4146</v>
      </c>
      <c r="AL45" s="2" t="s">
        <v>347</v>
      </c>
    </row>
    <row r="46" spans="1:38">
      <c r="A46" s="2" t="s">
        <v>3551</v>
      </c>
      <c r="B46" s="2" t="s">
        <v>5665</v>
      </c>
      <c r="C46" s="2">
        <v>12</v>
      </c>
      <c r="D46" s="2" t="s">
        <v>1783</v>
      </c>
      <c r="E46" s="2" t="s">
        <v>5666</v>
      </c>
      <c r="F46" s="2" t="s">
        <v>5667</v>
      </c>
      <c r="G46" s="2" t="s">
        <v>5667</v>
      </c>
      <c r="H46" s="2" t="s">
        <v>5668</v>
      </c>
      <c r="I46" s="2" t="s">
        <v>5530</v>
      </c>
      <c r="J46" s="2">
        <v>21</v>
      </c>
      <c r="K46" s="2" t="s">
        <v>1</v>
      </c>
      <c r="L46" s="3">
        <v>41334</v>
      </c>
      <c r="M46" s="2" t="s">
        <v>5531</v>
      </c>
      <c r="N46" s="3">
        <v>41338</v>
      </c>
      <c r="O46" s="3">
        <v>41705</v>
      </c>
      <c r="P46" s="5">
        <v>41764</v>
      </c>
      <c r="Q46" s="3">
        <v>41764</v>
      </c>
      <c r="R46" s="2" t="s">
        <v>377</v>
      </c>
      <c r="S46" s="2" t="s">
        <v>377</v>
      </c>
      <c r="T46" s="2" t="s">
        <v>377</v>
      </c>
      <c r="U46" s="2" t="s">
        <v>377</v>
      </c>
      <c r="V46" s="2" t="s">
        <v>377</v>
      </c>
      <c r="W46" s="2" t="s">
        <v>377</v>
      </c>
      <c r="X46" s="2" t="s">
        <v>377</v>
      </c>
      <c r="Y46" s="2" t="s">
        <v>377</v>
      </c>
      <c r="Z46" s="3">
        <v>41375</v>
      </c>
      <c r="AA46" s="2" t="s">
        <v>377</v>
      </c>
      <c r="AB46" s="2" t="s">
        <v>377</v>
      </c>
      <c r="AC46" s="3">
        <v>41375</v>
      </c>
      <c r="AD46" s="3">
        <v>41375</v>
      </c>
      <c r="AE46" s="2" t="s">
        <v>377</v>
      </c>
      <c r="AF46" s="2" t="s">
        <v>377</v>
      </c>
      <c r="AG46" s="2" t="s">
        <v>377</v>
      </c>
      <c r="AH46" s="2">
        <v>80</v>
      </c>
      <c r="AI46" s="2" t="s">
        <v>5669</v>
      </c>
      <c r="AJ46" s="2">
        <v>373</v>
      </c>
      <c r="AK46" s="2" t="s">
        <v>5668</v>
      </c>
      <c r="AL46" s="2" t="s">
        <v>371</v>
      </c>
    </row>
    <row r="47" spans="1:38">
      <c r="A47" s="2" t="s">
        <v>3551</v>
      </c>
      <c r="B47" s="2" t="s">
        <v>5665</v>
      </c>
      <c r="C47" s="2">
        <v>12</v>
      </c>
      <c r="D47" s="2" t="s">
        <v>1783</v>
      </c>
      <c r="E47" s="2" t="s">
        <v>5670</v>
      </c>
      <c r="F47" s="2" t="s">
        <v>5667</v>
      </c>
      <c r="G47" s="2" t="s">
        <v>1821</v>
      </c>
      <c r="H47" s="2" t="s">
        <v>5671</v>
      </c>
      <c r="I47" s="2" t="s">
        <v>5530</v>
      </c>
      <c r="J47" s="2">
        <v>44</v>
      </c>
      <c r="K47" s="2" t="s">
        <v>1</v>
      </c>
      <c r="L47" s="3">
        <v>41334</v>
      </c>
      <c r="M47" s="2" t="s">
        <v>5531</v>
      </c>
      <c r="N47" s="3">
        <v>41338</v>
      </c>
      <c r="O47" s="3">
        <v>41677</v>
      </c>
      <c r="P47" s="5">
        <v>41722</v>
      </c>
      <c r="Q47" s="3">
        <v>41722</v>
      </c>
      <c r="R47" s="2" t="s">
        <v>377</v>
      </c>
      <c r="S47" s="2" t="s">
        <v>377</v>
      </c>
      <c r="T47" s="2" t="s">
        <v>377</v>
      </c>
      <c r="U47" s="2" t="s">
        <v>377</v>
      </c>
      <c r="V47" s="2" t="s">
        <v>377</v>
      </c>
      <c r="W47" s="2" t="s">
        <v>377</v>
      </c>
      <c r="X47" s="2" t="s">
        <v>377</v>
      </c>
      <c r="Y47" s="2" t="s">
        <v>377</v>
      </c>
      <c r="Z47" s="2" t="s">
        <v>377</v>
      </c>
      <c r="AA47" s="2" t="s">
        <v>377</v>
      </c>
      <c r="AB47" s="2" t="s">
        <v>377</v>
      </c>
      <c r="AC47" s="2" t="s">
        <v>377</v>
      </c>
      <c r="AD47" s="3">
        <v>41702</v>
      </c>
      <c r="AE47" s="2" t="s">
        <v>377</v>
      </c>
      <c r="AF47" s="2" t="s">
        <v>377</v>
      </c>
      <c r="AG47" s="2" t="s">
        <v>377</v>
      </c>
      <c r="AH47" s="2">
        <v>80</v>
      </c>
      <c r="AI47" s="2" t="s">
        <v>5672</v>
      </c>
      <c r="AJ47" s="2">
        <v>373</v>
      </c>
      <c r="AK47" s="2" t="s">
        <v>5668</v>
      </c>
      <c r="AL47" s="2" t="s">
        <v>347</v>
      </c>
    </row>
    <row r="48" spans="1:38">
      <c r="A48" s="2" t="s">
        <v>3551</v>
      </c>
      <c r="B48" s="2" t="s">
        <v>5665</v>
      </c>
      <c r="C48" s="2">
        <v>12</v>
      </c>
      <c r="D48" s="2" t="s">
        <v>1827</v>
      </c>
      <c r="E48" s="2" t="s">
        <v>1828</v>
      </c>
      <c r="F48" s="2" t="s">
        <v>5673</v>
      </c>
      <c r="G48" s="2" t="s">
        <v>5674</v>
      </c>
      <c r="H48" s="2" t="s">
        <v>5675</v>
      </c>
      <c r="I48" s="2" t="s">
        <v>5530</v>
      </c>
      <c r="J48" s="2">
        <v>18</v>
      </c>
      <c r="K48" s="2" t="s">
        <v>1</v>
      </c>
      <c r="L48" s="3">
        <v>41345</v>
      </c>
      <c r="M48" s="2" t="s">
        <v>5531</v>
      </c>
      <c r="N48" s="3">
        <v>41353</v>
      </c>
      <c r="O48" s="3">
        <v>41548</v>
      </c>
      <c r="P48" s="5">
        <v>41596</v>
      </c>
      <c r="Q48" s="3">
        <v>41596</v>
      </c>
      <c r="R48" s="2" t="s">
        <v>377</v>
      </c>
      <c r="S48" s="2" t="s">
        <v>377</v>
      </c>
      <c r="T48" s="2" t="s">
        <v>377</v>
      </c>
      <c r="U48" s="2" t="s">
        <v>377</v>
      </c>
      <c r="V48" s="2" t="s">
        <v>377</v>
      </c>
      <c r="W48" s="2" t="s">
        <v>377</v>
      </c>
      <c r="X48" s="2" t="s">
        <v>377</v>
      </c>
      <c r="Y48" s="2" t="s">
        <v>377</v>
      </c>
      <c r="Z48" s="2" t="s">
        <v>377</v>
      </c>
      <c r="AA48" s="2" t="s">
        <v>377</v>
      </c>
      <c r="AB48" s="2" t="s">
        <v>377</v>
      </c>
      <c r="AC48" s="2" t="s">
        <v>377</v>
      </c>
      <c r="AD48" s="3">
        <v>41583</v>
      </c>
      <c r="AE48" s="2" t="s">
        <v>377</v>
      </c>
      <c r="AF48" s="2" t="s">
        <v>377</v>
      </c>
      <c r="AG48" s="2" t="s">
        <v>377</v>
      </c>
      <c r="AH48" s="2">
        <v>80</v>
      </c>
      <c r="AI48" s="2" t="s">
        <v>5676</v>
      </c>
      <c r="AJ48" s="2">
        <v>536</v>
      </c>
      <c r="AK48" s="2" t="s">
        <v>5677</v>
      </c>
      <c r="AL48" s="2" t="s">
        <v>371</v>
      </c>
    </row>
    <row r="49" spans="1:38">
      <c r="A49" s="2" t="s">
        <v>3551</v>
      </c>
      <c r="B49" s="2" t="s">
        <v>5665</v>
      </c>
      <c r="C49" s="2">
        <v>12</v>
      </c>
      <c r="D49" s="2" t="s">
        <v>1898</v>
      </c>
      <c r="E49" s="2" t="s">
        <v>5644</v>
      </c>
      <c r="F49" s="2" t="s">
        <v>5678</v>
      </c>
      <c r="G49" s="2" t="s">
        <v>5679</v>
      </c>
      <c r="H49" s="2" t="s">
        <v>1905</v>
      </c>
      <c r="I49" s="2" t="s">
        <v>5530</v>
      </c>
      <c r="J49" s="2">
        <v>62</v>
      </c>
      <c r="K49" s="2" t="s">
        <v>1</v>
      </c>
      <c r="L49" s="3">
        <v>41319</v>
      </c>
      <c r="M49" s="2" t="s">
        <v>5531</v>
      </c>
      <c r="N49" s="3">
        <v>41324</v>
      </c>
      <c r="O49" s="3">
        <v>41730</v>
      </c>
      <c r="P49" s="5">
        <v>41974</v>
      </c>
      <c r="Q49" s="3">
        <v>41974</v>
      </c>
      <c r="R49" s="3">
        <v>41326</v>
      </c>
      <c r="S49" s="3">
        <v>41331</v>
      </c>
      <c r="T49" s="2" t="s">
        <v>377</v>
      </c>
      <c r="U49" s="2" t="s">
        <v>377</v>
      </c>
      <c r="V49" s="2" t="s">
        <v>377</v>
      </c>
      <c r="W49" s="3">
        <v>41424</v>
      </c>
      <c r="X49" s="3">
        <v>41446</v>
      </c>
      <c r="Y49" s="2" t="s">
        <v>377</v>
      </c>
      <c r="Z49" s="2" t="s">
        <v>377</v>
      </c>
      <c r="AA49" s="2" t="s">
        <v>377</v>
      </c>
      <c r="AB49" s="3">
        <v>41743</v>
      </c>
      <c r="AC49" s="2" t="s">
        <v>377</v>
      </c>
      <c r="AD49" s="2" t="s">
        <v>377</v>
      </c>
      <c r="AE49" s="3">
        <v>41970</v>
      </c>
      <c r="AF49" s="3">
        <v>41974</v>
      </c>
      <c r="AG49" s="3">
        <v>41974</v>
      </c>
      <c r="AH49" s="2">
        <v>80</v>
      </c>
      <c r="AI49" s="2" t="s">
        <v>5680</v>
      </c>
      <c r="AJ49" s="2">
        <v>573</v>
      </c>
      <c r="AK49" s="2" t="s">
        <v>1905</v>
      </c>
      <c r="AL49" s="2" t="s">
        <v>347</v>
      </c>
    </row>
    <row r="50" spans="1:38">
      <c r="A50" s="2" t="s">
        <v>3551</v>
      </c>
      <c r="B50" s="2" t="s">
        <v>5665</v>
      </c>
      <c r="C50" s="2">
        <v>12</v>
      </c>
      <c r="D50" s="2" t="s">
        <v>1918</v>
      </c>
      <c r="E50" s="2" t="s">
        <v>5681</v>
      </c>
      <c r="F50" s="2" t="s">
        <v>5682</v>
      </c>
      <c r="G50" s="2" t="s">
        <v>5683</v>
      </c>
      <c r="H50" s="2" t="s">
        <v>5684</v>
      </c>
      <c r="I50" s="2" t="s">
        <v>5530</v>
      </c>
      <c r="J50" s="2">
        <v>5</v>
      </c>
      <c r="K50" s="2" t="s">
        <v>1</v>
      </c>
      <c r="L50" s="3">
        <v>41361</v>
      </c>
      <c r="M50" s="2" t="s">
        <v>5531</v>
      </c>
      <c r="N50" s="3">
        <v>41369</v>
      </c>
      <c r="O50" s="3">
        <v>41862</v>
      </c>
      <c r="P50" s="5">
        <v>41666</v>
      </c>
      <c r="Q50" s="3">
        <v>41666</v>
      </c>
      <c r="R50" s="2" t="s">
        <v>377</v>
      </c>
      <c r="S50" s="2" t="s">
        <v>377</v>
      </c>
      <c r="T50" s="2" t="s">
        <v>377</v>
      </c>
      <c r="U50" s="2" t="s">
        <v>377</v>
      </c>
      <c r="V50" s="2" t="s">
        <v>377</v>
      </c>
      <c r="W50" s="2" t="s">
        <v>377</v>
      </c>
      <c r="X50" s="2" t="s">
        <v>377</v>
      </c>
      <c r="Y50" s="2" t="s">
        <v>377</v>
      </c>
      <c r="Z50" s="3">
        <v>41661</v>
      </c>
      <c r="AA50" s="2" t="s">
        <v>377</v>
      </c>
      <c r="AB50" s="2" t="s">
        <v>377</v>
      </c>
      <c r="AC50" s="3">
        <v>41661</v>
      </c>
      <c r="AD50" s="3">
        <v>41661</v>
      </c>
      <c r="AE50" s="2" t="s">
        <v>377</v>
      </c>
      <c r="AF50" s="2" t="s">
        <v>377</v>
      </c>
      <c r="AG50" s="2" t="s">
        <v>377</v>
      </c>
      <c r="AH50" s="2">
        <v>80</v>
      </c>
      <c r="AI50" s="2" t="s">
        <v>5685</v>
      </c>
      <c r="AJ50" s="2">
        <v>596</v>
      </c>
      <c r="AK50" s="2" t="s">
        <v>1763</v>
      </c>
      <c r="AL50" s="2" t="s">
        <v>371</v>
      </c>
    </row>
    <row r="51" spans="1:38">
      <c r="A51" s="2" t="s">
        <v>3551</v>
      </c>
      <c r="B51" s="2" t="s">
        <v>5665</v>
      </c>
      <c r="C51" s="2">
        <v>12</v>
      </c>
      <c r="D51" s="2" t="s">
        <v>1918</v>
      </c>
      <c r="E51" s="2" t="s">
        <v>5686</v>
      </c>
      <c r="F51" s="2" t="s">
        <v>5682</v>
      </c>
      <c r="G51" s="2" t="s">
        <v>5687</v>
      </c>
      <c r="H51" s="2" t="s">
        <v>5688</v>
      </c>
      <c r="I51" s="2" t="s">
        <v>5530</v>
      </c>
      <c r="J51" s="2">
        <v>44</v>
      </c>
      <c r="K51" s="2" t="s">
        <v>1</v>
      </c>
      <c r="L51" s="3">
        <v>41361</v>
      </c>
      <c r="M51" s="2" t="s">
        <v>5531</v>
      </c>
      <c r="N51" s="3">
        <v>41375</v>
      </c>
      <c r="O51" s="3">
        <v>41925</v>
      </c>
      <c r="P51" s="5">
        <v>41926</v>
      </c>
      <c r="Q51" s="3">
        <v>41926</v>
      </c>
      <c r="R51" s="2" t="s">
        <v>377</v>
      </c>
      <c r="S51" s="3">
        <v>41430</v>
      </c>
      <c r="T51" s="2" t="s">
        <v>377</v>
      </c>
      <c r="U51" s="2" t="s">
        <v>377</v>
      </c>
      <c r="V51" s="2" t="s">
        <v>377</v>
      </c>
      <c r="W51" s="2" t="s">
        <v>377</v>
      </c>
      <c r="X51" s="2" t="s">
        <v>377</v>
      </c>
      <c r="Y51" s="3">
        <v>41829</v>
      </c>
      <c r="Z51" s="3">
        <v>41375</v>
      </c>
      <c r="AA51" s="2" t="s">
        <v>377</v>
      </c>
      <c r="AB51" s="3">
        <v>41779</v>
      </c>
      <c r="AC51" s="3">
        <v>41375</v>
      </c>
      <c r="AD51" s="3">
        <v>41375</v>
      </c>
      <c r="AE51" s="2" t="s">
        <v>377</v>
      </c>
      <c r="AF51" s="2" t="s">
        <v>377</v>
      </c>
      <c r="AG51" s="2" t="s">
        <v>377</v>
      </c>
      <c r="AH51" s="2">
        <v>80</v>
      </c>
      <c r="AI51" s="2" t="s">
        <v>5689</v>
      </c>
      <c r="AJ51" s="2">
        <v>596</v>
      </c>
      <c r="AK51" s="2" t="s">
        <v>1763</v>
      </c>
      <c r="AL51" s="2" t="s">
        <v>347</v>
      </c>
    </row>
    <row r="52" spans="1:38">
      <c r="A52" s="2" t="s">
        <v>3551</v>
      </c>
      <c r="B52" s="2" t="s">
        <v>5665</v>
      </c>
      <c r="C52" s="2">
        <v>12</v>
      </c>
      <c r="D52" s="2" t="s">
        <v>1761</v>
      </c>
      <c r="E52" s="2" t="s">
        <v>1762</v>
      </c>
      <c r="F52" s="2" t="s">
        <v>5682</v>
      </c>
      <c r="G52" s="2" t="s">
        <v>1764</v>
      </c>
      <c r="H52" s="2" t="s">
        <v>5690</v>
      </c>
      <c r="I52" s="2" t="s">
        <v>5530</v>
      </c>
      <c r="J52" s="2">
        <v>5</v>
      </c>
      <c r="K52" s="2" t="s">
        <v>1</v>
      </c>
      <c r="L52" s="3">
        <v>41374</v>
      </c>
      <c r="M52" s="2" t="s">
        <v>5531</v>
      </c>
      <c r="N52" s="3">
        <v>41375</v>
      </c>
      <c r="O52" s="3">
        <v>41862</v>
      </c>
      <c r="P52" s="5">
        <v>41652</v>
      </c>
      <c r="Q52" s="3">
        <v>41652</v>
      </c>
      <c r="R52" s="2" t="s">
        <v>377</v>
      </c>
      <c r="S52" s="2" t="s">
        <v>377</v>
      </c>
      <c r="T52" s="2" t="s">
        <v>377</v>
      </c>
      <c r="U52" s="2" t="s">
        <v>377</v>
      </c>
      <c r="V52" s="2" t="s">
        <v>377</v>
      </c>
      <c r="W52" s="2" t="s">
        <v>377</v>
      </c>
      <c r="X52" s="2" t="s">
        <v>377</v>
      </c>
      <c r="Y52" s="2" t="s">
        <v>377</v>
      </c>
      <c r="Z52" s="3">
        <v>41375</v>
      </c>
      <c r="AA52" s="2" t="s">
        <v>377</v>
      </c>
      <c r="AB52" s="2" t="s">
        <v>377</v>
      </c>
      <c r="AC52" s="3">
        <v>41375</v>
      </c>
      <c r="AD52" s="3">
        <v>41375</v>
      </c>
      <c r="AE52" s="2" t="s">
        <v>377</v>
      </c>
      <c r="AF52" s="2" t="s">
        <v>377</v>
      </c>
      <c r="AG52" s="2" t="s">
        <v>377</v>
      </c>
      <c r="AH52" s="2">
        <v>80</v>
      </c>
      <c r="AI52" s="2" t="s">
        <v>5691</v>
      </c>
      <c r="AJ52" s="2">
        <v>596</v>
      </c>
      <c r="AK52" s="2" t="s">
        <v>1763</v>
      </c>
      <c r="AL52" s="2" t="s">
        <v>371</v>
      </c>
    </row>
    <row r="53" spans="1:38">
      <c r="A53" s="2" t="s">
        <v>3551</v>
      </c>
      <c r="B53" s="2" t="s">
        <v>5665</v>
      </c>
      <c r="C53" s="2">
        <v>12</v>
      </c>
      <c r="D53" s="2" t="s">
        <v>1864</v>
      </c>
      <c r="E53" s="2" t="s">
        <v>5692</v>
      </c>
      <c r="F53" s="2" t="s">
        <v>5693</v>
      </c>
      <c r="G53" s="2" t="s">
        <v>5694</v>
      </c>
      <c r="H53" s="2" t="s">
        <v>5695</v>
      </c>
      <c r="I53" s="2" t="s">
        <v>5530</v>
      </c>
      <c r="J53" s="2">
        <v>15</v>
      </c>
      <c r="K53" s="2" t="s">
        <v>1</v>
      </c>
      <c r="L53" s="3">
        <v>41360</v>
      </c>
      <c r="M53" s="2" t="s">
        <v>5531</v>
      </c>
      <c r="N53" s="3">
        <v>41368</v>
      </c>
      <c r="O53" s="3">
        <v>41789</v>
      </c>
      <c r="P53" s="5">
        <v>41843</v>
      </c>
      <c r="Q53" s="3">
        <v>41843</v>
      </c>
      <c r="R53" s="2" t="s">
        <v>377</v>
      </c>
      <c r="S53" s="2" t="s">
        <v>377</v>
      </c>
      <c r="T53" s="2" t="s">
        <v>377</v>
      </c>
      <c r="U53" s="2" t="s">
        <v>377</v>
      </c>
      <c r="V53" s="2" t="s">
        <v>377</v>
      </c>
      <c r="W53" s="2" t="s">
        <v>377</v>
      </c>
      <c r="X53" s="2" t="s">
        <v>377</v>
      </c>
      <c r="Y53" s="2" t="s">
        <v>377</v>
      </c>
      <c r="Z53" s="3">
        <v>41375</v>
      </c>
      <c r="AA53" s="2" t="s">
        <v>377</v>
      </c>
      <c r="AB53" s="2" t="s">
        <v>377</v>
      </c>
      <c r="AC53" s="3">
        <v>41375</v>
      </c>
      <c r="AD53" s="3">
        <v>41375</v>
      </c>
      <c r="AE53" s="2" t="s">
        <v>377</v>
      </c>
      <c r="AF53" s="2" t="s">
        <v>377</v>
      </c>
      <c r="AG53" s="2" t="s">
        <v>377</v>
      </c>
      <c r="AH53" s="2">
        <v>80</v>
      </c>
      <c r="AI53" s="2" t="s">
        <v>5696</v>
      </c>
      <c r="AJ53" s="2">
        <v>782</v>
      </c>
      <c r="AK53" s="2" t="s">
        <v>5697</v>
      </c>
      <c r="AL53" s="2" t="s">
        <v>371</v>
      </c>
    </row>
    <row r="54" spans="1:38">
      <c r="A54" s="2" t="s">
        <v>3551</v>
      </c>
      <c r="B54" s="2" t="s">
        <v>5665</v>
      </c>
      <c r="C54" s="2">
        <v>12</v>
      </c>
      <c r="D54" s="2" t="s">
        <v>1864</v>
      </c>
      <c r="E54" s="2" t="s">
        <v>5698</v>
      </c>
      <c r="F54" s="2" t="s">
        <v>5693</v>
      </c>
      <c r="G54" s="2" t="s">
        <v>5699</v>
      </c>
      <c r="H54" s="2" t="s">
        <v>5700</v>
      </c>
      <c r="I54" s="2" t="s">
        <v>5530</v>
      </c>
      <c r="J54" s="2">
        <v>73</v>
      </c>
      <c r="K54" s="2" t="s">
        <v>1</v>
      </c>
      <c r="L54" s="3">
        <v>41360</v>
      </c>
      <c r="M54" s="2" t="s">
        <v>5531</v>
      </c>
      <c r="N54" s="3">
        <v>41368</v>
      </c>
      <c r="O54" s="3">
        <v>41883</v>
      </c>
      <c r="P54" s="5">
        <v>42009</v>
      </c>
      <c r="Q54" s="3">
        <v>42009</v>
      </c>
      <c r="R54" s="3">
        <v>41471</v>
      </c>
      <c r="S54" s="2" t="s">
        <v>377</v>
      </c>
      <c r="T54" s="2" t="s">
        <v>377</v>
      </c>
      <c r="U54" s="2" t="s">
        <v>377</v>
      </c>
      <c r="V54" s="2" t="s">
        <v>377</v>
      </c>
      <c r="W54" s="2" t="s">
        <v>377</v>
      </c>
      <c r="X54" s="2" t="s">
        <v>377</v>
      </c>
      <c r="Y54" s="2" t="s">
        <v>377</v>
      </c>
      <c r="Z54" s="3">
        <v>41955</v>
      </c>
      <c r="AA54" s="2" t="s">
        <v>377</v>
      </c>
      <c r="AB54" s="3">
        <v>41822</v>
      </c>
      <c r="AC54" s="3">
        <v>41375</v>
      </c>
      <c r="AD54" s="3">
        <v>41375</v>
      </c>
      <c r="AE54" s="2" t="s">
        <v>377</v>
      </c>
      <c r="AF54" s="2" t="s">
        <v>377</v>
      </c>
      <c r="AG54" s="2" t="s">
        <v>377</v>
      </c>
      <c r="AH54" s="2">
        <v>80</v>
      </c>
      <c r="AI54" s="2" t="s">
        <v>5701</v>
      </c>
      <c r="AJ54" s="2">
        <v>782</v>
      </c>
      <c r="AK54" s="2" t="s">
        <v>5697</v>
      </c>
      <c r="AL54" s="2" t="s">
        <v>347</v>
      </c>
    </row>
    <row r="55" spans="1:38">
      <c r="A55" s="2" t="s">
        <v>3551</v>
      </c>
      <c r="B55" s="2" t="s">
        <v>5665</v>
      </c>
      <c r="C55" s="2">
        <v>12</v>
      </c>
      <c r="D55" s="2" t="s">
        <v>1898</v>
      </c>
      <c r="E55" s="2" t="s">
        <v>5702</v>
      </c>
      <c r="F55" s="2" t="s">
        <v>3790</v>
      </c>
      <c r="G55" s="2" t="s">
        <v>5703</v>
      </c>
      <c r="H55" s="2" t="s">
        <v>5704</v>
      </c>
      <c r="I55" s="2" t="s">
        <v>5530</v>
      </c>
      <c r="J55" s="2">
        <v>78</v>
      </c>
      <c r="K55" s="2" t="s">
        <v>1</v>
      </c>
      <c r="L55" s="3">
        <v>41442</v>
      </c>
      <c r="M55" s="2" t="s">
        <v>5531</v>
      </c>
      <c r="N55" s="3">
        <v>42073</v>
      </c>
      <c r="O55" s="3">
        <v>42041</v>
      </c>
      <c r="P55" s="5">
        <v>42079</v>
      </c>
      <c r="Q55" s="3">
        <v>42079</v>
      </c>
      <c r="R55" s="3">
        <v>41505</v>
      </c>
      <c r="S55" s="3">
        <v>41647</v>
      </c>
      <c r="T55" s="2" t="s">
        <v>377</v>
      </c>
      <c r="U55" s="3">
        <v>41422</v>
      </c>
      <c r="V55" s="2" t="s">
        <v>377</v>
      </c>
      <c r="W55" s="3">
        <v>41709</v>
      </c>
      <c r="X55" s="3">
        <v>41766</v>
      </c>
      <c r="Y55" s="2" t="s">
        <v>377</v>
      </c>
      <c r="Z55" s="3">
        <v>41893</v>
      </c>
      <c r="AA55" s="2" t="s">
        <v>377</v>
      </c>
      <c r="AB55" s="3">
        <v>41893</v>
      </c>
      <c r="AC55" s="3">
        <v>42058</v>
      </c>
      <c r="AD55" s="3">
        <v>42075</v>
      </c>
      <c r="AE55" s="2" t="s">
        <v>377</v>
      </c>
      <c r="AF55" s="2" t="s">
        <v>377</v>
      </c>
      <c r="AG55" s="2" t="s">
        <v>377</v>
      </c>
      <c r="AH55" s="2">
        <v>80</v>
      </c>
      <c r="AI55" s="2" t="s">
        <v>5705</v>
      </c>
      <c r="AJ55" s="2">
        <v>953</v>
      </c>
      <c r="AK55" s="2" t="s">
        <v>3791</v>
      </c>
      <c r="AL55" s="2" t="s">
        <v>347</v>
      </c>
    </row>
    <row r="56" spans="1:38">
      <c r="A56" s="2" t="s">
        <v>3551</v>
      </c>
      <c r="B56" s="2" t="s">
        <v>5665</v>
      </c>
      <c r="C56" s="2">
        <v>12</v>
      </c>
      <c r="D56" s="2" t="s">
        <v>1778</v>
      </c>
      <c r="E56" s="2" t="s">
        <v>1779</v>
      </c>
      <c r="F56" s="2" t="s">
        <v>5706</v>
      </c>
      <c r="G56" s="2" t="s">
        <v>5706</v>
      </c>
      <c r="H56" s="2" t="s">
        <v>5707</v>
      </c>
      <c r="I56" s="2" t="s">
        <v>5530</v>
      </c>
      <c r="J56" s="2">
        <v>16</v>
      </c>
      <c r="K56" s="2" t="s">
        <v>1</v>
      </c>
      <c r="L56" s="3">
        <v>41305</v>
      </c>
      <c r="M56" s="2" t="s">
        <v>5531</v>
      </c>
      <c r="N56" s="3">
        <v>41310</v>
      </c>
      <c r="O56" s="3">
        <v>41791</v>
      </c>
      <c r="P56" s="5">
        <v>41884</v>
      </c>
      <c r="Q56" s="3">
        <v>41884</v>
      </c>
      <c r="R56" s="2" t="s">
        <v>377</v>
      </c>
      <c r="S56" s="3">
        <v>41344</v>
      </c>
      <c r="T56" s="2" t="s">
        <v>377</v>
      </c>
      <c r="U56" s="2" t="s">
        <v>377</v>
      </c>
      <c r="V56" s="2" t="s">
        <v>377</v>
      </c>
      <c r="W56" s="2" t="s">
        <v>377</v>
      </c>
      <c r="X56" s="2" t="s">
        <v>377</v>
      </c>
      <c r="Y56" s="2" t="s">
        <v>377</v>
      </c>
      <c r="Z56" s="3">
        <v>41375</v>
      </c>
      <c r="AA56" s="2" t="s">
        <v>377</v>
      </c>
      <c r="AB56" s="2" t="s">
        <v>377</v>
      </c>
      <c r="AC56" s="3">
        <v>41375</v>
      </c>
      <c r="AD56" s="3">
        <v>41375</v>
      </c>
      <c r="AE56" s="2" t="s">
        <v>377</v>
      </c>
      <c r="AF56" s="2" t="s">
        <v>377</v>
      </c>
      <c r="AG56" s="2" t="s">
        <v>377</v>
      </c>
      <c r="AH56" s="2">
        <v>80</v>
      </c>
      <c r="AI56" s="2" t="s">
        <v>5708</v>
      </c>
      <c r="AJ56" s="2">
        <v>991</v>
      </c>
      <c r="AK56" s="2" t="s">
        <v>5707</v>
      </c>
      <c r="AL56" s="2" t="s">
        <v>371</v>
      </c>
    </row>
    <row r="57" spans="1:38">
      <c r="A57" s="2" t="s">
        <v>3551</v>
      </c>
      <c r="B57" s="2" t="s">
        <v>5665</v>
      </c>
      <c r="C57" s="2">
        <v>12</v>
      </c>
      <c r="D57" s="2" t="s">
        <v>1855</v>
      </c>
      <c r="E57" s="2" t="s">
        <v>1828</v>
      </c>
      <c r="F57" s="2" t="s">
        <v>5709</v>
      </c>
      <c r="G57" s="2" t="s">
        <v>5710</v>
      </c>
      <c r="H57" s="2" t="s">
        <v>5711</v>
      </c>
      <c r="I57" s="2" t="s">
        <v>5530</v>
      </c>
      <c r="J57" s="2">
        <v>2</v>
      </c>
      <c r="K57" s="2" t="s">
        <v>1</v>
      </c>
      <c r="L57" s="3">
        <v>41283</v>
      </c>
      <c r="M57" s="2" t="s">
        <v>5531</v>
      </c>
      <c r="N57" s="3">
        <v>41284</v>
      </c>
      <c r="O57" s="3">
        <v>41295</v>
      </c>
      <c r="P57" s="5">
        <v>41295</v>
      </c>
      <c r="Q57" s="3">
        <v>41295</v>
      </c>
      <c r="R57" s="2" t="s">
        <v>377</v>
      </c>
      <c r="S57" s="2" t="s">
        <v>377</v>
      </c>
      <c r="T57" s="2" t="s">
        <v>377</v>
      </c>
      <c r="U57" s="2" t="s">
        <v>377</v>
      </c>
      <c r="V57" s="2" t="s">
        <v>377</v>
      </c>
      <c r="W57" s="2" t="s">
        <v>377</v>
      </c>
      <c r="X57" s="2" t="s">
        <v>377</v>
      </c>
      <c r="Y57" s="2" t="s">
        <v>377</v>
      </c>
      <c r="Z57" s="2" t="s">
        <v>377</v>
      </c>
      <c r="AA57" s="2" t="s">
        <v>377</v>
      </c>
      <c r="AB57" s="2" t="s">
        <v>377</v>
      </c>
      <c r="AC57" s="3">
        <v>41284</v>
      </c>
      <c r="AD57" s="3">
        <v>41284</v>
      </c>
      <c r="AE57" s="3">
        <v>40472</v>
      </c>
      <c r="AF57" s="2" t="s">
        <v>377</v>
      </c>
      <c r="AG57" s="2" t="s">
        <v>377</v>
      </c>
      <c r="AH57" s="2">
        <v>80</v>
      </c>
      <c r="AI57" s="2" t="s">
        <v>5617</v>
      </c>
      <c r="AJ57" s="2">
        <v>60001253</v>
      </c>
      <c r="AK57" s="2" t="s">
        <v>5711</v>
      </c>
      <c r="AL57" s="2" t="s">
        <v>371</v>
      </c>
    </row>
    <row r="58" spans="1:38">
      <c r="A58" s="2" t="s">
        <v>3551</v>
      </c>
      <c r="B58" s="2" t="s">
        <v>5665</v>
      </c>
      <c r="C58" s="2">
        <v>12</v>
      </c>
      <c r="D58" s="2" t="s">
        <v>1855</v>
      </c>
      <c r="E58" s="2" t="s">
        <v>1828</v>
      </c>
      <c r="F58" s="2" t="s">
        <v>5709</v>
      </c>
      <c r="G58" s="2" t="s">
        <v>5712</v>
      </c>
      <c r="H58" s="2" t="s">
        <v>5713</v>
      </c>
      <c r="I58" s="2" t="s">
        <v>5530</v>
      </c>
      <c r="J58" s="2">
        <v>79</v>
      </c>
      <c r="K58" s="2" t="s">
        <v>1</v>
      </c>
      <c r="L58" s="3">
        <v>41292</v>
      </c>
      <c r="M58" s="2" t="s">
        <v>5531</v>
      </c>
      <c r="N58" s="3">
        <v>41304</v>
      </c>
      <c r="O58" s="3">
        <v>41876</v>
      </c>
      <c r="P58" s="5">
        <v>41876</v>
      </c>
      <c r="Q58" s="3">
        <v>41876</v>
      </c>
      <c r="R58" s="2" t="s">
        <v>377</v>
      </c>
      <c r="S58" s="2" t="s">
        <v>377</v>
      </c>
      <c r="T58" s="2" t="s">
        <v>377</v>
      </c>
      <c r="U58" s="2" t="s">
        <v>377</v>
      </c>
      <c r="V58" s="2" t="s">
        <v>377</v>
      </c>
      <c r="W58" s="2" t="s">
        <v>377</v>
      </c>
      <c r="X58" s="2" t="s">
        <v>377</v>
      </c>
      <c r="Y58" s="2" t="s">
        <v>377</v>
      </c>
      <c r="Z58" s="3">
        <v>41375</v>
      </c>
      <c r="AA58" s="2" t="s">
        <v>377</v>
      </c>
      <c r="AB58" s="2" t="s">
        <v>377</v>
      </c>
      <c r="AC58" s="3">
        <v>41375</v>
      </c>
      <c r="AD58" s="3">
        <v>41375</v>
      </c>
      <c r="AE58" s="2" t="s">
        <v>377</v>
      </c>
      <c r="AF58" s="2" t="s">
        <v>377</v>
      </c>
      <c r="AG58" s="2" t="s">
        <v>377</v>
      </c>
      <c r="AH58" s="2">
        <v>80</v>
      </c>
      <c r="AI58" s="2" t="s">
        <v>5714</v>
      </c>
      <c r="AJ58" s="2">
        <v>60001253</v>
      </c>
      <c r="AK58" s="2" t="s">
        <v>5711</v>
      </c>
      <c r="AL58" s="2" t="s">
        <v>347</v>
      </c>
    </row>
    <row r="59" spans="1:38">
      <c r="A59" s="2" t="s">
        <v>3551</v>
      </c>
      <c r="B59" s="2" t="s">
        <v>5665</v>
      </c>
      <c r="C59" s="2">
        <v>12</v>
      </c>
      <c r="D59" s="2" t="s">
        <v>1761</v>
      </c>
      <c r="E59" s="2" t="s">
        <v>5715</v>
      </c>
      <c r="F59" s="2" t="s">
        <v>4830</v>
      </c>
      <c r="G59" s="2" t="s">
        <v>5716</v>
      </c>
      <c r="H59" s="2" t="s">
        <v>1769</v>
      </c>
      <c r="I59" s="2" t="s">
        <v>5530</v>
      </c>
      <c r="J59" s="2">
        <v>21</v>
      </c>
      <c r="K59" s="2" t="s">
        <v>1</v>
      </c>
      <c r="L59" s="3">
        <v>41359</v>
      </c>
      <c r="M59" s="2" t="s">
        <v>5531</v>
      </c>
      <c r="N59" s="3">
        <v>41367</v>
      </c>
      <c r="O59" s="3">
        <v>41687</v>
      </c>
      <c r="P59" s="5">
        <v>41841</v>
      </c>
      <c r="Q59" s="3">
        <v>41841</v>
      </c>
      <c r="R59" s="2" t="s">
        <v>377</v>
      </c>
      <c r="S59" s="2" t="s">
        <v>377</v>
      </c>
      <c r="T59" s="2" t="s">
        <v>377</v>
      </c>
      <c r="U59" s="2" t="s">
        <v>377</v>
      </c>
      <c r="V59" s="2" t="s">
        <v>377</v>
      </c>
      <c r="W59" s="3">
        <v>41544</v>
      </c>
      <c r="X59" s="2" t="s">
        <v>377</v>
      </c>
      <c r="Y59" s="2" t="s">
        <v>377</v>
      </c>
      <c r="Z59" s="3">
        <v>41375</v>
      </c>
      <c r="AA59" s="2" t="s">
        <v>377</v>
      </c>
      <c r="AB59" s="2" t="s">
        <v>377</v>
      </c>
      <c r="AC59" s="3">
        <v>41375</v>
      </c>
      <c r="AD59" s="3">
        <v>41375</v>
      </c>
      <c r="AE59" s="2" t="s">
        <v>377</v>
      </c>
      <c r="AF59" s="2" t="s">
        <v>377</v>
      </c>
      <c r="AG59" s="2" t="s">
        <v>377</v>
      </c>
      <c r="AH59" s="2">
        <v>80</v>
      </c>
      <c r="AI59" s="2" t="s">
        <v>5717</v>
      </c>
      <c r="AJ59" s="2">
        <v>60004006</v>
      </c>
      <c r="AK59" s="2" t="s">
        <v>1769</v>
      </c>
      <c r="AL59" s="2" t="s">
        <v>371</v>
      </c>
    </row>
    <row r="60" spans="1:38">
      <c r="A60" s="2" t="s">
        <v>3551</v>
      </c>
      <c r="B60" s="2" t="s">
        <v>5665</v>
      </c>
      <c r="C60" s="2">
        <v>12</v>
      </c>
      <c r="D60" s="2" t="s">
        <v>1855</v>
      </c>
      <c r="E60" s="2" t="s">
        <v>1828</v>
      </c>
      <c r="F60" s="2" t="s">
        <v>5718</v>
      </c>
      <c r="G60" s="2" t="s">
        <v>5719</v>
      </c>
      <c r="H60" s="2" t="s">
        <v>5720</v>
      </c>
      <c r="I60" s="2" t="s">
        <v>5530</v>
      </c>
      <c r="J60" s="2">
        <v>1</v>
      </c>
      <c r="K60" s="2" t="s">
        <v>1</v>
      </c>
      <c r="L60" s="3">
        <v>41288</v>
      </c>
      <c r="M60" s="2" t="s">
        <v>5531</v>
      </c>
      <c r="N60" s="3">
        <v>41289</v>
      </c>
      <c r="O60" s="3">
        <v>41295</v>
      </c>
      <c r="P60" s="5">
        <v>41295</v>
      </c>
      <c r="Q60" s="3">
        <v>41295</v>
      </c>
      <c r="R60" s="2" t="s">
        <v>377</v>
      </c>
      <c r="S60" s="2" t="s">
        <v>377</v>
      </c>
      <c r="T60" s="2" t="s">
        <v>377</v>
      </c>
      <c r="U60" s="2" t="s">
        <v>377</v>
      </c>
      <c r="V60" s="2" t="s">
        <v>377</v>
      </c>
      <c r="W60" s="2" t="s">
        <v>377</v>
      </c>
      <c r="X60" s="2" t="s">
        <v>377</v>
      </c>
      <c r="Y60" s="2" t="s">
        <v>377</v>
      </c>
      <c r="Z60" s="2" t="s">
        <v>377</v>
      </c>
      <c r="AA60" s="2" t="s">
        <v>377</v>
      </c>
      <c r="AB60" s="2" t="s">
        <v>377</v>
      </c>
      <c r="AC60" s="3">
        <v>41289</v>
      </c>
      <c r="AD60" s="3">
        <v>41289</v>
      </c>
      <c r="AE60" s="3">
        <v>40165</v>
      </c>
      <c r="AF60" s="2" t="s">
        <v>377</v>
      </c>
      <c r="AG60" s="2" t="s">
        <v>377</v>
      </c>
      <c r="AH60" s="2">
        <v>80</v>
      </c>
      <c r="AI60" s="2" t="s">
        <v>5721</v>
      </c>
      <c r="AJ60" s="2">
        <v>60005874</v>
      </c>
      <c r="AK60" s="2" t="s">
        <v>5722</v>
      </c>
      <c r="AL60" s="2" t="s">
        <v>371</v>
      </c>
    </row>
    <row r="61" spans="1:38">
      <c r="A61" s="2" t="s">
        <v>3551</v>
      </c>
      <c r="B61" s="2" t="s">
        <v>5665</v>
      </c>
      <c r="C61" s="2">
        <v>12</v>
      </c>
      <c r="D61" s="2" t="s">
        <v>1761</v>
      </c>
      <c r="E61" s="2" t="s">
        <v>4828</v>
      </c>
      <c r="F61" s="2" t="s">
        <v>5723</v>
      </c>
      <c r="G61" s="2" t="s">
        <v>5724</v>
      </c>
      <c r="H61" s="2" t="s">
        <v>5725</v>
      </c>
      <c r="I61" s="2" t="s">
        <v>5530</v>
      </c>
      <c r="J61" s="2">
        <v>80</v>
      </c>
      <c r="K61" s="2" t="s">
        <v>1</v>
      </c>
      <c r="L61" s="3">
        <v>41366</v>
      </c>
      <c r="M61" s="2" t="s">
        <v>5531</v>
      </c>
      <c r="N61" s="3">
        <v>41381</v>
      </c>
      <c r="O61" s="3">
        <v>41932</v>
      </c>
      <c r="P61" s="5">
        <v>42051</v>
      </c>
      <c r="Q61" s="3">
        <v>42051</v>
      </c>
      <c r="R61" s="3">
        <v>41467</v>
      </c>
      <c r="S61" s="2" t="s">
        <v>377</v>
      </c>
      <c r="T61" s="2" t="s">
        <v>377</v>
      </c>
      <c r="U61" s="2" t="s">
        <v>377</v>
      </c>
      <c r="V61" s="2" t="s">
        <v>377</v>
      </c>
      <c r="W61" s="3">
        <v>41677</v>
      </c>
      <c r="X61" s="2" t="s">
        <v>377</v>
      </c>
      <c r="Y61" s="2" t="s">
        <v>377</v>
      </c>
      <c r="Z61" s="3">
        <v>42030</v>
      </c>
      <c r="AA61" s="2" t="s">
        <v>377</v>
      </c>
      <c r="AB61" s="3">
        <v>41877</v>
      </c>
      <c r="AC61" s="3">
        <v>42037</v>
      </c>
      <c r="AD61" s="3">
        <v>42047</v>
      </c>
      <c r="AE61" s="2" t="s">
        <v>377</v>
      </c>
      <c r="AF61" s="2" t="s">
        <v>377</v>
      </c>
      <c r="AG61" s="3">
        <v>42047</v>
      </c>
      <c r="AH61" s="2">
        <v>80</v>
      </c>
      <c r="AI61" s="2" t="s">
        <v>5726</v>
      </c>
      <c r="AJ61" s="2">
        <v>60010570</v>
      </c>
      <c r="AK61" s="2" t="s">
        <v>5725</v>
      </c>
      <c r="AL61" s="2" t="s">
        <v>957</v>
      </c>
    </row>
    <row r="62" spans="1:38">
      <c r="A62" s="2" t="s">
        <v>3551</v>
      </c>
      <c r="B62" s="2" t="s">
        <v>5665</v>
      </c>
      <c r="C62" s="2">
        <v>12</v>
      </c>
      <c r="D62" s="2" t="s">
        <v>1761</v>
      </c>
      <c r="E62" s="2" t="s">
        <v>4828</v>
      </c>
      <c r="F62" s="2" t="s">
        <v>5727</v>
      </c>
      <c r="G62" s="2" t="s">
        <v>5727</v>
      </c>
      <c r="H62" s="2" t="s">
        <v>5728</v>
      </c>
      <c r="I62" s="2" t="s">
        <v>5530</v>
      </c>
      <c r="J62" s="2">
        <v>5</v>
      </c>
      <c r="K62" s="2" t="s">
        <v>1</v>
      </c>
      <c r="L62" s="3">
        <v>41263</v>
      </c>
      <c r="M62" s="2" t="s">
        <v>5531</v>
      </c>
      <c r="N62" s="3">
        <v>41325</v>
      </c>
      <c r="O62" s="3">
        <v>41591</v>
      </c>
      <c r="P62" s="5">
        <v>41358</v>
      </c>
      <c r="Q62" s="3">
        <v>41358</v>
      </c>
      <c r="R62" s="2" t="s">
        <v>377</v>
      </c>
      <c r="S62" s="2" t="s">
        <v>377</v>
      </c>
      <c r="T62" s="2" t="s">
        <v>377</v>
      </c>
      <c r="U62" s="2" t="s">
        <v>377</v>
      </c>
      <c r="V62" s="2" t="s">
        <v>377</v>
      </c>
      <c r="W62" s="2" t="s">
        <v>377</v>
      </c>
      <c r="X62" s="2" t="s">
        <v>377</v>
      </c>
      <c r="Y62" s="2" t="s">
        <v>377</v>
      </c>
      <c r="Z62" s="2" t="s">
        <v>377</v>
      </c>
      <c r="AA62" s="2" t="s">
        <v>377</v>
      </c>
      <c r="AB62" s="2" t="s">
        <v>377</v>
      </c>
      <c r="AC62" s="2" t="s">
        <v>377</v>
      </c>
      <c r="AD62" s="3">
        <v>41325</v>
      </c>
      <c r="AE62" s="2" t="s">
        <v>377</v>
      </c>
      <c r="AF62" s="2" t="s">
        <v>377</v>
      </c>
      <c r="AG62" s="2" t="s">
        <v>377</v>
      </c>
      <c r="AH62" s="2">
        <v>80</v>
      </c>
      <c r="AI62" s="2" t="s">
        <v>5729</v>
      </c>
      <c r="AJ62" s="2">
        <v>1267</v>
      </c>
      <c r="AK62" s="2" t="s">
        <v>5728</v>
      </c>
      <c r="AL62" s="2" t="s">
        <v>371</v>
      </c>
    </row>
    <row r="63" spans="1:38">
      <c r="A63" s="2" t="s">
        <v>3551</v>
      </c>
      <c r="B63" s="2" t="s">
        <v>3578</v>
      </c>
      <c r="C63" s="2">
        <v>3</v>
      </c>
      <c r="D63" s="2" t="s">
        <v>599</v>
      </c>
      <c r="E63" s="2" t="s">
        <v>5730</v>
      </c>
      <c r="F63" s="2" t="s">
        <v>5731</v>
      </c>
      <c r="G63" s="2" t="s">
        <v>620</v>
      </c>
      <c r="H63" s="2" t="s">
        <v>619</v>
      </c>
      <c r="I63" s="2" t="s">
        <v>5505</v>
      </c>
      <c r="J63" s="2">
        <v>62</v>
      </c>
      <c r="K63" s="2" t="s">
        <v>1</v>
      </c>
      <c r="L63" s="3">
        <v>41353</v>
      </c>
      <c r="M63" s="2" t="s">
        <v>5531</v>
      </c>
      <c r="N63" s="3">
        <v>41360</v>
      </c>
      <c r="O63" s="3">
        <v>41946</v>
      </c>
      <c r="P63" s="5">
        <v>42409</v>
      </c>
      <c r="Q63" s="2" t="s">
        <v>377</v>
      </c>
      <c r="R63" s="3">
        <v>41571</v>
      </c>
      <c r="S63" s="2" t="s">
        <v>377</v>
      </c>
      <c r="T63" s="3">
        <v>41564</v>
      </c>
      <c r="U63" s="2" t="s">
        <v>377</v>
      </c>
      <c r="V63" s="2" t="s">
        <v>377</v>
      </c>
      <c r="W63" s="2" t="s">
        <v>377</v>
      </c>
      <c r="X63" s="2" t="s">
        <v>377</v>
      </c>
      <c r="Y63" s="2" t="s">
        <v>377</v>
      </c>
      <c r="Z63" s="2" t="s">
        <v>377</v>
      </c>
      <c r="AA63" s="2" t="s">
        <v>377</v>
      </c>
      <c r="AB63" s="3">
        <v>42194</v>
      </c>
      <c r="AC63" s="2" t="s">
        <v>377</v>
      </c>
      <c r="AD63" s="2" t="s">
        <v>377</v>
      </c>
      <c r="AE63" s="2" t="s">
        <v>377</v>
      </c>
      <c r="AF63" s="2" t="s">
        <v>377</v>
      </c>
      <c r="AG63" s="2" t="s">
        <v>377</v>
      </c>
      <c r="AH63" s="2">
        <v>10</v>
      </c>
      <c r="AI63" s="2" t="s">
        <v>5732</v>
      </c>
      <c r="AJ63" s="2">
        <v>181</v>
      </c>
      <c r="AK63" s="2" t="s">
        <v>5733</v>
      </c>
      <c r="AL63" s="2" t="s">
        <v>347</v>
      </c>
    </row>
    <row r="64" spans="1:38">
      <c r="A64" s="2" t="s">
        <v>3551</v>
      </c>
      <c r="B64" s="2" t="s">
        <v>3578</v>
      </c>
      <c r="C64" s="2">
        <v>3</v>
      </c>
      <c r="D64" s="2" t="s">
        <v>630</v>
      </c>
      <c r="E64" s="2" t="s">
        <v>2845</v>
      </c>
      <c r="F64" s="2" t="s">
        <v>5734</v>
      </c>
      <c r="G64" s="2" t="s">
        <v>5735</v>
      </c>
      <c r="H64" s="2" t="s">
        <v>5736</v>
      </c>
      <c r="I64" s="2" t="s">
        <v>5505</v>
      </c>
      <c r="J64" s="2">
        <v>75</v>
      </c>
      <c r="K64" s="2" t="s">
        <v>1</v>
      </c>
      <c r="L64" s="3">
        <v>41424</v>
      </c>
      <c r="M64" s="2" t="s">
        <v>5531</v>
      </c>
      <c r="N64" s="3">
        <v>41424</v>
      </c>
      <c r="O64" s="3">
        <v>42231</v>
      </c>
      <c r="P64" s="5">
        <v>42641</v>
      </c>
      <c r="Q64" s="2" t="s">
        <v>377</v>
      </c>
      <c r="R64" s="3">
        <v>41803</v>
      </c>
      <c r="S64" s="3">
        <v>42005</v>
      </c>
      <c r="T64" s="2" t="s">
        <v>377</v>
      </c>
      <c r="U64" s="3">
        <v>41928</v>
      </c>
      <c r="V64" s="2" t="s">
        <v>377</v>
      </c>
      <c r="W64" s="2" t="s">
        <v>377</v>
      </c>
      <c r="X64" s="2" t="s">
        <v>377</v>
      </c>
      <c r="Y64" s="3">
        <v>42005</v>
      </c>
      <c r="Z64" s="2" t="s">
        <v>377</v>
      </c>
      <c r="AA64" s="2" t="s">
        <v>377</v>
      </c>
      <c r="AB64" s="2" t="s">
        <v>377</v>
      </c>
      <c r="AC64" s="2" t="s">
        <v>377</v>
      </c>
      <c r="AD64" s="2" t="s">
        <v>377</v>
      </c>
      <c r="AE64" s="2" t="s">
        <v>377</v>
      </c>
      <c r="AF64" s="2" t="s">
        <v>377</v>
      </c>
      <c r="AG64" s="2" t="s">
        <v>377</v>
      </c>
      <c r="AH64" s="2">
        <v>10</v>
      </c>
      <c r="AI64" s="2" t="s">
        <v>5737</v>
      </c>
      <c r="AJ64" s="2">
        <v>280</v>
      </c>
      <c r="AK64" s="2" t="s">
        <v>5738</v>
      </c>
      <c r="AL64" s="2" t="s">
        <v>347</v>
      </c>
    </row>
    <row r="65" spans="1:38">
      <c r="A65" s="2" t="s">
        <v>3551</v>
      </c>
      <c r="B65" s="2" t="s">
        <v>3578</v>
      </c>
      <c r="C65" s="2">
        <v>3</v>
      </c>
      <c r="D65" s="2" t="s">
        <v>630</v>
      </c>
      <c r="E65" s="2" t="s">
        <v>5739</v>
      </c>
      <c r="F65" s="2" t="s">
        <v>5734</v>
      </c>
      <c r="G65" s="2" t="s">
        <v>5740</v>
      </c>
      <c r="H65" s="2" t="s">
        <v>5741</v>
      </c>
      <c r="I65" s="2" t="s">
        <v>5505</v>
      </c>
      <c r="J65" s="2">
        <v>75</v>
      </c>
      <c r="K65" s="2" t="s">
        <v>1</v>
      </c>
      <c r="L65" s="3">
        <v>41424</v>
      </c>
      <c r="M65" s="2" t="s">
        <v>5531</v>
      </c>
      <c r="N65" s="3">
        <v>41424</v>
      </c>
      <c r="O65" s="3">
        <v>42231</v>
      </c>
      <c r="P65" s="5">
        <v>42804</v>
      </c>
      <c r="Q65" s="2" t="s">
        <v>377</v>
      </c>
      <c r="R65" s="3">
        <v>41803</v>
      </c>
      <c r="S65" s="3">
        <v>41768</v>
      </c>
      <c r="T65" s="2" t="s">
        <v>377</v>
      </c>
      <c r="U65" s="3">
        <v>41803</v>
      </c>
      <c r="V65" s="2" t="s">
        <v>377</v>
      </c>
      <c r="W65" s="2" t="s">
        <v>377</v>
      </c>
      <c r="X65" s="2" t="s">
        <v>377</v>
      </c>
      <c r="Y65" s="2" t="s">
        <v>377</v>
      </c>
      <c r="Z65" s="2" t="s">
        <v>377</v>
      </c>
      <c r="AA65" s="2" t="s">
        <v>377</v>
      </c>
      <c r="AB65" s="2" t="s">
        <v>377</v>
      </c>
      <c r="AC65" s="2" t="s">
        <v>377</v>
      </c>
      <c r="AD65" s="2" t="s">
        <v>377</v>
      </c>
      <c r="AE65" s="2" t="s">
        <v>377</v>
      </c>
      <c r="AF65" s="2" t="s">
        <v>377</v>
      </c>
      <c r="AG65" s="2" t="s">
        <v>377</v>
      </c>
      <c r="AH65" s="2">
        <v>10</v>
      </c>
      <c r="AI65" s="2" t="s">
        <v>5742</v>
      </c>
      <c r="AJ65" s="2">
        <v>280</v>
      </c>
      <c r="AK65" s="2" t="s">
        <v>5738</v>
      </c>
      <c r="AL65" s="2" t="s">
        <v>347</v>
      </c>
    </row>
    <row r="66" spans="1:38">
      <c r="A66" s="2" t="s">
        <v>3551</v>
      </c>
      <c r="B66" s="2" t="s">
        <v>3578</v>
      </c>
      <c r="C66" s="2">
        <v>3</v>
      </c>
      <c r="D66" s="2" t="s">
        <v>599</v>
      </c>
      <c r="E66" s="2" t="s">
        <v>2842</v>
      </c>
      <c r="F66" s="2" t="s">
        <v>4243</v>
      </c>
      <c r="G66" s="2" t="s">
        <v>4243</v>
      </c>
      <c r="H66" s="2" t="s">
        <v>2843</v>
      </c>
      <c r="I66" s="2" t="s">
        <v>5530</v>
      </c>
      <c r="J66" s="2">
        <v>2</v>
      </c>
      <c r="K66" s="2" t="s">
        <v>1</v>
      </c>
      <c r="L66" s="3">
        <v>41355</v>
      </c>
      <c r="M66" s="2" t="s">
        <v>5531</v>
      </c>
      <c r="N66" s="3">
        <v>41360</v>
      </c>
      <c r="O66" s="3">
        <v>41894</v>
      </c>
      <c r="P66" s="5">
        <v>41753</v>
      </c>
      <c r="Q66" s="3">
        <v>41753</v>
      </c>
      <c r="R66" s="2" t="s">
        <v>377</v>
      </c>
      <c r="S66" s="2" t="s">
        <v>377</v>
      </c>
      <c r="T66" s="2" t="s">
        <v>377</v>
      </c>
      <c r="U66" s="2" t="s">
        <v>377</v>
      </c>
      <c r="V66" s="2" t="s">
        <v>377</v>
      </c>
      <c r="W66" s="2" t="s">
        <v>377</v>
      </c>
      <c r="X66" s="2" t="s">
        <v>377</v>
      </c>
      <c r="Y66" s="2" t="s">
        <v>377</v>
      </c>
      <c r="Z66" s="2" t="s">
        <v>377</v>
      </c>
      <c r="AA66" s="2" t="s">
        <v>377</v>
      </c>
      <c r="AB66" s="2" t="s">
        <v>377</v>
      </c>
      <c r="AC66" s="2" t="s">
        <v>377</v>
      </c>
      <c r="AD66" s="2" t="s">
        <v>377</v>
      </c>
      <c r="AE66" s="2" t="s">
        <v>377</v>
      </c>
      <c r="AF66" s="2" t="s">
        <v>377</v>
      </c>
      <c r="AG66" s="3">
        <v>41753</v>
      </c>
      <c r="AH66" s="2">
        <v>80</v>
      </c>
      <c r="AI66" s="2" t="s">
        <v>5743</v>
      </c>
      <c r="AJ66" s="2">
        <v>387</v>
      </c>
      <c r="AK66" s="2" t="s">
        <v>2843</v>
      </c>
      <c r="AL66" s="2" t="s">
        <v>371</v>
      </c>
    </row>
    <row r="67" spans="1:38">
      <c r="A67" s="2" t="s">
        <v>3551</v>
      </c>
      <c r="B67" s="2" t="s">
        <v>3578</v>
      </c>
      <c r="C67" s="2">
        <v>3</v>
      </c>
      <c r="D67" s="2" t="s">
        <v>599</v>
      </c>
      <c r="E67" s="2" t="s">
        <v>2842</v>
      </c>
      <c r="F67" s="2" t="s">
        <v>4243</v>
      </c>
      <c r="G67" s="2" t="s">
        <v>4243</v>
      </c>
      <c r="H67" s="2" t="s">
        <v>2843</v>
      </c>
      <c r="I67" s="2" t="s">
        <v>5530</v>
      </c>
      <c r="J67" s="2">
        <v>16</v>
      </c>
      <c r="K67" s="2" t="s">
        <v>1</v>
      </c>
      <c r="L67" s="3">
        <v>41355</v>
      </c>
      <c r="M67" s="2" t="s">
        <v>5531</v>
      </c>
      <c r="N67" s="3">
        <v>41360</v>
      </c>
      <c r="O67" s="3">
        <v>41894</v>
      </c>
      <c r="P67" s="5">
        <v>41974</v>
      </c>
      <c r="Q67" s="3">
        <v>41974</v>
      </c>
      <c r="R67" s="3">
        <v>41803</v>
      </c>
      <c r="S67" s="3">
        <v>41715</v>
      </c>
      <c r="T67" s="3">
        <v>41712</v>
      </c>
      <c r="U67" s="2" t="s">
        <v>377</v>
      </c>
      <c r="V67" s="2" t="s">
        <v>377</v>
      </c>
      <c r="W67" s="2" t="s">
        <v>377</v>
      </c>
      <c r="X67" s="2" t="s">
        <v>377</v>
      </c>
      <c r="Y67" s="3">
        <v>41884</v>
      </c>
      <c r="Z67" s="2" t="s">
        <v>377</v>
      </c>
      <c r="AA67" s="2" t="s">
        <v>377</v>
      </c>
      <c r="AB67" s="3">
        <v>41886</v>
      </c>
      <c r="AC67" s="3">
        <v>41969</v>
      </c>
      <c r="AD67" s="2" t="s">
        <v>377</v>
      </c>
      <c r="AE67" s="3">
        <v>41969</v>
      </c>
      <c r="AF67" s="3">
        <v>41969</v>
      </c>
      <c r="AG67" s="3">
        <v>41969</v>
      </c>
      <c r="AH67" s="2">
        <v>80</v>
      </c>
      <c r="AI67" s="2" t="s">
        <v>5744</v>
      </c>
      <c r="AJ67" s="2">
        <v>387</v>
      </c>
      <c r="AK67" s="2" t="s">
        <v>2843</v>
      </c>
      <c r="AL67" s="2" t="s">
        <v>371</v>
      </c>
    </row>
    <row r="68" spans="1:38">
      <c r="A68" s="2" t="s">
        <v>3551</v>
      </c>
      <c r="B68" s="2" t="s">
        <v>3578</v>
      </c>
      <c r="C68" s="2">
        <v>3</v>
      </c>
      <c r="D68" s="2" t="s">
        <v>599</v>
      </c>
      <c r="E68" s="2" t="s">
        <v>5745</v>
      </c>
      <c r="F68" s="2" t="s">
        <v>4248</v>
      </c>
      <c r="G68" s="2" t="s">
        <v>5746</v>
      </c>
      <c r="H68" s="2" t="s">
        <v>5747</v>
      </c>
      <c r="I68" s="2" t="s">
        <v>5530</v>
      </c>
      <c r="J68" s="2">
        <v>39</v>
      </c>
      <c r="K68" s="2" t="s">
        <v>1</v>
      </c>
      <c r="L68" s="3">
        <v>41359</v>
      </c>
      <c r="M68" s="2" t="s">
        <v>5531</v>
      </c>
      <c r="N68" s="3">
        <v>41360</v>
      </c>
      <c r="O68" s="3">
        <v>41848</v>
      </c>
      <c r="P68" s="5">
        <v>42345</v>
      </c>
      <c r="Q68" s="3">
        <v>42345</v>
      </c>
      <c r="R68" s="3">
        <v>41508</v>
      </c>
      <c r="S68" s="3">
        <v>41963</v>
      </c>
      <c r="T68" s="2" t="s">
        <v>377</v>
      </c>
      <c r="U68" s="3">
        <v>41905</v>
      </c>
      <c r="V68" s="2" t="s">
        <v>377</v>
      </c>
      <c r="W68" s="3">
        <v>41907</v>
      </c>
      <c r="X68" s="2" t="s">
        <v>377</v>
      </c>
      <c r="Y68" s="2" t="s">
        <v>377</v>
      </c>
      <c r="Z68" s="3">
        <v>41837</v>
      </c>
      <c r="AA68" s="3">
        <v>42023</v>
      </c>
      <c r="AB68" s="3">
        <v>42128</v>
      </c>
      <c r="AC68" s="3">
        <v>42340</v>
      </c>
      <c r="AD68" s="3">
        <v>42340</v>
      </c>
      <c r="AE68" s="3">
        <v>42338</v>
      </c>
      <c r="AF68" s="3">
        <v>42340</v>
      </c>
      <c r="AG68" s="3">
        <v>42340</v>
      </c>
      <c r="AH68" s="2">
        <v>90</v>
      </c>
      <c r="AI68" s="2" t="s">
        <v>5748</v>
      </c>
      <c r="AJ68" s="2">
        <v>592</v>
      </c>
      <c r="AK68" s="2" t="s">
        <v>610</v>
      </c>
      <c r="AL68" s="2" t="s">
        <v>347</v>
      </c>
    </row>
    <row r="69" spans="1:38">
      <c r="A69" s="2" t="s">
        <v>3551</v>
      </c>
      <c r="B69" s="2" t="s">
        <v>3578</v>
      </c>
      <c r="C69" s="2">
        <v>3</v>
      </c>
      <c r="D69" s="2" t="s">
        <v>630</v>
      </c>
      <c r="E69" s="2" t="s">
        <v>3580</v>
      </c>
      <c r="F69" s="2" t="s">
        <v>3582</v>
      </c>
      <c r="G69" s="2" t="s">
        <v>3582</v>
      </c>
      <c r="H69" s="2" t="s">
        <v>3583</v>
      </c>
      <c r="I69" s="2" t="s">
        <v>5530</v>
      </c>
      <c r="J69" s="2">
        <v>2</v>
      </c>
      <c r="K69" s="2" t="s">
        <v>1</v>
      </c>
      <c r="L69" s="3">
        <v>41270</v>
      </c>
      <c r="M69" s="2" t="s">
        <v>5531</v>
      </c>
      <c r="N69" s="3">
        <v>41319</v>
      </c>
      <c r="O69" s="3">
        <v>41323</v>
      </c>
      <c r="P69" s="5">
        <v>41323</v>
      </c>
      <c r="Q69" s="3">
        <v>41323</v>
      </c>
      <c r="R69" s="2" t="s">
        <v>377</v>
      </c>
      <c r="S69" s="2" t="s">
        <v>377</v>
      </c>
      <c r="T69" s="2" t="s">
        <v>377</v>
      </c>
      <c r="U69" s="2" t="s">
        <v>377</v>
      </c>
      <c r="V69" s="2" t="s">
        <v>377</v>
      </c>
      <c r="W69" s="2" t="s">
        <v>377</v>
      </c>
      <c r="X69" s="2" t="s">
        <v>377</v>
      </c>
      <c r="Y69" s="2" t="s">
        <v>377</v>
      </c>
      <c r="Z69" s="2" t="s">
        <v>377</v>
      </c>
      <c r="AA69" s="2" t="s">
        <v>377</v>
      </c>
      <c r="AB69" s="2" t="s">
        <v>377</v>
      </c>
      <c r="AC69" s="2" t="s">
        <v>377</v>
      </c>
      <c r="AD69" s="3">
        <v>41319</v>
      </c>
      <c r="AE69" s="3">
        <v>41316</v>
      </c>
      <c r="AF69" s="2" t="s">
        <v>377</v>
      </c>
      <c r="AG69" s="2" t="s">
        <v>377</v>
      </c>
      <c r="AH69" s="2">
        <v>80</v>
      </c>
      <c r="AI69" s="2" t="s">
        <v>5571</v>
      </c>
      <c r="AJ69" s="2">
        <v>60001036</v>
      </c>
      <c r="AK69" s="2" t="s">
        <v>3583</v>
      </c>
      <c r="AL69" s="2" t="s">
        <v>371</v>
      </c>
    </row>
    <row r="70" spans="1:38">
      <c r="A70" s="2" t="s">
        <v>3551</v>
      </c>
      <c r="B70" s="2" t="s">
        <v>3578</v>
      </c>
      <c r="C70" s="2">
        <v>3</v>
      </c>
      <c r="D70" s="2" t="s">
        <v>599</v>
      </c>
      <c r="E70" s="2" t="s">
        <v>614</v>
      </c>
      <c r="F70" s="2" t="s">
        <v>5749</v>
      </c>
      <c r="G70" s="2" t="s">
        <v>5750</v>
      </c>
      <c r="H70" s="2" t="s">
        <v>5751</v>
      </c>
      <c r="I70" s="2" t="s">
        <v>5530</v>
      </c>
      <c r="J70" s="2">
        <v>1</v>
      </c>
      <c r="K70" s="2" t="s">
        <v>1</v>
      </c>
      <c r="L70" s="3">
        <v>41310</v>
      </c>
      <c r="M70" s="2" t="s">
        <v>5531</v>
      </c>
      <c r="N70" s="3">
        <v>41324</v>
      </c>
      <c r="O70" s="3">
        <v>41330</v>
      </c>
      <c r="P70" s="5">
        <v>41330</v>
      </c>
      <c r="Q70" s="3">
        <v>41330</v>
      </c>
      <c r="R70" s="2" t="s">
        <v>377</v>
      </c>
      <c r="S70" s="2" t="s">
        <v>377</v>
      </c>
      <c r="T70" s="2" t="s">
        <v>377</v>
      </c>
      <c r="U70" s="2" t="s">
        <v>377</v>
      </c>
      <c r="V70" s="2" t="s">
        <v>377</v>
      </c>
      <c r="W70" s="2" t="s">
        <v>377</v>
      </c>
      <c r="X70" s="2" t="s">
        <v>377</v>
      </c>
      <c r="Y70" s="2" t="s">
        <v>377</v>
      </c>
      <c r="Z70" s="2" t="s">
        <v>377</v>
      </c>
      <c r="AA70" s="2" t="s">
        <v>377</v>
      </c>
      <c r="AB70" s="2" t="s">
        <v>377</v>
      </c>
      <c r="AC70" s="2" t="s">
        <v>377</v>
      </c>
      <c r="AD70" s="3">
        <v>41324</v>
      </c>
      <c r="AE70" s="3">
        <v>41323</v>
      </c>
      <c r="AF70" s="2" t="s">
        <v>377</v>
      </c>
      <c r="AG70" s="2" t="s">
        <v>377</v>
      </c>
      <c r="AH70" s="2">
        <v>80</v>
      </c>
      <c r="AI70" s="2" t="s">
        <v>5752</v>
      </c>
      <c r="AJ70" s="2">
        <v>1047</v>
      </c>
      <c r="AK70" s="2" t="s">
        <v>5753</v>
      </c>
      <c r="AL70" s="2" t="s">
        <v>371</v>
      </c>
    </row>
    <row r="71" spans="1:38">
      <c r="A71" s="2" t="s">
        <v>3551</v>
      </c>
      <c r="B71" s="2" t="s">
        <v>3578</v>
      </c>
      <c r="C71" s="2">
        <v>3</v>
      </c>
      <c r="D71" s="2" t="s">
        <v>599</v>
      </c>
      <c r="E71" s="2" t="s">
        <v>5754</v>
      </c>
      <c r="F71" s="2" t="s">
        <v>5749</v>
      </c>
      <c r="G71" s="2" t="s">
        <v>5755</v>
      </c>
      <c r="H71" s="2" t="s">
        <v>5756</v>
      </c>
      <c r="I71" s="2" t="s">
        <v>5530</v>
      </c>
      <c r="J71" s="2">
        <v>1</v>
      </c>
      <c r="K71" s="2" t="s">
        <v>1</v>
      </c>
      <c r="L71" s="3">
        <v>41310</v>
      </c>
      <c r="M71" s="2" t="s">
        <v>5531</v>
      </c>
      <c r="N71" s="3">
        <v>41324</v>
      </c>
      <c r="O71" s="3">
        <v>41330</v>
      </c>
      <c r="P71" s="5">
        <v>41330</v>
      </c>
      <c r="Q71" s="3">
        <v>41330</v>
      </c>
      <c r="R71" s="2" t="s">
        <v>377</v>
      </c>
      <c r="S71" s="2" t="s">
        <v>377</v>
      </c>
      <c r="T71" s="2" t="s">
        <v>377</v>
      </c>
      <c r="U71" s="2" t="s">
        <v>377</v>
      </c>
      <c r="V71" s="2" t="s">
        <v>377</v>
      </c>
      <c r="W71" s="2" t="s">
        <v>377</v>
      </c>
      <c r="X71" s="2" t="s">
        <v>377</v>
      </c>
      <c r="Y71" s="2" t="s">
        <v>377</v>
      </c>
      <c r="Z71" s="2" t="s">
        <v>377</v>
      </c>
      <c r="AA71" s="2" t="s">
        <v>377</v>
      </c>
      <c r="AB71" s="2" t="s">
        <v>377</v>
      </c>
      <c r="AC71" s="2" t="s">
        <v>377</v>
      </c>
      <c r="AD71" s="3">
        <v>41324</v>
      </c>
      <c r="AE71" s="3">
        <v>41323</v>
      </c>
      <c r="AF71" s="2" t="s">
        <v>377</v>
      </c>
      <c r="AG71" s="2" t="s">
        <v>377</v>
      </c>
      <c r="AH71" s="2">
        <v>80</v>
      </c>
      <c r="AI71" s="2" t="s">
        <v>5757</v>
      </c>
      <c r="AJ71" s="2">
        <v>1047</v>
      </c>
      <c r="AK71" s="2" t="s">
        <v>5753</v>
      </c>
      <c r="AL71" s="2" t="s">
        <v>371</v>
      </c>
    </row>
    <row r="72" spans="1:38">
      <c r="A72" s="2" t="s">
        <v>3551</v>
      </c>
      <c r="B72" s="2" t="s">
        <v>3578</v>
      </c>
      <c r="C72" s="2">
        <v>3</v>
      </c>
      <c r="D72" s="2" t="s">
        <v>599</v>
      </c>
      <c r="E72" s="2" t="s">
        <v>614</v>
      </c>
      <c r="F72" s="2" t="s">
        <v>5749</v>
      </c>
      <c r="G72" s="2" t="s">
        <v>5758</v>
      </c>
      <c r="H72" s="2" t="s">
        <v>5759</v>
      </c>
      <c r="I72" s="2" t="s">
        <v>5530</v>
      </c>
      <c r="J72" s="2">
        <v>39</v>
      </c>
      <c r="K72" s="2" t="s">
        <v>1</v>
      </c>
      <c r="L72" s="3">
        <v>41358</v>
      </c>
      <c r="M72" s="2" t="s">
        <v>5531</v>
      </c>
      <c r="N72" s="3">
        <v>41361</v>
      </c>
      <c r="O72" s="3">
        <v>41881</v>
      </c>
      <c r="P72" s="5">
        <v>42086</v>
      </c>
      <c r="Q72" s="3">
        <v>42086</v>
      </c>
      <c r="R72" s="3">
        <v>41452</v>
      </c>
      <c r="S72" s="3">
        <v>41529</v>
      </c>
      <c r="T72" s="2" t="s">
        <v>377</v>
      </c>
      <c r="U72" s="3">
        <v>41905</v>
      </c>
      <c r="V72" s="3">
        <v>41751</v>
      </c>
      <c r="W72" s="2" t="s">
        <v>377</v>
      </c>
      <c r="X72" s="2" t="s">
        <v>377</v>
      </c>
      <c r="Y72" s="3">
        <v>41780</v>
      </c>
      <c r="Z72" s="3">
        <v>41933</v>
      </c>
      <c r="AA72" s="2" t="s">
        <v>377</v>
      </c>
      <c r="AB72" s="3">
        <v>41859</v>
      </c>
      <c r="AC72" s="3">
        <v>42074</v>
      </c>
      <c r="AD72" s="3">
        <v>42079</v>
      </c>
      <c r="AE72" s="3">
        <v>42074</v>
      </c>
      <c r="AF72" s="3">
        <v>42079</v>
      </c>
      <c r="AG72" s="2" t="s">
        <v>377</v>
      </c>
      <c r="AH72" s="2">
        <v>80</v>
      </c>
      <c r="AI72" s="2" t="s">
        <v>5760</v>
      </c>
      <c r="AJ72" s="2">
        <v>1047</v>
      </c>
      <c r="AK72" s="2" t="s">
        <v>5753</v>
      </c>
      <c r="AL72" s="2" t="s">
        <v>347</v>
      </c>
    </row>
    <row r="73" spans="1:38">
      <c r="A73" s="2" t="s">
        <v>3551</v>
      </c>
      <c r="B73" s="2" t="s">
        <v>3578</v>
      </c>
      <c r="C73" s="2">
        <v>3</v>
      </c>
      <c r="D73" s="2" t="s">
        <v>599</v>
      </c>
      <c r="E73" s="2" t="s">
        <v>5754</v>
      </c>
      <c r="F73" s="2" t="s">
        <v>5749</v>
      </c>
      <c r="G73" s="2" t="s">
        <v>5761</v>
      </c>
      <c r="H73" s="2" t="s">
        <v>5762</v>
      </c>
      <c r="I73" s="2" t="s">
        <v>5530</v>
      </c>
      <c r="J73" s="2">
        <v>39</v>
      </c>
      <c r="K73" s="2" t="s">
        <v>1</v>
      </c>
      <c r="L73" s="3">
        <v>41358</v>
      </c>
      <c r="M73" s="2" t="s">
        <v>5531</v>
      </c>
      <c r="N73" s="3">
        <v>41361</v>
      </c>
      <c r="O73" s="3">
        <v>41881</v>
      </c>
      <c r="P73" s="5">
        <v>42086</v>
      </c>
      <c r="Q73" s="3">
        <v>42086</v>
      </c>
      <c r="R73" s="3">
        <v>41421</v>
      </c>
      <c r="S73" s="2" t="s">
        <v>377</v>
      </c>
      <c r="T73" s="3">
        <v>41530</v>
      </c>
      <c r="U73" s="2" t="s">
        <v>377</v>
      </c>
      <c r="V73" s="3">
        <v>41751</v>
      </c>
      <c r="W73" s="2" t="s">
        <v>377</v>
      </c>
      <c r="X73" s="2" t="s">
        <v>377</v>
      </c>
      <c r="Y73" s="3">
        <v>41780</v>
      </c>
      <c r="Z73" s="3">
        <v>42076</v>
      </c>
      <c r="AA73" s="2" t="s">
        <v>377</v>
      </c>
      <c r="AB73" s="3">
        <v>41859</v>
      </c>
      <c r="AC73" s="3">
        <v>42074</v>
      </c>
      <c r="AD73" s="3">
        <v>42074</v>
      </c>
      <c r="AE73" s="3">
        <v>42074</v>
      </c>
      <c r="AF73" s="3">
        <v>42074</v>
      </c>
      <c r="AG73" s="2" t="s">
        <v>377</v>
      </c>
      <c r="AH73" s="2">
        <v>80</v>
      </c>
      <c r="AI73" s="2" t="s">
        <v>5763</v>
      </c>
      <c r="AJ73" s="2">
        <v>1047</v>
      </c>
      <c r="AK73" s="2" t="s">
        <v>5753</v>
      </c>
      <c r="AL73" s="2" t="s">
        <v>347</v>
      </c>
    </row>
    <row r="74" spans="1:38">
      <c r="A74" s="2" t="s">
        <v>3551</v>
      </c>
      <c r="B74" s="2" t="s">
        <v>3588</v>
      </c>
      <c r="C74" s="2">
        <v>3</v>
      </c>
      <c r="D74" s="2" t="s">
        <v>630</v>
      </c>
      <c r="E74" s="2" t="s">
        <v>650</v>
      </c>
      <c r="F74" s="2" t="s">
        <v>5764</v>
      </c>
      <c r="G74" s="2" t="s">
        <v>5765</v>
      </c>
      <c r="H74" s="2" t="s">
        <v>5766</v>
      </c>
      <c r="I74" s="2" t="s">
        <v>5530</v>
      </c>
      <c r="J74" s="2">
        <v>78</v>
      </c>
      <c r="K74" s="2" t="s">
        <v>4</v>
      </c>
      <c r="L74" s="3">
        <v>41382</v>
      </c>
      <c r="M74" s="2" t="s">
        <v>5531</v>
      </c>
      <c r="N74" s="3">
        <v>41402</v>
      </c>
      <c r="O74" s="3">
        <v>41687</v>
      </c>
      <c r="P74" s="5">
        <v>41806</v>
      </c>
      <c r="Q74" s="3">
        <v>41806</v>
      </c>
      <c r="R74" s="2" t="s">
        <v>377</v>
      </c>
      <c r="S74" s="2" t="s">
        <v>377</v>
      </c>
      <c r="T74" s="2" t="s">
        <v>377</v>
      </c>
      <c r="U74" s="2" t="s">
        <v>377</v>
      </c>
      <c r="V74" s="2" t="s">
        <v>377</v>
      </c>
      <c r="W74" s="2" t="s">
        <v>377</v>
      </c>
      <c r="X74" s="2" t="s">
        <v>377</v>
      </c>
      <c r="Y74" s="2" t="s">
        <v>377</v>
      </c>
      <c r="Z74" s="2" t="s">
        <v>377</v>
      </c>
      <c r="AA74" s="2" t="s">
        <v>377</v>
      </c>
      <c r="AB74" s="2" t="s">
        <v>377</v>
      </c>
      <c r="AC74" s="2" t="s">
        <v>377</v>
      </c>
      <c r="AD74" s="2" t="s">
        <v>377</v>
      </c>
      <c r="AE74" s="2" t="s">
        <v>377</v>
      </c>
      <c r="AF74" s="2" t="s">
        <v>377</v>
      </c>
      <c r="AG74" s="2" t="s">
        <v>377</v>
      </c>
      <c r="AH74" s="2">
        <v>80</v>
      </c>
      <c r="AI74" s="2" t="s">
        <v>5767</v>
      </c>
      <c r="AJ74" s="2">
        <v>60009224</v>
      </c>
      <c r="AK74" s="2" t="s">
        <v>5768</v>
      </c>
      <c r="AL74" s="2" t="s">
        <v>395</v>
      </c>
    </row>
    <row r="75" spans="1:38">
      <c r="A75" s="2" t="s">
        <v>3551</v>
      </c>
      <c r="B75" s="2" t="s">
        <v>3588</v>
      </c>
      <c r="C75" s="2">
        <v>3</v>
      </c>
      <c r="D75" s="2" t="s">
        <v>806</v>
      </c>
      <c r="E75" s="2" t="s">
        <v>811</v>
      </c>
      <c r="F75" s="2" t="s">
        <v>5769</v>
      </c>
      <c r="G75" s="2" t="s">
        <v>5770</v>
      </c>
      <c r="H75" s="2" t="s">
        <v>5771</v>
      </c>
      <c r="I75" s="2" t="s">
        <v>5530</v>
      </c>
      <c r="J75" s="2">
        <v>70</v>
      </c>
      <c r="K75" s="2" t="s">
        <v>4</v>
      </c>
      <c r="L75" s="3">
        <v>41379</v>
      </c>
      <c r="M75" s="2" t="s">
        <v>5531</v>
      </c>
      <c r="N75" s="3">
        <v>41408</v>
      </c>
      <c r="O75" s="3">
        <v>41645</v>
      </c>
      <c r="P75" s="5">
        <v>41687</v>
      </c>
      <c r="Q75" s="3">
        <v>41687</v>
      </c>
      <c r="R75" s="2" t="s">
        <v>377</v>
      </c>
      <c r="S75" s="2" t="s">
        <v>377</v>
      </c>
      <c r="T75" s="2" t="s">
        <v>377</v>
      </c>
      <c r="U75" s="2" t="s">
        <v>377</v>
      </c>
      <c r="V75" s="2" t="s">
        <v>377</v>
      </c>
      <c r="W75" s="2" t="s">
        <v>377</v>
      </c>
      <c r="X75" s="2" t="s">
        <v>377</v>
      </c>
      <c r="Y75" s="2" t="s">
        <v>377</v>
      </c>
      <c r="Z75" s="2" t="s">
        <v>377</v>
      </c>
      <c r="AA75" s="2" t="s">
        <v>377</v>
      </c>
      <c r="AB75" s="2" t="s">
        <v>377</v>
      </c>
      <c r="AC75" s="2" t="s">
        <v>377</v>
      </c>
      <c r="AD75" s="2" t="s">
        <v>377</v>
      </c>
      <c r="AE75" s="2" t="s">
        <v>377</v>
      </c>
      <c r="AF75" s="2" t="s">
        <v>377</v>
      </c>
      <c r="AG75" s="2" t="s">
        <v>377</v>
      </c>
      <c r="AH75" s="2">
        <v>80</v>
      </c>
      <c r="AI75" s="2" t="s">
        <v>5772</v>
      </c>
      <c r="AJ75" s="2">
        <v>695</v>
      </c>
      <c r="AK75" s="2" t="s">
        <v>5773</v>
      </c>
      <c r="AL75" s="2" t="s">
        <v>395</v>
      </c>
    </row>
    <row r="76" spans="1:38">
      <c r="A76" s="2" t="s">
        <v>3551</v>
      </c>
      <c r="B76" s="2" t="s">
        <v>3588</v>
      </c>
      <c r="C76" s="2">
        <v>3</v>
      </c>
      <c r="D76" s="2" t="s">
        <v>876</v>
      </c>
      <c r="E76" s="2" t="s">
        <v>658</v>
      </c>
      <c r="F76" s="2" t="s">
        <v>5774</v>
      </c>
      <c r="G76" s="2" t="s">
        <v>5775</v>
      </c>
      <c r="H76" s="2" t="s">
        <v>5776</v>
      </c>
      <c r="I76" s="2" t="s">
        <v>5530</v>
      </c>
      <c r="J76" s="2">
        <v>80</v>
      </c>
      <c r="K76" s="2" t="s">
        <v>4</v>
      </c>
      <c r="L76" s="3">
        <v>41310</v>
      </c>
      <c r="M76" s="2" t="s">
        <v>5531</v>
      </c>
      <c r="N76" s="3">
        <v>41401</v>
      </c>
      <c r="O76" s="3">
        <v>41561</v>
      </c>
      <c r="P76" s="5">
        <v>41590</v>
      </c>
      <c r="Q76" s="3">
        <v>41590</v>
      </c>
      <c r="R76" s="2" t="s">
        <v>377</v>
      </c>
      <c r="S76" s="2" t="s">
        <v>377</v>
      </c>
      <c r="T76" s="2" t="s">
        <v>377</v>
      </c>
      <c r="U76" s="2" t="s">
        <v>377</v>
      </c>
      <c r="V76" s="2" t="s">
        <v>377</v>
      </c>
      <c r="W76" s="2" t="s">
        <v>377</v>
      </c>
      <c r="X76" s="2" t="s">
        <v>377</v>
      </c>
      <c r="Y76" s="2" t="s">
        <v>377</v>
      </c>
      <c r="Z76" s="2" t="s">
        <v>377</v>
      </c>
      <c r="AA76" s="2" t="s">
        <v>377</v>
      </c>
      <c r="AB76" s="2" t="s">
        <v>377</v>
      </c>
      <c r="AC76" s="2" t="s">
        <v>377</v>
      </c>
      <c r="AD76" s="2" t="s">
        <v>377</v>
      </c>
      <c r="AE76" s="2" t="s">
        <v>377</v>
      </c>
      <c r="AF76" s="2" t="s">
        <v>377</v>
      </c>
      <c r="AG76" s="2" t="s">
        <v>377</v>
      </c>
      <c r="AH76" s="2">
        <v>80</v>
      </c>
      <c r="AI76" s="2" t="s">
        <v>5777</v>
      </c>
      <c r="AJ76" s="2">
        <v>60010697</v>
      </c>
      <c r="AK76" s="2" t="s">
        <v>5776</v>
      </c>
      <c r="AL76" s="2" t="s">
        <v>395</v>
      </c>
    </row>
    <row r="77" spans="1:38">
      <c r="A77" s="2" t="s">
        <v>3551</v>
      </c>
      <c r="B77" s="2" t="s">
        <v>4171</v>
      </c>
      <c r="C77" s="2">
        <v>2</v>
      </c>
      <c r="D77" s="2" t="s">
        <v>5572</v>
      </c>
      <c r="E77" s="2" t="s">
        <v>3193</v>
      </c>
      <c r="F77" s="2" t="s">
        <v>5778</v>
      </c>
      <c r="G77" s="2" t="s">
        <v>5779</v>
      </c>
      <c r="H77" s="2" t="s">
        <v>5780</v>
      </c>
      <c r="I77" s="2" t="s">
        <v>5530</v>
      </c>
      <c r="J77" s="2">
        <v>9</v>
      </c>
      <c r="K77" s="2" t="s">
        <v>4</v>
      </c>
      <c r="L77" s="3">
        <v>41283</v>
      </c>
      <c r="M77" s="2" t="s">
        <v>5531</v>
      </c>
      <c r="N77" s="3">
        <v>41283</v>
      </c>
      <c r="O77" s="3">
        <v>41288</v>
      </c>
      <c r="P77" s="5">
        <v>41288</v>
      </c>
      <c r="Q77" s="3">
        <v>41288</v>
      </c>
      <c r="R77" s="2" t="s">
        <v>377</v>
      </c>
      <c r="S77" s="2" t="s">
        <v>377</v>
      </c>
      <c r="T77" s="2" t="s">
        <v>377</v>
      </c>
      <c r="U77" s="2" t="s">
        <v>377</v>
      </c>
      <c r="V77" s="2" t="s">
        <v>377</v>
      </c>
      <c r="W77" s="2" t="s">
        <v>377</v>
      </c>
      <c r="X77" s="2" t="s">
        <v>377</v>
      </c>
      <c r="Y77" s="2" t="s">
        <v>377</v>
      </c>
      <c r="Z77" s="2" t="s">
        <v>377</v>
      </c>
      <c r="AA77" s="2" t="s">
        <v>377</v>
      </c>
      <c r="AB77" s="2" t="s">
        <v>377</v>
      </c>
      <c r="AC77" s="2" t="s">
        <v>377</v>
      </c>
      <c r="AD77" s="3">
        <v>41283</v>
      </c>
      <c r="AE77" s="3">
        <v>41044</v>
      </c>
      <c r="AF77" s="2" t="s">
        <v>377</v>
      </c>
      <c r="AG77" s="2" t="s">
        <v>377</v>
      </c>
      <c r="AH77" s="2">
        <v>80</v>
      </c>
      <c r="AI77" s="2" t="s">
        <v>5617</v>
      </c>
      <c r="AJ77" s="2">
        <v>60001364</v>
      </c>
      <c r="AK77" s="2" t="s">
        <v>5780</v>
      </c>
      <c r="AL77" s="2" t="s">
        <v>693</v>
      </c>
    </row>
    <row r="78" spans="1:38">
      <c r="A78" s="2" t="s">
        <v>3551</v>
      </c>
      <c r="B78" s="2" t="s">
        <v>4171</v>
      </c>
      <c r="C78" s="2">
        <v>2</v>
      </c>
      <c r="D78" s="2" t="s">
        <v>5781</v>
      </c>
      <c r="E78" s="2" t="s">
        <v>552</v>
      </c>
      <c r="F78" s="2" t="s">
        <v>5782</v>
      </c>
      <c r="G78" s="2" t="s">
        <v>5783</v>
      </c>
      <c r="H78" s="2" t="s">
        <v>5784</v>
      </c>
      <c r="I78" s="2" t="s">
        <v>5530</v>
      </c>
      <c r="J78" s="2">
        <v>19</v>
      </c>
      <c r="K78" s="2" t="s">
        <v>4</v>
      </c>
      <c r="L78" s="3">
        <v>41291</v>
      </c>
      <c r="M78" s="2" t="s">
        <v>5531</v>
      </c>
      <c r="N78" s="3">
        <v>41337</v>
      </c>
      <c r="O78" s="3">
        <v>41386</v>
      </c>
      <c r="P78" s="4" t="s">
        <v>377</v>
      </c>
      <c r="Q78" s="3">
        <v>41386</v>
      </c>
      <c r="R78" s="2" t="s">
        <v>377</v>
      </c>
      <c r="S78" s="2" t="s">
        <v>377</v>
      </c>
      <c r="T78" s="2" t="s">
        <v>377</v>
      </c>
      <c r="U78" s="2" t="s">
        <v>377</v>
      </c>
      <c r="V78" s="2" t="s">
        <v>377</v>
      </c>
      <c r="W78" s="2" t="s">
        <v>377</v>
      </c>
      <c r="X78" s="2" t="s">
        <v>377</v>
      </c>
      <c r="Y78" s="2" t="s">
        <v>377</v>
      </c>
      <c r="Z78" s="3">
        <v>41366</v>
      </c>
      <c r="AA78" s="2" t="s">
        <v>377</v>
      </c>
      <c r="AB78" s="2" t="s">
        <v>377</v>
      </c>
      <c r="AC78" s="3">
        <v>41366</v>
      </c>
      <c r="AD78" s="3">
        <v>41366</v>
      </c>
      <c r="AE78" s="2" t="s">
        <v>377</v>
      </c>
      <c r="AF78" s="2" t="s">
        <v>377</v>
      </c>
      <c r="AG78" s="2" t="s">
        <v>377</v>
      </c>
      <c r="AH78" s="2">
        <v>80</v>
      </c>
      <c r="AI78" s="2" t="s">
        <v>5785</v>
      </c>
      <c r="AJ78" s="2">
        <v>60006147</v>
      </c>
      <c r="AK78" s="2" t="s">
        <v>5786</v>
      </c>
      <c r="AL78" s="2" t="s">
        <v>693</v>
      </c>
    </row>
    <row r="79" spans="1:38">
      <c r="A79" s="2" t="s">
        <v>3551</v>
      </c>
      <c r="B79" s="2" t="s">
        <v>4171</v>
      </c>
      <c r="C79" s="2">
        <v>3</v>
      </c>
      <c r="D79" s="2" t="s">
        <v>582</v>
      </c>
      <c r="E79" s="2" t="s">
        <v>4225</v>
      </c>
      <c r="F79" s="2" t="s">
        <v>5787</v>
      </c>
      <c r="G79" s="2" t="s">
        <v>5788</v>
      </c>
      <c r="H79" s="2" t="s">
        <v>5789</v>
      </c>
      <c r="I79" s="2" t="s">
        <v>5530</v>
      </c>
      <c r="J79" s="2">
        <v>67</v>
      </c>
      <c r="K79" s="2" t="s">
        <v>4</v>
      </c>
      <c r="L79" s="3">
        <v>41354</v>
      </c>
      <c r="M79" s="2" t="s">
        <v>5531</v>
      </c>
      <c r="N79" s="3">
        <v>41401</v>
      </c>
      <c r="O79" s="3">
        <v>41551</v>
      </c>
      <c r="P79" s="5">
        <v>41520</v>
      </c>
      <c r="Q79" s="3">
        <v>41520</v>
      </c>
      <c r="R79" s="2" t="s">
        <v>377</v>
      </c>
      <c r="S79" s="2" t="s">
        <v>377</v>
      </c>
      <c r="T79" s="2" t="s">
        <v>377</v>
      </c>
      <c r="U79" s="2" t="s">
        <v>377</v>
      </c>
      <c r="V79" s="2" t="s">
        <v>377</v>
      </c>
      <c r="W79" s="2" t="s">
        <v>377</v>
      </c>
      <c r="X79" s="2" t="s">
        <v>377</v>
      </c>
      <c r="Y79" s="2" t="s">
        <v>377</v>
      </c>
      <c r="Z79" s="3">
        <v>41515</v>
      </c>
      <c r="AA79" s="2" t="s">
        <v>377</v>
      </c>
      <c r="AB79" s="2" t="s">
        <v>377</v>
      </c>
      <c r="AC79" s="3">
        <v>41515</v>
      </c>
      <c r="AD79" s="3">
        <v>41515</v>
      </c>
      <c r="AE79" s="2" t="s">
        <v>377</v>
      </c>
      <c r="AF79" s="2" t="s">
        <v>377</v>
      </c>
      <c r="AG79" s="2" t="s">
        <v>377</v>
      </c>
      <c r="AH79" s="2">
        <v>80</v>
      </c>
      <c r="AI79" s="2" t="s">
        <v>5790</v>
      </c>
      <c r="AJ79" s="2">
        <v>60009212</v>
      </c>
      <c r="AK79" s="2" t="s">
        <v>5791</v>
      </c>
      <c r="AL79" s="2" t="s">
        <v>395</v>
      </c>
    </row>
    <row r="80" spans="1:38">
      <c r="A80" s="2" t="s">
        <v>3551</v>
      </c>
      <c r="B80" s="2" t="s">
        <v>3553</v>
      </c>
      <c r="C80" s="2">
        <v>1</v>
      </c>
      <c r="D80" s="2" t="s">
        <v>458</v>
      </c>
      <c r="E80" s="2" t="s">
        <v>5792</v>
      </c>
      <c r="F80" s="2" t="s">
        <v>5793</v>
      </c>
      <c r="G80" s="2" t="s">
        <v>5794</v>
      </c>
      <c r="H80" s="2" t="s">
        <v>5795</v>
      </c>
      <c r="I80" s="2" t="s">
        <v>5530</v>
      </c>
      <c r="J80" s="2">
        <v>8</v>
      </c>
      <c r="K80" s="2" t="s">
        <v>4</v>
      </c>
      <c r="L80" s="3">
        <v>41324</v>
      </c>
      <c r="M80" s="2" t="s">
        <v>5531</v>
      </c>
      <c r="N80" s="3">
        <v>41351</v>
      </c>
      <c r="O80" s="3">
        <v>41520</v>
      </c>
      <c r="P80" s="5">
        <v>41520</v>
      </c>
      <c r="Q80" s="3">
        <v>41520</v>
      </c>
      <c r="R80" s="2" t="s">
        <v>377</v>
      </c>
      <c r="S80" s="2" t="s">
        <v>377</v>
      </c>
      <c r="T80" s="2" t="s">
        <v>377</v>
      </c>
      <c r="U80" s="2" t="s">
        <v>377</v>
      </c>
      <c r="V80" s="2" t="s">
        <v>377</v>
      </c>
      <c r="W80" s="2" t="s">
        <v>377</v>
      </c>
      <c r="X80" s="2" t="s">
        <v>377</v>
      </c>
      <c r="Y80" s="2" t="s">
        <v>377</v>
      </c>
      <c r="Z80" s="2" t="s">
        <v>377</v>
      </c>
      <c r="AA80" s="2" t="s">
        <v>377</v>
      </c>
      <c r="AB80" s="2" t="s">
        <v>377</v>
      </c>
      <c r="AC80" s="2" t="s">
        <v>377</v>
      </c>
      <c r="AD80" s="2" t="s">
        <v>377</v>
      </c>
      <c r="AE80" s="2" t="s">
        <v>377</v>
      </c>
      <c r="AF80" s="2" t="s">
        <v>377</v>
      </c>
      <c r="AG80" s="2" t="s">
        <v>377</v>
      </c>
      <c r="AH80" s="2">
        <v>80</v>
      </c>
      <c r="AI80" s="2" t="s">
        <v>5796</v>
      </c>
      <c r="AJ80" s="2">
        <v>60005827</v>
      </c>
      <c r="AK80" s="2" t="s">
        <v>5797</v>
      </c>
      <c r="AL80" s="2" t="s">
        <v>693</v>
      </c>
    </row>
    <row r="81" spans="1:38">
      <c r="A81" s="2" t="s">
        <v>3551</v>
      </c>
      <c r="B81" s="2" t="s">
        <v>5665</v>
      </c>
      <c r="C81" s="2">
        <v>12</v>
      </c>
      <c r="D81" s="2" t="s">
        <v>1827</v>
      </c>
      <c r="E81" s="2" t="s">
        <v>1828</v>
      </c>
      <c r="F81" s="2" t="s">
        <v>5798</v>
      </c>
      <c r="G81" s="2" t="s">
        <v>1835</v>
      </c>
      <c r="H81" s="2" t="s">
        <v>5799</v>
      </c>
      <c r="I81" s="2" t="s">
        <v>5530</v>
      </c>
      <c r="J81" s="2">
        <v>28</v>
      </c>
      <c r="K81" s="2" t="s">
        <v>4</v>
      </c>
      <c r="L81" s="3">
        <v>41310</v>
      </c>
      <c r="M81" s="2" t="s">
        <v>5531</v>
      </c>
      <c r="N81" s="3">
        <v>41310</v>
      </c>
      <c r="O81" s="3">
        <v>41424</v>
      </c>
      <c r="P81" s="5">
        <v>41785</v>
      </c>
      <c r="Q81" s="3">
        <v>41806</v>
      </c>
      <c r="R81" s="2" t="s">
        <v>377</v>
      </c>
      <c r="S81" s="2" t="s">
        <v>377</v>
      </c>
      <c r="T81" s="2" t="s">
        <v>377</v>
      </c>
      <c r="U81" s="2" t="s">
        <v>377</v>
      </c>
      <c r="V81" s="2" t="s">
        <v>377</v>
      </c>
      <c r="W81" s="2" t="s">
        <v>377</v>
      </c>
      <c r="X81" s="2" t="s">
        <v>377</v>
      </c>
      <c r="Y81" s="2" t="s">
        <v>377</v>
      </c>
      <c r="Z81" s="3">
        <v>41375</v>
      </c>
      <c r="AA81" s="2" t="s">
        <v>377</v>
      </c>
      <c r="AB81" s="2" t="s">
        <v>377</v>
      </c>
      <c r="AC81" s="3">
        <v>41375</v>
      </c>
      <c r="AD81" s="3">
        <v>41375</v>
      </c>
      <c r="AE81" s="2" t="s">
        <v>377</v>
      </c>
      <c r="AF81" s="2" t="s">
        <v>377</v>
      </c>
      <c r="AG81" s="2" t="s">
        <v>377</v>
      </c>
      <c r="AH81" s="2">
        <v>80</v>
      </c>
      <c r="AI81" s="2" t="s">
        <v>5800</v>
      </c>
      <c r="AJ81" s="2">
        <v>60007171</v>
      </c>
      <c r="AK81" s="2" t="s">
        <v>5799</v>
      </c>
      <c r="AL81" s="2" t="s">
        <v>693</v>
      </c>
    </row>
    <row r="82" spans="1:38">
      <c r="A82" s="2" t="s">
        <v>3551</v>
      </c>
      <c r="B82" s="2" t="s">
        <v>5665</v>
      </c>
      <c r="C82" s="2">
        <v>12</v>
      </c>
      <c r="D82" s="2" t="s">
        <v>1827</v>
      </c>
      <c r="E82" s="2" t="s">
        <v>1828</v>
      </c>
      <c r="F82" s="2" t="s">
        <v>5801</v>
      </c>
      <c r="G82" s="2" t="s">
        <v>5802</v>
      </c>
      <c r="H82" s="2" t="s">
        <v>5803</v>
      </c>
      <c r="I82" s="2" t="s">
        <v>5530</v>
      </c>
      <c r="J82" s="2">
        <v>80</v>
      </c>
      <c r="K82" s="2" t="s">
        <v>4</v>
      </c>
      <c r="L82" s="3">
        <v>41355</v>
      </c>
      <c r="M82" s="2" t="s">
        <v>5531</v>
      </c>
      <c r="N82" s="3">
        <v>41374</v>
      </c>
      <c r="O82" s="3">
        <v>41593</v>
      </c>
      <c r="P82" s="5">
        <v>41736</v>
      </c>
      <c r="Q82" s="3">
        <v>41736</v>
      </c>
      <c r="R82" s="2" t="s">
        <v>377</v>
      </c>
      <c r="S82" s="2" t="s">
        <v>377</v>
      </c>
      <c r="T82" s="2" t="s">
        <v>377</v>
      </c>
      <c r="U82" s="2" t="s">
        <v>377</v>
      </c>
      <c r="V82" s="2" t="s">
        <v>377</v>
      </c>
      <c r="W82" s="2" t="s">
        <v>377</v>
      </c>
      <c r="X82" s="2" t="s">
        <v>377</v>
      </c>
      <c r="Y82" s="2" t="s">
        <v>377</v>
      </c>
      <c r="Z82" s="3">
        <v>41375</v>
      </c>
      <c r="AA82" s="2" t="s">
        <v>377</v>
      </c>
      <c r="AB82" s="2" t="s">
        <v>377</v>
      </c>
      <c r="AC82" s="3">
        <v>41375</v>
      </c>
      <c r="AD82" s="3">
        <v>41375</v>
      </c>
      <c r="AE82" s="3">
        <v>41729</v>
      </c>
      <c r="AF82" s="2" t="s">
        <v>377</v>
      </c>
      <c r="AG82" s="2" t="s">
        <v>377</v>
      </c>
      <c r="AH82" s="2">
        <v>80</v>
      </c>
      <c r="AI82" s="2" t="s">
        <v>5804</v>
      </c>
      <c r="AJ82" s="2">
        <v>60010561</v>
      </c>
      <c r="AK82" s="2" t="s">
        <v>5805</v>
      </c>
      <c r="AL82" s="2" t="s">
        <v>395</v>
      </c>
    </row>
    <row r="83" spans="1:38">
      <c r="A83" s="2" t="s">
        <v>3551</v>
      </c>
      <c r="B83" s="2" t="s">
        <v>3578</v>
      </c>
      <c r="C83" s="2">
        <v>12</v>
      </c>
      <c r="D83" s="2" t="s">
        <v>1839</v>
      </c>
      <c r="E83" s="2" t="s">
        <v>1828</v>
      </c>
      <c r="F83" s="2" t="s">
        <v>5806</v>
      </c>
      <c r="G83" s="2" t="s">
        <v>5807</v>
      </c>
      <c r="H83" s="2" t="s">
        <v>5808</v>
      </c>
      <c r="I83" s="2" t="s">
        <v>5530</v>
      </c>
      <c r="J83" s="2">
        <v>62</v>
      </c>
      <c r="K83" s="2" t="s">
        <v>4</v>
      </c>
      <c r="L83" s="3">
        <v>41311</v>
      </c>
      <c r="M83" s="2" t="s">
        <v>5531</v>
      </c>
      <c r="N83" s="3">
        <v>41339</v>
      </c>
      <c r="O83" s="3">
        <v>41518</v>
      </c>
      <c r="P83" s="5">
        <v>41547</v>
      </c>
      <c r="Q83" s="3">
        <v>41547</v>
      </c>
      <c r="R83" s="2" t="s">
        <v>377</v>
      </c>
      <c r="S83" s="2" t="s">
        <v>377</v>
      </c>
      <c r="T83" s="2" t="s">
        <v>377</v>
      </c>
      <c r="U83" s="2" t="s">
        <v>377</v>
      </c>
      <c r="V83" s="2" t="s">
        <v>377</v>
      </c>
      <c r="W83" s="2" t="s">
        <v>377</v>
      </c>
      <c r="X83" s="2" t="s">
        <v>377</v>
      </c>
      <c r="Y83" s="2" t="s">
        <v>377</v>
      </c>
      <c r="Z83" s="3">
        <v>40963</v>
      </c>
      <c r="AA83" s="2" t="s">
        <v>377</v>
      </c>
      <c r="AB83" s="2" t="s">
        <v>377</v>
      </c>
      <c r="AC83" s="3">
        <v>40963</v>
      </c>
      <c r="AD83" s="3">
        <v>40963</v>
      </c>
      <c r="AE83" s="2" t="s">
        <v>377</v>
      </c>
      <c r="AF83" s="2" t="s">
        <v>377</v>
      </c>
      <c r="AG83" s="2" t="s">
        <v>377</v>
      </c>
      <c r="AH83" s="2">
        <v>80</v>
      </c>
      <c r="AI83" s="2" t="s">
        <v>5809</v>
      </c>
      <c r="AJ83" s="2">
        <v>60010575</v>
      </c>
      <c r="AK83" s="2" t="s">
        <v>5810</v>
      </c>
      <c r="AL83" s="2" t="s">
        <v>395</v>
      </c>
    </row>
    <row r="84" spans="1:38">
      <c r="A84" s="2" t="s">
        <v>3551</v>
      </c>
      <c r="B84" s="2" t="s">
        <v>3578</v>
      </c>
      <c r="C84" s="2">
        <v>3</v>
      </c>
      <c r="D84" s="2" t="s">
        <v>788</v>
      </c>
      <c r="E84" s="2" t="s">
        <v>658</v>
      </c>
      <c r="F84" s="2" t="s">
        <v>5811</v>
      </c>
      <c r="G84" s="2" t="s">
        <v>5811</v>
      </c>
      <c r="H84" s="2" t="s">
        <v>5812</v>
      </c>
      <c r="I84" s="2" t="s">
        <v>5530</v>
      </c>
      <c r="J84" s="2">
        <v>5</v>
      </c>
      <c r="K84" s="2" t="s">
        <v>4</v>
      </c>
      <c r="L84" s="3">
        <v>41311</v>
      </c>
      <c r="M84" s="2" t="s">
        <v>5531</v>
      </c>
      <c r="N84" s="3">
        <v>41360</v>
      </c>
      <c r="O84" s="3">
        <v>41366</v>
      </c>
      <c r="P84" s="4" t="s">
        <v>377</v>
      </c>
      <c r="Q84" s="3">
        <v>41366</v>
      </c>
      <c r="R84" s="2" t="s">
        <v>377</v>
      </c>
      <c r="S84" s="2" t="s">
        <v>377</v>
      </c>
      <c r="T84" s="2" t="s">
        <v>377</v>
      </c>
      <c r="U84" s="2" t="s">
        <v>377</v>
      </c>
      <c r="V84" s="2" t="s">
        <v>377</v>
      </c>
      <c r="W84" s="2" t="s">
        <v>377</v>
      </c>
      <c r="X84" s="2" t="s">
        <v>377</v>
      </c>
      <c r="Y84" s="2" t="s">
        <v>377</v>
      </c>
      <c r="Z84" s="2" t="s">
        <v>377</v>
      </c>
      <c r="AA84" s="2" t="s">
        <v>377</v>
      </c>
      <c r="AB84" s="2" t="s">
        <v>377</v>
      </c>
      <c r="AC84" s="3">
        <v>41360</v>
      </c>
      <c r="AD84" s="3">
        <v>41360</v>
      </c>
      <c r="AE84" s="3">
        <v>41358</v>
      </c>
      <c r="AF84" s="3">
        <v>41333</v>
      </c>
      <c r="AG84" s="3">
        <v>41348</v>
      </c>
      <c r="AH84" s="2">
        <v>80</v>
      </c>
      <c r="AI84" s="2" t="s">
        <v>5813</v>
      </c>
      <c r="AJ84" s="2">
        <v>927</v>
      </c>
      <c r="AK84" s="2" t="s">
        <v>5812</v>
      </c>
      <c r="AL84" s="2" t="s">
        <v>693</v>
      </c>
    </row>
    <row r="85" spans="1:38">
      <c r="A85" s="2" t="s">
        <v>3598</v>
      </c>
      <c r="B85" s="2" t="s">
        <v>3862</v>
      </c>
      <c r="C85" s="2">
        <v>16</v>
      </c>
      <c r="D85" s="2" t="s">
        <v>2340</v>
      </c>
      <c r="E85" s="2" t="s">
        <v>2341</v>
      </c>
      <c r="F85" s="2" t="s">
        <v>5814</v>
      </c>
      <c r="G85" s="2" t="s">
        <v>5815</v>
      </c>
      <c r="H85" s="2" t="s">
        <v>5816</v>
      </c>
      <c r="I85" s="2" t="s">
        <v>5505</v>
      </c>
      <c r="J85" s="2">
        <v>60</v>
      </c>
      <c r="K85" s="2" t="s">
        <v>1</v>
      </c>
      <c r="L85" s="3">
        <v>41354</v>
      </c>
      <c r="M85" s="2" t="s">
        <v>5531</v>
      </c>
      <c r="N85" s="3">
        <v>41354</v>
      </c>
      <c r="O85" s="3">
        <v>42249</v>
      </c>
      <c r="P85" s="5">
        <v>42615</v>
      </c>
      <c r="Q85" s="2" t="s">
        <v>377</v>
      </c>
      <c r="R85" s="3">
        <v>41393</v>
      </c>
      <c r="S85" s="3">
        <v>41684</v>
      </c>
      <c r="T85" s="3">
        <v>41689</v>
      </c>
      <c r="U85" s="3">
        <v>41677</v>
      </c>
      <c r="V85" s="3">
        <v>41393</v>
      </c>
      <c r="W85" s="3">
        <v>42123</v>
      </c>
      <c r="X85" s="2" t="s">
        <v>377</v>
      </c>
      <c r="Y85" s="2" t="s">
        <v>377</v>
      </c>
      <c r="Z85" s="2" t="s">
        <v>377</v>
      </c>
      <c r="AA85" s="2" t="s">
        <v>377</v>
      </c>
      <c r="AB85" s="2" t="s">
        <v>377</v>
      </c>
      <c r="AC85" s="2" t="s">
        <v>377</v>
      </c>
      <c r="AD85" s="2" t="s">
        <v>377</v>
      </c>
      <c r="AE85" s="2" t="s">
        <v>377</v>
      </c>
      <c r="AF85" s="2" t="s">
        <v>377</v>
      </c>
      <c r="AG85" s="2" t="s">
        <v>377</v>
      </c>
      <c r="AH85" s="2">
        <v>10</v>
      </c>
      <c r="AI85" s="2" t="s">
        <v>377</v>
      </c>
      <c r="AJ85" s="2">
        <v>91</v>
      </c>
      <c r="AK85" s="2" t="s">
        <v>5817</v>
      </c>
      <c r="AL85" s="2" t="s">
        <v>347</v>
      </c>
    </row>
    <row r="86" spans="1:38">
      <c r="A86" s="2" t="s">
        <v>3598</v>
      </c>
      <c r="B86" s="2" t="s">
        <v>3862</v>
      </c>
      <c r="C86" s="2">
        <v>16</v>
      </c>
      <c r="D86" s="2" t="s">
        <v>5354</v>
      </c>
      <c r="E86" s="2" t="s">
        <v>1206</v>
      </c>
      <c r="F86" s="2" t="s">
        <v>5818</v>
      </c>
      <c r="G86" s="2" t="s">
        <v>5819</v>
      </c>
      <c r="H86" s="2" t="s">
        <v>5820</v>
      </c>
      <c r="I86" s="2" t="s">
        <v>5505</v>
      </c>
      <c r="J86" s="2">
        <v>66</v>
      </c>
      <c r="K86" s="2" t="s">
        <v>1</v>
      </c>
      <c r="L86" s="3">
        <v>41331</v>
      </c>
      <c r="M86" s="2" t="s">
        <v>5531</v>
      </c>
      <c r="N86" s="3">
        <v>41331</v>
      </c>
      <c r="O86" s="3">
        <v>42237</v>
      </c>
      <c r="P86" s="5">
        <v>42705</v>
      </c>
      <c r="Q86" s="2" t="s">
        <v>377</v>
      </c>
      <c r="R86" s="3">
        <v>41376</v>
      </c>
      <c r="S86" s="2" t="s">
        <v>377</v>
      </c>
      <c r="T86" s="3">
        <v>41394</v>
      </c>
      <c r="U86" s="3">
        <v>41353</v>
      </c>
      <c r="V86" s="3">
        <v>41376</v>
      </c>
      <c r="W86" s="2" t="s">
        <v>377</v>
      </c>
      <c r="X86" s="2" t="s">
        <v>377</v>
      </c>
      <c r="Y86" s="2" t="s">
        <v>377</v>
      </c>
      <c r="Z86" s="3">
        <v>42172</v>
      </c>
      <c r="AA86" s="3">
        <v>42234</v>
      </c>
      <c r="AB86" s="2" t="s">
        <v>377</v>
      </c>
      <c r="AC86" s="2" t="s">
        <v>377</v>
      </c>
      <c r="AD86" s="2" t="s">
        <v>377</v>
      </c>
      <c r="AE86" s="2" t="s">
        <v>377</v>
      </c>
      <c r="AF86" s="2" t="s">
        <v>377</v>
      </c>
      <c r="AG86" s="2" t="s">
        <v>377</v>
      </c>
      <c r="AH86" s="2">
        <v>10</v>
      </c>
      <c r="AI86" s="2" t="s">
        <v>377</v>
      </c>
      <c r="AJ86" s="2">
        <v>688</v>
      </c>
      <c r="AK86" s="2" t="s">
        <v>5821</v>
      </c>
      <c r="AL86" s="2" t="s">
        <v>347</v>
      </c>
    </row>
    <row r="87" spans="1:38">
      <c r="A87" s="2" t="s">
        <v>3598</v>
      </c>
      <c r="B87" s="2" t="s">
        <v>3862</v>
      </c>
      <c r="C87" s="2">
        <v>16</v>
      </c>
      <c r="D87" s="2" t="s">
        <v>2363</v>
      </c>
      <c r="E87" s="2" t="s">
        <v>5822</v>
      </c>
      <c r="F87" s="2" t="s">
        <v>5823</v>
      </c>
      <c r="G87" s="2" t="s">
        <v>5823</v>
      </c>
      <c r="H87" s="2" t="s">
        <v>5824</v>
      </c>
      <c r="I87" s="2" t="s">
        <v>5530</v>
      </c>
      <c r="J87" s="2">
        <v>8</v>
      </c>
      <c r="K87" s="2" t="s">
        <v>1</v>
      </c>
      <c r="L87" s="3">
        <v>41302</v>
      </c>
      <c r="M87" s="2" t="s">
        <v>5531</v>
      </c>
      <c r="N87" s="3">
        <v>41310</v>
      </c>
      <c r="O87" s="3">
        <v>41364</v>
      </c>
      <c r="P87" s="5">
        <v>41358</v>
      </c>
      <c r="Q87" s="3">
        <v>41358</v>
      </c>
      <c r="R87" s="2" t="s">
        <v>377</v>
      </c>
      <c r="S87" s="2" t="s">
        <v>377</v>
      </c>
      <c r="T87" s="2" t="s">
        <v>377</v>
      </c>
      <c r="U87" s="2" t="s">
        <v>377</v>
      </c>
      <c r="V87" s="2" t="s">
        <v>377</v>
      </c>
      <c r="W87" s="2" t="s">
        <v>377</v>
      </c>
      <c r="X87" s="2" t="s">
        <v>377</v>
      </c>
      <c r="Y87" s="2" t="s">
        <v>377</v>
      </c>
      <c r="Z87" s="2" t="s">
        <v>377</v>
      </c>
      <c r="AA87" s="2" t="s">
        <v>377</v>
      </c>
      <c r="AB87" s="2" t="s">
        <v>377</v>
      </c>
      <c r="AC87" s="2" t="s">
        <v>377</v>
      </c>
      <c r="AD87" s="3">
        <v>41355</v>
      </c>
      <c r="AE87" s="3">
        <v>41353</v>
      </c>
      <c r="AF87" s="2" t="s">
        <v>377</v>
      </c>
      <c r="AG87" s="2" t="s">
        <v>377</v>
      </c>
      <c r="AH87" s="2">
        <v>80</v>
      </c>
      <c r="AI87" s="2" t="s">
        <v>5825</v>
      </c>
      <c r="AJ87" s="2">
        <v>60001037</v>
      </c>
      <c r="AK87" s="2" t="s">
        <v>5824</v>
      </c>
      <c r="AL87" s="2" t="s">
        <v>371</v>
      </c>
    </row>
    <row r="88" spans="1:38">
      <c r="A88" s="2" t="s">
        <v>3598</v>
      </c>
      <c r="B88" s="2" t="s">
        <v>3862</v>
      </c>
      <c r="C88" s="2">
        <v>16</v>
      </c>
      <c r="D88" s="2" t="s">
        <v>5329</v>
      </c>
      <c r="E88" s="2" t="s">
        <v>5826</v>
      </c>
      <c r="F88" s="2" t="s">
        <v>5343</v>
      </c>
      <c r="G88" s="2" t="s">
        <v>5827</v>
      </c>
      <c r="H88" s="2" t="s">
        <v>5344</v>
      </c>
      <c r="I88" s="2" t="s">
        <v>5530</v>
      </c>
      <c r="J88" s="2">
        <v>20</v>
      </c>
      <c r="K88" s="2" t="s">
        <v>1</v>
      </c>
      <c r="L88" s="3">
        <v>41353</v>
      </c>
      <c r="M88" s="2" t="s">
        <v>5531</v>
      </c>
      <c r="N88" s="3">
        <v>41353</v>
      </c>
      <c r="O88" s="3">
        <v>41729</v>
      </c>
      <c r="P88" s="5">
        <v>42114</v>
      </c>
      <c r="Q88" s="3">
        <v>42114</v>
      </c>
      <c r="R88" s="2" t="s">
        <v>377</v>
      </c>
      <c r="S88" s="2" t="s">
        <v>377</v>
      </c>
      <c r="T88" s="2" t="s">
        <v>377</v>
      </c>
      <c r="U88" s="2" t="s">
        <v>377</v>
      </c>
      <c r="V88" s="2" t="s">
        <v>377</v>
      </c>
      <c r="W88" s="2" t="s">
        <v>377</v>
      </c>
      <c r="X88" s="3">
        <v>41936</v>
      </c>
      <c r="Y88" s="2" t="s">
        <v>377</v>
      </c>
      <c r="Z88" s="3">
        <v>42072</v>
      </c>
      <c r="AA88" s="2" t="s">
        <v>377</v>
      </c>
      <c r="AB88" s="3">
        <v>42019</v>
      </c>
      <c r="AC88" s="2" t="s">
        <v>377</v>
      </c>
      <c r="AD88" s="3">
        <v>42072</v>
      </c>
      <c r="AE88" s="3">
        <v>42110</v>
      </c>
      <c r="AF88" s="2" t="s">
        <v>377</v>
      </c>
      <c r="AG88" s="3">
        <v>42114</v>
      </c>
      <c r="AH88" s="2">
        <v>80</v>
      </c>
      <c r="AI88" s="2" t="s">
        <v>5828</v>
      </c>
      <c r="AJ88" s="2">
        <v>60001200</v>
      </c>
      <c r="AK88" s="2" t="s">
        <v>5344</v>
      </c>
      <c r="AL88" s="2" t="s">
        <v>371</v>
      </c>
    </row>
    <row r="89" spans="1:38">
      <c r="A89" s="2" t="s">
        <v>3598</v>
      </c>
      <c r="B89" s="2" t="s">
        <v>3862</v>
      </c>
      <c r="C89" s="2">
        <v>16</v>
      </c>
      <c r="D89" s="2" t="s">
        <v>2363</v>
      </c>
      <c r="E89" s="2" t="s">
        <v>5829</v>
      </c>
      <c r="F89" s="2" t="s">
        <v>5830</v>
      </c>
      <c r="G89" s="2" t="s">
        <v>5831</v>
      </c>
      <c r="H89" s="2" t="s">
        <v>3000</v>
      </c>
      <c r="I89" s="2" t="s">
        <v>5530</v>
      </c>
      <c r="J89" s="2">
        <v>29</v>
      </c>
      <c r="K89" s="2" t="s">
        <v>1</v>
      </c>
      <c r="L89" s="3">
        <v>41316</v>
      </c>
      <c r="M89" s="2" t="s">
        <v>5531</v>
      </c>
      <c r="N89" s="3">
        <v>41316</v>
      </c>
      <c r="O89" s="3">
        <v>41897</v>
      </c>
      <c r="P89" s="5">
        <v>41911</v>
      </c>
      <c r="Q89" s="3">
        <v>41911</v>
      </c>
      <c r="R89" s="3">
        <v>41379</v>
      </c>
      <c r="S89" s="3">
        <v>41540</v>
      </c>
      <c r="T89" s="2" t="s">
        <v>377</v>
      </c>
      <c r="U89" s="2" t="s">
        <v>377</v>
      </c>
      <c r="V89" s="3">
        <v>41379</v>
      </c>
      <c r="W89" s="3">
        <v>41585</v>
      </c>
      <c r="X89" s="3">
        <v>41627</v>
      </c>
      <c r="Y89" s="3">
        <v>41649</v>
      </c>
      <c r="Z89" s="3">
        <v>41668</v>
      </c>
      <c r="AA89" s="3">
        <v>41723</v>
      </c>
      <c r="AB89" s="3">
        <v>41732</v>
      </c>
      <c r="AC89" s="2" t="s">
        <v>377</v>
      </c>
      <c r="AD89" s="3">
        <v>41885</v>
      </c>
      <c r="AE89" s="3">
        <v>41905</v>
      </c>
      <c r="AF89" s="2" t="s">
        <v>377</v>
      </c>
      <c r="AG89" s="3">
        <v>41911</v>
      </c>
      <c r="AH89" s="2">
        <v>80</v>
      </c>
      <c r="AI89" s="2" t="s">
        <v>5832</v>
      </c>
      <c r="AJ89" s="2">
        <v>60003971</v>
      </c>
      <c r="AK89" s="2" t="s">
        <v>3000</v>
      </c>
      <c r="AL89" s="2" t="s">
        <v>371</v>
      </c>
    </row>
    <row r="90" spans="1:38">
      <c r="A90" s="2" t="s">
        <v>3598</v>
      </c>
      <c r="B90" s="2" t="s">
        <v>3862</v>
      </c>
      <c r="C90" s="2">
        <v>16</v>
      </c>
      <c r="D90" s="2" t="s">
        <v>5354</v>
      </c>
      <c r="E90" s="2" t="s">
        <v>5833</v>
      </c>
      <c r="F90" s="2" t="s">
        <v>5362</v>
      </c>
      <c r="G90" s="2" t="s">
        <v>5834</v>
      </c>
      <c r="H90" s="2" t="s">
        <v>5363</v>
      </c>
      <c r="I90" s="2" t="s">
        <v>5530</v>
      </c>
      <c r="J90" s="2">
        <v>2</v>
      </c>
      <c r="K90" s="2" t="s">
        <v>1</v>
      </c>
      <c r="L90" s="3">
        <v>41318</v>
      </c>
      <c r="M90" s="2" t="s">
        <v>5531</v>
      </c>
      <c r="N90" s="3">
        <v>41352</v>
      </c>
      <c r="O90" s="3">
        <v>41353</v>
      </c>
      <c r="P90" s="5">
        <v>41353</v>
      </c>
      <c r="Q90" s="3">
        <v>41354</v>
      </c>
      <c r="R90" s="2" t="s">
        <v>377</v>
      </c>
      <c r="S90" s="2" t="s">
        <v>377</v>
      </c>
      <c r="T90" s="2" t="s">
        <v>377</v>
      </c>
      <c r="U90" s="2" t="s">
        <v>377</v>
      </c>
      <c r="V90" s="2" t="s">
        <v>377</v>
      </c>
      <c r="W90" s="2" t="s">
        <v>377</v>
      </c>
      <c r="X90" s="2" t="s">
        <v>377</v>
      </c>
      <c r="Y90" s="2" t="s">
        <v>377</v>
      </c>
      <c r="Z90" s="2" t="s">
        <v>377</v>
      </c>
      <c r="AA90" s="2" t="s">
        <v>377</v>
      </c>
      <c r="AB90" s="2" t="s">
        <v>377</v>
      </c>
      <c r="AC90" s="2" t="s">
        <v>377</v>
      </c>
      <c r="AD90" s="2" t="s">
        <v>377</v>
      </c>
      <c r="AE90" s="2" t="s">
        <v>377</v>
      </c>
      <c r="AF90" s="2" t="s">
        <v>377</v>
      </c>
      <c r="AG90" s="2" t="s">
        <v>377</v>
      </c>
      <c r="AH90" s="2">
        <v>80</v>
      </c>
      <c r="AI90" s="2" t="s">
        <v>5835</v>
      </c>
      <c r="AJ90" s="2">
        <v>60003981</v>
      </c>
      <c r="AK90" s="2" t="s">
        <v>5363</v>
      </c>
      <c r="AL90" s="2" t="s">
        <v>371</v>
      </c>
    </row>
    <row r="91" spans="1:38">
      <c r="A91" s="2" t="s">
        <v>3598</v>
      </c>
      <c r="B91" s="2" t="s">
        <v>3862</v>
      </c>
      <c r="C91" s="2">
        <v>16</v>
      </c>
      <c r="D91" s="2" t="s">
        <v>5354</v>
      </c>
      <c r="E91" s="2" t="s">
        <v>5836</v>
      </c>
      <c r="F91" s="2" t="s">
        <v>5362</v>
      </c>
      <c r="G91" s="2" t="s">
        <v>5837</v>
      </c>
      <c r="H91" s="2" t="s">
        <v>5363</v>
      </c>
      <c r="I91" s="2" t="s">
        <v>5530</v>
      </c>
      <c r="J91" s="2">
        <v>62</v>
      </c>
      <c r="K91" s="2" t="s">
        <v>1</v>
      </c>
      <c r="L91" s="3">
        <v>41324</v>
      </c>
      <c r="M91" s="2" t="s">
        <v>5531</v>
      </c>
      <c r="N91" s="3">
        <v>41324</v>
      </c>
      <c r="O91" s="3">
        <v>42050</v>
      </c>
      <c r="P91" s="5">
        <v>42347</v>
      </c>
      <c r="Q91" s="3">
        <v>42347</v>
      </c>
      <c r="R91" s="3">
        <v>41376</v>
      </c>
      <c r="S91" s="3">
        <v>41421</v>
      </c>
      <c r="T91" s="2" t="s">
        <v>377</v>
      </c>
      <c r="U91" s="3">
        <v>41421</v>
      </c>
      <c r="V91" s="3">
        <v>41376</v>
      </c>
      <c r="W91" s="3">
        <v>41939</v>
      </c>
      <c r="X91" s="3">
        <v>41939</v>
      </c>
      <c r="Y91" s="3">
        <v>42093</v>
      </c>
      <c r="Z91" s="3">
        <v>42033</v>
      </c>
      <c r="AA91" s="3">
        <v>42088</v>
      </c>
      <c r="AB91" s="3">
        <v>42170</v>
      </c>
      <c r="AC91" s="3">
        <v>42346</v>
      </c>
      <c r="AD91" s="3">
        <v>42346</v>
      </c>
      <c r="AE91" s="3">
        <v>42345</v>
      </c>
      <c r="AF91" s="2" t="s">
        <v>377</v>
      </c>
      <c r="AG91" s="2" t="s">
        <v>377</v>
      </c>
      <c r="AH91" s="2">
        <v>90</v>
      </c>
      <c r="AI91" s="2" t="s">
        <v>5838</v>
      </c>
      <c r="AJ91" s="2">
        <v>60003981</v>
      </c>
      <c r="AK91" s="2" t="s">
        <v>5363</v>
      </c>
      <c r="AL91" s="2" t="s">
        <v>347</v>
      </c>
    </row>
    <row r="92" spans="1:38">
      <c r="A92" s="2" t="s">
        <v>3598</v>
      </c>
      <c r="B92" s="2" t="s">
        <v>3862</v>
      </c>
      <c r="C92" s="2">
        <v>16</v>
      </c>
      <c r="D92" s="2" t="s">
        <v>2340</v>
      </c>
      <c r="E92" s="2" t="s">
        <v>2341</v>
      </c>
      <c r="F92" s="2" t="s">
        <v>5839</v>
      </c>
      <c r="G92" s="2" t="s">
        <v>5840</v>
      </c>
      <c r="H92" s="2" t="s">
        <v>5841</v>
      </c>
      <c r="I92" s="2" t="s">
        <v>5530</v>
      </c>
      <c r="J92" s="2">
        <v>20</v>
      </c>
      <c r="K92" s="2" t="s">
        <v>1</v>
      </c>
      <c r="L92" s="3">
        <v>41355</v>
      </c>
      <c r="M92" s="2" t="s">
        <v>5531</v>
      </c>
      <c r="N92" s="3">
        <v>41355</v>
      </c>
      <c r="O92" s="3">
        <v>41902</v>
      </c>
      <c r="P92" s="5">
        <v>41953</v>
      </c>
      <c r="Q92" s="3">
        <v>41953</v>
      </c>
      <c r="R92" s="3">
        <v>41733</v>
      </c>
      <c r="S92" s="2" t="s">
        <v>377</v>
      </c>
      <c r="T92" s="2" t="s">
        <v>377</v>
      </c>
      <c r="U92" s="2" t="s">
        <v>377</v>
      </c>
      <c r="V92" s="2" t="s">
        <v>377</v>
      </c>
      <c r="W92" s="2" t="s">
        <v>377</v>
      </c>
      <c r="X92" s="2" t="s">
        <v>377</v>
      </c>
      <c r="Y92" s="2" t="s">
        <v>377</v>
      </c>
      <c r="Z92" s="2" t="s">
        <v>377</v>
      </c>
      <c r="AA92" s="2" t="s">
        <v>377</v>
      </c>
      <c r="AB92" s="3">
        <v>41723</v>
      </c>
      <c r="AC92" s="2" t="s">
        <v>377</v>
      </c>
      <c r="AD92" s="2" t="s">
        <v>377</v>
      </c>
      <c r="AE92" s="3">
        <v>41948</v>
      </c>
      <c r="AF92" s="2" t="s">
        <v>377</v>
      </c>
      <c r="AG92" s="3">
        <v>41953</v>
      </c>
      <c r="AH92" s="2">
        <v>80</v>
      </c>
      <c r="AI92" s="2" t="s">
        <v>5842</v>
      </c>
      <c r="AJ92" s="2">
        <v>60003985</v>
      </c>
      <c r="AK92" s="2" t="s">
        <v>5841</v>
      </c>
      <c r="AL92" s="2" t="s">
        <v>371</v>
      </c>
    </row>
    <row r="93" spans="1:38">
      <c r="A93" s="2" t="s">
        <v>3598</v>
      </c>
      <c r="B93" s="2" t="s">
        <v>3862</v>
      </c>
      <c r="C93" s="2">
        <v>16</v>
      </c>
      <c r="D93" s="2" t="s">
        <v>2507</v>
      </c>
      <c r="E93" s="2" t="s">
        <v>5843</v>
      </c>
      <c r="F93" s="2" t="s">
        <v>5844</v>
      </c>
      <c r="G93" s="2" t="s">
        <v>5845</v>
      </c>
      <c r="H93" s="2" t="s">
        <v>5846</v>
      </c>
      <c r="I93" s="2" t="s">
        <v>5530</v>
      </c>
      <c r="J93" s="2">
        <v>80</v>
      </c>
      <c r="K93" s="2" t="s">
        <v>1</v>
      </c>
      <c r="L93" s="3">
        <v>41334</v>
      </c>
      <c r="M93" s="2" t="s">
        <v>5531</v>
      </c>
      <c r="N93" s="3">
        <v>41337</v>
      </c>
      <c r="O93" s="3">
        <v>41913</v>
      </c>
      <c r="P93" s="5">
        <v>41866</v>
      </c>
      <c r="Q93" s="3">
        <v>41866</v>
      </c>
      <c r="R93" s="3">
        <v>41376</v>
      </c>
      <c r="S93" s="3">
        <v>41591</v>
      </c>
      <c r="T93" s="2" t="s">
        <v>377</v>
      </c>
      <c r="U93" s="3">
        <v>41591</v>
      </c>
      <c r="V93" s="3">
        <v>41376</v>
      </c>
      <c r="W93" s="3">
        <v>41621</v>
      </c>
      <c r="X93" s="3">
        <v>41627</v>
      </c>
      <c r="Y93" s="3">
        <v>41628</v>
      </c>
      <c r="Z93" s="3">
        <v>41621</v>
      </c>
      <c r="AA93" s="3">
        <v>41627</v>
      </c>
      <c r="AB93" s="3">
        <v>41695</v>
      </c>
      <c r="AC93" s="2" t="s">
        <v>377</v>
      </c>
      <c r="AD93" s="3">
        <v>41864</v>
      </c>
      <c r="AE93" s="3">
        <v>41863</v>
      </c>
      <c r="AF93" s="2" t="s">
        <v>377</v>
      </c>
      <c r="AG93" s="3">
        <v>41866</v>
      </c>
      <c r="AH93" s="2">
        <v>80</v>
      </c>
      <c r="AI93" s="2" t="s">
        <v>5847</v>
      </c>
      <c r="AJ93" s="2">
        <v>60004083</v>
      </c>
      <c r="AK93" s="2" t="s">
        <v>5848</v>
      </c>
      <c r="AL93" s="2" t="s">
        <v>347</v>
      </c>
    </row>
    <row r="94" spans="1:38">
      <c r="A94" s="2" t="s">
        <v>3598</v>
      </c>
      <c r="B94" s="2" t="s">
        <v>3862</v>
      </c>
      <c r="C94" s="2">
        <v>16</v>
      </c>
      <c r="D94" s="2" t="s">
        <v>2507</v>
      </c>
      <c r="E94" s="2" t="s">
        <v>5849</v>
      </c>
      <c r="F94" s="2" t="s">
        <v>5367</v>
      </c>
      <c r="G94" s="2" t="s">
        <v>5850</v>
      </c>
      <c r="H94" s="2" t="s">
        <v>2509</v>
      </c>
      <c r="I94" s="2" t="s">
        <v>5530</v>
      </c>
      <c r="J94" s="2">
        <v>23</v>
      </c>
      <c r="K94" s="2" t="s">
        <v>1</v>
      </c>
      <c r="L94" s="3">
        <v>41351</v>
      </c>
      <c r="M94" s="2" t="s">
        <v>5531</v>
      </c>
      <c r="N94" s="3">
        <v>41351</v>
      </c>
      <c r="O94" s="3">
        <v>42248</v>
      </c>
      <c r="P94" s="5">
        <v>42352</v>
      </c>
      <c r="Q94" s="3">
        <v>42353</v>
      </c>
      <c r="R94" s="2" t="s">
        <v>377</v>
      </c>
      <c r="S94" s="2" t="s">
        <v>377</v>
      </c>
      <c r="T94" s="2" t="s">
        <v>377</v>
      </c>
      <c r="U94" s="2" t="s">
        <v>377</v>
      </c>
      <c r="V94" s="2" t="s">
        <v>377</v>
      </c>
      <c r="W94" s="2" t="s">
        <v>377</v>
      </c>
      <c r="X94" s="2" t="s">
        <v>377</v>
      </c>
      <c r="Y94" s="2" t="s">
        <v>377</v>
      </c>
      <c r="Z94" s="3">
        <v>42352</v>
      </c>
      <c r="AA94" s="2" t="s">
        <v>377</v>
      </c>
      <c r="AB94" s="3">
        <v>42206</v>
      </c>
      <c r="AC94" s="2" t="s">
        <v>377</v>
      </c>
      <c r="AD94" s="3">
        <v>42352</v>
      </c>
      <c r="AE94" s="3">
        <v>42349</v>
      </c>
      <c r="AF94" s="2" t="s">
        <v>377</v>
      </c>
      <c r="AG94" s="2" t="s">
        <v>377</v>
      </c>
      <c r="AH94" s="2">
        <v>90</v>
      </c>
      <c r="AI94" s="2" t="s">
        <v>5851</v>
      </c>
      <c r="AJ94" s="2">
        <v>60012932</v>
      </c>
      <c r="AK94" s="2" t="s">
        <v>2509</v>
      </c>
      <c r="AL94" s="2" t="s">
        <v>371</v>
      </c>
    </row>
    <row r="95" spans="1:38">
      <c r="A95" s="2" t="s">
        <v>3598</v>
      </c>
      <c r="B95" s="2" t="s">
        <v>3608</v>
      </c>
      <c r="C95" s="2">
        <v>5</v>
      </c>
      <c r="D95" s="2" t="s">
        <v>1155</v>
      </c>
      <c r="E95" s="2" t="s">
        <v>1113</v>
      </c>
      <c r="F95" s="2" t="s">
        <v>5852</v>
      </c>
      <c r="G95" s="2" t="s">
        <v>1170</v>
      </c>
      <c r="H95" s="2" t="s">
        <v>5853</v>
      </c>
      <c r="I95" s="2" t="s">
        <v>5505</v>
      </c>
      <c r="J95" s="2">
        <v>47</v>
      </c>
      <c r="K95" s="2" t="s">
        <v>1</v>
      </c>
      <c r="L95" s="3">
        <v>41337</v>
      </c>
      <c r="M95" s="2" t="s">
        <v>5531</v>
      </c>
      <c r="N95" s="3">
        <v>41337</v>
      </c>
      <c r="O95" s="3">
        <v>42090</v>
      </c>
      <c r="P95" s="5">
        <v>42658</v>
      </c>
      <c r="Q95" s="2" t="s">
        <v>377</v>
      </c>
      <c r="R95" s="3">
        <v>41471</v>
      </c>
      <c r="S95" s="3">
        <v>41512</v>
      </c>
      <c r="T95" s="3">
        <v>41472</v>
      </c>
      <c r="U95" s="3">
        <v>41512</v>
      </c>
      <c r="V95" s="2" t="s">
        <v>377</v>
      </c>
      <c r="W95" s="3">
        <v>41647</v>
      </c>
      <c r="X95" s="2" t="s">
        <v>377</v>
      </c>
      <c r="Y95" s="2" t="s">
        <v>377</v>
      </c>
      <c r="Z95" s="3">
        <v>42128</v>
      </c>
      <c r="AA95" s="2" t="s">
        <v>377</v>
      </c>
      <c r="AB95" s="2" t="s">
        <v>377</v>
      </c>
      <c r="AC95" s="2" t="s">
        <v>377</v>
      </c>
      <c r="AD95" s="2" t="s">
        <v>377</v>
      </c>
      <c r="AE95" s="2" t="s">
        <v>377</v>
      </c>
      <c r="AF95" s="2" t="s">
        <v>377</v>
      </c>
      <c r="AG95" s="2" t="s">
        <v>377</v>
      </c>
      <c r="AH95" s="2">
        <v>20</v>
      </c>
      <c r="AI95" s="2" t="s">
        <v>5854</v>
      </c>
      <c r="AJ95" s="2">
        <v>60</v>
      </c>
      <c r="AK95" s="2" t="s">
        <v>5855</v>
      </c>
      <c r="AL95" s="2" t="s">
        <v>347</v>
      </c>
    </row>
    <row r="96" spans="1:38">
      <c r="A96" s="2" t="s">
        <v>3598</v>
      </c>
      <c r="B96" s="2" t="s">
        <v>3608</v>
      </c>
      <c r="C96" s="2">
        <v>5</v>
      </c>
      <c r="D96" s="2" t="s">
        <v>1091</v>
      </c>
      <c r="E96" s="2" t="s">
        <v>5856</v>
      </c>
      <c r="F96" s="2" t="s">
        <v>5857</v>
      </c>
      <c r="G96" s="2" t="s">
        <v>5857</v>
      </c>
      <c r="H96" s="2" t="s">
        <v>5858</v>
      </c>
      <c r="I96" s="2" t="s">
        <v>5530</v>
      </c>
      <c r="J96" s="2">
        <v>13</v>
      </c>
      <c r="K96" s="2" t="s">
        <v>1</v>
      </c>
      <c r="L96" s="3">
        <v>41331</v>
      </c>
      <c r="M96" s="2" t="s">
        <v>5531</v>
      </c>
      <c r="N96" s="3">
        <v>41331</v>
      </c>
      <c r="O96" s="3">
        <v>41887</v>
      </c>
      <c r="P96" s="5">
        <v>42094</v>
      </c>
      <c r="Q96" s="3">
        <v>42094</v>
      </c>
      <c r="R96" s="3">
        <v>41418</v>
      </c>
      <c r="S96" s="3">
        <v>41450</v>
      </c>
      <c r="T96" s="3">
        <v>41408</v>
      </c>
      <c r="U96" s="2" t="s">
        <v>377</v>
      </c>
      <c r="V96" s="3">
        <v>41435</v>
      </c>
      <c r="W96" s="3">
        <v>41474</v>
      </c>
      <c r="X96" s="3">
        <v>41949</v>
      </c>
      <c r="Y96" s="3">
        <v>41946</v>
      </c>
      <c r="Z96" s="3">
        <v>41918</v>
      </c>
      <c r="AA96" s="3">
        <v>41961</v>
      </c>
      <c r="AB96" s="3">
        <v>41976</v>
      </c>
      <c r="AC96" s="3">
        <v>42093</v>
      </c>
      <c r="AD96" s="3">
        <v>42093</v>
      </c>
      <c r="AE96" s="3">
        <v>42089</v>
      </c>
      <c r="AF96" s="3">
        <v>42093</v>
      </c>
      <c r="AG96" s="3">
        <v>42093</v>
      </c>
      <c r="AH96" s="2">
        <v>80</v>
      </c>
      <c r="AI96" s="2" t="s">
        <v>5859</v>
      </c>
      <c r="AJ96" s="2">
        <v>63</v>
      </c>
      <c r="AK96" s="2" t="s">
        <v>5858</v>
      </c>
      <c r="AL96" s="2" t="s">
        <v>371</v>
      </c>
    </row>
    <row r="97" spans="1:38">
      <c r="A97" s="2" t="s">
        <v>3598</v>
      </c>
      <c r="B97" s="2" t="s">
        <v>3608</v>
      </c>
      <c r="C97" s="2">
        <v>5</v>
      </c>
      <c r="D97" s="2" t="s">
        <v>1062</v>
      </c>
      <c r="E97" s="2" t="s">
        <v>1063</v>
      </c>
      <c r="F97" s="2" t="s">
        <v>3611</v>
      </c>
      <c r="G97" s="2" t="s">
        <v>3611</v>
      </c>
      <c r="H97" s="2" t="s">
        <v>2879</v>
      </c>
      <c r="I97" s="2" t="s">
        <v>5505</v>
      </c>
      <c r="J97" s="2">
        <v>5</v>
      </c>
      <c r="K97" s="2" t="s">
        <v>1</v>
      </c>
      <c r="L97" s="3">
        <v>41333</v>
      </c>
      <c r="M97" s="2" t="s">
        <v>5531</v>
      </c>
      <c r="N97" s="3">
        <v>41333</v>
      </c>
      <c r="O97" s="3">
        <v>41894</v>
      </c>
      <c r="P97" s="5">
        <v>42618</v>
      </c>
      <c r="Q97" s="2" t="s">
        <v>377</v>
      </c>
      <c r="R97" s="2" t="s">
        <v>377</v>
      </c>
      <c r="S97" s="2" t="s">
        <v>377</v>
      </c>
      <c r="T97" s="2" t="s">
        <v>377</v>
      </c>
      <c r="U97" s="2" t="s">
        <v>377</v>
      </c>
      <c r="V97" s="2" t="s">
        <v>377</v>
      </c>
      <c r="W97" s="2" t="s">
        <v>377</v>
      </c>
      <c r="X97" s="2" t="s">
        <v>377</v>
      </c>
      <c r="Y97" s="2" t="s">
        <v>377</v>
      </c>
      <c r="Z97" s="2" t="s">
        <v>377</v>
      </c>
      <c r="AA97" s="2" t="s">
        <v>377</v>
      </c>
      <c r="AB97" s="2" t="s">
        <v>377</v>
      </c>
      <c r="AC97" s="2" t="s">
        <v>377</v>
      </c>
      <c r="AD97" s="2" t="s">
        <v>377</v>
      </c>
      <c r="AE97" s="2" t="s">
        <v>377</v>
      </c>
      <c r="AF97" s="2" t="s">
        <v>377</v>
      </c>
      <c r="AG97" s="2" t="s">
        <v>377</v>
      </c>
      <c r="AH97" s="2">
        <v>20</v>
      </c>
      <c r="AI97" s="2" t="s">
        <v>377</v>
      </c>
      <c r="AJ97" s="2">
        <v>149</v>
      </c>
      <c r="AK97" s="2" t="s">
        <v>2879</v>
      </c>
      <c r="AL97" s="2" t="s">
        <v>371</v>
      </c>
    </row>
    <row r="98" spans="1:38">
      <c r="A98" s="2" t="s">
        <v>3598</v>
      </c>
      <c r="B98" s="2" t="s">
        <v>3608</v>
      </c>
      <c r="C98" s="2">
        <v>5</v>
      </c>
      <c r="D98" s="2" t="s">
        <v>1029</v>
      </c>
      <c r="E98" s="2" t="s">
        <v>5860</v>
      </c>
      <c r="F98" s="2" t="s">
        <v>5861</v>
      </c>
      <c r="G98" s="2" t="s">
        <v>5862</v>
      </c>
      <c r="H98" s="2" t="s">
        <v>5863</v>
      </c>
      <c r="I98" s="2" t="s">
        <v>5530</v>
      </c>
      <c r="J98" s="2">
        <v>21</v>
      </c>
      <c r="K98" s="2" t="s">
        <v>1</v>
      </c>
      <c r="L98" s="3">
        <v>41334</v>
      </c>
      <c r="M98" s="2" t="s">
        <v>5531</v>
      </c>
      <c r="N98" s="3">
        <v>41334</v>
      </c>
      <c r="O98" s="3">
        <v>41880</v>
      </c>
      <c r="P98" s="5">
        <v>42296</v>
      </c>
      <c r="Q98" s="3">
        <v>42296</v>
      </c>
      <c r="R98" s="3">
        <v>41453</v>
      </c>
      <c r="S98" s="3">
        <v>41443</v>
      </c>
      <c r="T98" s="3">
        <v>41463</v>
      </c>
      <c r="U98" s="3">
        <v>41410</v>
      </c>
      <c r="V98" s="3">
        <v>41905</v>
      </c>
      <c r="W98" s="3">
        <v>41782</v>
      </c>
      <c r="X98" s="2" t="s">
        <v>377</v>
      </c>
      <c r="Y98" s="2" t="s">
        <v>377</v>
      </c>
      <c r="Z98" s="2" t="s">
        <v>377</v>
      </c>
      <c r="AA98" s="2" t="s">
        <v>377</v>
      </c>
      <c r="AB98" s="3">
        <v>42103</v>
      </c>
      <c r="AC98" s="2" t="s">
        <v>377</v>
      </c>
      <c r="AD98" s="2" t="s">
        <v>377</v>
      </c>
      <c r="AE98" s="3">
        <v>42286</v>
      </c>
      <c r="AF98" s="2" t="s">
        <v>377</v>
      </c>
      <c r="AG98" s="2" t="s">
        <v>377</v>
      </c>
      <c r="AH98" s="2">
        <v>90</v>
      </c>
      <c r="AI98" s="2" t="s">
        <v>5864</v>
      </c>
      <c r="AJ98" s="2">
        <v>359</v>
      </c>
      <c r="AK98" s="2" t="s">
        <v>5863</v>
      </c>
      <c r="AL98" s="2" t="s">
        <v>371</v>
      </c>
    </row>
    <row r="99" spans="1:38">
      <c r="A99" s="2" t="s">
        <v>3598</v>
      </c>
      <c r="B99" s="2" t="s">
        <v>3608</v>
      </c>
      <c r="C99" s="2">
        <v>5</v>
      </c>
      <c r="D99" s="2" t="s">
        <v>1155</v>
      </c>
      <c r="E99" s="2" t="s">
        <v>1113</v>
      </c>
      <c r="F99" s="2" t="s">
        <v>3627</v>
      </c>
      <c r="G99" s="2" t="s">
        <v>3629</v>
      </c>
      <c r="H99" s="2" t="s">
        <v>3630</v>
      </c>
      <c r="I99" s="2" t="s">
        <v>5505</v>
      </c>
      <c r="J99" s="2">
        <v>80</v>
      </c>
      <c r="K99" s="2" t="s">
        <v>1</v>
      </c>
      <c r="L99" s="3">
        <v>41337</v>
      </c>
      <c r="M99" s="2" t="s">
        <v>5531</v>
      </c>
      <c r="N99" s="3">
        <v>41337</v>
      </c>
      <c r="O99" s="3">
        <v>42094</v>
      </c>
      <c r="P99" s="5">
        <v>42828</v>
      </c>
      <c r="Q99" s="2" t="s">
        <v>377</v>
      </c>
      <c r="R99" s="3">
        <v>41438</v>
      </c>
      <c r="S99" s="3">
        <v>41459</v>
      </c>
      <c r="T99" s="3">
        <v>41507</v>
      </c>
      <c r="U99" s="3">
        <v>41725</v>
      </c>
      <c r="V99" s="2" t="s">
        <v>377</v>
      </c>
      <c r="W99" s="3">
        <v>41870</v>
      </c>
      <c r="X99" s="2" t="s">
        <v>377</v>
      </c>
      <c r="Y99" s="2" t="s">
        <v>377</v>
      </c>
      <c r="Z99" s="2" t="s">
        <v>377</v>
      </c>
      <c r="AA99" s="2" t="s">
        <v>377</v>
      </c>
      <c r="AB99" s="2" t="s">
        <v>377</v>
      </c>
      <c r="AC99" s="2" t="s">
        <v>377</v>
      </c>
      <c r="AD99" s="2" t="s">
        <v>377</v>
      </c>
      <c r="AE99" s="2" t="s">
        <v>377</v>
      </c>
      <c r="AF99" s="2" t="s">
        <v>377</v>
      </c>
      <c r="AG99" s="2" t="s">
        <v>377</v>
      </c>
      <c r="AH99" s="2">
        <v>20</v>
      </c>
      <c r="AI99" s="2" t="s">
        <v>3631</v>
      </c>
      <c r="AJ99" s="2">
        <v>392</v>
      </c>
      <c r="AK99" s="2" t="s">
        <v>3628</v>
      </c>
      <c r="AL99" s="2" t="s">
        <v>347</v>
      </c>
    </row>
    <row r="100" spans="1:38">
      <c r="A100" s="2" t="s">
        <v>3598</v>
      </c>
      <c r="B100" s="2" t="s">
        <v>3608</v>
      </c>
      <c r="C100" s="2">
        <v>5</v>
      </c>
      <c r="D100" s="2" t="s">
        <v>1155</v>
      </c>
      <c r="E100" s="2" t="s">
        <v>1113</v>
      </c>
      <c r="F100" s="2" t="s">
        <v>5865</v>
      </c>
      <c r="G100" s="2" t="s">
        <v>5865</v>
      </c>
      <c r="H100" s="2" t="s">
        <v>1184</v>
      </c>
      <c r="I100" s="2" t="s">
        <v>5530</v>
      </c>
      <c r="J100" s="2">
        <v>8</v>
      </c>
      <c r="K100" s="2" t="s">
        <v>1</v>
      </c>
      <c r="L100" s="3">
        <v>41326</v>
      </c>
      <c r="M100" s="2" t="s">
        <v>5531</v>
      </c>
      <c r="N100" s="3">
        <v>41327</v>
      </c>
      <c r="O100" s="3">
        <v>41509</v>
      </c>
      <c r="P100" s="4" t="s">
        <v>377</v>
      </c>
      <c r="Q100" s="3">
        <v>41512</v>
      </c>
      <c r="R100" s="2" t="s">
        <v>377</v>
      </c>
      <c r="S100" s="2" t="s">
        <v>377</v>
      </c>
      <c r="T100" s="2" t="s">
        <v>377</v>
      </c>
      <c r="U100" s="2" t="s">
        <v>377</v>
      </c>
      <c r="V100" s="2" t="s">
        <v>377</v>
      </c>
      <c r="W100" s="2" t="s">
        <v>377</v>
      </c>
      <c r="X100" s="2" t="s">
        <v>377</v>
      </c>
      <c r="Y100" s="2" t="s">
        <v>377</v>
      </c>
      <c r="Z100" s="3">
        <v>41479</v>
      </c>
      <c r="AA100" s="2" t="s">
        <v>377</v>
      </c>
      <c r="AB100" s="2" t="s">
        <v>377</v>
      </c>
      <c r="AC100" s="3">
        <v>41479</v>
      </c>
      <c r="AD100" s="3">
        <v>41479</v>
      </c>
      <c r="AE100" s="2" t="s">
        <v>377</v>
      </c>
      <c r="AF100" s="2" t="s">
        <v>377</v>
      </c>
      <c r="AG100" s="2" t="s">
        <v>377</v>
      </c>
      <c r="AH100" s="2">
        <v>80</v>
      </c>
      <c r="AI100" s="2" t="s">
        <v>5866</v>
      </c>
      <c r="AJ100" s="2">
        <v>415</v>
      </c>
      <c r="AK100" s="2" t="s">
        <v>1184</v>
      </c>
      <c r="AL100" s="2" t="s">
        <v>371</v>
      </c>
    </row>
    <row r="101" spans="1:38">
      <c r="A101" s="2" t="s">
        <v>3598</v>
      </c>
      <c r="B101" s="2" t="s">
        <v>3608</v>
      </c>
      <c r="C101" s="2">
        <v>5</v>
      </c>
      <c r="D101" s="2" t="s">
        <v>1091</v>
      </c>
      <c r="E101" s="2" t="s">
        <v>1075</v>
      </c>
      <c r="F101" s="2" t="s">
        <v>3621</v>
      </c>
      <c r="G101" s="2" t="s">
        <v>3621</v>
      </c>
      <c r="H101" s="2" t="s">
        <v>3622</v>
      </c>
      <c r="I101" s="2" t="s">
        <v>5505</v>
      </c>
      <c r="J101" s="2">
        <v>13</v>
      </c>
      <c r="K101" s="2" t="s">
        <v>1</v>
      </c>
      <c r="L101" s="3">
        <v>41330</v>
      </c>
      <c r="M101" s="2" t="s">
        <v>5531</v>
      </c>
      <c r="N101" s="3">
        <v>41330</v>
      </c>
      <c r="O101" s="3">
        <v>41894</v>
      </c>
      <c r="P101" s="5">
        <v>42750</v>
      </c>
      <c r="Q101" s="2" t="s">
        <v>377</v>
      </c>
      <c r="R101" s="3">
        <v>41418</v>
      </c>
      <c r="S101" s="3">
        <v>41444</v>
      </c>
      <c r="T101" s="3">
        <v>41470</v>
      </c>
      <c r="U101" s="2" t="s">
        <v>377</v>
      </c>
      <c r="V101" s="2" t="s">
        <v>377</v>
      </c>
      <c r="W101" s="3">
        <v>41502</v>
      </c>
      <c r="X101" s="2" t="s">
        <v>377</v>
      </c>
      <c r="Y101" s="2" t="s">
        <v>377</v>
      </c>
      <c r="Z101" s="3">
        <v>41716</v>
      </c>
      <c r="AA101" s="2" t="s">
        <v>377</v>
      </c>
      <c r="AB101" s="2" t="s">
        <v>377</v>
      </c>
      <c r="AC101" s="2" t="s">
        <v>377</v>
      </c>
      <c r="AD101" s="2" t="s">
        <v>377</v>
      </c>
      <c r="AE101" s="2" t="s">
        <v>377</v>
      </c>
      <c r="AF101" s="2" t="s">
        <v>377</v>
      </c>
      <c r="AG101" s="2" t="s">
        <v>377</v>
      </c>
      <c r="AH101" s="2">
        <v>20</v>
      </c>
      <c r="AI101" s="2" t="s">
        <v>5867</v>
      </c>
      <c r="AJ101" s="2">
        <v>627</v>
      </c>
      <c r="AK101" s="2" t="s">
        <v>3622</v>
      </c>
      <c r="AL101" s="2" t="s">
        <v>371</v>
      </c>
    </row>
    <row r="102" spans="1:38">
      <c r="A102" s="2" t="s">
        <v>3598</v>
      </c>
      <c r="B102" s="2" t="s">
        <v>3608</v>
      </c>
      <c r="C102" s="2">
        <v>5</v>
      </c>
      <c r="D102" s="2" t="s">
        <v>1091</v>
      </c>
      <c r="E102" s="2" t="s">
        <v>1110</v>
      </c>
      <c r="F102" s="2" t="s">
        <v>3621</v>
      </c>
      <c r="G102" s="2" t="s">
        <v>5868</v>
      </c>
      <c r="H102" s="2" t="s">
        <v>3622</v>
      </c>
      <c r="I102" s="2" t="s">
        <v>5505</v>
      </c>
      <c r="J102" s="2">
        <v>5</v>
      </c>
      <c r="K102" s="2" t="s">
        <v>1</v>
      </c>
      <c r="L102" s="3">
        <v>41325</v>
      </c>
      <c r="M102" s="2" t="s">
        <v>5531</v>
      </c>
      <c r="N102" s="3">
        <v>41325</v>
      </c>
      <c r="O102" s="3">
        <v>41873</v>
      </c>
      <c r="P102" s="5">
        <v>42615</v>
      </c>
      <c r="Q102" s="2" t="s">
        <v>377</v>
      </c>
      <c r="R102" s="3">
        <v>41418</v>
      </c>
      <c r="S102" s="3">
        <v>41444</v>
      </c>
      <c r="T102" s="3">
        <v>41470</v>
      </c>
      <c r="U102" s="2" t="s">
        <v>377</v>
      </c>
      <c r="V102" s="2" t="s">
        <v>377</v>
      </c>
      <c r="W102" s="3">
        <v>41680</v>
      </c>
      <c r="X102" s="2" t="s">
        <v>377</v>
      </c>
      <c r="Y102" s="2" t="s">
        <v>377</v>
      </c>
      <c r="Z102" s="3">
        <v>42334</v>
      </c>
      <c r="AA102" s="2" t="s">
        <v>377</v>
      </c>
      <c r="AB102" s="2" t="s">
        <v>377</v>
      </c>
      <c r="AC102" s="2" t="s">
        <v>377</v>
      </c>
      <c r="AD102" s="2" t="s">
        <v>377</v>
      </c>
      <c r="AE102" s="2" t="s">
        <v>377</v>
      </c>
      <c r="AF102" s="2" t="s">
        <v>377</v>
      </c>
      <c r="AG102" s="2" t="s">
        <v>377</v>
      </c>
      <c r="AH102" s="2">
        <v>20</v>
      </c>
      <c r="AI102" s="2" t="s">
        <v>5867</v>
      </c>
      <c r="AJ102" s="2">
        <v>627</v>
      </c>
      <c r="AK102" s="2" t="s">
        <v>3622</v>
      </c>
      <c r="AL102" s="2" t="s">
        <v>371</v>
      </c>
    </row>
    <row r="103" spans="1:38">
      <c r="A103" s="2" t="s">
        <v>3598</v>
      </c>
      <c r="B103" s="2" t="s">
        <v>3608</v>
      </c>
      <c r="C103" s="2">
        <v>5</v>
      </c>
      <c r="D103" s="2" t="s">
        <v>1062</v>
      </c>
      <c r="E103" s="2" t="s">
        <v>1063</v>
      </c>
      <c r="F103" s="2" t="s">
        <v>3616</v>
      </c>
      <c r="G103" s="2" t="s">
        <v>3617</v>
      </c>
      <c r="H103" s="2" t="s">
        <v>3618</v>
      </c>
      <c r="I103" s="2" t="s">
        <v>5505</v>
      </c>
      <c r="J103" s="2">
        <v>8</v>
      </c>
      <c r="K103" s="2" t="s">
        <v>1</v>
      </c>
      <c r="L103" s="3">
        <v>41337</v>
      </c>
      <c r="M103" s="2" t="s">
        <v>5531</v>
      </c>
      <c r="N103" s="3">
        <v>41337</v>
      </c>
      <c r="O103" s="3">
        <v>42090</v>
      </c>
      <c r="P103" s="5">
        <v>42979</v>
      </c>
      <c r="Q103" s="2" t="s">
        <v>377</v>
      </c>
      <c r="R103" s="3">
        <v>41620</v>
      </c>
      <c r="S103" s="2" t="s">
        <v>377</v>
      </c>
      <c r="T103" s="2" t="s">
        <v>377</v>
      </c>
      <c r="U103" s="2" t="s">
        <v>377</v>
      </c>
      <c r="V103" s="2" t="s">
        <v>377</v>
      </c>
      <c r="W103" s="2" t="s">
        <v>377</v>
      </c>
      <c r="X103" s="2" t="s">
        <v>377</v>
      </c>
      <c r="Y103" s="2" t="s">
        <v>377</v>
      </c>
      <c r="Z103" s="2" t="s">
        <v>377</v>
      </c>
      <c r="AA103" s="2" t="s">
        <v>377</v>
      </c>
      <c r="AB103" s="2" t="s">
        <v>377</v>
      </c>
      <c r="AC103" s="2" t="s">
        <v>377</v>
      </c>
      <c r="AD103" s="2" t="s">
        <v>377</v>
      </c>
      <c r="AE103" s="2" t="s">
        <v>377</v>
      </c>
      <c r="AF103" s="2" t="s">
        <v>377</v>
      </c>
      <c r="AG103" s="2" t="s">
        <v>377</v>
      </c>
      <c r="AH103" s="2">
        <v>10</v>
      </c>
      <c r="AI103" s="2" t="s">
        <v>377</v>
      </c>
      <c r="AJ103" s="2">
        <v>639</v>
      </c>
      <c r="AK103" s="2" t="s">
        <v>1060</v>
      </c>
      <c r="AL103" s="2" t="s">
        <v>371</v>
      </c>
    </row>
    <row r="104" spans="1:38">
      <c r="A104" s="2" t="s">
        <v>3598</v>
      </c>
      <c r="B104" s="2" t="s">
        <v>3608</v>
      </c>
      <c r="C104" s="2">
        <v>5</v>
      </c>
      <c r="D104" s="2" t="s">
        <v>1062</v>
      </c>
      <c r="E104" s="2" t="s">
        <v>1063</v>
      </c>
      <c r="F104" s="2" t="s">
        <v>3616</v>
      </c>
      <c r="G104" s="2" t="s">
        <v>3617</v>
      </c>
      <c r="H104" s="2" t="s">
        <v>3618</v>
      </c>
      <c r="I104" s="2" t="s">
        <v>5530</v>
      </c>
      <c r="J104" s="2">
        <v>2</v>
      </c>
      <c r="K104" s="2" t="s">
        <v>1</v>
      </c>
      <c r="L104" s="3">
        <v>41337</v>
      </c>
      <c r="M104" s="2" t="s">
        <v>5531</v>
      </c>
      <c r="N104" s="3">
        <v>41337</v>
      </c>
      <c r="O104" s="3">
        <v>42090</v>
      </c>
      <c r="P104" s="5">
        <v>41509</v>
      </c>
      <c r="Q104" s="3">
        <v>41540</v>
      </c>
      <c r="R104" s="2" t="s">
        <v>377</v>
      </c>
      <c r="S104" s="2" t="s">
        <v>377</v>
      </c>
      <c r="T104" s="2" t="s">
        <v>377</v>
      </c>
      <c r="U104" s="2" t="s">
        <v>377</v>
      </c>
      <c r="V104" s="2" t="s">
        <v>377</v>
      </c>
      <c r="W104" s="2" t="s">
        <v>377</v>
      </c>
      <c r="X104" s="2" t="s">
        <v>377</v>
      </c>
      <c r="Y104" s="2" t="s">
        <v>377</v>
      </c>
      <c r="Z104" s="2" t="s">
        <v>377</v>
      </c>
      <c r="AA104" s="2" t="s">
        <v>377</v>
      </c>
      <c r="AB104" s="2" t="s">
        <v>377</v>
      </c>
      <c r="AC104" s="2" t="s">
        <v>377</v>
      </c>
      <c r="AD104" s="3">
        <v>41506</v>
      </c>
      <c r="AE104" s="2" t="s">
        <v>377</v>
      </c>
      <c r="AF104" s="2" t="s">
        <v>377</v>
      </c>
      <c r="AG104" s="2" t="s">
        <v>377</v>
      </c>
      <c r="AH104" s="2">
        <v>80</v>
      </c>
      <c r="AI104" s="2" t="s">
        <v>5869</v>
      </c>
      <c r="AJ104" s="2">
        <v>639</v>
      </c>
      <c r="AK104" s="2" t="s">
        <v>1060</v>
      </c>
      <c r="AL104" s="2" t="s">
        <v>371</v>
      </c>
    </row>
    <row r="105" spans="1:38">
      <c r="A105" s="2" t="s">
        <v>3598</v>
      </c>
      <c r="B105" s="2" t="s">
        <v>3608</v>
      </c>
      <c r="C105" s="2">
        <v>5</v>
      </c>
      <c r="D105" s="2" t="s">
        <v>1062</v>
      </c>
      <c r="E105" s="2" t="s">
        <v>1063</v>
      </c>
      <c r="F105" s="2" t="s">
        <v>3616</v>
      </c>
      <c r="G105" s="2" t="s">
        <v>5870</v>
      </c>
      <c r="H105" s="2" t="s">
        <v>5871</v>
      </c>
      <c r="I105" s="2" t="s">
        <v>5505</v>
      </c>
      <c r="J105" s="2">
        <v>34</v>
      </c>
      <c r="K105" s="2" t="s">
        <v>1</v>
      </c>
      <c r="L105" s="3">
        <v>41336</v>
      </c>
      <c r="M105" s="2" t="s">
        <v>5531</v>
      </c>
      <c r="N105" s="3">
        <v>41336</v>
      </c>
      <c r="O105" s="3">
        <v>41880</v>
      </c>
      <c r="P105" s="5">
        <v>42614</v>
      </c>
      <c r="Q105" s="2" t="s">
        <v>377</v>
      </c>
      <c r="R105" s="3">
        <v>41437</v>
      </c>
      <c r="S105" s="3">
        <v>41452</v>
      </c>
      <c r="T105" s="3">
        <v>41443</v>
      </c>
      <c r="U105" s="2" t="s">
        <v>377</v>
      </c>
      <c r="V105" s="2" t="s">
        <v>377</v>
      </c>
      <c r="W105" s="3">
        <v>41886</v>
      </c>
      <c r="X105" s="2" t="s">
        <v>377</v>
      </c>
      <c r="Y105" s="2" t="s">
        <v>377</v>
      </c>
      <c r="Z105" s="3">
        <v>42328</v>
      </c>
      <c r="AA105" s="2" t="s">
        <v>377</v>
      </c>
      <c r="AB105" s="2" t="s">
        <v>377</v>
      </c>
      <c r="AC105" s="2" t="s">
        <v>377</v>
      </c>
      <c r="AD105" s="2" t="s">
        <v>377</v>
      </c>
      <c r="AE105" s="2" t="s">
        <v>377</v>
      </c>
      <c r="AF105" s="2" t="s">
        <v>377</v>
      </c>
      <c r="AG105" s="2" t="s">
        <v>377</v>
      </c>
      <c r="AH105" s="2">
        <v>30</v>
      </c>
      <c r="AI105" s="2" t="s">
        <v>5872</v>
      </c>
      <c r="AJ105" s="2">
        <v>639</v>
      </c>
      <c r="AK105" s="2" t="s">
        <v>1060</v>
      </c>
      <c r="AL105" s="2" t="s">
        <v>371</v>
      </c>
    </row>
    <row r="106" spans="1:38">
      <c r="A106" s="2" t="s">
        <v>3598</v>
      </c>
      <c r="B106" s="2" t="s">
        <v>3608</v>
      </c>
      <c r="C106" s="2">
        <v>5</v>
      </c>
      <c r="D106" s="2" t="s">
        <v>1112</v>
      </c>
      <c r="E106" s="2" t="s">
        <v>1113</v>
      </c>
      <c r="F106" s="2" t="s">
        <v>4435</v>
      </c>
      <c r="G106" s="2" t="s">
        <v>4435</v>
      </c>
      <c r="H106" s="2" t="s">
        <v>4436</v>
      </c>
      <c r="I106" s="2" t="s">
        <v>5530</v>
      </c>
      <c r="J106" s="2">
        <v>8</v>
      </c>
      <c r="K106" s="2" t="s">
        <v>1</v>
      </c>
      <c r="L106" s="3">
        <v>41330</v>
      </c>
      <c r="M106" s="2" t="s">
        <v>5531</v>
      </c>
      <c r="N106" s="3">
        <v>41330</v>
      </c>
      <c r="O106" s="3">
        <v>41394</v>
      </c>
      <c r="P106" s="5">
        <v>41477</v>
      </c>
      <c r="Q106" s="3">
        <v>41477</v>
      </c>
      <c r="R106" s="2" t="s">
        <v>377</v>
      </c>
      <c r="S106" s="2" t="s">
        <v>377</v>
      </c>
      <c r="T106" s="2" t="s">
        <v>377</v>
      </c>
      <c r="U106" s="2" t="s">
        <v>377</v>
      </c>
      <c r="V106" s="2" t="s">
        <v>377</v>
      </c>
      <c r="W106" s="2" t="s">
        <v>377</v>
      </c>
      <c r="X106" s="2" t="s">
        <v>377</v>
      </c>
      <c r="Y106" s="2" t="s">
        <v>377</v>
      </c>
      <c r="Z106" s="2" t="s">
        <v>377</v>
      </c>
      <c r="AA106" s="2" t="s">
        <v>377</v>
      </c>
      <c r="AB106" s="2" t="s">
        <v>377</v>
      </c>
      <c r="AC106" s="2" t="s">
        <v>377</v>
      </c>
      <c r="AD106" s="3">
        <v>41395</v>
      </c>
      <c r="AE106" s="2" t="s">
        <v>377</v>
      </c>
      <c r="AF106" s="2" t="s">
        <v>377</v>
      </c>
      <c r="AG106" s="2" t="s">
        <v>377</v>
      </c>
      <c r="AH106" s="2">
        <v>80</v>
      </c>
      <c r="AI106" s="2" t="s">
        <v>5873</v>
      </c>
      <c r="AJ106" s="2">
        <v>1080</v>
      </c>
      <c r="AK106" s="2" t="s">
        <v>4436</v>
      </c>
      <c r="AL106" s="2" t="s">
        <v>371</v>
      </c>
    </row>
    <row r="107" spans="1:38">
      <c r="A107" s="2" t="s">
        <v>3598</v>
      </c>
      <c r="B107" s="2" t="s">
        <v>3608</v>
      </c>
      <c r="C107" s="2">
        <v>5</v>
      </c>
      <c r="D107" s="2" t="s">
        <v>1112</v>
      </c>
      <c r="E107" s="2" t="s">
        <v>1113</v>
      </c>
      <c r="F107" s="2" t="s">
        <v>5874</v>
      </c>
      <c r="G107" s="2" t="s">
        <v>5875</v>
      </c>
      <c r="H107" s="2" t="s">
        <v>5876</v>
      </c>
      <c r="I107" s="2" t="s">
        <v>5505</v>
      </c>
      <c r="J107" s="2">
        <v>50</v>
      </c>
      <c r="K107" s="2" t="s">
        <v>1</v>
      </c>
      <c r="L107" s="3">
        <v>41325</v>
      </c>
      <c r="M107" s="2" t="s">
        <v>5531</v>
      </c>
      <c r="N107" s="3">
        <v>41325</v>
      </c>
      <c r="O107" s="3">
        <v>41992</v>
      </c>
      <c r="P107" s="5">
        <v>42615</v>
      </c>
      <c r="Q107" s="2" t="s">
        <v>377</v>
      </c>
      <c r="R107" s="3">
        <v>41408</v>
      </c>
      <c r="S107" s="3">
        <v>41442</v>
      </c>
      <c r="T107" s="3">
        <v>41463</v>
      </c>
      <c r="U107" s="3">
        <v>41514</v>
      </c>
      <c r="V107" s="2" t="s">
        <v>377</v>
      </c>
      <c r="W107" s="3">
        <v>41599</v>
      </c>
      <c r="X107" s="2" t="s">
        <v>377</v>
      </c>
      <c r="Y107" s="2" t="s">
        <v>377</v>
      </c>
      <c r="Z107" s="2" t="s">
        <v>377</v>
      </c>
      <c r="AA107" s="3">
        <v>42339</v>
      </c>
      <c r="AB107" s="2" t="s">
        <v>377</v>
      </c>
      <c r="AC107" s="2" t="s">
        <v>377</v>
      </c>
      <c r="AD107" s="2" t="s">
        <v>377</v>
      </c>
      <c r="AE107" s="2" t="s">
        <v>377</v>
      </c>
      <c r="AF107" s="2" t="s">
        <v>377</v>
      </c>
      <c r="AG107" s="2" t="s">
        <v>377</v>
      </c>
      <c r="AH107" s="2">
        <v>20</v>
      </c>
      <c r="AI107" s="2" t="s">
        <v>5877</v>
      </c>
      <c r="AJ107" s="2">
        <v>60001039</v>
      </c>
      <c r="AK107" s="2" t="s">
        <v>5878</v>
      </c>
      <c r="AL107" s="2" t="s">
        <v>347</v>
      </c>
    </row>
    <row r="108" spans="1:38">
      <c r="A108" s="2" t="s">
        <v>3598</v>
      </c>
      <c r="B108" s="2" t="s">
        <v>3608</v>
      </c>
      <c r="C108" s="2">
        <v>5</v>
      </c>
      <c r="D108" s="2" t="s">
        <v>1077</v>
      </c>
      <c r="E108" s="2" t="s">
        <v>1078</v>
      </c>
      <c r="F108" s="2" t="s">
        <v>5879</v>
      </c>
      <c r="G108" s="2" t="s">
        <v>5880</v>
      </c>
      <c r="H108" s="2" t="s">
        <v>5881</v>
      </c>
      <c r="I108" s="2" t="s">
        <v>5530</v>
      </c>
      <c r="J108" s="2">
        <v>73</v>
      </c>
      <c r="K108" s="2" t="s">
        <v>1</v>
      </c>
      <c r="L108" s="3">
        <v>41366</v>
      </c>
      <c r="M108" s="2" t="s">
        <v>5531</v>
      </c>
      <c r="N108" s="3">
        <v>41366</v>
      </c>
      <c r="O108" s="3">
        <v>42111</v>
      </c>
      <c r="P108" s="5">
        <v>42121</v>
      </c>
      <c r="Q108" s="3">
        <v>42121</v>
      </c>
      <c r="R108" s="3">
        <v>41408</v>
      </c>
      <c r="S108" s="3">
        <v>41605</v>
      </c>
      <c r="T108" s="3">
        <v>41621</v>
      </c>
      <c r="U108" s="3">
        <v>41467</v>
      </c>
      <c r="V108" s="3">
        <v>41760</v>
      </c>
      <c r="W108" s="3">
        <v>41740</v>
      </c>
      <c r="X108" s="3">
        <v>41740</v>
      </c>
      <c r="Y108" s="3">
        <v>41933</v>
      </c>
      <c r="Z108" s="3">
        <v>41936</v>
      </c>
      <c r="AA108" s="3">
        <v>41947</v>
      </c>
      <c r="AB108" s="3">
        <v>41947</v>
      </c>
      <c r="AC108" s="3">
        <v>42118</v>
      </c>
      <c r="AD108" s="3">
        <v>42118</v>
      </c>
      <c r="AE108" s="3">
        <v>42118</v>
      </c>
      <c r="AF108" s="2" t="s">
        <v>377</v>
      </c>
      <c r="AG108" s="2" t="s">
        <v>377</v>
      </c>
      <c r="AH108" s="2">
        <v>80</v>
      </c>
      <c r="AI108" s="2" t="s">
        <v>5882</v>
      </c>
      <c r="AJ108" s="2">
        <v>60009460</v>
      </c>
      <c r="AK108" s="2" t="s">
        <v>5881</v>
      </c>
      <c r="AL108" s="2" t="s">
        <v>957</v>
      </c>
    </row>
    <row r="109" spans="1:38">
      <c r="A109" s="2" t="s">
        <v>3598</v>
      </c>
      <c r="B109" s="2" t="s">
        <v>3608</v>
      </c>
      <c r="C109" s="2">
        <v>5</v>
      </c>
      <c r="D109" s="2" t="s">
        <v>1077</v>
      </c>
      <c r="E109" s="2" t="s">
        <v>1078</v>
      </c>
      <c r="F109" s="2" t="s">
        <v>5883</v>
      </c>
      <c r="G109" s="2" t="s">
        <v>5884</v>
      </c>
      <c r="H109" s="2" t="s">
        <v>5885</v>
      </c>
      <c r="I109" s="2" t="s">
        <v>5530</v>
      </c>
      <c r="J109" s="2">
        <v>26</v>
      </c>
      <c r="K109" s="2" t="s">
        <v>1</v>
      </c>
      <c r="L109" s="3">
        <v>41353</v>
      </c>
      <c r="M109" s="2" t="s">
        <v>5531</v>
      </c>
      <c r="N109" s="3">
        <v>41353</v>
      </c>
      <c r="O109" s="3">
        <v>41908</v>
      </c>
      <c r="P109" s="5">
        <v>42212</v>
      </c>
      <c r="Q109" s="3">
        <v>42240</v>
      </c>
      <c r="R109" s="3">
        <v>41437</v>
      </c>
      <c r="S109" s="3">
        <v>41450</v>
      </c>
      <c r="T109" s="3">
        <v>41451</v>
      </c>
      <c r="U109" s="2" t="s">
        <v>377</v>
      </c>
      <c r="V109" s="2" t="s">
        <v>377</v>
      </c>
      <c r="W109" s="3">
        <v>41474</v>
      </c>
      <c r="X109" s="3">
        <v>41992</v>
      </c>
      <c r="Y109" s="2" t="s">
        <v>377</v>
      </c>
      <c r="Z109" s="2" t="s">
        <v>377</v>
      </c>
      <c r="AA109" s="2" t="s">
        <v>377</v>
      </c>
      <c r="AB109" s="3">
        <v>42030</v>
      </c>
      <c r="AC109" s="2" t="s">
        <v>377</v>
      </c>
      <c r="AD109" s="2" t="s">
        <v>377</v>
      </c>
      <c r="AE109" s="3">
        <v>42209</v>
      </c>
      <c r="AF109" s="2" t="s">
        <v>377</v>
      </c>
      <c r="AG109" s="2" t="s">
        <v>377</v>
      </c>
      <c r="AH109" s="2">
        <v>80</v>
      </c>
      <c r="AI109" s="2" t="s">
        <v>5886</v>
      </c>
      <c r="AJ109" s="2">
        <v>1603</v>
      </c>
      <c r="AK109" s="2" t="s">
        <v>5885</v>
      </c>
      <c r="AL109" s="2" t="s">
        <v>371</v>
      </c>
    </row>
    <row r="110" spans="1:38">
      <c r="A110" s="2" t="s">
        <v>3598</v>
      </c>
      <c r="B110" s="2" t="s">
        <v>3608</v>
      </c>
      <c r="C110" s="2">
        <v>5</v>
      </c>
      <c r="D110" s="2" t="s">
        <v>1112</v>
      </c>
      <c r="E110" s="2" t="s">
        <v>1113</v>
      </c>
      <c r="F110" s="2" t="s">
        <v>5887</v>
      </c>
      <c r="G110" s="2" t="s">
        <v>5888</v>
      </c>
      <c r="H110" s="2" t="s">
        <v>5889</v>
      </c>
      <c r="I110" s="2" t="s">
        <v>5505</v>
      </c>
      <c r="J110" s="2">
        <v>80</v>
      </c>
      <c r="K110" s="2" t="s">
        <v>1</v>
      </c>
      <c r="L110" s="3">
        <v>41340</v>
      </c>
      <c r="M110" s="2" t="s">
        <v>5531</v>
      </c>
      <c r="N110" s="3">
        <v>41340</v>
      </c>
      <c r="O110" s="3">
        <v>42118</v>
      </c>
      <c r="P110" s="5">
        <v>42862</v>
      </c>
      <c r="Q110" s="2" t="s">
        <v>377</v>
      </c>
      <c r="R110" s="3">
        <v>41437</v>
      </c>
      <c r="S110" s="3">
        <v>41508</v>
      </c>
      <c r="T110" s="3">
        <v>41536</v>
      </c>
      <c r="U110" s="3">
        <v>41557</v>
      </c>
      <c r="V110" s="2" t="s">
        <v>377</v>
      </c>
      <c r="W110" s="2" t="s">
        <v>377</v>
      </c>
      <c r="X110" s="2" t="s">
        <v>377</v>
      </c>
      <c r="Y110" s="2" t="s">
        <v>377</v>
      </c>
      <c r="Z110" s="2" t="s">
        <v>377</v>
      </c>
      <c r="AA110" s="2" t="s">
        <v>377</v>
      </c>
      <c r="AB110" s="2" t="s">
        <v>377</v>
      </c>
      <c r="AC110" s="2" t="s">
        <v>377</v>
      </c>
      <c r="AD110" s="2" t="s">
        <v>377</v>
      </c>
      <c r="AE110" s="2" t="s">
        <v>377</v>
      </c>
      <c r="AF110" s="2" t="s">
        <v>377</v>
      </c>
      <c r="AG110" s="2" t="s">
        <v>377</v>
      </c>
      <c r="AH110" s="2">
        <v>30</v>
      </c>
      <c r="AI110" s="2" t="s">
        <v>5890</v>
      </c>
      <c r="AJ110" s="2">
        <v>1633</v>
      </c>
      <c r="AK110" s="2" t="s">
        <v>5891</v>
      </c>
      <c r="AL110" s="2" t="s">
        <v>347</v>
      </c>
    </row>
    <row r="111" spans="1:38">
      <c r="A111" s="2" t="s">
        <v>3598</v>
      </c>
      <c r="B111" s="2" t="s">
        <v>3608</v>
      </c>
      <c r="C111" s="2">
        <v>5</v>
      </c>
      <c r="D111" s="2" t="s">
        <v>1035</v>
      </c>
      <c r="E111" s="2" t="s">
        <v>1036</v>
      </c>
      <c r="F111" s="2" t="s">
        <v>4407</v>
      </c>
      <c r="G111" s="2" t="s">
        <v>5892</v>
      </c>
      <c r="H111" s="2" t="s">
        <v>4408</v>
      </c>
      <c r="I111" s="2" t="s">
        <v>5530</v>
      </c>
      <c r="J111" s="2">
        <v>60</v>
      </c>
      <c r="K111" s="2" t="s">
        <v>1</v>
      </c>
      <c r="L111" s="3">
        <v>41333</v>
      </c>
      <c r="M111" s="2" t="s">
        <v>5531</v>
      </c>
      <c r="N111" s="3">
        <v>41333</v>
      </c>
      <c r="O111" s="3">
        <v>41964</v>
      </c>
      <c r="P111" s="5">
        <v>42195</v>
      </c>
      <c r="Q111" s="3">
        <v>42193</v>
      </c>
      <c r="R111" s="3">
        <v>41548</v>
      </c>
      <c r="S111" s="3">
        <v>41333</v>
      </c>
      <c r="T111" s="3">
        <v>41452</v>
      </c>
      <c r="U111" s="3">
        <v>41481</v>
      </c>
      <c r="V111" s="2" t="s">
        <v>377</v>
      </c>
      <c r="W111" s="3">
        <v>41656</v>
      </c>
      <c r="X111" s="2" t="s">
        <v>377</v>
      </c>
      <c r="Y111" s="2" t="s">
        <v>377</v>
      </c>
      <c r="Z111" s="2" t="s">
        <v>377</v>
      </c>
      <c r="AA111" s="2" t="s">
        <v>377</v>
      </c>
      <c r="AB111" s="3">
        <v>42046</v>
      </c>
      <c r="AC111" s="2" t="s">
        <v>377</v>
      </c>
      <c r="AD111" s="2" t="s">
        <v>377</v>
      </c>
      <c r="AE111" s="3">
        <v>42193</v>
      </c>
      <c r="AF111" s="2" t="s">
        <v>377</v>
      </c>
      <c r="AG111" s="2" t="s">
        <v>377</v>
      </c>
      <c r="AH111" s="2">
        <v>80</v>
      </c>
      <c r="AI111" s="2" t="s">
        <v>5893</v>
      </c>
      <c r="AJ111" s="2">
        <v>1654</v>
      </c>
      <c r="AK111" s="2" t="s">
        <v>4408</v>
      </c>
      <c r="AL111" s="2" t="s">
        <v>347</v>
      </c>
    </row>
    <row r="112" spans="1:38">
      <c r="A112" s="2" t="s">
        <v>3598</v>
      </c>
      <c r="B112" s="2" t="s">
        <v>5894</v>
      </c>
      <c r="C112" s="2">
        <v>4</v>
      </c>
      <c r="D112" s="2" t="s">
        <v>1013</v>
      </c>
      <c r="E112" s="2" t="s">
        <v>5895</v>
      </c>
      <c r="F112" s="2" t="s">
        <v>5896</v>
      </c>
      <c r="G112" s="2" t="s">
        <v>5897</v>
      </c>
      <c r="H112" s="2" t="s">
        <v>5898</v>
      </c>
      <c r="I112" s="2" t="s">
        <v>5530</v>
      </c>
      <c r="J112" s="2">
        <v>31</v>
      </c>
      <c r="K112" s="2" t="s">
        <v>1</v>
      </c>
      <c r="L112" s="3">
        <v>41313</v>
      </c>
      <c r="M112" s="2" t="s">
        <v>5531</v>
      </c>
      <c r="N112" s="3">
        <v>41361</v>
      </c>
      <c r="O112" s="3">
        <v>41729</v>
      </c>
      <c r="P112" s="5">
        <v>41821</v>
      </c>
      <c r="Q112" s="3">
        <v>41821</v>
      </c>
      <c r="R112" s="3">
        <v>41400</v>
      </c>
      <c r="S112" s="3">
        <v>41388</v>
      </c>
      <c r="T112" s="3">
        <v>41360</v>
      </c>
      <c r="U112" s="2" t="s">
        <v>377</v>
      </c>
      <c r="V112" s="3">
        <v>41400</v>
      </c>
      <c r="W112" s="3">
        <v>41513</v>
      </c>
      <c r="X112" s="3">
        <v>41544</v>
      </c>
      <c r="Y112" s="3">
        <v>41613</v>
      </c>
      <c r="Z112" s="3">
        <v>41817</v>
      </c>
      <c r="AA112" s="2" t="s">
        <v>377</v>
      </c>
      <c r="AB112" s="3">
        <v>41600</v>
      </c>
      <c r="AC112" s="2" t="s">
        <v>377</v>
      </c>
      <c r="AD112" s="3">
        <v>41817</v>
      </c>
      <c r="AE112" s="3">
        <v>41817</v>
      </c>
      <c r="AF112" s="2" t="s">
        <v>377</v>
      </c>
      <c r="AG112" s="3">
        <v>41821</v>
      </c>
      <c r="AH112" s="2">
        <v>80</v>
      </c>
      <c r="AI112" s="2" t="s">
        <v>5899</v>
      </c>
      <c r="AJ112" s="2">
        <v>207</v>
      </c>
      <c r="AK112" s="2" t="s">
        <v>5898</v>
      </c>
      <c r="AL112" s="2" t="s">
        <v>371</v>
      </c>
    </row>
    <row r="113" spans="1:38">
      <c r="A113" s="2" t="s">
        <v>3598</v>
      </c>
      <c r="B113" s="2" t="s">
        <v>5894</v>
      </c>
      <c r="C113" s="2">
        <v>16</v>
      </c>
      <c r="D113" s="2" t="s">
        <v>2435</v>
      </c>
      <c r="E113" s="2" t="s">
        <v>3019</v>
      </c>
      <c r="F113" s="2" t="s">
        <v>3896</v>
      </c>
      <c r="G113" s="2" t="s">
        <v>3898</v>
      </c>
      <c r="H113" s="2" t="s">
        <v>3897</v>
      </c>
      <c r="I113" s="2" t="s">
        <v>5505</v>
      </c>
      <c r="J113" s="2">
        <v>4</v>
      </c>
      <c r="K113" s="2" t="s">
        <v>1</v>
      </c>
      <c r="L113" s="3">
        <v>41305</v>
      </c>
      <c r="M113" s="2" t="s">
        <v>5531</v>
      </c>
      <c r="N113" s="3">
        <v>41305</v>
      </c>
      <c r="O113" s="3">
        <v>41729</v>
      </c>
      <c r="P113" s="5">
        <v>42505</v>
      </c>
      <c r="Q113" s="2" t="s">
        <v>377</v>
      </c>
      <c r="R113" s="2" t="s">
        <v>377</v>
      </c>
      <c r="S113" s="2" t="s">
        <v>377</v>
      </c>
      <c r="T113" s="2" t="s">
        <v>377</v>
      </c>
      <c r="U113" s="2" t="s">
        <v>377</v>
      </c>
      <c r="V113" s="2" t="s">
        <v>377</v>
      </c>
      <c r="W113" s="3">
        <v>41773</v>
      </c>
      <c r="X113" s="3">
        <v>41773</v>
      </c>
      <c r="Y113" s="2" t="s">
        <v>377</v>
      </c>
      <c r="Z113" s="2" t="s">
        <v>377</v>
      </c>
      <c r="AA113" s="2" t="s">
        <v>377</v>
      </c>
      <c r="AB113" s="2" t="s">
        <v>377</v>
      </c>
      <c r="AC113" s="2" t="s">
        <v>377</v>
      </c>
      <c r="AD113" s="2" t="s">
        <v>377</v>
      </c>
      <c r="AE113" s="2" t="s">
        <v>377</v>
      </c>
      <c r="AF113" s="2" t="s">
        <v>377</v>
      </c>
      <c r="AG113" s="2" t="s">
        <v>377</v>
      </c>
      <c r="AH113" s="2">
        <v>30</v>
      </c>
      <c r="AI113" s="2" t="s">
        <v>3899</v>
      </c>
      <c r="AJ113" s="2">
        <v>245</v>
      </c>
      <c r="AK113" s="2" t="s">
        <v>3897</v>
      </c>
      <c r="AL113" s="2" t="s">
        <v>371</v>
      </c>
    </row>
    <row r="114" spans="1:38">
      <c r="A114" s="2" t="s">
        <v>3598</v>
      </c>
      <c r="B114" s="2" t="s">
        <v>5894</v>
      </c>
      <c r="C114" s="2">
        <v>16</v>
      </c>
      <c r="D114" s="2" t="s">
        <v>2435</v>
      </c>
      <c r="E114" s="2" t="s">
        <v>2436</v>
      </c>
      <c r="F114" s="2" t="s">
        <v>3896</v>
      </c>
      <c r="G114" s="2" t="s">
        <v>5900</v>
      </c>
      <c r="H114" s="2" t="s">
        <v>3897</v>
      </c>
      <c r="I114" s="2" t="s">
        <v>5530</v>
      </c>
      <c r="J114" s="2">
        <v>1</v>
      </c>
      <c r="K114" s="2" t="s">
        <v>1</v>
      </c>
      <c r="L114" s="3">
        <v>41305</v>
      </c>
      <c r="M114" s="2" t="s">
        <v>5531</v>
      </c>
      <c r="N114" s="3">
        <v>41305</v>
      </c>
      <c r="O114" s="3">
        <v>41364</v>
      </c>
      <c r="P114" s="5">
        <v>41355</v>
      </c>
      <c r="Q114" s="3">
        <v>41355</v>
      </c>
      <c r="R114" s="2" t="s">
        <v>377</v>
      </c>
      <c r="S114" s="2" t="s">
        <v>377</v>
      </c>
      <c r="T114" s="2" t="s">
        <v>377</v>
      </c>
      <c r="U114" s="2" t="s">
        <v>377</v>
      </c>
      <c r="V114" s="2" t="s">
        <v>377</v>
      </c>
      <c r="W114" s="2" t="s">
        <v>377</v>
      </c>
      <c r="X114" s="2" t="s">
        <v>377</v>
      </c>
      <c r="Y114" s="2" t="s">
        <v>377</v>
      </c>
      <c r="Z114" s="2" t="s">
        <v>377</v>
      </c>
      <c r="AA114" s="2" t="s">
        <v>377</v>
      </c>
      <c r="AB114" s="2" t="s">
        <v>377</v>
      </c>
      <c r="AC114" s="2" t="s">
        <v>377</v>
      </c>
      <c r="AD114" s="3">
        <v>41355</v>
      </c>
      <c r="AE114" s="2" t="s">
        <v>377</v>
      </c>
      <c r="AF114" s="2" t="s">
        <v>377</v>
      </c>
      <c r="AG114" s="2" t="s">
        <v>377</v>
      </c>
      <c r="AH114" s="2">
        <v>80</v>
      </c>
      <c r="AI114" s="2" t="s">
        <v>5825</v>
      </c>
      <c r="AJ114" s="2">
        <v>245</v>
      </c>
      <c r="AK114" s="2" t="s">
        <v>3897</v>
      </c>
      <c r="AL114" s="2" t="s">
        <v>371</v>
      </c>
    </row>
    <row r="115" spans="1:38">
      <c r="A115" s="2" t="s">
        <v>3598</v>
      </c>
      <c r="B115" s="2" t="s">
        <v>5894</v>
      </c>
      <c r="C115" s="2">
        <v>4</v>
      </c>
      <c r="D115" s="2" t="s">
        <v>920</v>
      </c>
      <c r="E115" s="2" t="s">
        <v>896</v>
      </c>
      <c r="F115" s="2" t="s">
        <v>5901</v>
      </c>
      <c r="G115" s="2" t="s">
        <v>5901</v>
      </c>
      <c r="H115" s="2" t="s">
        <v>948</v>
      </c>
      <c r="I115" s="2" t="s">
        <v>5902</v>
      </c>
      <c r="J115" s="2">
        <v>3</v>
      </c>
      <c r="K115" s="2" t="s">
        <v>1</v>
      </c>
      <c r="L115" s="3">
        <v>41250</v>
      </c>
      <c r="M115" s="2" t="s">
        <v>5531</v>
      </c>
      <c r="N115" s="3">
        <v>41255</v>
      </c>
      <c r="O115" s="3">
        <v>41305</v>
      </c>
      <c r="P115" s="5">
        <v>41313</v>
      </c>
      <c r="Q115" s="3">
        <v>41313</v>
      </c>
      <c r="R115" s="2" t="s">
        <v>377</v>
      </c>
      <c r="S115" s="2" t="s">
        <v>377</v>
      </c>
      <c r="T115" s="2" t="s">
        <v>377</v>
      </c>
      <c r="U115" s="2" t="s">
        <v>377</v>
      </c>
      <c r="V115" s="2" t="s">
        <v>377</v>
      </c>
      <c r="W115" s="2" t="s">
        <v>377</v>
      </c>
      <c r="X115" s="2" t="s">
        <v>377</v>
      </c>
      <c r="Y115" s="2" t="s">
        <v>377</v>
      </c>
      <c r="Z115" s="2" t="s">
        <v>377</v>
      </c>
      <c r="AA115" s="2" t="s">
        <v>377</v>
      </c>
      <c r="AB115" s="2" t="s">
        <v>377</v>
      </c>
      <c r="AC115" s="2" t="s">
        <v>377</v>
      </c>
      <c r="AD115" s="2" t="s">
        <v>377</v>
      </c>
      <c r="AE115" s="3">
        <v>41313</v>
      </c>
      <c r="AF115" s="2" t="s">
        <v>377</v>
      </c>
      <c r="AG115" s="2" t="s">
        <v>377</v>
      </c>
      <c r="AH115" s="2">
        <v>80</v>
      </c>
      <c r="AI115" s="2" t="s">
        <v>5903</v>
      </c>
      <c r="AJ115" s="2">
        <v>362</v>
      </c>
      <c r="AK115" s="2" t="s">
        <v>948</v>
      </c>
      <c r="AL115" s="2" t="s">
        <v>371</v>
      </c>
    </row>
    <row r="116" spans="1:38">
      <c r="A116" s="2" t="s">
        <v>3598</v>
      </c>
      <c r="B116" s="2" t="s">
        <v>5894</v>
      </c>
      <c r="C116" s="2">
        <v>4</v>
      </c>
      <c r="D116" s="2" t="s">
        <v>920</v>
      </c>
      <c r="E116" s="2" t="s">
        <v>896</v>
      </c>
      <c r="F116" s="2" t="s">
        <v>5904</v>
      </c>
      <c r="G116" s="2" t="s">
        <v>5904</v>
      </c>
      <c r="H116" s="2" t="s">
        <v>5905</v>
      </c>
      <c r="I116" s="2" t="s">
        <v>5530</v>
      </c>
      <c r="J116" s="2">
        <v>2</v>
      </c>
      <c r="K116" s="2" t="s">
        <v>1</v>
      </c>
      <c r="L116" s="3">
        <v>41330</v>
      </c>
      <c r="M116" s="2" t="s">
        <v>5531</v>
      </c>
      <c r="N116" s="3">
        <v>41359</v>
      </c>
      <c r="O116" s="3">
        <v>41859</v>
      </c>
      <c r="P116" s="5">
        <v>41810</v>
      </c>
      <c r="Q116" s="3">
        <v>41813</v>
      </c>
      <c r="R116" s="2" t="s">
        <v>377</v>
      </c>
      <c r="S116" s="2" t="s">
        <v>377</v>
      </c>
      <c r="T116" s="2" t="s">
        <v>377</v>
      </c>
      <c r="U116" s="2" t="s">
        <v>377</v>
      </c>
      <c r="V116" s="2" t="s">
        <v>377</v>
      </c>
      <c r="W116" s="2" t="s">
        <v>377</v>
      </c>
      <c r="X116" s="2" t="s">
        <v>377</v>
      </c>
      <c r="Y116" s="2" t="s">
        <v>377</v>
      </c>
      <c r="Z116" s="2" t="s">
        <v>377</v>
      </c>
      <c r="AA116" s="2" t="s">
        <v>377</v>
      </c>
      <c r="AB116" s="2" t="s">
        <v>377</v>
      </c>
      <c r="AC116" s="2" t="s">
        <v>377</v>
      </c>
      <c r="AD116" s="2" t="s">
        <v>377</v>
      </c>
      <c r="AE116" s="3">
        <v>41813</v>
      </c>
      <c r="AF116" s="2" t="s">
        <v>377</v>
      </c>
      <c r="AG116" s="3">
        <v>41817</v>
      </c>
      <c r="AH116" s="2">
        <v>80</v>
      </c>
      <c r="AI116" s="2" t="s">
        <v>5906</v>
      </c>
      <c r="AJ116" s="2">
        <v>369</v>
      </c>
      <c r="AK116" s="2" t="s">
        <v>5905</v>
      </c>
      <c r="AL116" s="2" t="s">
        <v>371</v>
      </c>
    </row>
    <row r="117" spans="1:38">
      <c r="A117" s="2" t="s">
        <v>3598</v>
      </c>
      <c r="B117" s="2" t="s">
        <v>5894</v>
      </c>
      <c r="C117" s="2">
        <v>4</v>
      </c>
      <c r="D117" s="2" t="s">
        <v>920</v>
      </c>
      <c r="E117" s="2" t="s">
        <v>896</v>
      </c>
      <c r="F117" s="2" t="s">
        <v>5904</v>
      </c>
      <c r="G117" s="2" t="s">
        <v>5904</v>
      </c>
      <c r="H117" s="2" t="s">
        <v>5905</v>
      </c>
      <c r="I117" s="2" t="s">
        <v>5530</v>
      </c>
      <c r="J117" s="2">
        <v>2</v>
      </c>
      <c r="K117" s="2" t="s">
        <v>1</v>
      </c>
      <c r="L117" s="3">
        <v>41330</v>
      </c>
      <c r="M117" s="2" t="s">
        <v>5531</v>
      </c>
      <c r="N117" s="3">
        <v>41359</v>
      </c>
      <c r="O117" s="3">
        <v>41379</v>
      </c>
      <c r="P117" s="4" t="s">
        <v>377</v>
      </c>
      <c r="Q117" s="3">
        <v>41379</v>
      </c>
      <c r="R117" s="2" t="s">
        <v>377</v>
      </c>
      <c r="S117" s="2" t="s">
        <v>377</v>
      </c>
      <c r="T117" s="2" t="s">
        <v>377</v>
      </c>
      <c r="U117" s="2" t="s">
        <v>377</v>
      </c>
      <c r="V117" s="2" t="s">
        <v>377</v>
      </c>
      <c r="W117" s="2" t="s">
        <v>377</v>
      </c>
      <c r="X117" s="2" t="s">
        <v>377</v>
      </c>
      <c r="Y117" s="2" t="s">
        <v>377</v>
      </c>
      <c r="Z117" s="2" t="s">
        <v>377</v>
      </c>
      <c r="AA117" s="2" t="s">
        <v>377</v>
      </c>
      <c r="AB117" s="2" t="s">
        <v>377</v>
      </c>
      <c r="AC117" s="2" t="s">
        <v>377</v>
      </c>
      <c r="AD117" s="2" t="s">
        <v>377</v>
      </c>
      <c r="AE117" s="3">
        <v>41813</v>
      </c>
      <c r="AF117" s="2" t="s">
        <v>377</v>
      </c>
      <c r="AG117" s="2" t="s">
        <v>377</v>
      </c>
      <c r="AH117" s="2">
        <v>80</v>
      </c>
      <c r="AI117" s="2" t="s">
        <v>5907</v>
      </c>
      <c r="AJ117" s="2">
        <v>369</v>
      </c>
      <c r="AK117" s="2" t="s">
        <v>5905</v>
      </c>
      <c r="AL117" s="2" t="s">
        <v>371</v>
      </c>
    </row>
    <row r="118" spans="1:38">
      <c r="A118" s="2" t="s">
        <v>3598</v>
      </c>
      <c r="B118" s="2" t="s">
        <v>5894</v>
      </c>
      <c r="C118" s="2">
        <v>4</v>
      </c>
      <c r="D118" s="2" t="s">
        <v>920</v>
      </c>
      <c r="E118" s="2" t="s">
        <v>896</v>
      </c>
      <c r="F118" s="2" t="s">
        <v>5908</v>
      </c>
      <c r="G118" s="2" t="s">
        <v>5908</v>
      </c>
      <c r="H118" s="2" t="s">
        <v>5909</v>
      </c>
      <c r="I118" s="2" t="s">
        <v>5530</v>
      </c>
      <c r="J118" s="2">
        <v>22</v>
      </c>
      <c r="K118" s="2" t="s">
        <v>1</v>
      </c>
      <c r="L118" s="3">
        <v>41354</v>
      </c>
      <c r="M118" s="2" t="s">
        <v>5531</v>
      </c>
      <c r="N118" s="3">
        <v>41354</v>
      </c>
      <c r="O118" s="3">
        <v>41936</v>
      </c>
      <c r="P118" s="5">
        <v>42278</v>
      </c>
      <c r="Q118" s="3">
        <v>42278</v>
      </c>
      <c r="R118" s="3">
        <v>41400</v>
      </c>
      <c r="S118" s="3">
        <v>41591</v>
      </c>
      <c r="T118" s="2" t="s">
        <v>377</v>
      </c>
      <c r="U118" s="2" t="s">
        <v>377</v>
      </c>
      <c r="V118" s="3">
        <v>41400</v>
      </c>
      <c r="W118" s="3">
        <v>41941</v>
      </c>
      <c r="X118" s="3">
        <v>41943</v>
      </c>
      <c r="Y118" s="3">
        <v>41935</v>
      </c>
      <c r="Z118" s="3">
        <v>41941</v>
      </c>
      <c r="AA118" s="3">
        <v>41943</v>
      </c>
      <c r="AB118" s="3">
        <v>41971</v>
      </c>
      <c r="AC118" s="2" t="s">
        <v>377</v>
      </c>
      <c r="AD118" s="3">
        <v>42277</v>
      </c>
      <c r="AE118" s="3">
        <v>42275</v>
      </c>
      <c r="AF118" s="2" t="s">
        <v>377</v>
      </c>
      <c r="AG118" s="3">
        <v>42277</v>
      </c>
      <c r="AH118" s="2">
        <v>90</v>
      </c>
      <c r="AI118" s="2" t="s">
        <v>5910</v>
      </c>
      <c r="AJ118" s="2">
        <v>403</v>
      </c>
      <c r="AK118" s="2" t="s">
        <v>5909</v>
      </c>
      <c r="AL118" s="2" t="s">
        <v>371</v>
      </c>
    </row>
    <row r="119" spans="1:38">
      <c r="A119" s="2" t="s">
        <v>3598</v>
      </c>
      <c r="B119" s="2" t="s">
        <v>5894</v>
      </c>
      <c r="C119" s="2">
        <v>16</v>
      </c>
      <c r="D119" s="2" t="s">
        <v>2435</v>
      </c>
      <c r="E119" s="2" t="s">
        <v>3019</v>
      </c>
      <c r="F119" s="2" t="s">
        <v>3902</v>
      </c>
      <c r="G119" s="2" t="s">
        <v>3904</v>
      </c>
      <c r="H119" s="2" t="s">
        <v>3905</v>
      </c>
      <c r="I119" s="2" t="s">
        <v>5505</v>
      </c>
      <c r="J119" s="2">
        <v>80</v>
      </c>
      <c r="K119" s="2" t="s">
        <v>1</v>
      </c>
      <c r="L119" s="3">
        <v>41390</v>
      </c>
      <c r="M119" s="2" t="s">
        <v>5531</v>
      </c>
      <c r="N119" s="3">
        <v>41390</v>
      </c>
      <c r="O119" s="3">
        <v>42349</v>
      </c>
      <c r="P119" s="5">
        <v>42983</v>
      </c>
      <c r="Q119" s="2" t="s">
        <v>377</v>
      </c>
      <c r="R119" s="3">
        <v>41438</v>
      </c>
      <c r="S119" s="2" t="s">
        <v>377</v>
      </c>
      <c r="T119" s="2" t="s">
        <v>377</v>
      </c>
      <c r="U119" s="2" t="s">
        <v>377</v>
      </c>
      <c r="V119" s="2" t="s">
        <v>377</v>
      </c>
      <c r="W119" s="2" t="s">
        <v>377</v>
      </c>
      <c r="X119" s="2" t="s">
        <v>377</v>
      </c>
      <c r="Y119" s="2" t="s">
        <v>377</v>
      </c>
      <c r="Z119" s="2" t="s">
        <v>377</v>
      </c>
      <c r="AA119" s="2" t="s">
        <v>377</v>
      </c>
      <c r="AB119" s="2" t="s">
        <v>377</v>
      </c>
      <c r="AC119" s="2" t="s">
        <v>377</v>
      </c>
      <c r="AD119" s="2" t="s">
        <v>377</v>
      </c>
      <c r="AE119" s="2" t="s">
        <v>377</v>
      </c>
      <c r="AF119" s="2" t="s">
        <v>377</v>
      </c>
      <c r="AG119" s="2" t="s">
        <v>377</v>
      </c>
      <c r="AH119" s="2">
        <v>20</v>
      </c>
      <c r="AI119" s="2" t="s">
        <v>3906</v>
      </c>
      <c r="AJ119" s="2">
        <v>571</v>
      </c>
      <c r="AK119" s="2" t="s">
        <v>3903</v>
      </c>
      <c r="AL119" s="2" t="s">
        <v>347</v>
      </c>
    </row>
    <row r="120" spans="1:38">
      <c r="A120" s="2" t="s">
        <v>3598</v>
      </c>
      <c r="B120" s="2" t="s">
        <v>5894</v>
      </c>
      <c r="C120" s="2">
        <v>16</v>
      </c>
      <c r="D120" s="2" t="s">
        <v>2435</v>
      </c>
      <c r="E120" s="2" t="s">
        <v>2436</v>
      </c>
      <c r="F120" s="2" t="s">
        <v>3902</v>
      </c>
      <c r="G120" s="2" t="s">
        <v>5911</v>
      </c>
      <c r="H120" s="2" t="s">
        <v>3903</v>
      </c>
      <c r="I120" s="2" t="s">
        <v>5505</v>
      </c>
      <c r="J120" s="2">
        <v>80</v>
      </c>
      <c r="K120" s="2" t="s">
        <v>1</v>
      </c>
      <c r="L120" s="3">
        <v>41390</v>
      </c>
      <c r="M120" s="2" t="s">
        <v>5531</v>
      </c>
      <c r="N120" s="3">
        <v>41390</v>
      </c>
      <c r="O120" s="3">
        <v>42104</v>
      </c>
      <c r="P120" s="5">
        <v>42594</v>
      </c>
      <c r="Q120" s="2" t="s">
        <v>377</v>
      </c>
      <c r="R120" s="3">
        <v>41438</v>
      </c>
      <c r="S120" s="3">
        <v>41586</v>
      </c>
      <c r="T120" s="3">
        <v>41668</v>
      </c>
      <c r="U120" s="3">
        <v>41500</v>
      </c>
      <c r="V120" s="3">
        <v>41842</v>
      </c>
      <c r="W120" s="3">
        <v>42317</v>
      </c>
      <c r="X120" s="3">
        <v>42317</v>
      </c>
      <c r="Y120" s="2" t="s">
        <v>377</v>
      </c>
      <c r="Z120" s="3">
        <v>42317</v>
      </c>
      <c r="AA120" s="2" t="s">
        <v>377</v>
      </c>
      <c r="AB120" s="2" t="s">
        <v>377</v>
      </c>
      <c r="AC120" s="2" t="s">
        <v>377</v>
      </c>
      <c r="AD120" s="2" t="s">
        <v>377</v>
      </c>
      <c r="AE120" s="2" t="s">
        <v>377</v>
      </c>
      <c r="AF120" s="2" t="s">
        <v>377</v>
      </c>
      <c r="AG120" s="2" t="s">
        <v>377</v>
      </c>
      <c r="AH120" s="2">
        <v>20</v>
      </c>
      <c r="AI120" s="2" t="s">
        <v>5912</v>
      </c>
      <c r="AJ120" s="2">
        <v>571</v>
      </c>
      <c r="AK120" s="2" t="s">
        <v>3903</v>
      </c>
      <c r="AL120" s="2" t="s">
        <v>347</v>
      </c>
    </row>
    <row r="121" spans="1:38">
      <c r="A121" s="2" t="s">
        <v>3598</v>
      </c>
      <c r="B121" s="2" t="s">
        <v>5894</v>
      </c>
      <c r="C121" s="2">
        <v>4</v>
      </c>
      <c r="D121" s="2" t="s">
        <v>895</v>
      </c>
      <c r="E121" s="2" t="s">
        <v>896</v>
      </c>
      <c r="F121" s="2" t="s">
        <v>5913</v>
      </c>
      <c r="G121" s="2" t="s">
        <v>5914</v>
      </c>
      <c r="H121" s="2" t="s">
        <v>916</v>
      </c>
      <c r="I121" s="2" t="s">
        <v>5530</v>
      </c>
      <c r="J121" s="2">
        <v>44</v>
      </c>
      <c r="K121" s="2" t="s">
        <v>1</v>
      </c>
      <c r="L121" s="3">
        <v>41368</v>
      </c>
      <c r="M121" s="2" t="s">
        <v>5531</v>
      </c>
      <c r="N121" s="3">
        <v>41368</v>
      </c>
      <c r="O121" s="3">
        <v>41673</v>
      </c>
      <c r="P121" s="5">
        <v>41701</v>
      </c>
      <c r="Q121" s="3">
        <v>41701</v>
      </c>
      <c r="R121" s="3">
        <v>41408</v>
      </c>
      <c r="S121" s="2" t="s">
        <v>377</v>
      </c>
      <c r="T121" s="2" t="s">
        <v>377</v>
      </c>
      <c r="U121" s="3">
        <v>41536</v>
      </c>
      <c r="V121" s="3">
        <v>41408</v>
      </c>
      <c r="W121" s="3">
        <v>41536</v>
      </c>
      <c r="X121" s="2" t="s">
        <v>377</v>
      </c>
      <c r="Y121" s="2" t="s">
        <v>377</v>
      </c>
      <c r="Z121" s="3">
        <v>41691</v>
      </c>
      <c r="AA121" s="2" t="s">
        <v>377</v>
      </c>
      <c r="AB121" s="2" t="s">
        <v>377</v>
      </c>
      <c r="AC121" s="2" t="s">
        <v>377</v>
      </c>
      <c r="AD121" s="3">
        <v>41691</v>
      </c>
      <c r="AE121" s="3">
        <v>41697</v>
      </c>
      <c r="AF121" s="2" t="s">
        <v>377</v>
      </c>
      <c r="AG121" s="3">
        <v>41701</v>
      </c>
      <c r="AH121" s="2">
        <v>80</v>
      </c>
      <c r="AI121" s="2" t="s">
        <v>5915</v>
      </c>
      <c r="AJ121" s="2">
        <v>718</v>
      </c>
      <c r="AK121" s="2" t="s">
        <v>916</v>
      </c>
      <c r="AL121" s="2" t="s">
        <v>347</v>
      </c>
    </row>
    <row r="122" spans="1:38">
      <c r="A122" s="2" t="s">
        <v>3598</v>
      </c>
      <c r="B122" s="2" t="s">
        <v>5894</v>
      </c>
      <c r="C122" s="2">
        <v>4</v>
      </c>
      <c r="D122" s="2" t="s">
        <v>983</v>
      </c>
      <c r="E122" s="2" t="s">
        <v>993</v>
      </c>
      <c r="F122" s="2" t="s">
        <v>5916</v>
      </c>
      <c r="G122" s="2" t="s">
        <v>995</v>
      </c>
      <c r="H122" s="2" t="s">
        <v>994</v>
      </c>
      <c r="I122" s="2" t="s">
        <v>5530</v>
      </c>
      <c r="J122" s="2">
        <v>15</v>
      </c>
      <c r="K122" s="2" t="s">
        <v>1</v>
      </c>
      <c r="L122" s="3">
        <v>41347</v>
      </c>
      <c r="M122" s="2" t="s">
        <v>5531</v>
      </c>
      <c r="N122" s="3">
        <v>41347</v>
      </c>
      <c r="O122" s="3">
        <v>41480</v>
      </c>
      <c r="P122" s="5">
        <v>41536</v>
      </c>
      <c r="Q122" s="3">
        <v>41540</v>
      </c>
      <c r="R122" s="2" t="s">
        <v>377</v>
      </c>
      <c r="S122" s="2" t="s">
        <v>377</v>
      </c>
      <c r="T122" s="2" t="s">
        <v>377</v>
      </c>
      <c r="U122" s="2" t="s">
        <v>377</v>
      </c>
      <c r="V122" s="2" t="s">
        <v>377</v>
      </c>
      <c r="W122" s="2" t="s">
        <v>377</v>
      </c>
      <c r="X122" s="2" t="s">
        <v>377</v>
      </c>
      <c r="Y122" s="2" t="s">
        <v>377</v>
      </c>
      <c r="Z122" s="3">
        <v>41536</v>
      </c>
      <c r="AA122" s="2" t="s">
        <v>377</v>
      </c>
      <c r="AB122" s="2" t="s">
        <v>377</v>
      </c>
      <c r="AC122" s="2" t="s">
        <v>377</v>
      </c>
      <c r="AD122" s="2" t="s">
        <v>377</v>
      </c>
      <c r="AE122" s="2" t="s">
        <v>377</v>
      </c>
      <c r="AF122" s="2" t="s">
        <v>377</v>
      </c>
      <c r="AG122" s="2" t="s">
        <v>377</v>
      </c>
      <c r="AH122" s="2">
        <v>80</v>
      </c>
      <c r="AI122" s="2" t="s">
        <v>5917</v>
      </c>
      <c r="AJ122" s="2">
        <v>60001347</v>
      </c>
      <c r="AK122" s="2" t="s">
        <v>994</v>
      </c>
      <c r="AL122" s="2" t="s">
        <v>371</v>
      </c>
    </row>
    <row r="123" spans="1:38">
      <c r="A123" s="2" t="s">
        <v>3598</v>
      </c>
      <c r="B123" s="2" t="s">
        <v>5894</v>
      </c>
      <c r="C123" s="2">
        <v>16</v>
      </c>
      <c r="D123" s="2" t="s">
        <v>2435</v>
      </c>
      <c r="E123" s="2" t="s">
        <v>3019</v>
      </c>
      <c r="F123" s="2" t="s">
        <v>5274</v>
      </c>
      <c r="G123" s="2" t="s">
        <v>5918</v>
      </c>
      <c r="H123" s="2" t="s">
        <v>5919</v>
      </c>
      <c r="I123" s="2" t="s">
        <v>5530</v>
      </c>
      <c r="J123" s="2">
        <v>16</v>
      </c>
      <c r="K123" s="2" t="s">
        <v>1</v>
      </c>
      <c r="L123" s="3">
        <v>41358</v>
      </c>
      <c r="M123" s="2" t="s">
        <v>5531</v>
      </c>
      <c r="N123" s="3">
        <v>41358</v>
      </c>
      <c r="O123" s="3">
        <v>42275</v>
      </c>
      <c r="P123" s="5">
        <v>42255</v>
      </c>
      <c r="Q123" s="3">
        <v>42255</v>
      </c>
      <c r="R123" s="3">
        <v>42048</v>
      </c>
      <c r="S123" s="2" t="s">
        <v>377</v>
      </c>
      <c r="T123" s="2" t="s">
        <v>377</v>
      </c>
      <c r="U123" s="2" t="s">
        <v>377</v>
      </c>
      <c r="V123" s="2" t="s">
        <v>377</v>
      </c>
      <c r="W123" s="2" t="s">
        <v>377</v>
      </c>
      <c r="X123" s="2" t="s">
        <v>377</v>
      </c>
      <c r="Y123" s="2" t="s">
        <v>377</v>
      </c>
      <c r="Z123" s="2" t="s">
        <v>377</v>
      </c>
      <c r="AA123" s="2" t="s">
        <v>377</v>
      </c>
      <c r="AB123" s="3">
        <v>42132</v>
      </c>
      <c r="AC123" s="2" t="s">
        <v>377</v>
      </c>
      <c r="AD123" s="3">
        <v>42244</v>
      </c>
      <c r="AE123" s="3">
        <v>42244</v>
      </c>
      <c r="AF123" s="2" t="s">
        <v>377</v>
      </c>
      <c r="AG123" s="2" t="s">
        <v>377</v>
      </c>
      <c r="AH123" s="2">
        <v>80</v>
      </c>
      <c r="AI123" s="2" t="s">
        <v>5920</v>
      </c>
      <c r="AJ123" s="2">
        <v>60001350</v>
      </c>
      <c r="AK123" s="2" t="s">
        <v>5275</v>
      </c>
      <c r="AL123" s="2" t="s">
        <v>371</v>
      </c>
    </row>
    <row r="124" spans="1:38">
      <c r="A124" s="2" t="s">
        <v>3598</v>
      </c>
      <c r="B124" s="2" t="s">
        <v>5894</v>
      </c>
      <c r="C124" s="2">
        <v>16</v>
      </c>
      <c r="D124" s="2" t="s">
        <v>2435</v>
      </c>
      <c r="E124" s="2" t="s">
        <v>3019</v>
      </c>
      <c r="F124" s="2" t="s">
        <v>5274</v>
      </c>
      <c r="G124" s="2" t="s">
        <v>5918</v>
      </c>
      <c r="H124" s="2" t="s">
        <v>5919</v>
      </c>
      <c r="I124" s="2" t="s">
        <v>5530</v>
      </c>
      <c r="J124" s="2">
        <v>64</v>
      </c>
      <c r="K124" s="2" t="s">
        <v>1</v>
      </c>
      <c r="L124" s="3">
        <v>41358</v>
      </c>
      <c r="M124" s="2" t="s">
        <v>5531</v>
      </c>
      <c r="N124" s="3">
        <v>41358</v>
      </c>
      <c r="O124" s="3">
        <v>42275</v>
      </c>
      <c r="P124" s="5">
        <v>41862</v>
      </c>
      <c r="Q124" s="3">
        <v>41862</v>
      </c>
      <c r="R124" s="3">
        <v>41831</v>
      </c>
      <c r="S124" s="3">
        <v>41669</v>
      </c>
      <c r="T124" s="3">
        <v>41690</v>
      </c>
      <c r="U124" s="3">
        <v>41620</v>
      </c>
      <c r="V124" s="3">
        <v>41813</v>
      </c>
      <c r="W124" s="3">
        <v>41715</v>
      </c>
      <c r="X124" s="3">
        <v>41915</v>
      </c>
      <c r="Y124" s="2" t="s">
        <v>377</v>
      </c>
      <c r="Z124" s="2" t="s">
        <v>377</v>
      </c>
      <c r="AA124" s="2" t="s">
        <v>377</v>
      </c>
      <c r="AB124" s="2" t="s">
        <v>377</v>
      </c>
      <c r="AC124" s="2" t="s">
        <v>377</v>
      </c>
      <c r="AD124" s="3">
        <v>41857</v>
      </c>
      <c r="AE124" s="3">
        <v>41704</v>
      </c>
      <c r="AF124" s="2" t="s">
        <v>377</v>
      </c>
      <c r="AG124" s="2" t="s">
        <v>377</v>
      </c>
      <c r="AH124" s="2">
        <v>80</v>
      </c>
      <c r="AI124" s="2" t="s">
        <v>5921</v>
      </c>
      <c r="AJ124" s="2">
        <v>60001350</v>
      </c>
      <c r="AK124" s="2" t="s">
        <v>5275</v>
      </c>
      <c r="AL124" s="2" t="s">
        <v>347</v>
      </c>
    </row>
    <row r="125" spans="1:38">
      <c r="A125" s="2" t="s">
        <v>3598</v>
      </c>
      <c r="B125" s="2" t="s">
        <v>5894</v>
      </c>
      <c r="C125" s="2">
        <v>16</v>
      </c>
      <c r="D125" s="2" t="s">
        <v>2435</v>
      </c>
      <c r="E125" s="2" t="s">
        <v>5272</v>
      </c>
      <c r="F125" s="2" t="s">
        <v>5281</v>
      </c>
      <c r="G125" s="2" t="s">
        <v>5922</v>
      </c>
      <c r="H125" s="2" t="s">
        <v>5282</v>
      </c>
      <c r="I125" s="2" t="s">
        <v>5505</v>
      </c>
      <c r="J125" s="2">
        <v>23</v>
      </c>
      <c r="K125" s="2" t="s">
        <v>1</v>
      </c>
      <c r="L125" s="3">
        <v>41334</v>
      </c>
      <c r="M125" s="2" t="s">
        <v>5531</v>
      </c>
      <c r="N125" s="3">
        <v>41334</v>
      </c>
      <c r="O125" s="3">
        <v>42019</v>
      </c>
      <c r="P125" s="5">
        <v>42734</v>
      </c>
      <c r="Q125" s="2" t="s">
        <v>377</v>
      </c>
      <c r="R125" s="3">
        <v>41453</v>
      </c>
      <c r="S125" s="3">
        <v>42104</v>
      </c>
      <c r="T125" s="2" t="s">
        <v>377</v>
      </c>
      <c r="U125" s="2" t="s">
        <v>377</v>
      </c>
      <c r="V125" s="2" t="s">
        <v>377</v>
      </c>
      <c r="W125" s="2" t="s">
        <v>377</v>
      </c>
      <c r="X125" s="2" t="s">
        <v>377</v>
      </c>
      <c r="Y125" s="2" t="s">
        <v>377</v>
      </c>
      <c r="Z125" s="2" t="s">
        <v>377</v>
      </c>
      <c r="AA125" s="2" t="s">
        <v>377</v>
      </c>
      <c r="AB125" s="2" t="s">
        <v>377</v>
      </c>
      <c r="AC125" s="2" t="s">
        <v>377</v>
      </c>
      <c r="AD125" s="2" t="s">
        <v>377</v>
      </c>
      <c r="AE125" s="2" t="s">
        <v>377</v>
      </c>
      <c r="AF125" s="2" t="s">
        <v>377</v>
      </c>
      <c r="AG125" s="2" t="s">
        <v>377</v>
      </c>
      <c r="AH125" s="2">
        <v>20</v>
      </c>
      <c r="AI125" s="2" t="s">
        <v>5923</v>
      </c>
      <c r="AJ125" s="2">
        <v>60001368</v>
      </c>
      <c r="AK125" s="2" t="s">
        <v>5282</v>
      </c>
      <c r="AL125" s="2" t="s">
        <v>371</v>
      </c>
    </row>
    <row r="126" spans="1:38">
      <c r="A126" s="2" t="s">
        <v>3598</v>
      </c>
      <c r="B126" s="2" t="s">
        <v>5894</v>
      </c>
      <c r="C126" s="2">
        <v>4</v>
      </c>
      <c r="D126" s="2" t="s">
        <v>920</v>
      </c>
      <c r="E126" s="2" t="s">
        <v>896</v>
      </c>
      <c r="F126" s="2" t="s">
        <v>5924</v>
      </c>
      <c r="G126" s="2" t="s">
        <v>932</v>
      </c>
      <c r="H126" s="2" t="s">
        <v>5925</v>
      </c>
      <c r="I126" s="2" t="s">
        <v>5530</v>
      </c>
      <c r="J126" s="2">
        <v>52</v>
      </c>
      <c r="K126" s="2" t="s">
        <v>1</v>
      </c>
      <c r="L126" s="3">
        <v>41372</v>
      </c>
      <c r="M126" s="2" t="s">
        <v>5531</v>
      </c>
      <c r="N126" s="3">
        <v>41372</v>
      </c>
      <c r="O126" s="3">
        <v>42041</v>
      </c>
      <c r="P126" s="5">
        <v>42282</v>
      </c>
      <c r="Q126" s="3">
        <v>42282</v>
      </c>
      <c r="R126" s="3">
        <v>41400</v>
      </c>
      <c r="S126" s="3">
        <v>41374</v>
      </c>
      <c r="T126" s="2" t="s">
        <v>377</v>
      </c>
      <c r="U126" s="3">
        <v>41421</v>
      </c>
      <c r="V126" s="3">
        <v>41400</v>
      </c>
      <c r="W126" s="3">
        <v>41934</v>
      </c>
      <c r="X126" s="3">
        <v>41934</v>
      </c>
      <c r="Y126" s="3">
        <v>41946</v>
      </c>
      <c r="Z126" s="2" t="s">
        <v>377</v>
      </c>
      <c r="AA126" s="2" t="s">
        <v>377</v>
      </c>
      <c r="AB126" s="2" t="s">
        <v>377</v>
      </c>
      <c r="AC126" s="2" t="s">
        <v>377</v>
      </c>
      <c r="AD126" s="3">
        <v>42279</v>
      </c>
      <c r="AE126" s="3">
        <v>42279</v>
      </c>
      <c r="AF126" s="3">
        <v>42279</v>
      </c>
      <c r="AG126" s="3">
        <v>42279</v>
      </c>
      <c r="AH126" s="2">
        <v>90</v>
      </c>
      <c r="AI126" s="2" t="s">
        <v>5926</v>
      </c>
      <c r="AJ126" s="2">
        <v>60003839</v>
      </c>
      <c r="AK126" s="2" t="s">
        <v>5925</v>
      </c>
      <c r="AL126" s="2" t="s">
        <v>347</v>
      </c>
    </row>
    <row r="127" spans="1:38">
      <c r="A127" s="2" t="s">
        <v>3598</v>
      </c>
      <c r="B127" s="2" t="s">
        <v>5894</v>
      </c>
      <c r="C127" s="2">
        <v>4</v>
      </c>
      <c r="D127" s="2" t="s">
        <v>983</v>
      </c>
      <c r="E127" s="2" t="s">
        <v>988</v>
      </c>
      <c r="F127" s="2" t="s">
        <v>5927</v>
      </c>
      <c r="G127" s="2" t="s">
        <v>990</v>
      </c>
      <c r="H127" s="2" t="s">
        <v>5928</v>
      </c>
      <c r="I127" s="2" t="s">
        <v>5530</v>
      </c>
      <c r="J127" s="2">
        <v>24</v>
      </c>
      <c r="K127" s="2" t="s">
        <v>1</v>
      </c>
      <c r="L127" s="3">
        <v>41316</v>
      </c>
      <c r="M127" s="2" t="s">
        <v>5531</v>
      </c>
      <c r="N127" s="3">
        <v>41326</v>
      </c>
      <c r="O127" s="3">
        <v>41831</v>
      </c>
      <c r="P127" s="5">
        <v>41757</v>
      </c>
      <c r="Q127" s="3">
        <v>41757</v>
      </c>
      <c r="R127" s="3">
        <v>41376</v>
      </c>
      <c r="S127" s="3">
        <v>41388</v>
      </c>
      <c r="T127" s="3">
        <v>41358</v>
      </c>
      <c r="U127" s="3">
        <v>41373</v>
      </c>
      <c r="V127" s="3">
        <v>41376</v>
      </c>
      <c r="W127" s="3">
        <v>41621</v>
      </c>
      <c r="X127" s="3">
        <v>41563</v>
      </c>
      <c r="Y127" s="3">
        <v>41621</v>
      </c>
      <c r="Z127" s="3">
        <v>41612</v>
      </c>
      <c r="AA127" s="3">
        <v>41624</v>
      </c>
      <c r="AB127" s="3">
        <v>41621</v>
      </c>
      <c r="AC127" s="3">
        <v>41754</v>
      </c>
      <c r="AD127" s="3">
        <v>41754</v>
      </c>
      <c r="AE127" s="3">
        <v>41751</v>
      </c>
      <c r="AF127" s="2" t="s">
        <v>377</v>
      </c>
      <c r="AG127" s="3">
        <v>41757</v>
      </c>
      <c r="AH127" s="2">
        <v>80</v>
      </c>
      <c r="AI127" s="2" t="s">
        <v>5929</v>
      </c>
      <c r="AJ127" s="2">
        <v>1280</v>
      </c>
      <c r="AK127" s="2" t="s">
        <v>918</v>
      </c>
      <c r="AL127" s="2" t="s">
        <v>347</v>
      </c>
    </row>
    <row r="128" spans="1:38">
      <c r="A128" s="2" t="s">
        <v>3598</v>
      </c>
      <c r="B128" s="2" t="s">
        <v>5894</v>
      </c>
      <c r="C128" s="2">
        <v>4</v>
      </c>
      <c r="D128" s="2" t="s">
        <v>895</v>
      </c>
      <c r="E128" s="2" t="s">
        <v>896</v>
      </c>
      <c r="F128" s="2" t="s">
        <v>5930</v>
      </c>
      <c r="G128" s="2" t="s">
        <v>5931</v>
      </c>
      <c r="H128" s="2" t="s">
        <v>5932</v>
      </c>
      <c r="I128" s="2" t="s">
        <v>5530</v>
      </c>
      <c r="J128" s="2">
        <v>7</v>
      </c>
      <c r="K128" s="2" t="s">
        <v>1</v>
      </c>
      <c r="L128" s="3">
        <v>41347</v>
      </c>
      <c r="M128" s="2" t="s">
        <v>5531</v>
      </c>
      <c r="N128" s="3">
        <v>41347</v>
      </c>
      <c r="O128" s="3">
        <v>41579</v>
      </c>
      <c r="P128" s="5">
        <v>41612</v>
      </c>
      <c r="Q128" s="3">
        <v>41612</v>
      </c>
      <c r="R128" s="2" t="s">
        <v>377</v>
      </c>
      <c r="S128" s="2" t="s">
        <v>377</v>
      </c>
      <c r="T128" s="2" t="s">
        <v>377</v>
      </c>
      <c r="U128" s="2" t="s">
        <v>377</v>
      </c>
      <c r="V128" s="2" t="s">
        <v>377</v>
      </c>
      <c r="W128" s="2" t="s">
        <v>377</v>
      </c>
      <c r="X128" s="2" t="s">
        <v>377</v>
      </c>
      <c r="Y128" s="2" t="s">
        <v>377</v>
      </c>
      <c r="Z128" s="2" t="s">
        <v>377</v>
      </c>
      <c r="AA128" s="2" t="s">
        <v>377</v>
      </c>
      <c r="AB128" s="2" t="s">
        <v>377</v>
      </c>
      <c r="AC128" s="2" t="s">
        <v>377</v>
      </c>
      <c r="AD128" s="2" t="s">
        <v>377</v>
      </c>
      <c r="AE128" s="2" t="s">
        <v>377</v>
      </c>
      <c r="AF128" s="2" t="s">
        <v>377</v>
      </c>
      <c r="AG128" s="2" t="s">
        <v>377</v>
      </c>
      <c r="AH128" s="2">
        <v>80</v>
      </c>
      <c r="AI128" s="2" t="s">
        <v>5933</v>
      </c>
      <c r="AJ128" s="2">
        <v>1327</v>
      </c>
      <c r="AK128" s="2" t="s">
        <v>5932</v>
      </c>
      <c r="AL128" s="2" t="s">
        <v>371</v>
      </c>
    </row>
    <row r="129" spans="1:38">
      <c r="A129" s="2" t="s">
        <v>3598</v>
      </c>
      <c r="B129" s="2" t="s">
        <v>5894</v>
      </c>
      <c r="C129" s="2">
        <v>4</v>
      </c>
      <c r="D129" s="2" t="s">
        <v>952</v>
      </c>
      <c r="E129" s="2" t="s">
        <v>4828</v>
      </c>
      <c r="F129" s="2" t="s">
        <v>5934</v>
      </c>
      <c r="G129" s="2" t="s">
        <v>5935</v>
      </c>
      <c r="H129" s="2" t="s">
        <v>958</v>
      </c>
      <c r="I129" s="2" t="s">
        <v>5530</v>
      </c>
      <c r="J129" s="2">
        <v>1</v>
      </c>
      <c r="K129" s="2" t="s">
        <v>1</v>
      </c>
      <c r="L129" s="3">
        <v>41211</v>
      </c>
      <c r="M129" s="2" t="s">
        <v>5531</v>
      </c>
      <c r="N129" s="3">
        <v>41248</v>
      </c>
      <c r="O129" s="3">
        <v>41248</v>
      </c>
      <c r="P129" s="4" t="s">
        <v>377</v>
      </c>
      <c r="Q129" s="3">
        <v>41248</v>
      </c>
      <c r="R129" s="2" t="s">
        <v>377</v>
      </c>
      <c r="S129" s="2" t="s">
        <v>377</v>
      </c>
      <c r="T129" s="2" t="s">
        <v>377</v>
      </c>
      <c r="U129" s="2" t="s">
        <v>377</v>
      </c>
      <c r="V129" s="2" t="s">
        <v>377</v>
      </c>
      <c r="W129" s="2" t="s">
        <v>377</v>
      </c>
      <c r="X129" s="2" t="s">
        <v>377</v>
      </c>
      <c r="Y129" s="2" t="s">
        <v>377</v>
      </c>
      <c r="Z129" s="2" t="s">
        <v>377</v>
      </c>
      <c r="AA129" s="2" t="s">
        <v>377</v>
      </c>
      <c r="AB129" s="2" t="s">
        <v>377</v>
      </c>
      <c r="AC129" s="2" t="s">
        <v>377</v>
      </c>
      <c r="AD129" s="3">
        <v>41248</v>
      </c>
      <c r="AE129" s="2" t="s">
        <v>377</v>
      </c>
      <c r="AF129" s="2" t="s">
        <v>377</v>
      </c>
      <c r="AG129" s="2" t="s">
        <v>377</v>
      </c>
      <c r="AH129" s="2">
        <v>80</v>
      </c>
      <c r="AI129" s="2" t="s">
        <v>5936</v>
      </c>
      <c r="AJ129" s="2">
        <v>1626</v>
      </c>
      <c r="AK129" s="2" t="s">
        <v>958</v>
      </c>
      <c r="AL129" s="2" t="s">
        <v>371</v>
      </c>
    </row>
    <row r="130" spans="1:38">
      <c r="A130" s="2" t="s">
        <v>3598</v>
      </c>
      <c r="B130" s="2" t="s">
        <v>5894</v>
      </c>
      <c r="C130" s="2">
        <v>4</v>
      </c>
      <c r="D130" s="2" t="s">
        <v>952</v>
      </c>
      <c r="E130" s="2" t="s">
        <v>4828</v>
      </c>
      <c r="F130" s="2" t="s">
        <v>5934</v>
      </c>
      <c r="G130" s="2" t="s">
        <v>959</v>
      </c>
      <c r="H130" s="2" t="s">
        <v>958</v>
      </c>
      <c r="I130" s="2" t="s">
        <v>5530</v>
      </c>
      <c r="J130" s="2">
        <v>54</v>
      </c>
      <c r="K130" s="2" t="s">
        <v>1</v>
      </c>
      <c r="L130" s="3">
        <v>41246</v>
      </c>
      <c r="M130" s="2" t="s">
        <v>5531</v>
      </c>
      <c r="N130" s="3">
        <v>41247</v>
      </c>
      <c r="O130" s="3">
        <v>41873</v>
      </c>
      <c r="P130" s="5">
        <v>41791</v>
      </c>
      <c r="Q130" s="3">
        <v>41806</v>
      </c>
      <c r="R130" s="3">
        <v>41253</v>
      </c>
      <c r="S130" s="3">
        <v>41344</v>
      </c>
      <c r="T130" s="3">
        <v>41344</v>
      </c>
      <c r="U130" s="3">
        <v>41227</v>
      </c>
      <c r="V130" s="2" t="s">
        <v>377</v>
      </c>
      <c r="W130" s="3">
        <v>41584</v>
      </c>
      <c r="X130" s="2" t="s">
        <v>377</v>
      </c>
      <c r="Y130" s="3">
        <v>41542</v>
      </c>
      <c r="Z130" s="3">
        <v>41592</v>
      </c>
      <c r="AA130" s="2" t="s">
        <v>377</v>
      </c>
      <c r="AB130" s="3">
        <v>41590</v>
      </c>
      <c r="AC130" s="2" t="s">
        <v>377</v>
      </c>
      <c r="AD130" s="3">
        <v>41803</v>
      </c>
      <c r="AE130" s="3">
        <v>41803</v>
      </c>
      <c r="AF130" s="3">
        <v>41106</v>
      </c>
      <c r="AG130" s="3">
        <v>41806</v>
      </c>
      <c r="AH130" s="2">
        <v>80</v>
      </c>
      <c r="AI130" s="2" t="s">
        <v>5937</v>
      </c>
      <c r="AJ130" s="2">
        <v>1626</v>
      </c>
      <c r="AK130" s="2" t="s">
        <v>958</v>
      </c>
      <c r="AL130" s="2" t="s">
        <v>347</v>
      </c>
    </row>
    <row r="131" spans="1:38">
      <c r="A131" s="2" t="s">
        <v>3598</v>
      </c>
      <c r="B131" s="2" t="s">
        <v>3948</v>
      </c>
      <c r="C131" s="2">
        <v>16</v>
      </c>
      <c r="D131" s="2" t="s">
        <v>2623</v>
      </c>
      <c r="E131" s="2" t="s">
        <v>2624</v>
      </c>
      <c r="F131" s="2" t="s">
        <v>3962</v>
      </c>
      <c r="G131" s="2" t="s">
        <v>3962</v>
      </c>
      <c r="H131" s="2" t="s">
        <v>3963</v>
      </c>
      <c r="I131" s="2" t="s">
        <v>5902</v>
      </c>
      <c r="J131" s="2">
        <v>3</v>
      </c>
      <c r="K131" s="2" t="s">
        <v>1</v>
      </c>
      <c r="L131" s="3">
        <v>41281</v>
      </c>
      <c r="M131" s="2" t="s">
        <v>5531</v>
      </c>
      <c r="N131" s="3">
        <v>41289</v>
      </c>
      <c r="O131" s="3">
        <v>41360</v>
      </c>
      <c r="P131" s="5">
        <v>41337</v>
      </c>
      <c r="Q131" s="3">
        <v>41337</v>
      </c>
      <c r="R131" s="2" t="s">
        <v>377</v>
      </c>
      <c r="S131" s="2" t="s">
        <v>377</v>
      </c>
      <c r="T131" s="2" t="s">
        <v>377</v>
      </c>
      <c r="U131" s="2" t="s">
        <v>377</v>
      </c>
      <c r="V131" s="2" t="s">
        <v>377</v>
      </c>
      <c r="W131" s="2" t="s">
        <v>377</v>
      </c>
      <c r="X131" s="2" t="s">
        <v>377</v>
      </c>
      <c r="Y131" s="2" t="s">
        <v>377</v>
      </c>
      <c r="Z131" s="2" t="s">
        <v>377</v>
      </c>
      <c r="AA131" s="2" t="s">
        <v>377</v>
      </c>
      <c r="AB131" s="2" t="s">
        <v>377</v>
      </c>
      <c r="AC131" s="3">
        <v>41337</v>
      </c>
      <c r="AD131" s="3">
        <v>41285</v>
      </c>
      <c r="AE131" s="2" t="s">
        <v>377</v>
      </c>
      <c r="AF131" s="2" t="s">
        <v>377</v>
      </c>
      <c r="AG131" s="2" t="s">
        <v>377</v>
      </c>
      <c r="AH131" s="2">
        <v>80</v>
      </c>
      <c r="AI131" s="2" t="s">
        <v>5938</v>
      </c>
      <c r="AJ131" s="2">
        <v>229</v>
      </c>
      <c r="AK131" s="2" t="s">
        <v>3963</v>
      </c>
      <c r="AL131" s="2" t="s">
        <v>371</v>
      </c>
    </row>
    <row r="132" spans="1:38">
      <c r="A132" s="2" t="s">
        <v>3598</v>
      </c>
      <c r="B132" s="2" t="s">
        <v>3948</v>
      </c>
      <c r="C132" s="2">
        <v>16</v>
      </c>
      <c r="D132" s="2" t="s">
        <v>2623</v>
      </c>
      <c r="E132" s="2" t="s">
        <v>2624</v>
      </c>
      <c r="F132" s="2" t="s">
        <v>3962</v>
      </c>
      <c r="G132" s="2" t="s">
        <v>3962</v>
      </c>
      <c r="H132" s="2" t="s">
        <v>3963</v>
      </c>
      <c r="I132" s="2" t="s">
        <v>5505</v>
      </c>
      <c r="J132" s="2">
        <v>30</v>
      </c>
      <c r="K132" s="2" t="s">
        <v>1</v>
      </c>
      <c r="L132" s="3">
        <v>41387</v>
      </c>
      <c r="M132" s="2" t="s">
        <v>5531</v>
      </c>
      <c r="N132" s="3">
        <v>41387</v>
      </c>
      <c r="O132" s="3">
        <v>42254</v>
      </c>
      <c r="P132" s="5">
        <v>42681</v>
      </c>
      <c r="Q132" s="2" t="s">
        <v>377</v>
      </c>
      <c r="R132" s="3">
        <v>41492</v>
      </c>
      <c r="S132" s="3">
        <v>41864</v>
      </c>
      <c r="T132" s="2" t="s">
        <v>377</v>
      </c>
      <c r="U132" s="2" t="s">
        <v>377</v>
      </c>
      <c r="V132" s="3">
        <v>41898</v>
      </c>
      <c r="W132" s="2" t="s">
        <v>377</v>
      </c>
      <c r="X132" s="2" t="s">
        <v>377</v>
      </c>
      <c r="Y132" s="2" t="s">
        <v>377</v>
      </c>
      <c r="Z132" s="2" t="s">
        <v>377</v>
      </c>
      <c r="AA132" s="2" t="s">
        <v>377</v>
      </c>
      <c r="AB132" s="2" t="s">
        <v>377</v>
      </c>
      <c r="AC132" s="2" t="s">
        <v>377</v>
      </c>
      <c r="AD132" s="2" t="s">
        <v>377</v>
      </c>
      <c r="AE132" s="2" t="s">
        <v>377</v>
      </c>
      <c r="AF132" s="2" t="s">
        <v>377</v>
      </c>
      <c r="AG132" s="2" t="s">
        <v>377</v>
      </c>
      <c r="AH132" s="2">
        <v>20</v>
      </c>
      <c r="AI132" s="2" t="s">
        <v>3964</v>
      </c>
      <c r="AJ132" s="2">
        <v>229</v>
      </c>
      <c r="AK132" s="2" t="s">
        <v>3963</v>
      </c>
      <c r="AL132" s="2" t="s">
        <v>371</v>
      </c>
    </row>
    <row r="133" spans="1:38">
      <c r="A133" s="2" t="s">
        <v>3598</v>
      </c>
      <c r="B133" s="2" t="s">
        <v>3948</v>
      </c>
      <c r="C133" s="2">
        <v>16</v>
      </c>
      <c r="D133" s="2" t="s">
        <v>2623</v>
      </c>
      <c r="E133" s="2" t="s">
        <v>2624</v>
      </c>
      <c r="F133" s="2" t="s">
        <v>4073</v>
      </c>
      <c r="G133" s="2" t="s">
        <v>5939</v>
      </c>
      <c r="H133" s="2" t="s">
        <v>4074</v>
      </c>
      <c r="I133" s="2" t="s">
        <v>5530</v>
      </c>
      <c r="J133" s="2">
        <v>13</v>
      </c>
      <c r="K133" s="2" t="s">
        <v>1</v>
      </c>
      <c r="L133" s="3">
        <v>41389</v>
      </c>
      <c r="M133" s="2" t="s">
        <v>5531</v>
      </c>
      <c r="N133" s="3">
        <v>41389</v>
      </c>
      <c r="O133" s="3">
        <v>41791</v>
      </c>
      <c r="P133" s="5">
        <v>42034</v>
      </c>
      <c r="Q133" s="3">
        <v>42034</v>
      </c>
      <c r="R133" s="3">
        <v>41411</v>
      </c>
      <c r="S133" s="3">
        <v>41530</v>
      </c>
      <c r="T133" s="2" t="s">
        <v>377</v>
      </c>
      <c r="U133" s="3">
        <v>41869</v>
      </c>
      <c r="V133" s="2" t="s">
        <v>377</v>
      </c>
      <c r="W133" s="3">
        <v>41537</v>
      </c>
      <c r="X133" s="2" t="s">
        <v>377</v>
      </c>
      <c r="Y133" s="3">
        <v>41943</v>
      </c>
      <c r="Z133" s="3">
        <v>42034</v>
      </c>
      <c r="AA133" s="2" t="s">
        <v>377</v>
      </c>
      <c r="AB133" s="2" t="s">
        <v>377</v>
      </c>
      <c r="AC133" s="3">
        <v>42034</v>
      </c>
      <c r="AD133" s="3">
        <v>42034</v>
      </c>
      <c r="AE133" s="3">
        <v>42032</v>
      </c>
      <c r="AF133" s="2" t="s">
        <v>377</v>
      </c>
      <c r="AG133" s="2" t="s">
        <v>377</v>
      </c>
      <c r="AH133" s="2">
        <v>80</v>
      </c>
      <c r="AI133" s="2" t="s">
        <v>5940</v>
      </c>
      <c r="AJ133" s="2">
        <v>339</v>
      </c>
      <c r="AK133" s="2" t="s">
        <v>4074</v>
      </c>
      <c r="AL133" s="2" t="s">
        <v>347</v>
      </c>
    </row>
    <row r="134" spans="1:38">
      <c r="A134" s="2" t="s">
        <v>3598</v>
      </c>
      <c r="B134" s="2" t="s">
        <v>3948</v>
      </c>
      <c r="C134" s="2">
        <v>16</v>
      </c>
      <c r="D134" s="2" t="s">
        <v>2643</v>
      </c>
      <c r="E134" s="2" t="s">
        <v>3450</v>
      </c>
      <c r="F134" s="2" t="s">
        <v>5941</v>
      </c>
      <c r="G134" s="2" t="s">
        <v>5941</v>
      </c>
      <c r="H134" s="2" t="s">
        <v>5942</v>
      </c>
      <c r="I134" s="2" t="s">
        <v>5530</v>
      </c>
      <c r="J134" s="2">
        <v>26</v>
      </c>
      <c r="K134" s="2" t="s">
        <v>1</v>
      </c>
      <c r="L134" s="3">
        <v>41388</v>
      </c>
      <c r="M134" s="2" t="s">
        <v>5531</v>
      </c>
      <c r="N134" s="3">
        <v>41389</v>
      </c>
      <c r="O134" s="3">
        <v>41883</v>
      </c>
      <c r="P134" s="5">
        <v>41736</v>
      </c>
      <c r="Q134" s="3">
        <v>41736</v>
      </c>
      <c r="R134" s="2" t="s">
        <v>377</v>
      </c>
      <c r="S134" s="2" t="s">
        <v>377</v>
      </c>
      <c r="T134" s="2" t="s">
        <v>377</v>
      </c>
      <c r="U134" s="2" t="s">
        <v>377</v>
      </c>
      <c r="V134" s="2" t="s">
        <v>377</v>
      </c>
      <c r="W134" s="2" t="s">
        <v>377</v>
      </c>
      <c r="X134" s="2" t="s">
        <v>377</v>
      </c>
      <c r="Y134" s="2" t="s">
        <v>377</v>
      </c>
      <c r="Z134" s="3">
        <v>41732</v>
      </c>
      <c r="AA134" s="2" t="s">
        <v>377</v>
      </c>
      <c r="AB134" s="2" t="s">
        <v>377</v>
      </c>
      <c r="AC134" s="3">
        <v>41732</v>
      </c>
      <c r="AD134" s="3">
        <v>41732</v>
      </c>
      <c r="AE134" s="2" t="s">
        <v>377</v>
      </c>
      <c r="AF134" s="2" t="s">
        <v>377</v>
      </c>
      <c r="AG134" s="2" t="s">
        <v>377</v>
      </c>
      <c r="AH134" s="2">
        <v>80</v>
      </c>
      <c r="AI134" s="2" t="s">
        <v>5943</v>
      </c>
      <c r="AJ134" s="2">
        <v>635</v>
      </c>
      <c r="AK134" s="2" t="s">
        <v>5942</v>
      </c>
      <c r="AL134" s="2" t="s">
        <v>371</v>
      </c>
    </row>
    <row r="135" spans="1:38">
      <c r="A135" s="2" t="s">
        <v>3598</v>
      </c>
      <c r="B135" s="2" t="s">
        <v>3948</v>
      </c>
      <c r="C135" s="2">
        <v>16</v>
      </c>
      <c r="D135" s="2" t="s">
        <v>2602</v>
      </c>
      <c r="E135" s="2" t="s">
        <v>2624</v>
      </c>
      <c r="F135" s="2" t="s">
        <v>3955</v>
      </c>
      <c r="G135" s="2" t="s">
        <v>3957</v>
      </c>
      <c r="H135" s="2" t="s">
        <v>3958</v>
      </c>
      <c r="I135" s="2" t="s">
        <v>5505</v>
      </c>
      <c r="J135" s="2">
        <v>70</v>
      </c>
      <c r="K135" s="2" t="s">
        <v>1</v>
      </c>
      <c r="L135" s="3">
        <v>41351</v>
      </c>
      <c r="M135" s="2" t="s">
        <v>5531</v>
      </c>
      <c r="N135" s="3">
        <v>41351</v>
      </c>
      <c r="O135" s="3">
        <v>42272</v>
      </c>
      <c r="P135" s="5">
        <v>43348</v>
      </c>
      <c r="Q135" s="2" t="s">
        <v>377</v>
      </c>
      <c r="R135" s="3">
        <v>41494</v>
      </c>
      <c r="S135" s="2" t="s">
        <v>377</v>
      </c>
      <c r="T135" s="2" t="s">
        <v>377</v>
      </c>
      <c r="U135" s="2" t="s">
        <v>377</v>
      </c>
      <c r="V135" s="2" t="s">
        <v>377</v>
      </c>
      <c r="W135" s="2" t="s">
        <v>377</v>
      </c>
      <c r="X135" s="2" t="s">
        <v>377</v>
      </c>
      <c r="Y135" s="2" t="s">
        <v>377</v>
      </c>
      <c r="Z135" s="2" t="s">
        <v>377</v>
      </c>
      <c r="AA135" s="2" t="s">
        <v>377</v>
      </c>
      <c r="AB135" s="2" t="s">
        <v>377</v>
      </c>
      <c r="AC135" s="2" t="s">
        <v>377</v>
      </c>
      <c r="AD135" s="2" t="s">
        <v>377</v>
      </c>
      <c r="AE135" s="2" t="s">
        <v>377</v>
      </c>
      <c r="AF135" s="2" t="s">
        <v>377</v>
      </c>
      <c r="AG135" s="2" t="s">
        <v>377</v>
      </c>
      <c r="AH135" s="2">
        <v>30</v>
      </c>
      <c r="AI135" s="2" t="s">
        <v>3959</v>
      </c>
      <c r="AJ135" s="2">
        <v>60001061</v>
      </c>
      <c r="AK135" s="2" t="s">
        <v>3956</v>
      </c>
      <c r="AL135" s="2" t="s">
        <v>347</v>
      </c>
    </row>
    <row r="136" spans="1:38">
      <c r="A136" s="2" t="s">
        <v>3598</v>
      </c>
      <c r="B136" s="2" t="s">
        <v>3948</v>
      </c>
      <c r="C136" s="2">
        <v>16</v>
      </c>
      <c r="D136" s="2" t="s">
        <v>2643</v>
      </c>
      <c r="E136" s="2" t="s">
        <v>3450</v>
      </c>
      <c r="F136" s="2" t="s">
        <v>3967</v>
      </c>
      <c r="G136" s="2" t="s">
        <v>3969</v>
      </c>
      <c r="H136" s="2" t="s">
        <v>3968</v>
      </c>
      <c r="I136" s="2" t="s">
        <v>5505</v>
      </c>
      <c r="J136" s="2">
        <v>80</v>
      </c>
      <c r="K136" s="2" t="s">
        <v>1</v>
      </c>
      <c r="L136" s="3">
        <v>41355</v>
      </c>
      <c r="M136" s="2" t="s">
        <v>5531</v>
      </c>
      <c r="N136" s="3">
        <v>41355</v>
      </c>
      <c r="O136" s="3">
        <v>42249</v>
      </c>
      <c r="P136" s="5">
        <v>42825</v>
      </c>
      <c r="Q136" s="2" t="s">
        <v>377</v>
      </c>
      <c r="R136" s="3">
        <v>41394</v>
      </c>
      <c r="S136" s="3">
        <v>41526</v>
      </c>
      <c r="T136" s="2" t="s">
        <v>377</v>
      </c>
      <c r="U136" s="3">
        <v>41943</v>
      </c>
      <c r="V136" s="2" t="s">
        <v>377</v>
      </c>
      <c r="W136" s="2" t="s">
        <v>377</v>
      </c>
      <c r="X136" s="2" t="s">
        <v>377</v>
      </c>
      <c r="Y136" s="2" t="s">
        <v>377</v>
      </c>
      <c r="Z136" s="2" t="s">
        <v>377</v>
      </c>
      <c r="AA136" s="2" t="s">
        <v>377</v>
      </c>
      <c r="AB136" s="2" t="s">
        <v>377</v>
      </c>
      <c r="AC136" s="2" t="s">
        <v>377</v>
      </c>
      <c r="AD136" s="2" t="s">
        <v>377</v>
      </c>
      <c r="AE136" s="2" t="s">
        <v>377</v>
      </c>
      <c r="AF136" s="2" t="s">
        <v>377</v>
      </c>
      <c r="AG136" s="2" t="s">
        <v>377</v>
      </c>
      <c r="AH136" s="2">
        <v>20</v>
      </c>
      <c r="AI136" s="2" t="s">
        <v>3970</v>
      </c>
      <c r="AJ136" s="2">
        <v>60001234</v>
      </c>
      <c r="AK136" s="2" t="s">
        <v>3968</v>
      </c>
      <c r="AL136" s="2" t="s">
        <v>347</v>
      </c>
    </row>
    <row r="137" spans="1:38">
      <c r="A137" s="2" t="s">
        <v>3598</v>
      </c>
      <c r="B137" s="2" t="s">
        <v>3948</v>
      </c>
      <c r="C137" s="2">
        <v>16</v>
      </c>
      <c r="D137" s="2" t="s">
        <v>2629</v>
      </c>
      <c r="E137" s="2" t="s">
        <v>2634</v>
      </c>
      <c r="F137" s="2" t="s">
        <v>5944</v>
      </c>
      <c r="G137" s="2" t="s">
        <v>5945</v>
      </c>
      <c r="H137" s="2" t="s">
        <v>5946</v>
      </c>
      <c r="I137" s="2" t="s">
        <v>5530</v>
      </c>
      <c r="J137" s="2">
        <v>11</v>
      </c>
      <c r="K137" s="2" t="s">
        <v>1</v>
      </c>
      <c r="L137" s="3">
        <v>41317</v>
      </c>
      <c r="M137" s="2" t="s">
        <v>5531</v>
      </c>
      <c r="N137" s="3">
        <v>41330</v>
      </c>
      <c r="O137" s="3">
        <v>41333</v>
      </c>
      <c r="P137" s="5">
        <v>42338</v>
      </c>
      <c r="Q137" s="3">
        <v>42346</v>
      </c>
      <c r="R137" s="3">
        <v>41386</v>
      </c>
      <c r="S137" s="3">
        <v>41387</v>
      </c>
      <c r="T137" s="2" t="s">
        <v>377</v>
      </c>
      <c r="U137" s="2" t="s">
        <v>377</v>
      </c>
      <c r="V137" s="2" t="s">
        <v>377</v>
      </c>
      <c r="W137" s="3">
        <v>41864</v>
      </c>
      <c r="X137" s="3">
        <v>42076</v>
      </c>
      <c r="Y137" s="3">
        <v>42151</v>
      </c>
      <c r="Z137" s="2" t="s">
        <v>377</v>
      </c>
      <c r="AA137" s="2" t="s">
        <v>377</v>
      </c>
      <c r="AB137" s="3">
        <v>42143</v>
      </c>
      <c r="AC137" s="2" t="s">
        <v>377</v>
      </c>
      <c r="AD137" s="3">
        <v>42346</v>
      </c>
      <c r="AE137" s="3">
        <v>42345</v>
      </c>
      <c r="AF137" s="2" t="s">
        <v>377</v>
      </c>
      <c r="AG137" s="2" t="s">
        <v>377</v>
      </c>
      <c r="AH137" s="2">
        <v>90</v>
      </c>
      <c r="AI137" s="2" t="s">
        <v>5947</v>
      </c>
      <c r="AJ137" s="2">
        <v>60001268</v>
      </c>
      <c r="AK137" s="2" t="s">
        <v>5946</v>
      </c>
      <c r="AL137" s="2" t="s">
        <v>371</v>
      </c>
    </row>
    <row r="138" spans="1:38">
      <c r="A138" s="2" t="s">
        <v>3598</v>
      </c>
      <c r="B138" s="2" t="s">
        <v>3868</v>
      </c>
      <c r="C138" s="2">
        <v>16</v>
      </c>
      <c r="D138" s="2" t="s">
        <v>2563</v>
      </c>
      <c r="E138" s="2" t="s">
        <v>2574</v>
      </c>
      <c r="F138" s="2" t="s">
        <v>5948</v>
      </c>
      <c r="G138" s="2" t="s">
        <v>5949</v>
      </c>
      <c r="H138" s="2" t="s">
        <v>5950</v>
      </c>
      <c r="I138" s="2" t="s">
        <v>5530</v>
      </c>
      <c r="J138" s="2">
        <v>80</v>
      </c>
      <c r="K138" s="2" t="s">
        <v>1</v>
      </c>
      <c r="L138" s="3">
        <v>41323</v>
      </c>
      <c r="M138" s="2" t="s">
        <v>5531</v>
      </c>
      <c r="N138" s="3">
        <v>41340</v>
      </c>
      <c r="O138" s="3">
        <v>41910</v>
      </c>
      <c r="P138" s="5">
        <v>42093</v>
      </c>
      <c r="Q138" s="3">
        <v>42093</v>
      </c>
      <c r="R138" s="3">
        <v>41390</v>
      </c>
      <c r="S138" s="2" t="s">
        <v>377</v>
      </c>
      <c r="T138" s="2" t="s">
        <v>377</v>
      </c>
      <c r="U138" s="2" t="s">
        <v>377</v>
      </c>
      <c r="V138" s="2" t="s">
        <v>377</v>
      </c>
      <c r="W138" s="2" t="s">
        <v>377</v>
      </c>
      <c r="X138" s="2" t="s">
        <v>377</v>
      </c>
      <c r="Y138" s="2" t="s">
        <v>377</v>
      </c>
      <c r="Z138" s="3">
        <v>42093</v>
      </c>
      <c r="AA138" s="2" t="s">
        <v>377</v>
      </c>
      <c r="AB138" s="2" t="s">
        <v>377</v>
      </c>
      <c r="AC138" s="3">
        <v>42093</v>
      </c>
      <c r="AD138" s="3">
        <v>42093</v>
      </c>
      <c r="AE138" s="2" t="s">
        <v>377</v>
      </c>
      <c r="AF138" s="2" t="s">
        <v>377</v>
      </c>
      <c r="AG138" s="2" t="s">
        <v>377</v>
      </c>
      <c r="AH138" s="2">
        <v>80</v>
      </c>
      <c r="AI138" s="2" t="s">
        <v>5951</v>
      </c>
      <c r="AJ138" s="2">
        <v>82</v>
      </c>
      <c r="AK138" s="2" t="s">
        <v>5952</v>
      </c>
      <c r="AL138" s="2" t="s">
        <v>347</v>
      </c>
    </row>
    <row r="139" spans="1:38">
      <c r="A139" s="2" t="s">
        <v>3598</v>
      </c>
      <c r="B139" s="2" t="s">
        <v>3868</v>
      </c>
      <c r="C139" s="2">
        <v>16</v>
      </c>
      <c r="D139" s="2" t="s">
        <v>2563</v>
      </c>
      <c r="E139" s="2" t="s">
        <v>2574</v>
      </c>
      <c r="F139" s="2" t="s">
        <v>5953</v>
      </c>
      <c r="G139" s="2" t="s">
        <v>5954</v>
      </c>
      <c r="H139" s="2" t="s">
        <v>5955</v>
      </c>
      <c r="I139" s="2" t="s">
        <v>5505</v>
      </c>
      <c r="J139" s="2">
        <v>64</v>
      </c>
      <c r="K139" s="2" t="s">
        <v>1</v>
      </c>
      <c r="L139" s="3">
        <v>41361</v>
      </c>
      <c r="M139" s="2" t="s">
        <v>5531</v>
      </c>
      <c r="N139" s="3">
        <v>41380</v>
      </c>
      <c r="O139" s="3">
        <v>41988</v>
      </c>
      <c r="P139" s="5">
        <v>42426</v>
      </c>
      <c r="Q139" s="2" t="s">
        <v>377</v>
      </c>
      <c r="R139" s="3">
        <v>41415</v>
      </c>
      <c r="S139" s="3">
        <v>41864</v>
      </c>
      <c r="T139" s="2" t="s">
        <v>377</v>
      </c>
      <c r="U139" s="2" t="s">
        <v>377</v>
      </c>
      <c r="V139" s="2" t="s">
        <v>377</v>
      </c>
      <c r="W139" s="2" t="s">
        <v>377</v>
      </c>
      <c r="X139" s="2" t="s">
        <v>377</v>
      </c>
      <c r="Y139" s="3">
        <v>42158</v>
      </c>
      <c r="Z139" s="2" t="s">
        <v>377</v>
      </c>
      <c r="AA139" s="2" t="s">
        <v>377</v>
      </c>
      <c r="AB139" s="3">
        <v>42201</v>
      </c>
      <c r="AC139" s="2" t="s">
        <v>377</v>
      </c>
      <c r="AD139" s="2" t="s">
        <v>377</v>
      </c>
      <c r="AE139" s="3">
        <v>42124</v>
      </c>
      <c r="AF139" s="2" t="s">
        <v>377</v>
      </c>
      <c r="AG139" s="2" t="s">
        <v>377</v>
      </c>
      <c r="AH139" s="2">
        <v>10</v>
      </c>
      <c r="AI139" s="2" t="s">
        <v>377</v>
      </c>
      <c r="AJ139" s="2">
        <v>348</v>
      </c>
      <c r="AK139" s="2" t="s">
        <v>5955</v>
      </c>
      <c r="AL139" s="2" t="s">
        <v>347</v>
      </c>
    </row>
    <row r="140" spans="1:38">
      <c r="A140" s="2" t="s">
        <v>3598</v>
      </c>
      <c r="B140" s="2" t="s">
        <v>3868</v>
      </c>
      <c r="C140" s="2">
        <v>16</v>
      </c>
      <c r="D140" s="2" t="s">
        <v>2522</v>
      </c>
      <c r="E140" s="2" t="s">
        <v>5956</v>
      </c>
      <c r="F140" s="2" t="s">
        <v>5373</v>
      </c>
      <c r="G140" s="2" t="s">
        <v>2528</v>
      </c>
      <c r="H140" s="2" t="s">
        <v>5957</v>
      </c>
      <c r="I140" s="2" t="s">
        <v>5530</v>
      </c>
      <c r="J140" s="2">
        <v>8</v>
      </c>
      <c r="K140" s="2" t="s">
        <v>1</v>
      </c>
      <c r="L140" s="3">
        <v>41303</v>
      </c>
      <c r="M140" s="2" t="s">
        <v>5531</v>
      </c>
      <c r="N140" s="3">
        <v>41303</v>
      </c>
      <c r="O140" s="3">
        <v>41364</v>
      </c>
      <c r="P140" s="5">
        <v>41333</v>
      </c>
      <c r="Q140" s="3">
        <v>41334</v>
      </c>
      <c r="R140" s="2" t="s">
        <v>377</v>
      </c>
      <c r="S140" s="2" t="s">
        <v>377</v>
      </c>
      <c r="T140" s="2" t="s">
        <v>377</v>
      </c>
      <c r="U140" s="2" t="s">
        <v>377</v>
      </c>
      <c r="V140" s="2" t="s">
        <v>377</v>
      </c>
      <c r="W140" s="2" t="s">
        <v>377</v>
      </c>
      <c r="X140" s="2" t="s">
        <v>377</v>
      </c>
      <c r="Y140" s="2" t="s">
        <v>377</v>
      </c>
      <c r="Z140" s="2" t="s">
        <v>377</v>
      </c>
      <c r="AA140" s="2" t="s">
        <v>377</v>
      </c>
      <c r="AB140" s="2" t="s">
        <v>377</v>
      </c>
      <c r="AC140" s="3">
        <v>41333</v>
      </c>
      <c r="AD140" s="3">
        <v>41305</v>
      </c>
      <c r="AE140" s="2" t="s">
        <v>377</v>
      </c>
      <c r="AF140" s="2" t="s">
        <v>377</v>
      </c>
      <c r="AG140" s="2" t="s">
        <v>377</v>
      </c>
      <c r="AH140" s="2">
        <v>80</v>
      </c>
      <c r="AI140" s="2" t="s">
        <v>5958</v>
      </c>
      <c r="AJ140" s="2">
        <v>432</v>
      </c>
      <c r="AK140" s="2" t="s">
        <v>5374</v>
      </c>
      <c r="AL140" s="2" t="s">
        <v>371</v>
      </c>
    </row>
    <row r="141" spans="1:38">
      <c r="A141" s="2" t="s">
        <v>3598</v>
      </c>
      <c r="B141" s="2" t="s">
        <v>3868</v>
      </c>
      <c r="C141" s="2">
        <v>16</v>
      </c>
      <c r="D141" s="2" t="s">
        <v>2588</v>
      </c>
      <c r="E141" s="2" t="s">
        <v>2594</v>
      </c>
      <c r="F141" s="2" t="s">
        <v>3942</v>
      </c>
      <c r="G141" s="2" t="s">
        <v>3944</v>
      </c>
      <c r="H141" s="2" t="s">
        <v>3945</v>
      </c>
      <c r="I141" s="2" t="s">
        <v>5505</v>
      </c>
      <c r="J141" s="2">
        <v>62</v>
      </c>
      <c r="K141" s="2" t="s">
        <v>1</v>
      </c>
      <c r="L141" s="3">
        <v>41340</v>
      </c>
      <c r="M141" s="2" t="s">
        <v>5531</v>
      </c>
      <c r="N141" s="3">
        <v>41369</v>
      </c>
      <c r="O141" s="3">
        <v>41896</v>
      </c>
      <c r="P141" s="5">
        <v>42702</v>
      </c>
      <c r="Q141" s="2" t="s">
        <v>377</v>
      </c>
      <c r="R141" s="3">
        <v>41373</v>
      </c>
      <c r="S141" s="3">
        <v>41864</v>
      </c>
      <c r="T141" s="2" t="s">
        <v>377</v>
      </c>
      <c r="U141" s="2" t="s">
        <v>377</v>
      </c>
      <c r="V141" s="3">
        <v>42311</v>
      </c>
      <c r="W141" s="2" t="s">
        <v>377</v>
      </c>
      <c r="X141" s="2" t="s">
        <v>377</v>
      </c>
      <c r="Y141" s="2" t="s">
        <v>377</v>
      </c>
      <c r="Z141" s="2" t="s">
        <v>377</v>
      </c>
      <c r="AA141" s="2" t="s">
        <v>377</v>
      </c>
      <c r="AB141" s="2" t="s">
        <v>377</v>
      </c>
      <c r="AC141" s="2" t="s">
        <v>377</v>
      </c>
      <c r="AD141" s="2" t="s">
        <v>377</v>
      </c>
      <c r="AE141" s="2" t="s">
        <v>377</v>
      </c>
      <c r="AF141" s="2" t="s">
        <v>377</v>
      </c>
      <c r="AG141" s="2" t="s">
        <v>377</v>
      </c>
      <c r="AH141" s="2">
        <v>10</v>
      </c>
      <c r="AI141" s="2" t="s">
        <v>377</v>
      </c>
      <c r="AJ141" s="2">
        <v>502</v>
      </c>
      <c r="AK141" s="2" t="s">
        <v>3947</v>
      </c>
      <c r="AL141" s="2" t="s">
        <v>347</v>
      </c>
    </row>
    <row r="142" spans="1:38">
      <c r="A142" s="2" t="s">
        <v>3598</v>
      </c>
      <c r="B142" s="2" t="s">
        <v>3868</v>
      </c>
      <c r="C142" s="2">
        <v>16</v>
      </c>
      <c r="D142" s="2" t="s">
        <v>2563</v>
      </c>
      <c r="E142" s="2" t="s">
        <v>3935</v>
      </c>
      <c r="F142" s="2" t="s">
        <v>3937</v>
      </c>
      <c r="G142" s="2" t="s">
        <v>3937</v>
      </c>
      <c r="H142" s="2" t="s">
        <v>3938</v>
      </c>
      <c r="I142" s="2" t="s">
        <v>5530</v>
      </c>
      <c r="J142" s="2">
        <v>17</v>
      </c>
      <c r="K142" s="2" t="s">
        <v>1</v>
      </c>
      <c r="L142" s="3">
        <v>41296</v>
      </c>
      <c r="M142" s="2" t="s">
        <v>5531</v>
      </c>
      <c r="N142" s="3">
        <v>41359</v>
      </c>
      <c r="O142" s="3">
        <v>41866</v>
      </c>
      <c r="P142" s="5">
        <v>42076</v>
      </c>
      <c r="Q142" s="3">
        <v>42079</v>
      </c>
      <c r="R142" s="2" t="s">
        <v>377</v>
      </c>
      <c r="S142" s="3">
        <v>41653</v>
      </c>
      <c r="T142" s="2" t="s">
        <v>377</v>
      </c>
      <c r="U142" s="2" t="s">
        <v>377</v>
      </c>
      <c r="V142" s="2" t="s">
        <v>377</v>
      </c>
      <c r="W142" s="3">
        <v>41921</v>
      </c>
      <c r="X142" s="2" t="s">
        <v>377</v>
      </c>
      <c r="Y142" s="3">
        <v>41956</v>
      </c>
      <c r="Z142" s="3">
        <v>42076</v>
      </c>
      <c r="AA142" s="2" t="s">
        <v>377</v>
      </c>
      <c r="AB142" s="2" t="s">
        <v>377</v>
      </c>
      <c r="AC142" s="3">
        <v>42041</v>
      </c>
      <c r="AD142" s="3">
        <v>42076</v>
      </c>
      <c r="AE142" s="3">
        <v>42076</v>
      </c>
      <c r="AF142" s="2" t="s">
        <v>377</v>
      </c>
      <c r="AG142" s="3">
        <v>42076</v>
      </c>
      <c r="AH142" s="2">
        <v>80</v>
      </c>
      <c r="AI142" s="2" t="s">
        <v>5959</v>
      </c>
      <c r="AJ142" s="2">
        <v>507</v>
      </c>
      <c r="AK142" s="2" t="s">
        <v>3938</v>
      </c>
      <c r="AL142" s="2" t="s">
        <v>371</v>
      </c>
    </row>
    <row r="143" spans="1:38">
      <c r="A143" s="2" t="s">
        <v>3598</v>
      </c>
      <c r="B143" s="2" t="s">
        <v>3868</v>
      </c>
      <c r="C143" s="2">
        <v>16</v>
      </c>
      <c r="D143" s="2" t="s">
        <v>2522</v>
      </c>
      <c r="E143" s="2" t="s">
        <v>5960</v>
      </c>
      <c r="F143" s="2" t="s">
        <v>2532</v>
      </c>
      <c r="G143" s="2" t="s">
        <v>5961</v>
      </c>
      <c r="H143" s="2" t="s">
        <v>5962</v>
      </c>
      <c r="I143" s="2" t="s">
        <v>5530</v>
      </c>
      <c r="J143" s="2">
        <v>8</v>
      </c>
      <c r="K143" s="2" t="s">
        <v>1</v>
      </c>
      <c r="L143" s="3">
        <v>41359</v>
      </c>
      <c r="M143" s="2" t="s">
        <v>5531</v>
      </c>
      <c r="N143" s="3">
        <v>41359</v>
      </c>
      <c r="O143" s="3">
        <v>41729</v>
      </c>
      <c r="P143" s="5">
        <v>42093</v>
      </c>
      <c r="Q143" s="3">
        <v>42093</v>
      </c>
      <c r="R143" s="2" t="s">
        <v>377</v>
      </c>
      <c r="S143" s="2" t="s">
        <v>377</v>
      </c>
      <c r="T143" s="2" t="s">
        <v>377</v>
      </c>
      <c r="U143" s="2" t="s">
        <v>377</v>
      </c>
      <c r="V143" s="2" t="s">
        <v>377</v>
      </c>
      <c r="W143" s="2" t="s">
        <v>377</v>
      </c>
      <c r="X143" s="2" t="s">
        <v>377</v>
      </c>
      <c r="Y143" s="2" t="s">
        <v>377</v>
      </c>
      <c r="Z143" s="3">
        <v>42093</v>
      </c>
      <c r="AA143" s="2" t="s">
        <v>377</v>
      </c>
      <c r="AB143" s="2" t="s">
        <v>377</v>
      </c>
      <c r="AC143" s="3">
        <v>42093</v>
      </c>
      <c r="AD143" s="3">
        <v>42093</v>
      </c>
      <c r="AE143" s="3">
        <v>42083</v>
      </c>
      <c r="AF143" s="2" t="s">
        <v>377</v>
      </c>
      <c r="AG143" s="2" t="s">
        <v>377</v>
      </c>
      <c r="AH143" s="2">
        <v>80</v>
      </c>
      <c r="AI143" s="2" t="s">
        <v>5963</v>
      </c>
      <c r="AJ143" s="2">
        <v>585</v>
      </c>
      <c r="AK143" s="2" t="s">
        <v>3930</v>
      </c>
      <c r="AL143" s="2" t="s">
        <v>371</v>
      </c>
    </row>
    <row r="144" spans="1:38">
      <c r="A144" s="2" t="s">
        <v>3598</v>
      </c>
      <c r="B144" s="2" t="s">
        <v>3868</v>
      </c>
      <c r="C144" s="2">
        <v>16</v>
      </c>
      <c r="D144" s="2" t="s">
        <v>2522</v>
      </c>
      <c r="E144" s="2" t="s">
        <v>3928</v>
      </c>
      <c r="F144" s="2" t="s">
        <v>2532</v>
      </c>
      <c r="G144" s="2" t="s">
        <v>3931</v>
      </c>
      <c r="H144" s="2" t="s">
        <v>3932</v>
      </c>
      <c r="I144" s="2" t="s">
        <v>5505</v>
      </c>
      <c r="J144" s="2">
        <v>52</v>
      </c>
      <c r="K144" s="2" t="s">
        <v>1</v>
      </c>
      <c r="L144" s="3">
        <v>41284</v>
      </c>
      <c r="M144" s="2" t="s">
        <v>5531</v>
      </c>
      <c r="N144" s="3">
        <v>41284</v>
      </c>
      <c r="O144" s="3">
        <v>41910</v>
      </c>
      <c r="P144" s="5">
        <v>42667</v>
      </c>
      <c r="Q144" s="2" t="s">
        <v>377</v>
      </c>
      <c r="R144" s="3">
        <v>41401</v>
      </c>
      <c r="S144" s="3">
        <v>41864</v>
      </c>
      <c r="T144" s="2" t="s">
        <v>377</v>
      </c>
      <c r="U144" s="2" t="s">
        <v>377</v>
      </c>
      <c r="V144" s="2" t="s">
        <v>377</v>
      </c>
      <c r="W144" s="2" t="s">
        <v>377</v>
      </c>
      <c r="X144" s="2" t="s">
        <v>377</v>
      </c>
      <c r="Y144" s="2" t="s">
        <v>377</v>
      </c>
      <c r="Z144" s="2" t="s">
        <v>377</v>
      </c>
      <c r="AA144" s="2" t="s">
        <v>377</v>
      </c>
      <c r="AB144" s="2" t="s">
        <v>377</v>
      </c>
      <c r="AC144" s="2" t="s">
        <v>377</v>
      </c>
      <c r="AD144" s="2" t="s">
        <v>377</v>
      </c>
      <c r="AE144" s="2" t="s">
        <v>377</v>
      </c>
      <c r="AF144" s="2" t="s">
        <v>377</v>
      </c>
      <c r="AG144" s="2" t="s">
        <v>377</v>
      </c>
      <c r="AH144" s="2">
        <v>10</v>
      </c>
      <c r="AI144" s="2" t="s">
        <v>5964</v>
      </c>
      <c r="AJ144" s="2">
        <v>585</v>
      </c>
      <c r="AK144" s="2" t="s">
        <v>3930</v>
      </c>
      <c r="AL144" s="2" t="s">
        <v>347</v>
      </c>
    </row>
    <row r="145" spans="1:38">
      <c r="A145" s="2" t="s">
        <v>3598</v>
      </c>
      <c r="B145" s="2" t="s">
        <v>3868</v>
      </c>
      <c r="C145" s="2">
        <v>16</v>
      </c>
      <c r="D145" s="2" t="s">
        <v>2588</v>
      </c>
      <c r="E145" s="2" t="s">
        <v>2589</v>
      </c>
      <c r="F145" s="2" t="s">
        <v>5965</v>
      </c>
      <c r="G145" s="2" t="s">
        <v>5966</v>
      </c>
      <c r="H145" s="2" t="s">
        <v>5967</v>
      </c>
      <c r="I145" s="2" t="s">
        <v>5530</v>
      </c>
      <c r="J145" s="2">
        <v>2</v>
      </c>
      <c r="K145" s="2" t="s">
        <v>1</v>
      </c>
      <c r="L145" s="3">
        <v>41323</v>
      </c>
      <c r="M145" s="2" t="s">
        <v>5531</v>
      </c>
      <c r="N145" s="3">
        <v>41340</v>
      </c>
      <c r="O145" s="3">
        <v>41364</v>
      </c>
      <c r="P145" s="5">
        <v>41354</v>
      </c>
      <c r="Q145" s="3">
        <v>41355</v>
      </c>
      <c r="R145" s="2" t="s">
        <v>377</v>
      </c>
      <c r="S145" s="2" t="s">
        <v>377</v>
      </c>
      <c r="T145" s="2" t="s">
        <v>377</v>
      </c>
      <c r="U145" s="2" t="s">
        <v>377</v>
      </c>
      <c r="V145" s="2" t="s">
        <v>377</v>
      </c>
      <c r="W145" s="2" t="s">
        <v>377</v>
      </c>
      <c r="X145" s="2" t="s">
        <v>377</v>
      </c>
      <c r="Y145" s="2" t="s">
        <v>377</v>
      </c>
      <c r="Z145" s="2" t="s">
        <v>377</v>
      </c>
      <c r="AA145" s="2" t="s">
        <v>377</v>
      </c>
      <c r="AB145" s="2" t="s">
        <v>377</v>
      </c>
      <c r="AC145" s="2" t="s">
        <v>377</v>
      </c>
      <c r="AD145" s="3">
        <v>41354</v>
      </c>
      <c r="AE145" s="2" t="s">
        <v>377</v>
      </c>
      <c r="AF145" s="2" t="s">
        <v>377</v>
      </c>
      <c r="AG145" s="2" t="s">
        <v>377</v>
      </c>
      <c r="AH145" s="2">
        <v>80</v>
      </c>
      <c r="AI145" s="2" t="s">
        <v>5825</v>
      </c>
      <c r="AJ145" s="2">
        <v>60001067</v>
      </c>
      <c r="AK145" s="2" t="s">
        <v>5967</v>
      </c>
      <c r="AL145" s="2" t="s">
        <v>371</v>
      </c>
    </row>
    <row r="146" spans="1:38">
      <c r="A146" s="2" t="s">
        <v>3598</v>
      </c>
      <c r="B146" s="2" t="s">
        <v>3868</v>
      </c>
      <c r="C146" s="2">
        <v>16</v>
      </c>
      <c r="D146" s="2" t="s">
        <v>2588</v>
      </c>
      <c r="E146" s="2" t="s">
        <v>2589</v>
      </c>
      <c r="F146" s="2" t="s">
        <v>5965</v>
      </c>
      <c r="G146" s="2" t="s">
        <v>5968</v>
      </c>
      <c r="H146" s="2" t="s">
        <v>5967</v>
      </c>
      <c r="I146" s="2" t="s">
        <v>5530</v>
      </c>
      <c r="J146" s="2">
        <v>1</v>
      </c>
      <c r="K146" s="2" t="s">
        <v>1</v>
      </c>
      <c r="L146" s="3">
        <v>41323</v>
      </c>
      <c r="M146" s="2" t="s">
        <v>5531</v>
      </c>
      <c r="N146" s="3">
        <v>41340</v>
      </c>
      <c r="O146" s="3">
        <v>41364</v>
      </c>
      <c r="P146" s="5">
        <v>41354</v>
      </c>
      <c r="Q146" s="3">
        <v>41355</v>
      </c>
      <c r="R146" s="2" t="s">
        <v>377</v>
      </c>
      <c r="S146" s="2" t="s">
        <v>377</v>
      </c>
      <c r="T146" s="2" t="s">
        <v>377</v>
      </c>
      <c r="U146" s="2" t="s">
        <v>377</v>
      </c>
      <c r="V146" s="2" t="s">
        <v>377</v>
      </c>
      <c r="W146" s="2" t="s">
        <v>377</v>
      </c>
      <c r="X146" s="2" t="s">
        <v>377</v>
      </c>
      <c r="Y146" s="2" t="s">
        <v>377</v>
      </c>
      <c r="Z146" s="2" t="s">
        <v>377</v>
      </c>
      <c r="AA146" s="2" t="s">
        <v>377</v>
      </c>
      <c r="AB146" s="2" t="s">
        <v>377</v>
      </c>
      <c r="AC146" s="2" t="s">
        <v>377</v>
      </c>
      <c r="AD146" s="3">
        <v>41354</v>
      </c>
      <c r="AE146" s="2" t="s">
        <v>377</v>
      </c>
      <c r="AF146" s="2" t="s">
        <v>377</v>
      </c>
      <c r="AG146" s="2" t="s">
        <v>377</v>
      </c>
      <c r="AH146" s="2">
        <v>80</v>
      </c>
      <c r="AI146" s="2" t="s">
        <v>5825</v>
      </c>
      <c r="AJ146" s="2">
        <v>60001067</v>
      </c>
      <c r="AK146" s="2" t="s">
        <v>5967</v>
      </c>
      <c r="AL146" s="2" t="s">
        <v>371</v>
      </c>
    </row>
    <row r="147" spans="1:38">
      <c r="A147" s="2" t="s">
        <v>3598</v>
      </c>
      <c r="B147" s="2" t="s">
        <v>3868</v>
      </c>
      <c r="C147" s="2">
        <v>16</v>
      </c>
      <c r="D147" s="2" t="s">
        <v>2379</v>
      </c>
      <c r="E147" s="2" t="s">
        <v>5969</v>
      </c>
      <c r="F147" s="2" t="s">
        <v>5232</v>
      </c>
      <c r="G147" s="2" t="s">
        <v>2391</v>
      </c>
      <c r="H147" s="2" t="s">
        <v>5233</v>
      </c>
      <c r="I147" s="2" t="s">
        <v>5530</v>
      </c>
      <c r="J147" s="2">
        <v>60</v>
      </c>
      <c r="K147" s="2" t="s">
        <v>1</v>
      </c>
      <c r="L147" s="3">
        <v>41338</v>
      </c>
      <c r="M147" s="2" t="s">
        <v>5531</v>
      </c>
      <c r="N147" s="3">
        <v>41338</v>
      </c>
      <c r="O147" s="3">
        <v>41729</v>
      </c>
      <c r="P147" s="5">
        <v>41757</v>
      </c>
      <c r="Q147" s="3">
        <v>41757</v>
      </c>
      <c r="R147" s="3">
        <v>41338</v>
      </c>
      <c r="S147" s="3">
        <v>41864</v>
      </c>
      <c r="T147" s="2" t="s">
        <v>377</v>
      </c>
      <c r="U147" s="2" t="s">
        <v>377</v>
      </c>
      <c r="V147" s="2" t="s">
        <v>377</v>
      </c>
      <c r="W147" s="3">
        <v>41530</v>
      </c>
      <c r="X147" s="2" t="s">
        <v>377</v>
      </c>
      <c r="Y147" s="3">
        <v>41578</v>
      </c>
      <c r="Z147" s="3">
        <v>41753</v>
      </c>
      <c r="AA147" s="2" t="s">
        <v>377</v>
      </c>
      <c r="AB147" s="2" t="s">
        <v>377</v>
      </c>
      <c r="AC147" s="3">
        <v>41753</v>
      </c>
      <c r="AD147" s="3">
        <v>41754</v>
      </c>
      <c r="AE147" s="3">
        <v>41752</v>
      </c>
      <c r="AF147" s="2" t="s">
        <v>377</v>
      </c>
      <c r="AG147" s="2" t="s">
        <v>377</v>
      </c>
      <c r="AH147" s="2">
        <v>80</v>
      </c>
      <c r="AI147" s="2" t="s">
        <v>5970</v>
      </c>
      <c r="AJ147" s="2">
        <v>60001199</v>
      </c>
      <c r="AK147" s="2" t="s">
        <v>5233</v>
      </c>
      <c r="AL147" s="2" t="s">
        <v>347</v>
      </c>
    </row>
    <row r="148" spans="1:38">
      <c r="A148" s="2" t="s">
        <v>3598</v>
      </c>
      <c r="B148" s="2" t="s">
        <v>3868</v>
      </c>
      <c r="C148" s="2">
        <v>16</v>
      </c>
      <c r="D148" s="2" t="s">
        <v>2379</v>
      </c>
      <c r="E148" s="2" t="s">
        <v>5971</v>
      </c>
      <c r="F148" s="2" t="s">
        <v>5238</v>
      </c>
      <c r="G148" s="2" t="s">
        <v>5972</v>
      </c>
      <c r="H148" s="2" t="s">
        <v>3007</v>
      </c>
      <c r="I148" s="2" t="s">
        <v>5530</v>
      </c>
      <c r="J148" s="2">
        <v>63</v>
      </c>
      <c r="K148" s="2" t="s">
        <v>1</v>
      </c>
      <c r="L148" s="3">
        <v>41283</v>
      </c>
      <c r="M148" s="2" t="s">
        <v>5531</v>
      </c>
      <c r="N148" s="3">
        <v>41340</v>
      </c>
      <c r="O148" s="3">
        <v>41910</v>
      </c>
      <c r="P148" s="5">
        <v>42108</v>
      </c>
      <c r="Q148" s="3">
        <v>42108</v>
      </c>
      <c r="R148" s="3">
        <v>41369</v>
      </c>
      <c r="S148" s="3">
        <v>41864</v>
      </c>
      <c r="T148" s="2" t="s">
        <v>377</v>
      </c>
      <c r="U148" s="2" t="s">
        <v>377</v>
      </c>
      <c r="V148" s="2" t="s">
        <v>377</v>
      </c>
      <c r="W148" s="3">
        <v>41900</v>
      </c>
      <c r="X148" s="2" t="s">
        <v>377</v>
      </c>
      <c r="Y148" s="3">
        <v>41948</v>
      </c>
      <c r="Z148" s="3">
        <v>41936</v>
      </c>
      <c r="AA148" s="2" t="s">
        <v>377</v>
      </c>
      <c r="AB148" s="2" t="s">
        <v>377</v>
      </c>
      <c r="AC148" s="3">
        <v>42107</v>
      </c>
      <c r="AD148" s="3">
        <v>42107</v>
      </c>
      <c r="AE148" s="3">
        <v>42107</v>
      </c>
      <c r="AF148" s="3">
        <v>42107</v>
      </c>
      <c r="AG148" s="3">
        <v>42107</v>
      </c>
      <c r="AH148" s="2">
        <v>80</v>
      </c>
      <c r="AI148" s="2" t="s">
        <v>5973</v>
      </c>
      <c r="AJ148" s="2">
        <v>60001215</v>
      </c>
      <c r="AK148" s="2" t="s">
        <v>3007</v>
      </c>
      <c r="AL148" s="2" t="s">
        <v>347</v>
      </c>
    </row>
    <row r="149" spans="1:38">
      <c r="A149" s="2" t="s">
        <v>3598</v>
      </c>
      <c r="B149" s="2" t="s">
        <v>3868</v>
      </c>
      <c r="C149" s="2">
        <v>16</v>
      </c>
      <c r="D149" s="2" t="s">
        <v>2379</v>
      </c>
      <c r="E149" s="2" t="s">
        <v>2396</v>
      </c>
      <c r="F149" s="2" t="s">
        <v>5238</v>
      </c>
      <c r="G149" s="2" t="s">
        <v>5974</v>
      </c>
      <c r="H149" s="2" t="s">
        <v>3007</v>
      </c>
      <c r="I149" s="2" t="s">
        <v>5530</v>
      </c>
      <c r="J149" s="2">
        <v>80</v>
      </c>
      <c r="K149" s="2" t="s">
        <v>1</v>
      </c>
      <c r="L149" s="3">
        <v>41283</v>
      </c>
      <c r="M149" s="2" t="s">
        <v>5531</v>
      </c>
      <c r="N149" s="3">
        <v>41340</v>
      </c>
      <c r="O149" s="3">
        <v>41910</v>
      </c>
      <c r="P149" s="5">
        <v>42303</v>
      </c>
      <c r="Q149" s="3">
        <v>42303</v>
      </c>
      <c r="R149" s="3">
        <v>41359</v>
      </c>
      <c r="S149" s="3">
        <v>41191</v>
      </c>
      <c r="T149" s="2" t="s">
        <v>377</v>
      </c>
      <c r="U149" s="2" t="s">
        <v>377</v>
      </c>
      <c r="V149" s="2" t="s">
        <v>377</v>
      </c>
      <c r="W149" s="2" t="s">
        <v>377</v>
      </c>
      <c r="X149" s="2" t="s">
        <v>377</v>
      </c>
      <c r="Y149" s="3">
        <v>42124</v>
      </c>
      <c r="Z149" s="2" t="s">
        <v>377</v>
      </c>
      <c r="AA149" s="2" t="s">
        <v>377</v>
      </c>
      <c r="AB149" s="2" t="s">
        <v>377</v>
      </c>
      <c r="AC149" s="3">
        <v>42297</v>
      </c>
      <c r="AD149" s="3">
        <v>42297</v>
      </c>
      <c r="AE149" s="3">
        <v>42297</v>
      </c>
      <c r="AF149" s="2" t="s">
        <v>377</v>
      </c>
      <c r="AG149" s="2" t="s">
        <v>377</v>
      </c>
      <c r="AH149" s="2">
        <v>90</v>
      </c>
      <c r="AI149" s="2" t="s">
        <v>5975</v>
      </c>
      <c r="AJ149" s="2">
        <v>60001215</v>
      </c>
      <c r="AK149" s="2" t="s">
        <v>3007</v>
      </c>
      <c r="AL149" s="2" t="s">
        <v>347</v>
      </c>
    </row>
    <row r="150" spans="1:38">
      <c r="A150" s="2" t="s">
        <v>3598</v>
      </c>
      <c r="B150" s="2" t="s">
        <v>3868</v>
      </c>
      <c r="C150" s="2">
        <v>16</v>
      </c>
      <c r="D150" s="2" t="s">
        <v>2578</v>
      </c>
      <c r="E150" s="2" t="s">
        <v>5976</v>
      </c>
      <c r="F150" s="2" t="s">
        <v>5977</v>
      </c>
      <c r="G150" s="2" t="s">
        <v>5978</v>
      </c>
      <c r="H150" s="2" t="s">
        <v>5979</v>
      </c>
      <c r="I150" s="2" t="s">
        <v>5505</v>
      </c>
      <c r="J150" s="2">
        <v>80</v>
      </c>
      <c r="K150" s="2" t="s">
        <v>1</v>
      </c>
      <c r="L150" s="3">
        <v>41353</v>
      </c>
      <c r="M150" s="2" t="s">
        <v>5531</v>
      </c>
      <c r="N150" s="3">
        <v>41359</v>
      </c>
      <c r="O150" s="3">
        <v>41910</v>
      </c>
      <c r="P150" s="5">
        <v>42638</v>
      </c>
      <c r="Q150" s="2" t="s">
        <v>377</v>
      </c>
      <c r="R150" s="3">
        <v>41389</v>
      </c>
      <c r="S150" s="3">
        <v>41864</v>
      </c>
      <c r="T150" s="2" t="s">
        <v>377</v>
      </c>
      <c r="U150" s="2" t="s">
        <v>377</v>
      </c>
      <c r="V150" s="2" t="s">
        <v>377</v>
      </c>
      <c r="W150" s="3">
        <v>41970</v>
      </c>
      <c r="X150" s="2" t="s">
        <v>377</v>
      </c>
      <c r="Y150" s="2" t="s">
        <v>377</v>
      </c>
      <c r="Z150" s="2" t="s">
        <v>377</v>
      </c>
      <c r="AA150" s="3">
        <v>42325</v>
      </c>
      <c r="AB150" s="2" t="s">
        <v>377</v>
      </c>
      <c r="AC150" s="2" t="s">
        <v>377</v>
      </c>
      <c r="AD150" s="2" t="s">
        <v>377</v>
      </c>
      <c r="AE150" s="2" t="s">
        <v>377</v>
      </c>
      <c r="AF150" s="2" t="s">
        <v>377</v>
      </c>
      <c r="AG150" s="2" t="s">
        <v>377</v>
      </c>
      <c r="AH150" s="2">
        <v>30</v>
      </c>
      <c r="AI150" s="2" t="s">
        <v>5980</v>
      </c>
      <c r="AJ150" s="2">
        <v>60001304</v>
      </c>
      <c r="AK150" s="2" t="s">
        <v>5981</v>
      </c>
      <c r="AL150" s="2" t="s">
        <v>347</v>
      </c>
    </row>
    <row r="151" spans="1:38">
      <c r="A151" s="2" t="s">
        <v>3598</v>
      </c>
      <c r="B151" s="2" t="s">
        <v>3868</v>
      </c>
      <c r="C151" s="2">
        <v>16</v>
      </c>
      <c r="D151" s="2" t="s">
        <v>2540</v>
      </c>
      <c r="E151" s="2" t="s">
        <v>2546</v>
      </c>
      <c r="F151" s="2" t="s">
        <v>5982</v>
      </c>
      <c r="G151" s="2" t="s">
        <v>5983</v>
      </c>
      <c r="H151" s="2" t="s">
        <v>5984</v>
      </c>
      <c r="I151" s="2" t="s">
        <v>5505</v>
      </c>
      <c r="J151" s="2">
        <v>31</v>
      </c>
      <c r="K151" s="2" t="s">
        <v>1</v>
      </c>
      <c r="L151" s="3">
        <v>41389</v>
      </c>
      <c r="M151" s="2" t="s">
        <v>5531</v>
      </c>
      <c r="N151" s="3">
        <v>41389</v>
      </c>
      <c r="O151" s="3">
        <v>41871</v>
      </c>
      <c r="P151" s="5">
        <v>42538</v>
      </c>
      <c r="Q151" s="2" t="s">
        <v>377</v>
      </c>
      <c r="R151" s="3">
        <v>41429</v>
      </c>
      <c r="S151" s="3">
        <v>41715</v>
      </c>
      <c r="T151" s="2" t="s">
        <v>377</v>
      </c>
      <c r="U151" s="2" t="s">
        <v>377</v>
      </c>
      <c r="V151" s="2" t="s">
        <v>377</v>
      </c>
      <c r="W151" s="3">
        <v>42293</v>
      </c>
      <c r="X151" s="2" t="s">
        <v>377</v>
      </c>
      <c r="Y151" s="2" t="s">
        <v>377</v>
      </c>
      <c r="Z151" s="2" t="s">
        <v>377</v>
      </c>
      <c r="AA151" s="3">
        <v>42313</v>
      </c>
      <c r="AB151" s="2" t="s">
        <v>377</v>
      </c>
      <c r="AC151" s="2" t="s">
        <v>377</v>
      </c>
      <c r="AD151" s="2" t="s">
        <v>377</v>
      </c>
      <c r="AE151" s="2" t="s">
        <v>377</v>
      </c>
      <c r="AF151" s="2" t="s">
        <v>377</v>
      </c>
      <c r="AG151" s="2" t="s">
        <v>377</v>
      </c>
      <c r="AH151" s="2">
        <v>30</v>
      </c>
      <c r="AI151" s="2" t="s">
        <v>5985</v>
      </c>
      <c r="AJ151" s="2">
        <v>60006065</v>
      </c>
      <c r="AK151" s="2" t="s">
        <v>5986</v>
      </c>
      <c r="AL151" s="2" t="s">
        <v>371</v>
      </c>
    </row>
    <row r="152" spans="1:38">
      <c r="A152" s="2" t="s">
        <v>3598</v>
      </c>
      <c r="B152" s="2" t="s">
        <v>3868</v>
      </c>
      <c r="C152" s="2">
        <v>16</v>
      </c>
      <c r="D152" s="2" t="s">
        <v>2379</v>
      </c>
      <c r="E152" s="2" t="s">
        <v>2396</v>
      </c>
      <c r="F152" s="2" t="s">
        <v>3870</v>
      </c>
      <c r="G152" s="2" t="s">
        <v>3870</v>
      </c>
      <c r="H152" s="2" t="s">
        <v>3871</v>
      </c>
      <c r="I152" s="2" t="s">
        <v>5530</v>
      </c>
      <c r="J152" s="2">
        <v>26</v>
      </c>
      <c r="K152" s="2" t="s">
        <v>1</v>
      </c>
      <c r="L152" s="3">
        <v>41410</v>
      </c>
      <c r="M152" s="2" t="s">
        <v>5531</v>
      </c>
      <c r="N152" s="3">
        <v>41415</v>
      </c>
      <c r="O152" s="3">
        <v>41489</v>
      </c>
      <c r="P152" s="5">
        <v>42387</v>
      </c>
      <c r="Q152" s="3">
        <v>42367</v>
      </c>
      <c r="R152" s="2" t="s">
        <v>377</v>
      </c>
      <c r="S152" s="2" t="s">
        <v>377</v>
      </c>
      <c r="T152" s="2" t="s">
        <v>377</v>
      </c>
      <c r="U152" s="2" t="s">
        <v>377</v>
      </c>
      <c r="V152" s="2" t="s">
        <v>377</v>
      </c>
      <c r="W152" s="3">
        <v>41869</v>
      </c>
      <c r="X152" s="2" t="s">
        <v>377</v>
      </c>
      <c r="Y152" s="2" t="s">
        <v>377</v>
      </c>
      <c r="Z152" s="2" t="s">
        <v>377</v>
      </c>
      <c r="AA152" s="3">
        <v>42201</v>
      </c>
      <c r="AB152" s="2" t="s">
        <v>377</v>
      </c>
      <c r="AC152" s="2" t="s">
        <v>377</v>
      </c>
      <c r="AD152" s="2" t="s">
        <v>377</v>
      </c>
      <c r="AE152" s="3">
        <v>42355</v>
      </c>
      <c r="AF152" s="2" t="s">
        <v>377</v>
      </c>
      <c r="AG152" s="2" t="s">
        <v>377</v>
      </c>
      <c r="AH152" s="2">
        <v>90</v>
      </c>
      <c r="AI152" s="2" t="s">
        <v>5987</v>
      </c>
      <c r="AJ152" s="2">
        <v>1537</v>
      </c>
      <c r="AK152" s="2" t="s">
        <v>3871</v>
      </c>
      <c r="AL152" s="2" t="s">
        <v>371</v>
      </c>
    </row>
    <row r="153" spans="1:38">
      <c r="A153" s="2" t="s">
        <v>3598</v>
      </c>
      <c r="B153" s="2" t="s">
        <v>3868</v>
      </c>
      <c r="C153" s="2">
        <v>16</v>
      </c>
      <c r="D153" s="2" t="s">
        <v>2379</v>
      </c>
      <c r="E153" s="2" t="s">
        <v>5988</v>
      </c>
      <c r="F153" s="2" t="s">
        <v>5989</v>
      </c>
      <c r="G153" s="2" t="s">
        <v>5990</v>
      </c>
      <c r="H153" s="2" t="s">
        <v>5991</v>
      </c>
      <c r="I153" s="2" t="s">
        <v>5505</v>
      </c>
      <c r="J153" s="2">
        <v>61</v>
      </c>
      <c r="K153" s="2" t="s">
        <v>1</v>
      </c>
      <c r="L153" s="3">
        <v>41375</v>
      </c>
      <c r="M153" s="2" t="s">
        <v>5531</v>
      </c>
      <c r="N153" s="3">
        <v>41375</v>
      </c>
      <c r="O153" s="3">
        <v>42002</v>
      </c>
      <c r="P153" s="5">
        <v>42659</v>
      </c>
      <c r="Q153" s="2" t="s">
        <v>377</v>
      </c>
      <c r="R153" s="3">
        <v>41437</v>
      </c>
      <c r="S153" s="3">
        <v>41864</v>
      </c>
      <c r="T153" s="2" t="s">
        <v>377</v>
      </c>
      <c r="U153" s="2" t="s">
        <v>377</v>
      </c>
      <c r="V153" s="3">
        <v>41940</v>
      </c>
      <c r="W153" s="2" t="s">
        <v>377</v>
      </c>
      <c r="X153" s="2" t="s">
        <v>377</v>
      </c>
      <c r="Y153" s="2" t="s">
        <v>377</v>
      </c>
      <c r="Z153" s="2" t="s">
        <v>377</v>
      </c>
      <c r="AA153" s="2" t="s">
        <v>377</v>
      </c>
      <c r="AB153" s="2" t="s">
        <v>377</v>
      </c>
      <c r="AC153" s="2" t="s">
        <v>377</v>
      </c>
      <c r="AD153" s="2" t="s">
        <v>377</v>
      </c>
      <c r="AE153" s="2" t="s">
        <v>377</v>
      </c>
      <c r="AF153" s="2" t="s">
        <v>377</v>
      </c>
      <c r="AG153" s="2" t="s">
        <v>377</v>
      </c>
      <c r="AH153" s="2">
        <v>20</v>
      </c>
      <c r="AI153" s="2" t="s">
        <v>5992</v>
      </c>
      <c r="AJ153" s="2">
        <v>1645</v>
      </c>
      <c r="AK153" s="2" t="s">
        <v>5993</v>
      </c>
      <c r="AL153" s="2" t="s">
        <v>347</v>
      </c>
    </row>
    <row r="154" spans="1:38">
      <c r="A154" s="2" t="s">
        <v>3598</v>
      </c>
      <c r="B154" s="2" t="s">
        <v>3876</v>
      </c>
      <c r="C154" s="2">
        <v>16</v>
      </c>
      <c r="D154" s="2" t="s">
        <v>2413</v>
      </c>
      <c r="E154" s="2" t="s">
        <v>2414</v>
      </c>
      <c r="F154" s="2" t="s">
        <v>3886</v>
      </c>
      <c r="G154" s="2" t="s">
        <v>3886</v>
      </c>
      <c r="H154" s="2" t="s">
        <v>3887</v>
      </c>
      <c r="I154" s="2" t="s">
        <v>5505</v>
      </c>
      <c r="J154" s="2">
        <v>20</v>
      </c>
      <c r="K154" s="2" t="s">
        <v>1</v>
      </c>
      <c r="L154" s="3">
        <v>41373</v>
      </c>
      <c r="M154" s="2" t="s">
        <v>5531</v>
      </c>
      <c r="N154" s="3">
        <v>41373</v>
      </c>
      <c r="O154" s="3">
        <v>42062</v>
      </c>
      <c r="P154" s="5">
        <v>42576</v>
      </c>
      <c r="Q154" s="2" t="s">
        <v>377</v>
      </c>
      <c r="R154" s="3">
        <v>41418</v>
      </c>
      <c r="S154" s="2" t="s">
        <v>377</v>
      </c>
      <c r="T154" s="3">
        <v>41522</v>
      </c>
      <c r="U154" s="2" t="s">
        <v>377</v>
      </c>
      <c r="V154" s="3">
        <v>41933</v>
      </c>
      <c r="W154" s="2" t="s">
        <v>377</v>
      </c>
      <c r="X154" s="2" t="s">
        <v>377</v>
      </c>
      <c r="Y154" s="3">
        <v>41465</v>
      </c>
      <c r="Z154" s="2" t="s">
        <v>377</v>
      </c>
      <c r="AA154" s="2" t="s">
        <v>377</v>
      </c>
      <c r="AB154" s="2" t="s">
        <v>377</v>
      </c>
      <c r="AC154" s="2" t="s">
        <v>377</v>
      </c>
      <c r="AD154" s="2" t="s">
        <v>377</v>
      </c>
      <c r="AE154" s="2" t="s">
        <v>377</v>
      </c>
      <c r="AF154" s="2" t="s">
        <v>377</v>
      </c>
      <c r="AG154" s="2" t="s">
        <v>377</v>
      </c>
      <c r="AH154" s="2">
        <v>20</v>
      </c>
      <c r="AI154" s="2" t="s">
        <v>3888</v>
      </c>
      <c r="AJ154" s="2">
        <v>272</v>
      </c>
      <c r="AK154" s="2" t="s">
        <v>3887</v>
      </c>
      <c r="AL154" s="2" t="s">
        <v>371</v>
      </c>
    </row>
    <row r="155" spans="1:38">
      <c r="A155" s="2" t="s">
        <v>3598</v>
      </c>
      <c r="B155" s="2" t="s">
        <v>3876</v>
      </c>
      <c r="C155" s="2">
        <v>16</v>
      </c>
      <c r="D155" s="2" t="s">
        <v>2413</v>
      </c>
      <c r="E155" s="2" t="s">
        <v>2414</v>
      </c>
      <c r="F155" s="2" t="s">
        <v>3886</v>
      </c>
      <c r="G155" s="2" t="s">
        <v>3891</v>
      </c>
      <c r="H155" s="2" t="s">
        <v>3892</v>
      </c>
      <c r="I155" s="2" t="s">
        <v>5505</v>
      </c>
      <c r="J155" s="2">
        <v>80</v>
      </c>
      <c r="K155" s="2" t="s">
        <v>1</v>
      </c>
      <c r="L155" s="3">
        <v>41373</v>
      </c>
      <c r="M155" s="2" t="s">
        <v>5531</v>
      </c>
      <c r="N155" s="3">
        <v>41373</v>
      </c>
      <c r="O155" s="3">
        <v>42149</v>
      </c>
      <c r="P155" s="5">
        <v>42688</v>
      </c>
      <c r="Q155" s="2" t="s">
        <v>377</v>
      </c>
      <c r="R155" s="3">
        <v>41418</v>
      </c>
      <c r="S155" s="3">
        <v>41465</v>
      </c>
      <c r="T155" s="3">
        <v>41522</v>
      </c>
      <c r="U155" s="3">
        <v>41943</v>
      </c>
      <c r="V155" s="2" t="s">
        <v>377</v>
      </c>
      <c r="W155" s="2" t="s">
        <v>377</v>
      </c>
      <c r="X155" s="2" t="s">
        <v>377</v>
      </c>
      <c r="Y155" s="2" t="s">
        <v>377</v>
      </c>
      <c r="Z155" s="2" t="s">
        <v>377</v>
      </c>
      <c r="AA155" s="2" t="s">
        <v>377</v>
      </c>
      <c r="AB155" s="2" t="s">
        <v>377</v>
      </c>
      <c r="AC155" s="2" t="s">
        <v>377</v>
      </c>
      <c r="AD155" s="2" t="s">
        <v>377</v>
      </c>
      <c r="AE155" s="2" t="s">
        <v>377</v>
      </c>
      <c r="AF155" s="2" t="s">
        <v>377</v>
      </c>
      <c r="AG155" s="2" t="s">
        <v>377</v>
      </c>
      <c r="AH155" s="2">
        <v>20</v>
      </c>
      <c r="AI155" s="2" t="s">
        <v>3893</v>
      </c>
      <c r="AJ155" s="2">
        <v>272</v>
      </c>
      <c r="AK155" s="2" t="s">
        <v>3887</v>
      </c>
      <c r="AL155" s="2" t="s">
        <v>347</v>
      </c>
    </row>
    <row r="156" spans="1:38">
      <c r="A156" s="2" t="s">
        <v>3598</v>
      </c>
      <c r="B156" s="2" t="s">
        <v>3876</v>
      </c>
      <c r="C156" s="2">
        <v>16</v>
      </c>
      <c r="D156" s="2" t="s">
        <v>2454</v>
      </c>
      <c r="E156" s="2" t="s">
        <v>3908</v>
      </c>
      <c r="F156" s="2" t="s">
        <v>3910</v>
      </c>
      <c r="G156" s="2" t="s">
        <v>3912</v>
      </c>
      <c r="H156" s="2" t="s">
        <v>3911</v>
      </c>
      <c r="I156" s="2" t="s">
        <v>5505</v>
      </c>
      <c r="J156" s="2">
        <v>60</v>
      </c>
      <c r="K156" s="2" t="s">
        <v>1</v>
      </c>
      <c r="L156" s="3">
        <v>41418</v>
      </c>
      <c r="M156" s="2" t="s">
        <v>5531</v>
      </c>
      <c r="N156" s="3">
        <v>41418</v>
      </c>
      <c r="O156" s="3">
        <v>42216</v>
      </c>
      <c r="P156" s="5">
        <v>42604</v>
      </c>
      <c r="Q156" s="2" t="s">
        <v>377</v>
      </c>
      <c r="R156" s="3">
        <v>41493</v>
      </c>
      <c r="S156" s="3">
        <v>41597</v>
      </c>
      <c r="T156" s="3">
        <v>41652</v>
      </c>
      <c r="U156" s="3">
        <v>41943</v>
      </c>
      <c r="V156" s="2" t="s">
        <v>377</v>
      </c>
      <c r="W156" s="2" t="s">
        <v>377</v>
      </c>
      <c r="X156" s="2" t="s">
        <v>377</v>
      </c>
      <c r="Y156" s="2" t="s">
        <v>377</v>
      </c>
      <c r="Z156" s="2" t="s">
        <v>377</v>
      </c>
      <c r="AA156" s="2" t="s">
        <v>377</v>
      </c>
      <c r="AB156" s="2" t="s">
        <v>377</v>
      </c>
      <c r="AC156" s="2" t="s">
        <v>377</v>
      </c>
      <c r="AD156" s="2" t="s">
        <v>377</v>
      </c>
      <c r="AE156" s="2" t="s">
        <v>377</v>
      </c>
      <c r="AF156" s="2" t="s">
        <v>377</v>
      </c>
      <c r="AG156" s="2" t="s">
        <v>377</v>
      </c>
      <c r="AH156" s="2">
        <v>10</v>
      </c>
      <c r="AI156" s="2" t="s">
        <v>377</v>
      </c>
      <c r="AJ156" s="2">
        <v>354</v>
      </c>
      <c r="AK156" s="2" t="s">
        <v>3911</v>
      </c>
      <c r="AL156" s="2" t="s">
        <v>347</v>
      </c>
    </row>
    <row r="157" spans="1:38">
      <c r="A157" s="2" t="s">
        <v>3598</v>
      </c>
      <c r="B157" s="2" t="s">
        <v>3876</v>
      </c>
      <c r="C157" s="2">
        <v>16</v>
      </c>
      <c r="D157" s="2" t="s">
        <v>2413</v>
      </c>
      <c r="E157" s="2" t="s">
        <v>2425</v>
      </c>
      <c r="F157" s="2" t="s">
        <v>5994</v>
      </c>
      <c r="G157" s="2" t="s">
        <v>5995</v>
      </c>
      <c r="H157" s="2" t="s">
        <v>5996</v>
      </c>
      <c r="I157" s="2" t="s">
        <v>5530</v>
      </c>
      <c r="J157" s="2">
        <v>67</v>
      </c>
      <c r="K157" s="2" t="s">
        <v>1</v>
      </c>
      <c r="L157" s="3">
        <v>41352</v>
      </c>
      <c r="M157" s="2" t="s">
        <v>5531</v>
      </c>
      <c r="N157" s="3">
        <v>41352</v>
      </c>
      <c r="O157" s="3">
        <v>42216</v>
      </c>
      <c r="P157" s="5">
        <v>42198</v>
      </c>
      <c r="Q157" s="3">
        <v>42212</v>
      </c>
      <c r="R157" s="3">
        <v>41452</v>
      </c>
      <c r="S157" s="3">
        <v>41943</v>
      </c>
      <c r="T157" s="2" t="s">
        <v>377</v>
      </c>
      <c r="U157" s="3">
        <v>41347</v>
      </c>
      <c r="V157" s="2" t="s">
        <v>377</v>
      </c>
      <c r="W157" s="3">
        <v>41943</v>
      </c>
      <c r="X157" s="3">
        <v>41899</v>
      </c>
      <c r="Y157" s="3">
        <v>41899</v>
      </c>
      <c r="Z157" s="2" t="s">
        <v>377</v>
      </c>
      <c r="AA157" s="2" t="s">
        <v>377</v>
      </c>
      <c r="AB157" s="3">
        <v>41978</v>
      </c>
      <c r="AC157" s="2" t="s">
        <v>377</v>
      </c>
      <c r="AD157" s="2" t="s">
        <v>377</v>
      </c>
      <c r="AE157" s="3">
        <v>42208</v>
      </c>
      <c r="AF157" s="2" t="s">
        <v>377</v>
      </c>
      <c r="AG157" s="2" t="s">
        <v>377</v>
      </c>
      <c r="AH157" s="2">
        <v>80</v>
      </c>
      <c r="AI157" s="2" t="s">
        <v>5997</v>
      </c>
      <c r="AJ157" s="2">
        <v>584</v>
      </c>
      <c r="AK157" s="2" t="s">
        <v>5998</v>
      </c>
      <c r="AL157" s="2" t="s">
        <v>347</v>
      </c>
    </row>
    <row r="158" spans="1:38">
      <c r="A158" s="2" t="s">
        <v>3598</v>
      </c>
      <c r="B158" s="2" t="s">
        <v>3876</v>
      </c>
      <c r="C158" s="2">
        <v>16</v>
      </c>
      <c r="D158" s="2" t="s">
        <v>2487</v>
      </c>
      <c r="E158" s="2" t="s">
        <v>2498</v>
      </c>
      <c r="F158" s="2" t="s">
        <v>3923</v>
      </c>
      <c r="G158" s="2" t="s">
        <v>3925</v>
      </c>
      <c r="H158" s="2" t="s">
        <v>3926</v>
      </c>
      <c r="I158" s="2" t="s">
        <v>5505</v>
      </c>
      <c r="J158" s="2">
        <v>80</v>
      </c>
      <c r="K158" s="2" t="s">
        <v>1</v>
      </c>
      <c r="L158" s="3">
        <v>41324</v>
      </c>
      <c r="M158" s="2" t="s">
        <v>5531</v>
      </c>
      <c r="N158" s="3">
        <v>41324</v>
      </c>
      <c r="O158" s="3">
        <v>42444</v>
      </c>
      <c r="P158" s="5">
        <v>42643</v>
      </c>
      <c r="Q158" s="2" t="s">
        <v>377</v>
      </c>
      <c r="R158" s="3">
        <v>41428</v>
      </c>
      <c r="S158" s="3">
        <v>41568</v>
      </c>
      <c r="T158" s="3">
        <v>41668</v>
      </c>
      <c r="U158" s="3">
        <v>41754</v>
      </c>
      <c r="V158" s="2" t="s">
        <v>377</v>
      </c>
      <c r="W158" s="2" t="s">
        <v>377</v>
      </c>
      <c r="X158" s="2" t="s">
        <v>377</v>
      </c>
      <c r="Y158" s="2" t="s">
        <v>377</v>
      </c>
      <c r="Z158" s="2" t="s">
        <v>377</v>
      </c>
      <c r="AA158" s="2" t="s">
        <v>377</v>
      </c>
      <c r="AB158" s="2" t="s">
        <v>377</v>
      </c>
      <c r="AC158" s="2" t="s">
        <v>377</v>
      </c>
      <c r="AD158" s="2" t="s">
        <v>377</v>
      </c>
      <c r="AE158" s="2" t="s">
        <v>377</v>
      </c>
      <c r="AF158" s="2" t="s">
        <v>377</v>
      </c>
      <c r="AG158" s="2" t="s">
        <v>377</v>
      </c>
      <c r="AH158" s="2">
        <v>10</v>
      </c>
      <c r="AI158" s="2" t="s">
        <v>377</v>
      </c>
      <c r="AJ158" s="2">
        <v>679</v>
      </c>
      <c r="AK158" s="2" t="s">
        <v>3924</v>
      </c>
      <c r="AL158" s="2" t="s">
        <v>347</v>
      </c>
    </row>
    <row r="159" spans="1:38">
      <c r="A159" s="2" t="s">
        <v>3598</v>
      </c>
      <c r="B159" s="2" t="s">
        <v>3876</v>
      </c>
      <c r="C159" s="2">
        <v>16</v>
      </c>
      <c r="D159" s="2" t="s">
        <v>2399</v>
      </c>
      <c r="E159" s="2" t="s">
        <v>3877</v>
      </c>
      <c r="F159" s="2" t="s">
        <v>3879</v>
      </c>
      <c r="G159" s="2" t="s">
        <v>3881</v>
      </c>
      <c r="H159" s="2" t="s">
        <v>3882</v>
      </c>
      <c r="I159" s="2" t="s">
        <v>5505</v>
      </c>
      <c r="J159" s="2">
        <v>75</v>
      </c>
      <c r="K159" s="2" t="s">
        <v>1</v>
      </c>
      <c r="L159" s="3">
        <v>41324</v>
      </c>
      <c r="M159" s="2" t="s">
        <v>5531</v>
      </c>
      <c r="N159" s="3">
        <v>41324</v>
      </c>
      <c r="O159" s="3">
        <v>42009</v>
      </c>
      <c r="P159" s="5">
        <v>42853</v>
      </c>
      <c r="Q159" s="2" t="s">
        <v>377</v>
      </c>
      <c r="R159" s="3">
        <v>41437</v>
      </c>
      <c r="S159" s="2" t="s">
        <v>377</v>
      </c>
      <c r="T159" s="2" t="s">
        <v>377</v>
      </c>
      <c r="U159" s="3">
        <v>41522</v>
      </c>
      <c r="V159" s="2" t="s">
        <v>377</v>
      </c>
      <c r="W159" s="2" t="s">
        <v>377</v>
      </c>
      <c r="X159" s="2" t="s">
        <v>377</v>
      </c>
      <c r="Y159" s="2" t="s">
        <v>377</v>
      </c>
      <c r="Z159" s="2" t="s">
        <v>377</v>
      </c>
      <c r="AA159" s="2" t="s">
        <v>377</v>
      </c>
      <c r="AB159" s="2" t="s">
        <v>377</v>
      </c>
      <c r="AC159" s="2" t="s">
        <v>377</v>
      </c>
      <c r="AD159" s="2" t="s">
        <v>377</v>
      </c>
      <c r="AE159" s="2" t="s">
        <v>377</v>
      </c>
      <c r="AF159" s="2" t="s">
        <v>377</v>
      </c>
      <c r="AG159" s="2" t="s">
        <v>377</v>
      </c>
      <c r="AH159" s="2">
        <v>30</v>
      </c>
      <c r="AI159" s="2" t="s">
        <v>3883</v>
      </c>
      <c r="AJ159" s="2">
        <v>731</v>
      </c>
      <c r="AK159" s="2" t="s">
        <v>3880</v>
      </c>
      <c r="AL159" s="2" t="s">
        <v>347</v>
      </c>
    </row>
    <row r="160" spans="1:38">
      <c r="A160" s="2" t="s">
        <v>3598</v>
      </c>
      <c r="B160" s="2" t="s">
        <v>3876</v>
      </c>
      <c r="C160" s="2">
        <v>16</v>
      </c>
      <c r="D160" s="2" t="s">
        <v>2474</v>
      </c>
      <c r="E160" s="2" t="s">
        <v>3914</v>
      </c>
      <c r="F160" s="2" t="s">
        <v>3916</v>
      </c>
      <c r="G160" s="2" t="s">
        <v>3918</v>
      </c>
      <c r="H160" s="2" t="s">
        <v>3919</v>
      </c>
      <c r="I160" s="2" t="s">
        <v>5505</v>
      </c>
      <c r="J160" s="2">
        <v>80</v>
      </c>
      <c r="K160" s="2" t="s">
        <v>1</v>
      </c>
      <c r="L160" s="3">
        <v>41372</v>
      </c>
      <c r="M160" s="2" t="s">
        <v>5531</v>
      </c>
      <c r="N160" s="3">
        <v>41372</v>
      </c>
      <c r="O160" s="3">
        <v>42216</v>
      </c>
      <c r="P160" s="5">
        <v>42734</v>
      </c>
      <c r="Q160" s="2" t="s">
        <v>377</v>
      </c>
      <c r="R160" s="3">
        <v>41471</v>
      </c>
      <c r="S160" s="3">
        <v>41535</v>
      </c>
      <c r="T160" s="3">
        <v>41598</v>
      </c>
      <c r="U160" s="3">
        <v>41943</v>
      </c>
      <c r="V160" s="2" t="s">
        <v>377</v>
      </c>
      <c r="W160" s="2" t="s">
        <v>377</v>
      </c>
      <c r="X160" s="2" t="s">
        <v>377</v>
      </c>
      <c r="Y160" s="2" t="s">
        <v>377</v>
      </c>
      <c r="Z160" s="2" t="s">
        <v>377</v>
      </c>
      <c r="AA160" s="2" t="s">
        <v>377</v>
      </c>
      <c r="AB160" s="2" t="s">
        <v>377</v>
      </c>
      <c r="AC160" s="2" t="s">
        <v>377</v>
      </c>
      <c r="AD160" s="2" t="s">
        <v>377</v>
      </c>
      <c r="AE160" s="2" t="s">
        <v>377</v>
      </c>
      <c r="AF160" s="2" t="s">
        <v>377</v>
      </c>
      <c r="AG160" s="2" t="s">
        <v>377</v>
      </c>
      <c r="AH160" s="2">
        <v>20</v>
      </c>
      <c r="AI160" s="2" t="s">
        <v>3920</v>
      </c>
      <c r="AJ160" s="2">
        <v>60004040</v>
      </c>
      <c r="AK160" s="2" t="s">
        <v>3917</v>
      </c>
      <c r="AL160" s="2" t="s">
        <v>347</v>
      </c>
    </row>
    <row r="161" spans="1:38">
      <c r="A161" s="2" t="s">
        <v>3598</v>
      </c>
      <c r="B161" s="2" t="s">
        <v>3876</v>
      </c>
      <c r="C161" s="2">
        <v>16</v>
      </c>
      <c r="D161" s="2" t="s">
        <v>2487</v>
      </c>
      <c r="E161" s="2" t="s">
        <v>2488</v>
      </c>
      <c r="F161" s="2" t="s">
        <v>5288</v>
      </c>
      <c r="G161" s="2" t="s">
        <v>5999</v>
      </c>
      <c r="H161" s="2" t="s">
        <v>6000</v>
      </c>
      <c r="I161" s="2" t="s">
        <v>5505</v>
      </c>
      <c r="J161" s="2">
        <v>75</v>
      </c>
      <c r="K161" s="2" t="s">
        <v>1</v>
      </c>
      <c r="L161" s="3">
        <v>41351</v>
      </c>
      <c r="M161" s="2" t="s">
        <v>5531</v>
      </c>
      <c r="N161" s="3">
        <v>41352</v>
      </c>
      <c r="O161" s="3">
        <v>42216</v>
      </c>
      <c r="P161" s="5">
        <v>42614</v>
      </c>
      <c r="Q161" s="2" t="s">
        <v>377</v>
      </c>
      <c r="R161" s="3">
        <v>41453</v>
      </c>
      <c r="S161" s="3">
        <v>41458</v>
      </c>
      <c r="T161" s="3">
        <v>41458</v>
      </c>
      <c r="U161" s="3">
        <v>41943</v>
      </c>
      <c r="V161" s="3">
        <v>42213</v>
      </c>
      <c r="W161" s="2" t="s">
        <v>377</v>
      </c>
      <c r="X161" s="2" t="s">
        <v>377</v>
      </c>
      <c r="Y161" s="2" t="s">
        <v>377</v>
      </c>
      <c r="Z161" s="2" t="s">
        <v>377</v>
      </c>
      <c r="AA161" s="2" t="s">
        <v>377</v>
      </c>
      <c r="AB161" s="2" t="s">
        <v>377</v>
      </c>
      <c r="AC161" s="2" t="s">
        <v>377</v>
      </c>
      <c r="AD161" s="2" t="s">
        <v>377</v>
      </c>
      <c r="AE161" s="2" t="s">
        <v>377</v>
      </c>
      <c r="AF161" s="2" t="s">
        <v>377</v>
      </c>
      <c r="AG161" s="2" t="s">
        <v>377</v>
      </c>
      <c r="AH161" s="2">
        <v>10</v>
      </c>
      <c r="AI161" s="2" t="s">
        <v>377</v>
      </c>
      <c r="AJ161" s="2">
        <v>60007121</v>
      </c>
      <c r="AK161" s="2" t="s">
        <v>5289</v>
      </c>
      <c r="AL161" s="2" t="s">
        <v>347</v>
      </c>
    </row>
    <row r="162" spans="1:38">
      <c r="A162" s="2" t="s">
        <v>3598</v>
      </c>
      <c r="B162" s="2" t="s">
        <v>3876</v>
      </c>
      <c r="C162" s="2">
        <v>16</v>
      </c>
      <c r="D162" s="2" t="s">
        <v>2474</v>
      </c>
      <c r="E162" s="2" t="s">
        <v>2475</v>
      </c>
      <c r="F162" s="2" t="s">
        <v>6001</v>
      </c>
      <c r="G162" s="2" t="s">
        <v>6002</v>
      </c>
      <c r="H162" s="2" t="s">
        <v>6003</v>
      </c>
      <c r="I162" s="2" t="s">
        <v>5530</v>
      </c>
      <c r="J162" s="2">
        <v>2</v>
      </c>
      <c r="K162" s="2" t="s">
        <v>1</v>
      </c>
      <c r="L162" s="3">
        <v>41289</v>
      </c>
      <c r="M162" s="2" t="s">
        <v>5531</v>
      </c>
      <c r="N162" s="3">
        <v>41326</v>
      </c>
      <c r="O162" s="3">
        <v>41344</v>
      </c>
      <c r="P162" s="5">
        <v>41334</v>
      </c>
      <c r="Q162" s="3">
        <v>41334</v>
      </c>
      <c r="R162" s="2" t="s">
        <v>377</v>
      </c>
      <c r="S162" s="2" t="s">
        <v>377</v>
      </c>
      <c r="T162" s="2" t="s">
        <v>377</v>
      </c>
      <c r="U162" s="2" t="s">
        <v>377</v>
      </c>
      <c r="V162" s="2" t="s">
        <v>377</v>
      </c>
      <c r="W162" s="2" t="s">
        <v>377</v>
      </c>
      <c r="X162" s="2" t="s">
        <v>377</v>
      </c>
      <c r="Y162" s="2" t="s">
        <v>377</v>
      </c>
      <c r="Z162" s="2" t="s">
        <v>377</v>
      </c>
      <c r="AA162" s="2" t="s">
        <v>377</v>
      </c>
      <c r="AB162" s="2" t="s">
        <v>377</v>
      </c>
      <c r="AC162" s="2" t="s">
        <v>377</v>
      </c>
      <c r="AD162" s="3">
        <v>41315</v>
      </c>
      <c r="AE162" s="3">
        <v>41333</v>
      </c>
      <c r="AF162" s="2" t="s">
        <v>377</v>
      </c>
      <c r="AG162" s="2" t="s">
        <v>377</v>
      </c>
      <c r="AH162" s="2">
        <v>80</v>
      </c>
      <c r="AI162" s="2" t="s">
        <v>5958</v>
      </c>
      <c r="AJ162" s="2">
        <v>1548</v>
      </c>
      <c r="AK162" s="2" t="s">
        <v>2471</v>
      </c>
      <c r="AL162" s="2" t="s">
        <v>371</v>
      </c>
    </row>
    <row r="163" spans="1:38">
      <c r="A163" s="2" t="s">
        <v>3598</v>
      </c>
      <c r="B163" s="2" t="s">
        <v>5459</v>
      </c>
      <c r="C163" s="2">
        <v>17</v>
      </c>
      <c r="D163" s="2" t="s">
        <v>2787</v>
      </c>
      <c r="E163" s="2" t="s">
        <v>3484</v>
      </c>
      <c r="F163" s="2" t="s">
        <v>6004</v>
      </c>
      <c r="G163" s="2" t="s">
        <v>6005</v>
      </c>
      <c r="H163" s="2" t="s">
        <v>6006</v>
      </c>
      <c r="I163" s="2" t="s">
        <v>5530</v>
      </c>
      <c r="J163" s="2">
        <v>26</v>
      </c>
      <c r="K163" s="2" t="s">
        <v>1</v>
      </c>
      <c r="L163" s="3">
        <v>41353</v>
      </c>
      <c r="M163" s="2" t="s">
        <v>5531</v>
      </c>
      <c r="N163" s="3">
        <v>41353</v>
      </c>
      <c r="O163" s="3">
        <v>42097</v>
      </c>
      <c r="P163" s="5">
        <v>42093</v>
      </c>
      <c r="Q163" s="3">
        <v>42093</v>
      </c>
      <c r="R163" s="3">
        <v>41453</v>
      </c>
      <c r="S163" s="3">
        <v>41631</v>
      </c>
      <c r="T163" s="3">
        <v>41533</v>
      </c>
      <c r="U163" s="3">
        <v>41410</v>
      </c>
      <c r="V163" s="3">
        <v>41453</v>
      </c>
      <c r="W163" s="3">
        <v>41911</v>
      </c>
      <c r="X163" s="3">
        <v>41915</v>
      </c>
      <c r="Y163" s="2" t="s">
        <v>377</v>
      </c>
      <c r="Z163" s="2" t="s">
        <v>377</v>
      </c>
      <c r="AA163" s="2" t="s">
        <v>377</v>
      </c>
      <c r="AB163" s="3">
        <v>41940</v>
      </c>
      <c r="AC163" s="2" t="s">
        <v>377</v>
      </c>
      <c r="AD163" s="3">
        <v>42081</v>
      </c>
      <c r="AE163" s="3">
        <v>42075</v>
      </c>
      <c r="AF163" s="2" t="s">
        <v>377</v>
      </c>
      <c r="AG163" s="2" t="s">
        <v>377</v>
      </c>
      <c r="AH163" s="2">
        <v>80</v>
      </c>
      <c r="AI163" s="2" t="s">
        <v>6007</v>
      </c>
      <c r="AJ163" s="2">
        <v>242</v>
      </c>
      <c r="AK163" s="2" t="s">
        <v>6006</v>
      </c>
      <c r="AL163" s="2" t="s">
        <v>347</v>
      </c>
    </row>
    <row r="164" spans="1:38">
      <c r="A164" s="2" t="s">
        <v>3598</v>
      </c>
      <c r="B164" s="2" t="s">
        <v>5459</v>
      </c>
      <c r="C164" s="2">
        <v>17</v>
      </c>
      <c r="D164" s="2" t="s">
        <v>2691</v>
      </c>
      <c r="E164" s="2" t="s">
        <v>2692</v>
      </c>
      <c r="F164" s="2" t="s">
        <v>6008</v>
      </c>
      <c r="G164" s="2" t="s">
        <v>6009</v>
      </c>
      <c r="H164" s="2" t="s">
        <v>6010</v>
      </c>
      <c r="I164" s="2" t="s">
        <v>5530</v>
      </c>
      <c r="J164" s="2">
        <v>62</v>
      </c>
      <c r="K164" s="2" t="s">
        <v>1</v>
      </c>
      <c r="L164" s="3">
        <v>41290</v>
      </c>
      <c r="M164" s="2" t="s">
        <v>5531</v>
      </c>
      <c r="N164" s="3">
        <v>41326</v>
      </c>
      <c r="O164" s="3">
        <v>42174</v>
      </c>
      <c r="P164" s="5">
        <v>42345</v>
      </c>
      <c r="Q164" s="3">
        <v>42345</v>
      </c>
      <c r="R164" s="3">
        <v>41380</v>
      </c>
      <c r="S164" s="3">
        <v>41547</v>
      </c>
      <c r="T164" s="2" t="s">
        <v>377</v>
      </c>
      <c r="U164" s="2" t="s">
        <v>377</v>
      </c>
      <c r="V164" s="3">
        <v>41380</v>
      </c>
      <c r="W164" s="3">
        <v>41758</v>
      </c>
      <c r="X164" s="3">
        <v>41818</v>
      </c>
      <c r="Y164" s="3">
        <v>42045</v>
      </c>
      <c r="Z164" s="3">
        <v>42332</v>
      </c>
      <c r="AA164" s="3">
        <v>42044</v>
      </c>
      <c r="AB164" s="3">
        <v>42122</v>
      </c>
      <c r="AC164" s="3">
        <v>42332</v>
      </c>
      <c r="AD164" s="3">
        <v>42332</v>
      </c>
      <c r="AE164" s="3">
        <v>42334</v>
      </c>
      <c r="AF164" s="2" t="s">
        <v>377</v>
      </c>
      <c r="AG164" s="2" t="s">
        <v>377</v>
      </c>
      <c r="AH164" s="2">
        <v>90</v>
      </c>
      <c r="AI164" s="2" t="s">
        <v>6011</v>
      </c>
      <c r="AJ164" s="2">
        <v>341</v>
      </c>
      <c r="AK164" s="2" t="s">
        <v>6012</v>
      </c>
      <c r="AL164" s="2" t="s">
        <v>347</v>
      </c>
    </row>
    <row r="165" spans="1:38">
      <c r="A165" s="2" t="s">
        <v>3598</v>
      </c>
      <c r="B165" s="2" t="s">
        <v>5459</v>
      </c>
      <c r="C165" s="2">
        <v>17</v>
      </c>
      <c r="D165" s="2" t="s">
        <v>2742</v>
      </c>
      <c r="E165" s="2" t="s">
        <v>6013</v>
      </c>
      <c r="F165" s="2" t="s">
        <v>6014</v>
      </c>
      <c r="G165" s="2" t="s">
        <v>6015</v>
      </c>
      <c r="H165" s="2" t="s">
        <v>6016</v>
      </c>
      <c r="I165" s="2" t="s">
        <v>5530</v>
      </c>
      <c r="J165" s="2">
        <v>29</v>
      </c>
      <c r="K165" s="2" t="s">
        <v>1</v>
      </c>
      <c r="L165" s="3">
        <v>41396</v>
      </c>
      <c r="M165" s="2" t="s">
        <v>5531</v>
      </c>
      <c r="N165" s="3">
        <v>41396</v>
      </c>
      <c r="O165" s="3">
        <v>42069</v>
      </c>
      <c r="P165" s="5">
        <v>42093</v>
      </c>
      <c r="Q165" s="3">
        <v>42093</v>
      </c>
      <c r="R165" s="2" t="s">
        <v>377</v>
      </c>
      <c r="S165" s="2" t="s">
        <v>377</v>
      </c>
      <c r="T165" s="2" t="s">
        <v>377</v>
      </c>
      <c r="U165" s="2" t="s">
        <v>377</v>
      </c>
      <c r="V165" s="2" t="s">
        <v>377</v>
      </c>
      <c r="W165" s="2" t="s">
        <v>377</v>
      </c>
      <c r="X165" s="2" t="s">
        <v>377</v>
      </c>
      <c r="Y165" s="2" t="s">
        <v>377</v>
      </c>
      <c r="Z165" s="2" t="s">
        <v>377</v>
      </c>
      <c r="AA165" s="2" t="s">
        <v>377</v>
      </c>
      <c r="AB165" s="2" t="s">
        <v>377</v>
      </c>
      <c r="AC165" s="3">
        <v>42041</v>
      </c>
      <c r="AD165" s="3">
        <v>42031</v>
      </c>
      <c r="AE165" s="3">
        <v>42086</v>
      </c>
      <c r="AF165" s="2" t="s">
        <v>377</v>
      </c>
      <c r="AG165" s="2" t="s">
        <v>377</v>
      </c>
      <c r="AH165" s="2">
        <v>80</v>
      </c>
      <c r="AI165" s="2" t="s">
        <v>6017</v>
      </c>
      <c r="AJ165" s="2">
        <v>588</v>
      </c>
      <c r="AK165" s="2" t="s">
        <v>6016</v>
      </c>
      <c r="AL165" s="2" t="s">
        <v>347</v>
      </c>
    </row>
    <row r="166" spans="1:38">
      <c r="A166" s="2" t="s">
        <v>3598</v>
      </c>
      <c r="B166" s="2" t="s">
        <v>5459</v>
      </c>
      <c r="C166" s="2">
        <v>17</v>
      </c>
      <c r="D166" s="2" t="s">
        <v>2787</v>
      </c>
      <c r="E166" s="2" t="s">
        <v>6018</v>
      </c>
      <c r="F166" s="2" t="s">
        <v>6019</v>
      </c>
      <c r="G166" s="2" t="s">
        <v>6020</v>
      </c>
      <c r="H166" s="2" t="s">
        <v>6021</v>
      </c>
      <c r="I166" s="2" t="s">
        <v>5530</v>
      </c>
      <c r="J166" s="2">
        <v>13</v>
      </c>
      <c r="K166" s="2" t="s">
        <v>1</v>
      </c>
      <c r="L166" s="3">
        <v>41305</v>
      </c>
      <c r="M166" s="2" t="s">
        <v>5531</v>
      </c>
      <c r="N166" s="3">
        <v>41326</v>
      </c>
      <c r="O166" s="3">
        <v>41761</v>
      </c>
      <c r="P166" s="5">
        <v>41893</v>
      </c>
      <c r="Q166" s="3">
        <v>41897</v>
      </c>
      <c r="R166" s="3">
        <v>41395</v>
      </c>
      <c r="S166" s="2" t="s">
        <v>377</v>
      </c>
      <c r="T166" s="2" t="s">
        <v>377</v>
      </c>
      <c r="U166" s="2" t="s">
        <v>377</v>
      </c>
      <c r="V166" s="3">
        <v>41395</v>
      </c>
      <c r="W166" s="2" t="s">
        <v>377</v>
      </c>
      <c r="X166" s="2" t="s">
        <v>377</v>
      </c>
      <c r="Y166" s="2" t="s">
        <v>377</v>
      </c>
      <c r="Z166" s="2" t="s">
        <v>377</v>
      </c>
      <c r="AA166" s="2" t="s">
        <v>377</v>
      </c>
      <c r="AB166" s="2" t="s">
        <v>377</v>
      </c>
      <c r="AC166" s="2" t="s">
        <v>377</v>
      </c>
      <c r="AD166" s="3">
        <v>41884</v>
      </c>
      <c r="AE166" s="3">
        <v>41893</v>
      </c>
      <c r="AF166" s="2" t="s">
        <v>377</v>
      </c>
      <c r="AG166" s="3">
        <v>41897</v>
      </c>
      <c r="AH166" s="2">
        <v>80</v>
      </c>
      <c r="AI166" s="2" t="s">
        <v>6022</v>
      </c>
      <c r="AJ166" s="2">
        <v>777</v>
      </c>
      <c r="AK166" s="2" t="s">
        <v>6023</v>
      </c>
      <c r="AL166" s="2" t="s">
        <v>347</v>
      </c>
    </row>
    <row r="167" spans="1:38">
      <c r="A167" s="2" t="s">
        <v>3598</v>
      </c>
      <c r="B167" s="2" t="s">
        <v>5459</v>
      </c>
      <c r="C167" s="2">
        <v>17</v>
      </c>
      <c r="D167" s="2" t="s">
        <v>2728</v>
      </c>
      <c r="E167" s="2" t="s">
        <v>6024</v>
      </c>
      <c r="F167" s="2" t="s">
        <v>6025</v>
      </c>
      <c r="G167" s="2" t="s">
        <v>2736</v>
      </c>
      <c r="H167" s="2" t="s">
        <v>6026</v>
      </c>
      <c r="I167" s="2" t="s">
        <v>5505</v>
      </c>
      <c r="J167" s="2">
        <v>37</v>
      </c>
      <c r="K167" s="2" t="s">
        <v>1</v>
      </c>
      <c r="L167" s="3">
        <v>41331</v>
      </c>
      <c r="M167" s="2" t="s">
        <v>5531</v>
      </c>
      <c r="N167" s="3">
        <v>41331</v>
      </c>
      <c r="O167" s="3">
        <v>42251</v>
      </c>
      <c r="P167" s="5">
        <v>42723</v>
      </c>
      <c r="Q167" s="2" t="s">
        <v>377</v>
      </c>
      <c r="R167" s="3">
        <v>41526</v>
      </c>
      <c r="S167" s="3">
        <v>41582</v>
      </c>
      <c r="T167" s="2" t="s">
        <v>377</v>
      </c>
      <c r="U167" s="3">
        <v>41593</v>
      </c>
      <c r="V167" s="2" t="s">
        <v>377</v>
      </c>
      <c r="W167" s="2" t="s">
        <v>377</v>
      </c>
      <c r="X167" s="2" t="s">
        <v>377</v>
      </c>
      <c r="Y167" s="2" t="s">
        <v>377</v>
      </c>
      <c r="Z167" s="2" t="s">
        <v>377</v>
      </c>
      <c r="AA167" s="2" t="s">
        <v>377</v>
      </c>
      <c r="AB167" s="2" t="s">
        <v>377</v>
      </c>
      <c r="AC167" s="2" t="s">
        <v>377</v>
      </c>
      <c r="AD167" s="2" t="s">
        <v>377</v>
      </c>
      <c r="AE167" s="2" t="s">
        <v>377</v>
      </c>
      <c r="AF167" s="2" t="s">
        <v>377</v>
      </c>
      <c r="AG167" s="2" t="s">
        <v>377</v>
      </c>
      <c r="AH167" s="2">
        <v>10</v>
      </c>
      <c r="AI167" s="2" t="s">
        <v>377</v>
      </c>
      <c r="AJ167" s="2">
        <v>996</v>
      </c>
      <c r="AK167" s="2" t="s">
        <v>6027</v>
      </c>
      <c r="AL167" s="2" t="s">
        <v>347</v>
      </c>
    </row>
    <row r="168" spans="1:38">
      <c r="A168" s="2" t="s">
        <v>3598</v>
      </c>
      <c r="B168" s="2" t="s">
        <v>5459</v>
      </c>
      <c r="C168" s="2">
        <v>17</v>
      </c>
      <c r="D168" s="2" t="s">
        <v>2742</v>
      </c>
      <c r="E168" s="2" t="s">
        <v>2782</v>
      </c>
      <c r="F168" s="2" t="s">
        <v>6028</v>
      </c>
      <c r="G168" s="2" t="s">
        <v>6029</v>
      </c>
      <c r="H168" s="2" t="s">
        <v>6030</v>
      </c>
      <c r="I168" s="2" t="s">
        <v>5530</v>
      </c>
      <c r="J168" s="2">
        <v>39</v>
      </c>
      <c r="K168" s="2" t="s">
        <v>1</v>
      </c>
      <c r="L168" s="3">
        <v>41254</v>
      </c>
      <c r="M168" s="2" t="s">
        <v>5531</v>
      </c>
      <c r="N168" s="3">
        <v>41326</v>
      </c>
      <c r="O168" s="3">
        <v>41663</v>
      </c>
      <c r="P168" s="5">
        <v>41610</v>
      </c>
      <c r="Q168" s="3">
        <v>41610</v>
      </c>
      <c r="R168" s="2" t="s">
        <v>377</v>
      </c>
      <c r="S168" s="2" t="s">
        <v>377</v>
      </c>
      <c r="T168" s="2" t="s">
        <v>377</v>
      </c>
      <c r="U168" s="2" t="s">
        <v>377</v>
      </c>
      <c r="V168" s="2" t="s">
        <v>377</v>
      </c>
      <c r="W168" s="2" t="s">
        <v>377</v>
      </c>
      <c r="X168" s="2" t="s">
        <v>377</v>
      </c>
      <c r="Y168" s="2" t="s">
        <v>377</v>
      </c>
      <c r="Z168" s="2" t="s">
        <v>377</v>
      </c>
      <c r="AA168" s="2" t="s">
        <v>377</v>
      </c>
      <c r="AB168" s="2" t="s">
        <v>377</v>
      </c>
      <c r="AC168" s="2" t="s">
        <v>377</v>
      </c>
      <c r="AD168" s="2" t="s">
        <v>377</v>
      </c>
      <c r="AE168" s="2" t="s">
        <v>377</v>
      </c>
      <c r="AF168" s="2" t="s">
        <v>377</v>
      </c>
      <c r="AG168" s="2" t="s">
        <v>377</v>
      </c>
      <c r="AH168" s="2">
        <v>80</v>
      </c>
      <c r="AI168" s="2" t="s">
        <v>6031</v>
      </c>
      <c r="AJ168" s="2">
        <v>473</v>
      </c>
      <c r="AK168" s="2" t="s">
        <v>3060</v>
      </c>
      <c r="AL168" s="2" t="s">
        <v>347</v>
      </c>
    </row>
    <row r="169" spans="1:38">
      <c r="A169" s="2" t="s">
        <v>3598</v>
      </c>
      <c r="B169" s="2" t="s">
        <v>5459</v>
      </c>
      <c r="C169" s="2">
        <v>17</v>
      </c>
      <c r="D169" s="2" t="s">
        <v>2691</v>
      </c>
      <c r="E169" s="2" t="s">
        <v>2692</v>
      </c>
      <c r="F169" s="2" t="s">
        <v>5474</v>
      </c>
      <c r="G169" s="2" t="s">
        <v>6032</v>
      </c>
      <c r="H169" s="2" t="s">
        <v>2706</v>
      </c>
      <c r="I169" s="2" t="s">
        <v>5530</v>
      </c>
      <c r="J169" s="2">
        <v>18</v>
      </c>
      <c r="K169" s="2" t="s">
        <v>1</v>
      </c>
      <c r="L169" s="3">
        <v>41307</v>
      </c>
      <c r="M169" s="2" t="s">
        <v>5531</v>
      </c>
      <c r="N169" s="3">
        <v>41326</v>
      </c>
      <c r="O169" s="3">
        <v>42278</v>
      </c>
      <c r="P169" s="5">
        <v>42094</v>
      </c>
      <c r="Q169" s="3">
        <v>42094</v>
      </c>
      <c r="R169" s="3">
        <v>41400</v>
      </c>
      <c r="S169" s="3">
        <v>41670</v>
      </c>
      <c r="T169" s="2" t="s">
        <v>377</v>
      </c>
      <c r="U169" s="2" t="s">
        <v>377</v>
      </c>
      <c r="V169" s="3">
        <v>41400</v>
      </c>
      <c r="W169" s="2" t="s">
        <v>377</v>
      </c>
      <c r="X169" s="2" t="s">
        <v>377</v>
      </c>
      <c r="Y169" s="3">
        <v>41859</v>
      </c>
      <c r="Z169" s="3">
        <v>42094</v>
      </c>
      <c r="AA169" s="2" t="s">
        <v>377</v>
      </c>
      <c r="AB169" s="3">
        <v>41946</v>
      </c>
      <c r="AC169" s="2" t="s">
        <v>377</v>
      </c>
      <c r="AD169" s="3">
        <v>42094</v>
      </c>
      <c r="AE169" s="3">
        <v>42093</v>
      </c>
      <c r="AF169" s="2" t="s">
        <v>377</v>
      </c>
      <c r="AG169" s="2" t="s">
        <v>377</v>
      </c>
      <c r="AH169" s="2">
        <v>80</v>
      </c>
      <c r="AI169" s="2" t="s">
        <v>6033</v>
      </c>
      <c r="AJ169" s="2">
        <v>60001157</v>
      </c>
      <c r="AK169" s="2" t="s">
        <v>2706</v>
      </c>
      <c r="AL169" s="2" t="s">
        <v>371</v>
      </c>
    </row>
    <row r="170" spans="1:38">
      <c r="A170" s="2" t="s">
        <v>3598</v>
      </c>
      <c r="B170" s="2" t="s">
        <v>3862</v>
      </c>
      <c r="C170" s="2">
        <v>16</v>
      </c>
      <c r="D170" s="2" t="s">
        <v>2643</v>
      </c>
      <c r="E170" s="2" t="s">
        <v>2644</v>
      </c>
      <c r="F170" s="2" t="s">
        <v>6034</v>
      </c>
      <c r="G170" s="2" t="s">
        <v>6035</v>
      </c>
      <c r="H170" s="2" t="s">
        <v>6036</v>
      </c>
      <c r="I170" s="2" t="s">
        <v>5530</v>
      </c>
      <c r="J170" s="2">
        <v>80</v>
      </c>
      <c r="K170" s="2" t="s">
        <v>4</v>
      </c>
      <c r="L170" s="3">
        <v>41387</v>
      </c>
      <c r="M170" s="2" t="s">
        <v>5531</v>
      </c>
      <c r="N170" s="3">
        <v>41387</v>
      </c>
      <c r="O170" s="3">
        <v>41511</v>
      </c>
      <c r="P170" s="5">
        <v>41779</v>
      </c>
      <c r="Q170" s="3">
        <v>41774</v>
      </c>
      <c r="R170" s="2" t="s">
        <v>377</v>
      </c>
      <c r="S170" s="2" t="s">
        <v>377</v>
      </c>
      <c r="T170" s="2" t="s">
        <v>377</v>
      </c>
      <c r="U170" s="2" t="s">
        <v>377</v>
      </c>
      <c r="V170" s="2" t="s">
        <v>377</v>
      </c>
      <c r="W170" s="2" t="s">
        <v>377</v>
      </c>
      <c r="X170" s="2" t="s">
        <v>377</v>
      </c>
      <c r="Y170" s="2" t="s">
        <v>377</v>
      </c>
      <c r="Z170" s="2" t="s">
        <v>377</v>
      </c>
      <c r="AA170" s="2" t="s">
        <v>377</v>
      </c>
      <c r="AB170" s="2" t="s">
        <v>377</v>
      </c>
      <c r="AC170" s="3">
        <v>41765</v>
      </c>
      <c r="AD170" s="3">
        <v>41759</v>
      </c>
      <c r="AE170" s="3">
        <v>41774</v>
      </c>
      <c r="AF170" s="2" t="s">
        <v>377</v>
      </c>
      <c r="AG170" s="2" t="s">
        <v>377</v>
      </c>
      <c r="AH170" s="2">
        <v>80</v>
      </c>
      <c r="AI170" s="2" t="s">
        <v>6037</v>
      </c>
      <c r="AJ170" s="2">
        <v>60009392</v>
      </c>
      <c r="AK170" s="2" t="s">
        <v>6038</v>
      </c>
      <c r="AL170" s="2" t="s">
        <v>395</v>
      </c>
    </row>
    <row r="171" spans="1:38">
      <c r="A171" s="2" t="s">
        <v>3598</v>
      </c>
      <c r="B171" s="2" t="s">
        <v>3862</v>
      </c>
      <c r="C171" s="2">
        <v>16</v>
      </c>
      <c r="D171" s="2" t="s">
        <v>5329</v>
      </c>
      <c r="E171" s="2" t="s">
        <v>1192</v>
      </c>
      <c r="F171" s="2" t="s">
        <v>6039</v>
      </c>
      <c r="G171" s="2" t="s">
        <v>6040</v>
      </c>
      <c r="H171" s="2" t="s">
        <v>6041</v>
      </c>
      <c r="I171" s="2" t="s">
        <v>5530</v>
      </c>
      <c r="J171" s="2">
        <v>80</v>
      </c>
      <c r="K171" s="2" t="s">
        <v>4</v>
      </c>
      <c r="L171" s="3">
        <v>41284</v>
      </c>
      <c r="M171" s="2" t="s">
        <v>5531</v>
      </c>
      <c r="N171" s="3">
        <v>41305</v>
      </c>
      <c r="O171" s="3">
        <v>41608</v>
      </c>
      <c r="P171" s="5">
        <v>41526</v>
      </c>
      <c r="Q171" s="3">
        <v>41526</v>
      </c>
      <c r="R171" s="2" t="s">
        <v>377</v>
      </c>
      <c r="S171" s="2" t="s">
        <v>377</v>
      </c>
      <c r="T171" s="2" t="s">
        <v>377</v>
      </c>
      <c r="U171" s="2" t="s">
        <v>377</v>
      </c>
      <c r="V171" s="2" t="s">
        <v>377</v>
      </c>
      <c r="W171" s="2" t="s">
        <v>377</v>
      </c>
      <c r="X171" s="2" t="s">
        <v>377</v>
      </c>
      <c r="Y171" s="2" t="s">
        <v>377</v>
      </c>
      <c r="Z171" s="3">
        <v>41522</v>
      </c>
      <c r="AA171" s="3">
        <v>41382</v>
      </c>
      <c r="AB171" s="2" t="s">
        <v>377</v>
      </c>
      <c r="AC171" s="2" t="s">
        <v>377</v>
      </c>
      <c r="AD171" s="3">
        <v>41522</v>
      </c>
      <c r="AE171" s="3">
        <v>41521</v>
      </c>
      <c r="AF171" s="2" t="s">
        <v>377</v>
      </c>
      <c r="AG171" s="2" t="s">
        <v>377</v>
      </c>
      <c r="AH171" s="2">
        <v>80</v>
      </c>
      <c r="AI171" s="2" t="s">
        <v>6042</v>
      </c>
      <c r="AJ171" s="2">
        <v>60009872</v>
      </c>
      <c r="AK171" s="2" t="s">
        <v>6041</v>
      </c>
      <c r="AL171" s="2" t="s">
        <v>395</v>
      </c>
    </row>
    <row r="172" spans="1:38">
      <c r="A172" s="2" t="s">
        <v>3598</v>
      </c>
      <c r="B172" s="2" t="s">
        <v>3608</v>
      </c>
      <c r="C172" s="2">
        <v>5</v>
      </c>
      <c r="D172" s="2" t="s">
        <v>1155</v>
      </c>
      <c r="E172" s="2" t="s">
        <v>1113</v>
      </c>
      <c r="F172" s="2" t="s">
        <v>6043</v>
      </c>
      <c r="G172" s="2" t="s">
        <v>6044</v>
      </c>
      <c r="H172" s="2" t="s">
        <v>6045</v>
      </c>
      <c r="I172" s="2" t="s">
        <v>5530</v>
      </c>
      <c r="J172" s="2">
        <v>39</v>
      </c>
      <c r="K172" s="2" t="s">
        <v>4</v>
      </c>
      <c r="L172" s="3">
        <v>41320</v>
      </c>
      <c r="M172" s="2" t="s">
        <v>5531</v>
      </c>
      <c r="N172" s="3">
        <v>41320</v>
      </c>
      <c r="O172" s="3">
        <v>41516</v>
      </c>
      <c r="P172" s="4" t="s">
        <v>377</v>
      </c>
      <c r="Q172" s="3">
        <v>41522</v>
      </c>
      <c r="R172" s="2" t="s">
        <v>377</v>
      </c>
      <c r="S172" s="2" t="s">
        <v>377</v>
      </c>
      <c r="T172" s="2" t="s">
        <v>377</v>
      </c>
      <c r="U172" s="2" t="s">
        <v>377</v>
      </c>
      <c r="V172" s="2" t="s">
        <v>377</v>
      </c>
      <c r="W172" s="2" t="s">
        <v>377</v>
      </c>
      <c r="X172" s="2" t="s">
        <v>377</v>
      </c>
      <c r="Y172" s="2" t="s">
        <v>377</v>
      </c>
      <c r="Z172" s="2" t="s">
        <v>377</v>
      </c>
      <c r="AA172" s="2" t="s">
        <v>377</v>
      </c>
      <c r="AB172" s="2" t="s">
        <v>377</v>
      </c>
      <c r="AC172" s="2" t="s">
        <v>377</v>
      </c>
      <c r="AD172" s="2" t="s">
        <v>377</v>
      </c>
      <c r="AE172" s="3">
        <v>41522</v>
      </c>
      <c r="AF172" s="2" t="s">
        <v>377</v>
      </c>
      <c r="AG172" s="2" t="s">
        <v>377</v>
      </c>
      <c r="AH172" s="2">
        <v>80</v>
      </c>
      <c r="AI172" s="2" t="s">
        <v>6046</v>
      </c>
      <c r="AJ172" s="2">
        <v>60005101</v>
      </c>
      <c r="AK172" s="2" t="s">
        <v>6045</v>
      </c>
      <c r="AL172" s="2" t="s">
        <v>693</v>
      </c>
    </row>
    <row r="173" spans="1:38">
      <c r="A173" s="2" t="s">
        <v>3598</v>
      </c>
      <c r="B173" s="2" t="s">
        <v>5894</v>
      </c>
      <c r="C173" s="2">
        <v>4</v>
      </c>
      <c r="D173" s="2" t="s">
        <v>920</v>
      </c>
      <c r="E173" s="2" t="s">
        <v>896</v>
      </c>
      <c r="F173" s="2" t="s">
        <v>6047</v>
      </c>
      <c r="G173" s="2" t="s">
        <v>6048</v>
      </c>
      <c r="H173" s="2" t="s">
        <v>6049</v>
      </c>
      <c r="I173" s="2" t="s">
        <v>5902</v>
      </c>
      <c r="J173" s="2">
        <v>80</v>
      </c>
      <c r="K173" s="2" t="s">
        <v>4</v>
      </c>
      <c r="L173" s="3">
        <v>41220</v>
      </c>
      <c r="M173" s="2" t="s">
        <v>5531</v>
      </c>
      <c r="N173" s="3">
        <v>41221</v>
      </c>
      <c r="O173" s="3">
        <v>41214</v>
      </c>
      <c r="P173" s="5">
        <v>41214</v>
      </c>
      <c r="Q173" s="3">
        <v>41214</v>
      </c>
      <c r="R173" s="2" t="s">
        <v>377</v>
      </c>
      <c r="S173" s="2" t="s">
        <v>377</v>
      </c>
      <c r="T173" s="2" t="s">
        <v>377</v>
      </c>
      <c r="U173" s="2" t="s">
        <v>377</v>
      </c>
      <c r="V173" s="2" t="s">
        <v>377</v>
      </c>
      <c r="W173" s="2" t="s">
        <v>377</v>
      </c>
      <c r="X173" s="2" t="s">
        <v>377</v>
      </c>
      <c r="Y173" s="2" t="s">
        <v>377</v>
      </c>
      <c r="Z173" s="2" t="s">
        <v>377</v>
      </c>
      <c r="AA173" s="2" t="s">
        <v>377</v>
      </c>
      <c r="AB173" s="2" t="s">
        <v>377</v>
      </c>
      <c r="AC173" s="2" t="s">
        <v>377</v>
      </c>
      <c r="AD173" s="2" t="s">
        <v>377</v>
      </c>
      <c r="AE173" s="3">
        <v>41214</v>
      </c>
      <c r="AF173" s="2" t="s">
        <v>377</v>
      </c>
      <c r="AG173" s="2" t="s">
        <v>377</v>
      </c>
      <c r="AH173" s="2">
        <v>80</v>
      </c>
      <c r="AI173" s="2" t="s">
        <v>6050</v>
      </c>
      <c r="AJ173" s="2">
        <v>60009454</v>
      </c>
      <c r="AK173" s="2" t="s">
        <v>6051</v>
      </c>
      <c r="AL173" s="2" t="s">
        <v>395</v>
      </c>
    </row>
    <row r="174" spans="1:38">
      <c r="A174" s="2" t="s">
        <v>3598</v>
      </c>
      <c r="B174" s="2" t="s">
        <v>5894</v>
      </c>
      <c r="C174" s="2">
        <v>16</v>
      </c>
      <c r="D174" s="2" t="s">
        <v>2435</v>
      </c>
      <c r="E174" s="2" t="s">
        <v>5261</v>
      </c>
      <c r="F174" s="2" t="s">
        <v>6052</v>
      </c>
      <c r="G174" s="2" t="s">
        <v>6053</v>
      </c>
      <c r="H174" s="2" t="s">
        <v>6054</v>
      </c>
      <c r="I174" s="2" t="s">
        <v>5530</v>
      </c>
      <c r="J174" s="2">
        <v>80</v>
      </c>
      <c r="K174" s="2" t="s">
        <v>4</v>
      </c>
      <c r="L174" s="3">
        <v>41345</v>
      </c>
      <c r="M174" s="2" t="s">
        <v>5531</v>
      </c>
      <c r="N174" s="3">
        <v>41345</v>
      </c>
      <c r="O174" s="3">
        <v>41670</v>
      </c>
      <c r="P174" s="5">
        <v>41757</v>
      </c>
      <c r="Q174" s="3">
        <v>41757</v>
      </c>
      <c r="R174" s="2" t="s">
        <v>377</v>
      </c>
      <c r="S174" s="2" t="s">
        <v>377</v>
      </c>
      <c r="T174" s="2" t="s">
        <v>377</v>
      </c>
      <c r="U174" s="2" t="s">
        <v>377</v>
      </c>
      <c r="V174" s="2" t="s">
        <v>377</v>
      </c>
      <c r="W174" s="2" t="s">
        <v>377</v>
      </c>
      <c r="X174" s="2" t="s">
        <v>377</v>
      </c>
      <c r="Y174" s="2" t="s">
        <v>377</v>
      </c>
      <c r="Z174" s="2" t="s">
        <v>377</v>
      </c>
      <c r="AA174" s="2" t="s">
        <v>377</v>
      </c>
      <c r="AB174" s="2" t="s">
        <v>377</v>
      </c>
      <c r="AC174" s="2" t="s">
        <v>377</v>
      </c>
      <c r="AD174" s="2" t="s">
        <v>377</v>
      </c>
      <c r="AE174" s="3">
        <v>41746</v>
      </c>
      <c r="AF174" s="2" t="s">
        <v>377</v>
      </c>
      <c r="AG174" s="2" t="s">
        <v>377</v>
      </c>
      <c r="AH174" s="2">
        <v>80</v>
      </c>
      <c r="AI174" s="2" t="s">
        <v>6055</v>
      </c>
      <c r="AJ174" s="2">
        <v>60010054</v>
      </c>
      <c r="AK174" s="2" t="s">
        <v>6056</v>
      </c>
      <c r="AL174" s="2" t="s">
        <v>395</v>
      </c>
    </row>
    <row r="175" spans="1:38">
      <c r="A175" s="2" t="s">
        <v>3598</v>
      </c>
      <c r="B175" s="2" t="s">
        <v>3948</v>
      </c>
      <c r="C175" s="2">
        <v>16</v>
      </c>
      <c r="D175" s="2" t="s">
        <v>2623</v>
      </c>
      <c r="E175" s="2" t="s">
        <v>2624</v>
      </c>
      <c r="F175" s="2" t="s">
        <v>6057</v>
      </c>
      <c r="G175" s="2" t="s">
        <v>6057</v>
      </c>
      <c r="H175" s="2" t="s">
        <v>6058</v>
      </c>
      <c r="I175" s="2" t="s">
        <v>5530</v>
      </c>
      <c r="J175" s="2">
        <v>8</v>
      </c>
      <c r="K175" s="2" t="s">
        <v>4</v>
      </c>
      <c r="L175" s="3">
        <v>41271</v>
      </c>
      <c r="M175" s="2" t="s">
        <v>5531</v>
      </c>
      <c r="N175" s="3">
        <v>41319</v>
      </c>
      <c r="O175" s="3">
        <v>41516</v>
      </c>
      <c r="P175" s="5">
        <v>41528</v>
      </c>
      <c r="Q175" s="3">
        <v>41528</v>
      </c>
      <c r="R175" s="2" t="s">
        <v>377</v>
      </c>
      <c r="S175" s="2" t="s">
        <v>377</v>
      </c>
      <c r="T175" s="2" t="s">
        <v>377</v>
      </c>
      <c r="U175" s="2" t="s">
        <v>377</v>
      </c>
      <c r="V175" s="2" t="s">
        <v>377</v>
      </c>
      <c r="W175" s="2" t="s">
        <v>377</v>
      </c>
      <c r="X175" s="2" t="s">
        <v>377</v>
      </c>
      <c r="Y175" s="2" t="s">
        <v>377</v>
      </c>
      <c r="Z175" s="2" t="s">
        <v>377</v>
      </c>
      <c r="AA175" s="2" t="s">
        <v>377</v>
      </c>
      <c r="AB175" s="2" t="s">
        <v>377</v>
      </c>
      <c r="AC175" s="3">
        <v>41528</v>
      </c>
      <c r="AD175" s="3">
        <v>41528</v>
      </c>
      <c r="AE175" s="2" t="s">
        <v>377</v>
      </c>
      <c r="AF175" s="2" t="s">
        <v>377</v>
      </c>
      <c r="AG175" s="2" t="s">
        <v>377</v>
      </c>
      <c r="AH175" s="2">
        <v>80</v>
      </c>
      <c r="AI175" s="2" t="s">
        <v>6059</v>
      </c>
      <c r="AJ175" s="2">
        <v>1095</v>
      </c>
      <c r="AK175" s="2" t="s">
        <v>6060</v>
      </c>
      <c r="AL175" s="2" t="s">
        <v>693</v>
      </c>
    </row>
    <row r="176" spans="1:38">
      <c r="A176" s="2" t="s">
        <v>3598</v>
      </c>
      <c r="B176" s="2" t="s">
        <v>3948</v>
      </c>
      <c r="C176" s="2">
        <v>16</v>
      </c>
      <c r="D176" s="2" t="s">
        <v>2623</v>
      </c>
      <c r="E176" s="2" t="s">
        <v>2624</v>
      </c>
      <c r="F176" s="2" t="s">
        <v>6057</v>
      </c>
      <c r="G176" s="2" t="s">
        <v>6057</v>
      </c>
      <c r="H176" s="2" t="s">
        <v>6058</v>
      </c>
      <c r="I176" s="2" t="s">
        <v>5530</v>
      </c>
      <c r="J176" s="2">
        <v>2</v>
      </c>
      <c r="K176" s="2" t="s">
        <v>4</v>
      </c>
      <c r="L176" s="3">
        <v>41271</v>
      </c>
      <c r="M176" s="2" t="s">
        <v>5531</v>
      </c>
      <c r="N176" s="3">
        <v>41319</v>
      </c>
      <c r="O176" s="3">
        <v>41516</v>
      </c>
      <c r="P176" s="5">
        <v>41571</v>
      </c>
      <c r="Q176" s="3">
        <v>41571</v>
      </c>
      <c r="R176" s="2" t="s">
        <v>377</v>
      </c>
      <c r="S176" s="2" t="s">
        <v>377</v>
      </c>
      <c r="T176" s="2" t="s">
        <v>377</v>
      </c>
      <c r="U176" s="2" t="s">
        <v>377</v>
      </c>
      <c r="V176" s="2" t="s">
        <v>377</v>
      </c>
      <c r="W176" s="2" t="s">
        <v>377</v>
      </c>
      <c r="X176" s="2" t="s">
        <v>377</v>
      </c>
      <c r="Y176" s="2" t="s">
        <v>377</v>
      </c>
      <c r="Z176" s="3">
        <v>41571</v>
      </c>
      <c r="AA176" s="2" t="s">
        <v>377</v>
      </c>
      <c r="AB176" s="2" t="s">
        <v>377</v>
      </c>
      <c r="AC176" s="3">
        <v>41571</v>
      </c>
      <c r="AD176" s="3">
        <v>41571</v>
      </c>
      <c r="AE176" s="2" t="s">
        <v>377</v>
      </c>
      <c r="AF176" s="2" t="s">
        <v>377</v>
      </c>
      <c r="AG176" s="2" t="s">
        <v>377</v>
      </c>
      <c r="AH176" s="2">
        <v>80</v>
      </c>
      <c r="AI176" s="2" t="s">
        <v>6061</v>
      </c>
      <c r="AJ176" s="2">
        <v>1095</v>
      </c>
      <c r="AK176" s="2" t="s">
        <v>6060</v>
      </c>
      <c r="AL176" s="2" t="s">
        <v>693</v>
      </c>
    </row>
    <row r="177" spans="1:38">
      <c r="A177" s="2" t="s">
        <v>3598</v>
      </c>
      <c r="B177" s="2" t="s">
        <v>3948</v>
      </c>
      <c r="C177" s="2">
        <v>16</v>
      </c>
      <c r="D177" s="2" t="s">
        <v>2643</v>
      </c>
      <c r="E177" s="2" t="s">
        <v>3450</v>
      </c>
      <c r="F177" s="2" t="s">
        <v>6062</v>
      </c>
      <c r="G177" s="2" t="s">
        <v>6063</v>
      </c>
      <c r="H177" s="2" t="s">
        <v>6064</v>
      </c>
      <c r="I177" s="2" t="s">
        <v>5530</v>
      </c>
      <c r="J177" s="2">
        <v>36</v>
      </c>
      <c r="K177" s="2" t="s">
        <v>4</v>
      </c>
      <c r="L177" s="3">
        <v>41345</v>
      </c>
      <c r="M177" s="2" t="s">
        <v>5531</v>
      </c>
      <c r="N177" s="3">
        <v>41345</v>
      </c>
      <c r="O177" s="3">
        <v>41709</v>
      </c>
      <c r="P177" s="5">
        <v>41683</v>
      </c>
      <c r="Q177" s="3">
        <v>41683</v>
      </c>
      <c r="R177" s="2" t="s">
        <v>377</v>
      </c>
      <c r="S177" s="2" t="s">
        <v>377</v>
      </c>
      <c r="T177" s="2" t="s">
        <v>377</v>
      </c>
      <c r="U177" s="2" t="s">
        <v>377</v>
      </c>
      <c r="V177" s="2" t="s">
        <v>377</v>
      </c>
      <c r="W177" s="2" t="s">
        <v>377</v>
      </c>
      <c r="X177" s="2" t="s">
        <v>377</v>
      </c>
      <c r="Y177" s="2" t="s">
        <v>377</v>
      </c>
      <c r="Z177" s="2" t="s">
        <v>377</v>
      </c>
      <c r="AA177" s="2" t="s">
        <v>377</v>
      </c>
      <c r="AB177" s="2" t="s">
        <v>377</v>
      </c>
      <c r="AC177" s="3">
        <v>41683</v>
      </c>
      <c r="AD177" s="3">
        <v>41683</v>
      </c>
      <c r="AE177" s="2" t="s">
        <v>377</v>
      </c>
      <c r="AF177" s="2" t="s">
        <v>377</v>
      </c>
      <c r="AG177" s="2" t="s">
        <v>377</v>
      </c>
      <c r="AH177" s="2">
        <v>80</v>
      </c>
      <c r="AI177" s="2" t="s">
        <v>6065</v>
      </c>
      <c r="AJ177" s="2">
        <v>60006613</v>
      </c>
      <c r="AK177" s="2" t="s">
        <v>6064</v>
      </c>
      <c r="AL177" s="2" t="s">
        <v>693</v>
      </c>
    </row>
    <row r="178" spans="1:38">
      <c r="A178" s="2" t="s">
        <v>3598</v>
      </c>
      <c r="B178" s="2" t="s">
        <v>3948</v>
      </c>
      <c r="C178" s="2">
        <v>16</v>
      </c>
      <c r="D178" s="2" t="s">
        <v>2643</v>
      </c>
      <c r="E178" s="2" t="s">
        <v>3450</v>
      </c>
      <c r="F178" s="2" t="s">
        <v>6066</v>
      </c>
      <c r="G178" s="2" t="s">
        <v>6067</v>
      </c>
      <c r="H178" s="2" t="s">
        <v>6068</v>
      </c>
      <c r="I178" s="2" t="s">
        <v>5530</v>
      </c>
      <c r="J178" s="2">
        <v>80</v>
      </c>
      <c r="K178" s="2" t="s">
        <v>4</v>
      </c>
      <c r="L178" s="3">
        <v>41341</v>
      </c>
      <c r="M178" s="2" t="s">
        <v>5531</v>
      </c>
      <c r="N178" s="3">
        <v>41345</v>
      </c>
      <c r="O178" s="3">
        <v>41883</v>
      </c>
      <c r="P178" s="5">
        <v>42249</v>
      </c>
      <c r="Q178" s="3">
        <v>42249</v>
      </c>
      <c r="R178" s="2" t="s">
        <v>377</v>
      </c>
      <c r="S178" s="2" t="s">
        <v>377</v>
      </c>
      <c r="T178" s="2" t="s">
        <v>377</v>
      </c>
      <c r="U178" s="2" t="s">
        <v>377</v>
      </c>
      <c r="V178" s="2" t="s">
        <v>377</v>
      </c>
      <c r="W178" s="2" t="s">
        <v>377</v>
      </c>
      <c r="X178" s="2" t="s">
        <v>377</v>
      </c>
      <c r="Y178" s="2" t="s">
        <v>377</v>
      </c>
      <c r="Z178" s="2" t="s">
        <v>377</v>
      </c>
      <c r="AA178" s="2" t="s">
        <v>377</v>
      </c>
      <c r="AB178" s="2" t="s">
        <v>377</v>
      </c>
      <c r="AC178" s="2" t="s">
        <v>377</v>
      </c>
      <c r="AD178" s="3">
        <v>42248</v>
      </c>
      <c r="AE178" s="3">
        <v>42248</v>
      </c>
      <c r="AF178" s="2" t="s">
        <v>377</v>
      </c>
      <c r="AG178" s="2" t="s">
        <v>377</v>
      </c>
      <c r="AH178" s="2">
        <v>80</v>
      </c>
      <c r="AI178" s="2" t="s">
        <v>6069</v>
      </c>
      <c r="AJ178" s="2">
        <v>60009369</v>
      </c>
      <c r="AK178" s="2" t="s">
        <v>6068</v>
      </c>
      <c r="AL178" s="2" t="s">
        <v>395</v>
      </c>
    </row>
    <row r="179" spans="1:38">
      <c r="A179" s="2" t="s">
        <v>3598</v>
      </c>
      <c r="B179" s="2" t="s">
        <v>4040</v>
      </c>
      <c r="C179" s="2">
        <v>6</v>
      </c>
      <c r="D179" s="2" t="s">
        <v>3674</v>
      </c>
      <c r="E179" s="2" t="s">
        <v>3269</v>
      </c>
      <c r="F179" s="2" t="s">
        <v>6070</v>
      </c>
      <c r="G179" s="2" t="s">
        <v>6071</v>
      </c>
      <c r="H179" s="2" t="s">
        <v>6072</v>
      </c>
      <c r="I179" s="2" t="s">
        <v>5505</v>
      </c>
      <c r="J179" s="2">
        <v>29</v>
      </c>
      <c r="K179" s="2" t="s">
        <v>4</v>
      </c>
      <c r="L179" s="3">
        <v>41430</v>
      </c>
      <c r="M179" s="2" t="s">
        <v>5531</v>
      </c>
      <c r="N179" s="3">
        <v>41436</v>
      </c>
      <c r="O179" s="3">
        <v>41729</v>
      </c>
      <c r="P179" s="5">
        <v>42461</v>
      </c>
      <c r="Q179" s="2" t="s">
        <v>377</v>
      </c>
      <c r="R179" s="2" t="s">
        <v>377</v>
      </c>
      <c r="S179" s="2" t="s">
        <v>377</v>
      </c>
      <c r="T179" s="2" t="s">
        <v>377</v>
      </c>
      <c r="U179" s="2" t="s">
        <v>377</v>
      </c>
      <c r="V179" s="2" t="s">
        <v>377</v>
      </c>
      <c r="W179" s="2" t="s">
        <v>377</v>
      </c>
      <c r="X179" s="2" t="s">
        <v>377</v>
      </c>
      <c r="Y179" s="2" t="s">
        <v>377</v>
      </c>
      <c r="Z179" s="2" t="s">
        <v>377</v>
      </c>
      <c r="AA179" s="2" t="s">
        <v>377</v>
      </c>
      <c r="AB179" s="2" t="s">
        <v>377</v>
      </c>
      <c r="AC179" s="2" t="s">
        <v>377</v>
      </c>
      <c r="AD179" s="2" t="s">
        <v>377</v>
      </c>
      <c r="AE179" s="2" t="s">
        <v>377</v>
      </c>
      <c r="AF179" s="2" t="s">
        <v>377</v>
      </c>
      <c r="AG179" s="2" t="s">
        <v>377</v>
      </c>
      <c r="AH179" s="2">
        <v>10</v>
      </c>
      <c r="AI179" s="2" t="s">
        <v>6073</v>
      </c>
      <c r="AJ179" s="2">
        <v>60009313</v>
      </c>
      <c r="AK179" s="2" t="s">
        <v>6074</v>
      </c>
      <c r="AL179" s="2" t="s">
        <v>395</v>
      </c>
    </row>
    <row r="180" spans="1:38">
      <c r="A180" s="2" t="s">
        <v>3598</v>
      </c>
      <c r="B180" s="2" t="s">
        <v>3868</v>
      </c>
      <c r="C180" s="2">
        <v>16</v>
      </c>
      <c r="D180" s="2" t="s">
        <v>2379</v>
      </c>
      <c r="E180" s="2" t="s">
        <v>2396</v>
      </c>
      <c r="F180" s="2" t="s">
        <v>6075</v>
      </c>
      <c r="G180" s="2" t="s">
        <v>6076</v>
      </c>
      <c r="H180" s="2" t="s">
        <v>6077</v>
      </c>
      <c r="I180" s="2" t="s">
        <v>5530</v>
      </c>
      <c r="J180" s="2">
        <v>10</v>
      </c>
      <c r="K180" s="2" t="s">
        <v>4</v>
      </c>
      <c r="L180" s="3">
        <v>41281</v>
      </c>
      <c r="M180" s="2" t="s">
        <v>5531</v>
      </c>
      <c r="N180" s="3">
        <v>41283</v>
      </c>
      <c r="O180" s="3">
        <v>41364</v>
      </c>
      <c r="P180" s="5">
        <v>41353</v>
      </c>
      <c r="Q180" s="3">
        <v>41354</v>
      </c>
      <c r="R180" s="2" t="s">
        <v>377</v>
      </c>
      <c r="S180" s="2" t="s">
        <v>377</v>
      </c>
      <c r="T180" s="2" t="s">
        <v>377</v>
      </c>
      <c r="U180" s="2" t="s">
        <v>377</v>
      </c>
      <c r="V180" s="2" t="s">
        <v>377</v>
      </c>
      <c r="W180" s="2" t="s">
        <v>377</v>
      </c>
      <c r="X180" s="2" t="s">
        <v>377</v>
      </c>
      <c r="Y180" s="2" t="s">
        <v>377</v>
      </c>
      <c r="Z180" s="2" t="s">
        <v>377</v>
      </c>
      <c r="AA180" s="2" t="s">
        <v>377</v>
      </c>
      <c r="AB180" s="2" t="s">
        <v>377</v>
      </c>
      <c r="AC180" s="2" t="s">
        <v>377</v>
      </c>
      <c r="AD180" s="3">
        <v>41305</v>
      </c>
      <c r="AE180" s="2" t="s">
        <v>377</v>
      </c>
      <c r="AF180" s="2" t="s">
        <v>377</v>
      </c>
      <c r="AG180" s="2" t="s">
        <v>377</v>
      </c>
      <c r="AH180" s="2">
        <v>80</v>
      </c>
      <c r="AI180" s="2" t="s">
        <v>5579</v>
      </c>
      <c r="AJ180" s="2">
        <v>60005305</v>
      </c>
      <c r="AK180" s="2" t="s">
        <v>6077</v>
      </c>
      <c r="AL180" s="2" t="s">
        <v>693</v>
      </c>
    </row>
    <row r="181" spans="1:38">
      <c r="A181" s="2" t="s">
        <v>3598</v>
      </c>
      <c r="B181" s="2" t="s">
        <v>3868</v>
      </c>
      <c r="C181" s="2">
        <v>16</v>
      </c>
      <c r="D181" s="2" t="s">
        <v>2563</v>
      </c>
      <c r="E181" s="2" t="s">
        <v>3429</v>
      </c>
      <c r="F181" s="2" t="s">
        <v>6078</v>
      </c>
      <c r="G181" s="2" t="s">
        <v>6079</v>
      </c>
      <c r="H181" s="2" t="s">
        <v>6080</v>
      </c>
      <c r="I181" s="2" t="s">
        <v>5530</v>
      </c>
      <c r="J181" s="2">
        <v>80</v>
      </c>
      <c r="K181" s="2" t="s">
        <v>4</v>
      </c>
      <c r="L181" s="3">
        <v>41296</v>
      </c>
      <c r="M181" s="2" t="s">
        <v>5531</v>
      </c>
      <c r="N181" s="3">
        <v>41303</v>
      </c>
      <c r="O181" s="3">
        <v>41527</v>
      </c>
      <c r="P181" s="5">
        <v>41487</v>
      </c>
      <c r="Q181" s="3">
        <v>41488</v>
      </c>
      <c r="R181" s="2" t="s">
        <v>377</v>
      </c>
      <c r="S181" s="2" t="s">
        <v>377</v>
      </c>
      <c r="T181" s="2" t="s">
        <v>377</v>
      </c>
      <c r="U181" s="2" t="s">
        <v>377</v>
      </c>
      <c r="V181" s="2" t="s">
        <v>377</v>
      </c>
      <c r="W181" s="2" t="s">
        <v>377</v>
      </c>
      <c r="X181" s="2" t="s">
        <v>377</v>
      </c>
      <c r="Y181" s="2" t="s">
        <v>377</v>
      </c>
      <c r="Z181" s="2" t="s">
        <v>377</v>
      </c>
      <c r="AA181" s="2" t="s">
        <v>377</v>
      </c>
      <c r="AB181" s="2" t="s">
        <v>377</v>
      </c>
      <c r="AC181" s="3">
        <v>41480</v>
      </c>
      <c r="AD181" s="3">
        <v>41487</v>
      </c>
      <c r="AE181" s="3">
        <v>41486</v>
      </c>
      <c r="AF181" s="2" t="s">
        <v>377</v>
      </c>
      <c r="AG181" s="2" t="s">
        <v>377</v>
      </c>
      <c r="AH181" s="2">
        <v>80</v>
      </c>
      <c r="AI181" s="2" t="s">
        <v>6081</v>
      </c>
      <c r="AJ181" s="2">
        <v>60009850</v>
      </c>
      <c r="AK181" s="2" t="s">
        <v>6082</v>
      </c>
      <c r="AL181" s="2" t="s">
        <v>395</v>
      </c>
    </row>
    <row r="182" spans="1:38">
      <c r="A182" s="2" t="s">
        <v>3598</v>
      </c>
      <c r="B182" s="2" t="s">
        <v>3868</v>
      </c>
      <c r="C182" s="2">
        <v>16</v>
      </c>
      <c r="D182" s="2" t="s">
        <v>2374</v>
      </c>
      <c r="E182" s="2" t="s">
        <v>2396</v>
      </c>
      <c r="F182" s="2" t="s">
        <v>5218</v>
      </c>
      <c r="G182" s="2" t="s">
        <v>5220</v>
      </c>
      <c r="H182" s="2" t="s">
        <v>5219</v>
      </c>
      <c r="I182" s="2" t="s">
        <v>5530</v>
      </c>
      <c r="J182" s="2">
        <v>60</v>
      </c>
      <c r="K182" s="2" t="s">
        <v>4</v>
      </c>
      <c r="L182" s="3">
        <v>41341</v>
      </c>
      <c r="M182" s="2" t="s">
        <v>5531</v>
      </c>
      <c r="N182" s="3">
        <v>41366</v>
      </c>
      <c r="O182" s="3">
        <v>41518</v>
      </c>
      <c r="P182" s="5">
        <v>41577</v>
      </c>
      <c r="Q182" s="3">
        <v>41578</v>
      </c>
      <c r="R182" s="2" t="s">
        <v>377</v>
      </c>
      <c r="S182" s="2" t="s">
        <v>377</v>
      </c>
      <c r="T182" s="2" t="s">
        <v>377</v>
      </c>
      <c r="U182" s="2" t="s">
        <v>377</v>
      </c>
      <c r="V182" s="2" t="s">
        <v>377</v>
      </c>
      <c r="W182" s="2" t="s">
        <v>377</v>
      </c>
      <c r="X182" s="2" t="s">
        <v>377</v>
      </c>
      <c r="Y182" s="2" t="s">
        <v>377</v>
      </c>
      <c r="Z182" s="2" t="s">
        <v>377</v>
      </c>
      <c r="AA182" s="2" t="s">
        <v>377</v>
      </c>
      <c r="AB182" s="2" t="s">
        <v>377</v>
      </c>
      <c r="AC182" s="3">
        <v>41577</v>
      </c>
      <c r="AD182" s="3">
        <v>41577</v>
      </c>
      <c r="AE182" s="2" t="s">
        <v>377</v>
      </c>
      <c r="AF182" s="2" t="s">
        <v>377</v>
      </c>
      <c r="AG182" s="2" t="s">
        <v>377</v>
      </c>
      <c r="AH182" s="2">
        <v>80</v>
      </c>
      <c r="AI182" s="2" t="s">
        <v>6083</v>
      </c>
      <c r="AJ182" s="2">
        <v>60008375</v>
      </c>
      <c r="AK182" s="2" t="s">
        <v>5223</v>
      </c>
      <c r="AL182" s="2" t="s">
        <v>395</v>
      </c>
    </row>
    <row r="183" spans="1:38">
      <c r="A183" s="2" t="s">
        <v>3598</v>
      </c>
      <c r="B183" s="2" t="s">
        <v>3868</v>
      </c>
      <c r="C183" s="2">
        <v>16</v>
      </c>
      <c r="D183" s="2" t="s">
        <v>2379</v>
      </c>
      <c r="E183" s="2" t="s">
        <v>2396</v>
      </c>
      <c r="F183" s="2" t="s">
        <v>6084</v>
      </c>
      <c r="G183" s="2" t="s">
        <v>6085</v>
      </c>
      <c r="H183" s="2" t="s">
        <v>6086</v>
      </c>
      <c r="I183" s="2" t="s">
        <v>5530</v>
      </c>
      <c r="J183" s="2">
        <v>80</v>
      </c>
      <c r="K183" s="2" t="s">
        <v>4</v>
      </c>
      <c r="L183" s="3">
        <v>41341</v>
      </c>
      <c r="M183" s="2" t="s">
        <v>5531</v>
      </c>
      <c r="N183" s="3">
        <v>41352</v>
      </c>
      <c r="O183" s="3">
        <v>41579</v>
      </c>
      <c r="P183" s="5">
        <v>41709</v>
      </c>
      <c r="Q183" s="3">
        <v>41710</v>
      </c>
      <c r="R183" s="2" t="s">
        <v>377</v>
      </c>
      <c r="S183" s="2" t="s">
        <v>377</v>
      </c>
      <c r="T183" s="2" t="s">
        <v>377</v>
      </c>
      <c r="U183" s="2" t="s">
        <v>377</v>
      </c>
      <c r="V183" s="2" t="s">
        <v>377</v>
      </c>
      <c r="W183" s="2" t="s">
        <v>377</v>
      </c>
      <c r="X183" s="2" t="s">
        <v>377</v>
      </c>
      <c r="Y183" s="2" t="s">
        <v>377</v>
      </c>
      <c r="Z183" s="2" t="s">
        <v>377</v>
      </c>
      <c r="AA183" s="2" t="s">
        <v>377</v>
      </c>
      <c r="AB183" s="2" t="s">
        <v>377</v>
      </c>
      <c r="AC183" s="2" t="s">
        <v>377</v>
      </c>
      <c r="AD183" s="3">
        <v>41709</v>
      </c>
      <c r="AE183" s="3">
        <v>41708</v>
      </c>
      <c r="AF183" s="2" t="s">
        <v>377</v>
      </c>
      <c r="AG183" s="2" t="s">
        <v>377</v>
      </c>
      <c r="AH183" s="2">
        <v>80</v>
      </c>
      <c r="AI183" s="2" t="s">
        <v>6087</v>
      </c>
      <c r="AJ183" s="2">
        <v>60008375</v>
      </c>
      <c r="AK183" s="2" t="s">
        <v>5223</v>
      </c>
      <c r="AL183" s="2" t="s">
        <v>395</v>
      </c>
    </row>
    <row r="184" spans="1:38">
      <c r="A184" s="2" t="s">
        <v>3598</v>
      </c>
      <c r="B184" s="2" t="s">
        <v>3868</v>
      </c>
      <c r="C184" s="2">
        <v>16</v>
      </c>
      <c r="D184" s="2" t="s">
        <v>2374</v>
      </c>
      <c r="E184" s="2" t="s">
        <v>2396</v>
      </c>
      <c r="F184" s="2" t="s">
        <v>6088</v>
      </c>
      <c r="G184" s="2" t="s">
        <v>6089</v>
      </c>
      <c r="H184" s="2" t="s">
        <v>6090</v>
      </c>
      <c r="I184" s="2" t="s">
        <v>5530</v>
      </c>
      <c r="J184" s="2">
        <v>80</v>
      </c>
      <c r="K184" s="2" t="s">
        <v>4</v>
      </c>
      <c r="L184" s="3">
        <v>41424</v>
      </c>
      <c r="M184" s="2" t="s">
        <v>5531</v>
      </c>
      <c r="N184" s="3">
        <v>41424</v>
      </c>
      <c r="O184" s="3">
        <v>41544</v>
      </c>
      <c r="P184" s="4" t="s">
        <v>377</v>
      </c>
      <c r="Q184" s="3">
        <v>41544</v>
      </c>
      <c r="R184" s="2" t="s">
        <v>377</v>
      </c>
      <c r="S184" s="2" t="s">
        <v>377</v>
      </c>
      <c r="T184" s="2" t="s">
        <v>377</v>
      </c>
      <c r="U184" s="2" t="s">
        <v>377</v>
      </c>
      <c r="V184" s="2" t="s">
        <v>377</v>
      </c>
      <c r="W184" s="2" t="s">
        <v>377</v>
      </c>
      <c r="X184" s="2" t="s">
        <v>377</v>
      </c>
      <c r="Y184" s="2" t="s">
        <v>377</v>
      </c>
      <c r="Z184" s="2" t="s">
        <v>377</v>
      </c>
      <c r="AA184" s="2" t="s">
        <v>377</v>
      </c>
      <c r="AB184" s="2" t="s">
        <v>377</v>
      </c>
      <c r="AC184" s="3">
        <v>41541</v>
      </c>
      <c r="AD184" s="3">
        <v>41541</v>
      </c>
      <c r="AE184" s="3">
        <v>41540</v>
      </c>
      <c r="AF184" s="2" t="s">
        <v>377</v>
      </c>
      <c r="AG184" s="2" t="s">
        <v>377</v>
      </c>
      <c r="AH184" s="2">
        <v>80</v>
      </c>
      <c r="AI184" s="2" t="s">
        <v>6091</v>
      </c>
      <c r="AJ184" s="2">
        <v>60009910</v>
      </c>
      <c r="AK184" s="2" t="s">
        <v>6092</v>
      </c>
      <c r="AL184" s="2" t="s">
        <v>395</v>
      </c>
    </row>
    <row r="185" spans="1:38">
      <c r="A185" s="2" t="s">
        <v>3598</v>
      </c>
      <c r="B185" s="2" t="s">
        <v>3868</v>
      </c>
      <c r="C185" s="2">
        <v>16</v>
      </c>
      <c r="D185" s="2" t="s">
        <v>2563</v>
      </c>
      <c r="E185" s="2" t="s">
        <v>3429</v>
      </c>
      <c r="F185" s="2" t="s">
        <v>6093</v>
      </c>
      <c r="G185" s="2" t="s">
        <v>6094</v>
      </c>
      <c r="H185" s="2" t="s">
        <v>6095</v>
      </c>
      <c r="I185" s="2" t="s">
        <v>5530</v>
      </c>
      <c r="J185" s="2">
        <v>70</v>
      </c>
      <c r="K185" s="2" t="s">
        <v>4</v>
      </c>
      <c r="L185" s="3">
        <v>40917</v>
      </c>
      <c r="M185" s="2" t="s">
        <v>5531</v>
      </c>
      <c r="N185" s="3">
        <v>41289</v>
      </c>
      <c r="O185" s="3">
        <v>41289</v>
      </c>
      <c r="P185" s="4" t="s">
        <v>377</v>
      </c>
      <c r="Q185" s="3">
        <v>41289</v>
      </c>
      <c r="R185" s="2" t="s">
        <v>377</v>
      </c>
      <c r="S185" s="2" t="s">
        <v>377</v>
      </c>
      <c r="T185" s="2" t="s">
        <v>377</v>
      </c>
      <c r="U185" s="2" t="s">
        <v>377</v>
      </c>
      <c r="V185" s="2" t="s">
        <v>377</v>
      </c>
      <c r="W185" s="2" t="s">
        <v>377</v>
      </c>
      <c r="X185" s="2" t="s">
        <v>377</v>
      </c>
      <c r="Y185" s="2" t="s">
        <v>377</v>
      </c>
      <c r="Z185" s="2" t="s">
        <v>377</v>
      </c>
      <c r="AA185" s="2" t="s">
        <v>377</v>
      </c>
      <c r="AB185" s="2" t="s">
        <v>377</v>
      </c>
      <c r="AC185" s="3">
        <v>41289</v>
      </c>
      <c r="AD185" s="3">
        <v>41289</v>
      </c>
      <c r="AE185" s="3">
        <v>41288</v>
      </c>
      <c r="AF185" s="2" t="s">
        <v>377</v>
      </c>
      <c r="AG185" s="2" t="s">
        <v>377</v>
      </c>
      <c r="AH185" s="2">
        <v>80</v>
      </c>
      <c r="AI185" s="2" t="s">
        <v>377</v>
      </c>
      <c r="AJ185" s="2">
        <v>60009941</v>
      </c>
      <c r="AK185" s="2" t="s">
        <v>6096</v>
      </c>
      <c r="AL185" s="2" t="s">
        <v>395</v>
      </c>
    </row>
    <row r="186" spans="1:38">
      <c r="A186" s="2" t="s">
        <v>3598</v>
      </c>
      <c r="B186" s="2" t="s">
        <v>3876</v>
      </c>
      <c r="C186" s="2">
        <v>16</v>
      </c>
      <c r="D186" s="2" t="s">
        <v>2474</v>
      </c>
      <c r="E186" s="2" t="s">
        <v>2475</v>
      </c>
      <c r="F186" s="2" t="s">
        <v>6097</v>
      </c>
      <c r="G186" s="2" t="s">
        <v>6098</v>
      </c>
      <c r="H186" s="2" t="s">
        <v>6099</v>
      </c>
      <c r="I186" s="2" t="s">
        <v>5530</v>
      </c>
      <c r="J186" s="2">
        <v>20</v>
      </c>
      <c r="K186" s="2" t="s">
        <v>4</v>
      </c>
      <c r="L186" s="3">
        <v>41291</v>
      </c>
      <c r="M186" s="2" t="s">
        <v>5531</v>
      </c>
      <c r="N186" s="3">
        <v>41291</v>
      </c>
      <c r="O186" s="3">
        <v>41364</v>
      </c>
      <c r="P186" s="5">
        <v>41291</v>
      </c>
      <c r="Q186" s="3">
        <v>41292</v>
      </c>
      <c r="R186" s="2" t="s">
        <v>377</v>
      </c>
      <c r="S186" s="2" t="s">
        <v>377</v>
      </c>
      <c r="T186" s="2" t="s">
        <v>377</v>
      </c>
      <c r="U186" s="2" t="s">
        <v>377</v>
      </c>
      <c r="V186" s="2" t="s">
        <v>377</v>
      </c>
      <c r="W186" s="2" t="s">
        <v>377</v>
      </c>
      <c r="X186" s="2" t="s">
        <v>377</v>
      </c>
      <c r="Y186" s="2" t="s">
        <v>377</v>
      </c>
      <c r="Z186" s="2" t="s">
        <v>377</v>
      </c>
      <c r="AA186" s="2" t="s">
        <v>377</v>
      </c>
      <c r="AB186" s="2" t="s">
        <v>377</v>
      </c>
      <c r="AC186" s="3">
        <v>41291</v>
      </c>
      <c r="AD186" s="3">
        <v>41291</v>
      </c>
      <c r="AE186" s="3">
        <v>40235</v>
      </c>
      <c r="AF186" s="2" t="s">
        <v>377</v>
      </c>
      <c r="AG186" s="2" t="s">
        <v>377</v>
      </c>
      <c r="AH186" s="2">
        <v>80</v>
      </c>
      <c r="AI186" s="2" t="s">
        <v>6100</v>
      </c>
      <c r="AJ186" s="2">
        <v>60006137</v>
      </c>
      <c r="AK186" s="2" t="s">
        <v>6099</v>
      </c>
      <c r="AL186" s="2" t="s">
        <v>693</v>
      </c>
    </row>
    <row r="187" spans="1:38">
      <c r="A187" s="2" t="s">
        <v>3598</v>
      </c>
      <c r="B187" s="2" t="s">
        <v>3876</v>
      </c>
      <c r="C187" s="2">
        <v>16</v>
      </c>
      <c r="D187" s="2" t="s">
        <v>2474</v>
      </c>
      <c r="E187" s="2" t="s">
        <v>2475</v>
      </c>
      <c r="F187" s="2" t="s">
        <v>6101</v>
      </c>
      <c r="G187" s="2" t="s">
        <v>6102</v>
      </c>
      <c r="H187" s="2" t="s">
        <v>6103</v>
      </c>
      <c r="I187" s="2" t="s">
        <v>5530</v>
      </c>
      <c r="J187" s="2">
        <v>12</v>
      </c>
      <c r="K187" s="2" t="s">
        <v>4</v>
      </c>
      <c r="L187" s="3">
        <v>41346</v>
      </c>
      <c r="M187" s="2" t="s">
        <v>5531</v>
      </c>
      <c r="N187" s="3">
        <v>41346</v>
      </c>
      <c r="O187" s="3">
        <v>41348</v>
      </c>
      <c r="P187" s="5">
        <v>41346</v>
      </c>
      <c r="Q187" s="3">
        <v>41347</v>
      </c>
      <c r="R187" s="2" t="s">
        <v>377</v>
      </c>
      <c r="S187" s="2" t="s">
        <v>377</v>
      </c>
      <c r="T187" s="2" t="s">
        <v>377</v>
      </c>
      <c r="U187" s="2" t="s">
        <v>377</v>
      </c>
      <c r="V187" s="2" t="s">
        <v>377</v>
      </c>
      <c r="W187" s="2" t="s">
        <v>377</v>
      </c>
      <c r="X187" s="2" t="s">
        <v>377</v>
      </c>
      <c r="Y187" s="2" t="s">
        <v>377</v>
      </c>
      <c r="Z187" s="2" t="s">
        <v>377</v>
      </c>
      <c r="AA187" s="2" t="s">
        <v>377</v>
      </c>
      <c r="AB187" s="2" t="s">
        <v>377</v>
      </c>
      <c r="AC187" s="2" t="s">
        <v>377</v>
      </c>
      <c r="AD187" s="3">
        <v>41346</v>
      </c>
      <c r="AE187" s="2" t="s">
        <v>377</v>
      </c>
      <c r="AF187" s="2" t="s">
        <v>377</v>
      </c>
      <c r="AG187" s="2" t="s">
        <v>377</v>
      </c>
      <c r="AH187" s="2">
        <v>80</v>
      </c>
      <c r="AI187" s="2" t="s">
        <v>377</v>
      </c>
      <c r="AJ187" s="2">
        <v>60010607</v>
      </c>
      <c r="AK187" s="2" t="s">
        <v>6104</v>
      </c>
      <c r="AL187" s="2" t="s">
        <v>693</v>
      </c>
    </row>
    <row r="188" spans="1:38">
      <c r="A188" s="2" t="s">
        <v>3598</v>
      </c>
      <c r="B188" s="2" t="s">
        <v>3876</v>
      </c>
      <c r="C188" s="2">
        <v>16</v>
      </c>
      <c r="D188" s="2" t="s">
        <v>2474</v>
      </c>
      <c r="E188" s="2" t="s">
        <v>2475</v>
      </c>
      <c r="F188" s="2" t="s">
        <v>6101</v>
      </c>
      <c r="G188" s="2" t="s">
        <v>6102</v>
      </c>
      <c r="H188" s="2" t="s">
        <v>6103</v>
      </c>
      <c r="I188" s="2" t="s">
        <v>5530</v>
      </c>
      <c r="J188" s="2">
        <v>8</v>
      </c>
      <c r="K188" s="2" t="s">
        <v>4</v>
      </c>
      <c r="L188" s="3">
        <v>41346</v>
      </c>
      <c r="M188" s="2" t="s">
        <v>5531</v>
      </c>
      <c r="N188" s="3">
        <v>41346</v>
      </c>
      <c r="O188" s="3">
        <v>41348</v>
      </c>
      <c r="P188" s="5">
        <v>41520</v>
      </c>
      <c r="Q188" s="3">
        <v>41521</v>
      </c>
      <c r="R188" s="2" t="s">
        <v>377</v>
      </c>
      <c r="S188" s="2" t="s">
        <v>377</v>
      </c>
      <c r="T188" s="2" t="s">
        <v>377</v>
      </c>
      <c r="U188" s="2" t="s">
        <v>377</v>
      </c>
      <c r="V188" s="2" t="s">
        <v>377</v>
      </c>
      <c r="W188" s="2" t="s">
        <v>377</v>
      </c>
      <c r="X188" s="2" t="s">
        <v>377</v>
      </c>
      <c r="Y188" s="2" t="s">
        <v>377</v>
      </c>
      <c r="Z188" s="2" t="s">
        <v>377</v>
      </c>
      <c r="AA188" s="2" t="s">
        <v>377</v>
      </c>
      <c r="AB188" s="2" t="s">
        <v>377</v>
      </c>
      <c r="AC188" s="2" t="s">
        <v>377</v>
      </c>
      <c r="AD188" s="3">
        <v>41346</v>
      </c>
      <c r="AE188" s="3">
        <v>41495</v>
      </c>
      <c r="AF188" s="2" t="s">
        <v>377</v>
      </c>
      <c r="AG188" s="2" t="s">
        <v>377</v>
      </c>
      <c r="AH188" s="2">
        <v>80</v>
      </c>
      <c r="AI188" s="2" t="s">
        <v>6105</v>
      </c>
      <c r="AJ188" s="2">
        <v>60010607</v>
      </c>
      <c r="AK188" s="2" t="s">
        <v>6104</v>
      </c>
      <c r="AL188" s="2" t="s">
        <v>693</v>
      </c>
    </row>
    <row r="189" spans="1:38">
      <c r="A189" s="2" t="s">
        <v>3598</v>
      </c>
      <c r="B189" s="2" t="s">
        <v>3876</v>
      </c>
      <c r="C189" s="2">
        <v>16</v>
      </c>
      <c r="D189" s="2" t="s">
        <v>2462</v>
      </c>
      <c r="E189" s="2" t="s">
        <v>3023</v>
      </c>
      <c r="F189" s="2" t="s">
        <v>6106</v>
      </c>
      <c r="G189" s="2" t="s">
        <v>6107</v>
      </c>
      <c r="H189" s="2" t="s">
        <v>6108</v>
      </c>
      <c r="I189" s="2" t="s">
        <v>5530</v>
      </c>
      <c r="J189" s="2">
        <v>60</v>
      </c>
      <c r="K189" s="2" t="s">
        <v>4</v>
      </c>
      <c r="L189" s="3">
        <v>41344</v>
      </c>
      <c r="M189" s="2" t="s">
        <v>5531</v>
      </c>
      <c r="N189" s="3">
        <v>41344</v>
      </c>
      <c r="O189" s="3">
        <v>41593</v>
      </c>
      <c r="P189" s="5">
        <v>41873</v>
      </c>
      <c r="Q189" s="3">
        <v>41873</v>
      </c>
      <c r="R189" s="2" t="s">
        <v>377</v>
      </c>
      <c r="S189" s="2" t="s">
        <v>377</v>
      </c>
      <c r="T189" s="2" t="s">
        <v>377</v>
      </c>
      <c r="U189" s="2" t="s">
        <v>377</v>
      </c>
      <c r="V189" s="2" t="s">
        <v>377</v>
      </c>
      <c r="W189" s="2" t="s">
        <v>377</v>
      </c>
      <c r="X189" s="2" t="s">
        <v>377</v>
      </c>
      <c r="Y189" s="2" t="s">
        <v>377</v>
      </c>
      <c r="Z189" s="2" t="s">
        <v>377</v>
      </c>
      <c r="AA189" s="2" t="s">
        <v>377</v>
      </c>
      <c r="AB189" s="2" t="s">
        <v>377</v>
      </c>
      <c r="AC189" s="2" t="s">
        <v>377</v>
      </c>
      <c r="AD189" s="2" t="s">
        <v>377</v>
      </c>
      <c r="AE189" s="3">
        <v>41871</v>
      </c>
      <c r="AF189" s="2" t="s">
        <v>377</v>
      </c>
      <c r="AG189" s="2" t="s">
        <v>377</v>
      </c>
      <c r="AH189" s="2">
        <v>80</v>
      </c>
      <c r="AI189" s="2" t="s">
        <v>6109</v>
      </c>
      <c r="AJ189" s="2">
        <v>60009956</v>
      </c>
      <c r="AK189" s="2" t="s">
        <v>6110</v>
      </c>
      <c r="AL189" s="2" t="s">
        <v>395</v>
      </c>
    </row>
    <row r="190" spans="1:38">
      <c r="A190" s="2" t="s">
        <v>3598</v>
      </c>
      <c r="B190" s="2" t="s">
        <v>3876</v>
      </c>
      <c r="C190" s="2">
        <v>16</v>
      </c>
      <c r="D190" s="2" t="s">
        <v>2413</v>
      </c>
      <c r="E190" s="2" t="s">
        <v>2425</v>
      </c>
      <c r="F190" s="2" t="s">
        <v>6111</v>
      </c>
      <c r="G190" s="2" t="s">
        <v>6112</v>
      </c>
      <c r="H190" s="2" t="s">
        <v>6113</v>
      </c>
      <c r="I190" s="2" t="s">
        <v>5530</v>
      </c>
      <c r="J190" s="2">
        <v>70</v>
      </c>
      <c r="K190" s="2" t="s">
        <v>4</v>
      </c>
      <c r="L190" s="3">
        <v>41367</v>
      </c>
      <c r="M190" s="2" t="s">
        <v>5531</v>
      </c>
      <c r="N190" s="3">
        <v>41367</v>
      </c>
      <c r="O190" s="3">
        <v>41773</v>
      </c>
      <c r="P190" s="5">
        <v>41855</v>
      </c>
      <c r="Q190" s="3">
        <v>41879</v>
      </c>
      <c r="R190" s="2" t="s">
        <v>377</v>
      </c>
      <c r="S190" s="2" t="s">
        <v>377</v>
      </c>
      <c r="T190" s="2" t="s">
        <v>377</v>
      </c>
      <c r="U190" s="2" t="s">
        <v>377</v>
      </c>
      <c r="V190" s="2" t="s">
        <v>377</v>
      </c>
      <c r="W190" s="2" t="s">
        <v>377</v>
      </c>
      <c r="X190" s="2" t="s">
        <v>377</v>
      </c>
      <c r="Y190" s="2" t="s">
        <v>377</v>
      </c>
      <c r="Z190" s="2" t="s">
        <v>377</v>
      </c>
      <c r="AA190" s="2" t="s">
        <v>377</v>
      </c>
      <c r="AB190" s="2" t="s">
        <v>377</v>
      </c>
      <c r="AC190" s="2" t="s">
        <v>377</v>
      </c>
      <c r="AD190" s="2" t="s">
        <v>377</v>
      </c>
      <c r="AE190" s="2" t="s">
        <v>377</v>
      </c>
      <c r="AF190" s="2" t="s">
        <v>377</v>
      </c>
      <c r="AG190" s="2" t="s">
        <v>377</v>
      </c>
      <c r="AH190" s="2">
        <v>80</v>
      </c>
      <c r="AI190" s="2" t="s">
        <v>6114</v>
      </c>
      <c r="AJ190" s="2">
        <v>60009959</v>
      </c>
      <c r="AK190" s="2" t="s">
        <v>6115</v>
      </c>
      <c r="AL190" s="2" t="s">
        <v>395</v>
      </c>
    </row>
    <row r="191" spans="1:38">
      <c r="A191" s="2" t="s">
        <v>3598</v>
      </c>
      <c r="B191" s="2" t="s">
        <v>3876</v>
      </c>
      <c r="C191" s="2">
        <v>16</v>
      </c>
      <c r="D191" s="2" t="s">
        <v>2413</v>
      </c>
      <c r="E191" s="2" t="s">
        <v>2428</v>
      </c>
      <c r="F191" s="2" t="s">
        <v>6116</v>
      </c>
      <c r="G191" s="2" t="s">
        <v>6117</v>
      </c>
      <c r="H191" s="2" t="s">
        <v>6118</v>
      </c>
      <c r="I191" s="2" t="s">
        <v>6119</v>
      </c>
      <c r="J191" s="2">
        <v>5</v>
      </c>
      <c r="K191" s="2" t="s">
        <v>4</v>
      </c>
      <c r="L191" s="3">
        <v>41314</v>
      </c>
      <c r="M191" s="2" t="s">
        <v>5531</v>
      </c>
      <c r="N191" s="3">
        <v>41314</v>
      </c>
      <c r="O191" s="3">
        <v>42139</v>
      </c>
      <c r="P191" s="4" t="s">
        <v>377</v>
      </c>
      <c r="Q191" s="2" t="s">
        <v>377</v>
      </c>
      <c r="R191" s="2" t="s">
        <v>377</v>
      </c>
      <c r="S191" s="2" t="s">
        <v>377</v>
      </c>
      <c r="T191" s="2" t="s">
        <v>377</v>
      </c>
      <c r="U191" s="2" t="s">
        <v>377</v>
      </c>
      <c r="V191" s="2" t="s">
        <v>377</v>
      </c>
      <c r="W191" s="2" t="s">
        <v>377</v>
      </c>
      <c r="X191" s="2" t="s">
        <v>377</v>
      </c>
      <c r="Y191" s="2" t="s">
        <v>377</v>
      </c>
      <c r="Z191" s="2" t="s">
        <v>377</v>
      </c>
      <c r="AA191" s="2" t="s">
        <v>377</v>
      </c>
      <c r="AB191" s="2" t="s">
        <v>377</v>
      </c>
      <c r="AC191" s="2" t="s">
        <v>377</v>
      </c>
      <c r="AD191" s="2" t="s">
        <v>377</v>
      </c>
      <c r="AE191" s="2" t="s">
        <v>377</v>
      </c>
      <c r="AF191" s="2" t="s">
        <v>377</v>
      </c>
      <c r="AG191" s="2" t="s">
        <v>377</v>
      </c>
      <c r="AH191" s="2">
        <v>10</v>
      </c>
      <c r="AI191" s="2" t="s">
        <v>6120</v>
      </c>
      <c r="AJ191" s="2">
        <v>60009963</v>
      </c>
      <c r="AK191" s="2" t="s">
        <v>6121</v>
      </c>
      <c r="AL191" s="2" t="s">
        <v>693</v>
      </c>
    </row>
    <row r="192" spans="1:38">
      <c r="A192" s="2" t="s">
        <v>3598</v>
      </c>
      <c r="B192" s="2" t="s">
        <v>3876</v>
      </c>
      <c r="C192" s="2">
        <v>16</v>
      </c>
      <c r="D192" s="2" t="s">
        <v>2413</v>
      </c>
      <c r="E192" s="2" t="s">
        <v>2428</v>
      </c>
      <c r="F192" s="2" t="s">
        <v>6116</v>
      </c>
      <c r="G192" s="2" t="s">
        <v>6117</v>
      </c>
      <c r="H192" s="2" t="s">
        <v>6118</v>
      </c>
      <c r="I192" s="2" t="s">
        <v>5505</v>
      </c>
      <c r="J192" s="2">
        <v>70</v>
      </c>
      <c r="K192" s="2" t="s">
        <v>4</v>
      </c>
      <c r="L192" s="3">
        <v>41314</v>
      </c>
      <c r="M192" s="2" t="s">
        <v>5531</v>
      </c>
      <c r="N192" s="3">
        <v>41314</v>
      </c>
      <c r="O192" s="3">
        <v>42139</v>
      </c>
      <c r="P192" s="5">
        <v>42398</v>
      </c>
      <c r="Q192" s="2" t="s">
        <v>377</v>
      </c>
      <c r="R192" s="2" t="s">
        <v>377</v>
      </c>
      <c r="S192" s="2" t="s">
        <v>377</v>
      </c>
      <c r="T192" s="2" t="s">
        <v>377</v>
      </c>
      <c r="U192" s="2" t="s">
        <v>377</v>
      </c>
      <c r="V192" s="2" t="s">
        <v>377</v>
      </c>
      <c r="W192" s="2" t="s">
        <v>377</v>
      </c>
      <c r="X192" s="2" t="s">
        <v>377</v>
      </c>
      <c r="Y192" s="2" t="s">
        <v>377</v>
      </c>
      <c r="Z192" s="2" t="s">
        <v>377</v>
      </c>
      <c r="AA192" s="2" t="s">
        <v>377</v>
      </c>
      <c r="AB192" s="2" t="s">
        <v>377</v>
      </c>
      <c r="AC192" s="2" t="s">
        <v>377</v>
      </c>
      <c r="AD192" s="2" t="s">
        <v>377</v>
      </c>
      <c r="AE192" s="2" t="s">
        <v>377</v>
      </c>
      <c r="AF192" s="2" t="s">
        <v>377</v>
      </c>
      <c r="AG192" s="2" t="s">
        <v>377</v>
      </c>
      <c r="AH192" s="2">
        <v>10</v>
      </c>
      <c r="AI192" s="2" t="s">
        <v>6122</v>
      </c>
      <c r="AJ192" s="2">
        <v>60009963</v>
      </c>
      <c r="AK192" s="2" t="s">
        <v>6121</v>
      </c>
      <c r="AL192" s="2" t="s">
        <v>395</v>
      </c>
    </row>
    <row r="193" spans="1:38">
      <c r="A193" s="2" t="s">
        <v>3598</v>
      </c>
      <c r="B193" s="2" t="s">
        <v>3876</v>
      </c>
      <c r="C193" s="2">
        <v>16</v>
      </c>
      <c r="D193" s="2" t="s">
        <v>2474</v>
      </c>
      <c r="E193" s="2" t="s">
        <v>2475</v>
      </c>
      <c r="F193" s="2" t="s">
        <v>6123</v>
      </c>
      <c r="G193" s="2" t="s">
        <v>6124</v>
      </c>
      <c r="H193" s="2" t="s">
        <v>6125</v>
      </c>
      <c r="I193" s="2" t="s">
        <v>5530</v>
      </c>
      <c r="J193" s="2">
        <v>80</v>
      </c>
      <c r="K193" s="2" t="s">
        <v>4</v>
      </c>
      <c r="L193" s="3">
        <v>41331</v>
      </c>
      <c r="M193" s="2" t="s">
        <v>5531</v>
      </c>
      <c r="N193" s="3">
        <v>41331</v>
      </c>
      <c r="O193" s="3">
        <v>41656</v>
      </c>
      <c r="P193" s="5">
        <v>41603</v>
      </c>
      <c r="Q193" s="3">
        <v>41603</v>
      </c>
      <c r="R193" s="2" t="s">
        <v>377</v>
      </c>
      <c r="S193" s="2" t="s">
        <v>377</v>
      </c>
      <c r="T193" s="2" t="s">
        <v>377</v>
      </c>
      <c r="U193" s="2" t="s">
        <v>377</v>
      </c>
      <c r="V193" s="2" t="s">
        <v>377</v>
      </c>
      <c r="W193" s="2" t="s">
        <v>377</v>
      </c>
      <c r="X193" s="2" t="s">
        <v>377</v>
      </c>
      <c r="Y193" s="2" t="s">
        <v>377</v>
      </c>
      <c r="Z193" s="2" t="s">
        <v>377</v>
      </c>
      <c r="AA193" s="2" t="s">
        <v>377</v>
      </c>
      <c r="AB193" s="2" t="s">
        <v>377</v>
      </c>
      <c r="AC193" s="2" t="s">
        <v>377</v>
      </c>
      <c r="AD193" s="2" t="s">
        <v>377</v>
      </c>
      <c r="AE193" s="2" t="s">
        <v>377</v>
      </c>
      <c r="AF193" s="2" t="s">
        <v>377</v>
      </c>
      <c r="AG193" s="2" t="s">
        <v>377</v>
      </c>
      <c r="AH193" s="2">
        <v>80</v>
      </c>
      <c r="AI193" s="2" t="s">
        <v>6126</v>
      </c>
      <c r="AJ193" s="2">
        <v>60009971</v>
      </c>
      <c r="AK193" s="2" t="s">
        <v>6125</v>
      </c>
      <c r="AL193" s="2" t="s">
        <v>395</v>
      </c>
    </row>
    <row r="194" spans="1:38">
      <c r="A194" s="2" t="s">
        <v>3598</v>
      </c>
      <c r="B194" s="2" t="s">
        <v>3876</v>
      </c>
      <c r="C194" s="2">
        <v>16</v>
      </c>
      <c r="D194" s="2" t="s">
        <v>2474</v>
      </c>
      <c r="E194" s="2" t="s">
        <v>6127</v>
      </c>
      <c r="F194" s="2" t="s">
        <v>6128</v>
      </c>
      <c r="G194" s="2" t="s">
        <v>6129</v>
      </c>
      <c r="H194" s="2" t="s">
        <v>6130</v>
      </c>
      <c r="I194" s="2" t="s">
        <v>5530</v>
      </c>
      <c r="J194" s="2">
        <v>60</v>
      </c>
      <c r="K194" s="2" t="s">
        <v>4</v>
      </c>
      <c r="L194" s="3">
        <v>41373</v>
      </c>
      <c r="M194" s="2" t="s">
        <v>5531</v>
      </c>
      <c r="N194" s="3">
        <v>41373</v>
      </c>
      <c r="O194" s="3">
        <v>42125</v>
      </c>
      <c r="P194" s="5">
        <v>41960</v>
      </c>
      <c r="Q194" s="3">
        <v>41960</v>
      </c>
      <c r="R194" s="2" t="s">
        <v>377</v>
      </c>
      <c r="S194" s="2" t="s">
        <v>377</v>
      </c>
      <c r="T194" s="2" t="s">
        <v>377</v>
      </c>
      <c r="U194" s="2" t="s">
        <v>377</v>
      </c>
      <c r="V194" s="2" t="s">
        <v>377</v>
      </c>
      <c r="W194" s="2" t="s">
        <v>377</v>
      </c>
      <c r="X194" s="2" t="s">
        <v>377</v>
      </c>
      <c r="Y194" s="2" t="s">
        <v>377</v>
      </c>
      <c r="Z194" s="2" t="s">
        <v>377</v>
      </c>
      <c r="AA194" s="2" t="s">
        <v>377</v>
      </c>
      <c r="AB194" s="2" t="s">
        <v>377</v>
      </c>
      <c r="AC194" s="2" t="s">
        <v>377</v>
      </c>
      <c r="AD194" s="2" t="s">
        <v>377</v>
      </c>
      <c r="AE194" s="3">
        <v>41956</v>
      </c>
      <c r="AF194" s="2" t="s">
        <v>377</v>
      </c>
      <c r="AG194" s="2" t="s">
        <v>377</v>
      </c>
      <c r="AH194" s="2">
        <v>80</v>
      </c>
      <c r="AI194" s="2" t="s">
        <v>6131</v>
      </c>
      <c r="AJ194" s="2">
        <v>60010008</v>
      </c>
      <c r="AK194" s="2" t="s">
        <v>6132</v>
      </c>
      <c r="AL194" s="2" t="s">
        <v>395</v>
      </c>
    </row>
    <row r="195" spans="1:38">
      <c r="A195" s="2" t="s">
        <v>3598</v>
      </c>
      <c r="B195" s="2" t="s">
        <v>3876</v>
      </c>
      <c r="C195" s="2">
        <v>16</v>
      </c>
      <c r="D195" s="2" t="s">
        <v>2462</v>
      </c>
      <c r="E195" s="2" t="s">
        <v>2468</v>
      </c>
      <c r="F195" s="2" t="s">
        <v>6133</v>
      </c>
      <c r="G195" s="2" t="s">
        <v>6134</v>
      </c>
      <c r="H195" s="2" t="s">
        <v>6135</v>
      </c>
      <c r="I195" s="2" t="s">
        <v>5530</v>
      </c>
      <c r="J195" s="2">
        <v>80</v>
      </c>
      <c r="K195" s="2" t="s">
        <v>4</v>
      </c>
      <c r="L195" s="3">
        <v>41331</v>
      </c>
      <c r="M195" s="2" t="s">
        <v>5531</v>
      </c>
      <c r="N195" s="3">
        <v>41331</v>
      </c>
      <c r="O195" s="3">
        <v>41656</v>
      </c>
      <c r="P195" s="5">
        <v>41610</v>
      </c>
      <c r="Q195" s="3">
        <v>41610</v>
      </c>
      <c r="R195" s="2" t="s">
        <v>377</v>
      </c>
      <c r="S195" s="2" t="s">
        <v>377</v>
      </c>
      <c r="T195" s="2" t="s">
        <v>377</v>
      </c>
      <c r="U195" s="2" t="s">
        <v>377</v>
      </c>
      <c r="V195" s="2" t="s">
        <v>377</v>
      </c>
      <c r="W195" s="2" t="s">
        <v>377</v>
      </c>
      <c r="X195" s="2" t="s">
        <v>377</v>
      </c>
      <c r="Y195" s="2" t="s">
        <v>377</v>
      </c>
      <c r="Z195" s="2" t="s">
        <v>377</v>
      </c>
      <c r="AA195" s="2" t="s">
        <v>377</v>
      </c>
      <c r="AB195" s="2" t="s">
        <v>377</v>
      </c>
      <c r="AC195" s="2" t="s">
        <v>377</v>
      </c>
      <c r="AD195" s="2" t="s">
        <v>377</v>
      </c>
      <c r="AE195" s="3">
        <v>41596</v>
      </c>
      <c r="AF195" s="2" t="s">
        <v>377</v>
      </c>
      <c r="AG195" s="2" t="s">
        <v>377</v>
      </c>
      <c r="AH195" s="2">
        <v>80</v>
      </c>
      <c r="AI195" s="2" t="s">
        <v>6136</v>
      </c>
      <c r="AJ195" s="2">
        <v>60010062</v>
      </c>
      <c r="AK195" s="2" t="s">
        <v>6137</v>
      </c>
      <c r="AL195" s="2" t="s">
        <v>395</v>
      </c>
    </row>
    <row r="196" spans="1:38">
      <c r="A196" s="2" t="s">
        <v>3598</v>
      </c>
      <c r="B196" s="2" t="s">
        <v>3876</v>
      </c>
      <c r="C196" s="2">
        <v>16</v>
      </c>
      <c r="D196" s="2" t="s">
        <v>2462</v>
      </c>
      <c r="E196" s="2" t="s">
        <v>2468</v>
      </c>
      <c r="F196" s="2" t="s">
        <v>6138</v>
      </c>
      <c r="G196" s="2" t="s">
        <v>6139</v>
      </c>
      <c r="H196" s="2" t="s">
        <v>6140</v>
      </c>
      <c r="I196" s="2" t="s">
        <v>5530</v>
      </c>
      <c r="J196" s="2">
        <v>80</v>
      </c>
      <c r="K196" s="2" t="s">
        <v>4</v>
      </c>
      <c r="L196" s="3">
        <v>41331</v>
      </c>
      <c r="M196" s="2" t="s">
        <v>5531</v>
      </c>
      <c r="N196" s="3">
        <v>41341</v>
      </c>
      <c r="O196" s="3">
        <v>41876</v>
      </c>
      <c r="P196" s="5">
        <v>41806</v>
      </c>
      <c r="Q196" s="3">
        <v>41806</v>
      </c>
      <c r="R196" s="2" t="s">
        <v>377</v>
      </c>
      <c r="S196" s="2" t="s">
        <v>377</v>
      </c>
      <c r="T196" s="2" t="s">
        <v>377</v>
      </c>
      <c r="U196" s="2" t="s">
        <v>377</v>
      </c>
      <c r="V196" s="2" t="s">
        <v>377</v>
      </c>
      <c r="W196" s="2" t="s">
        <v>377</v>
      </c>
      <c r="X196" s="2" t="s">
        <v>377</v>
      </c>
      <c r="Y196" s="2" t="s">
        <v>377</v>
      </c>
      <c r="Z196" s="2" t="s">
        <v>377</v>
      </c>
      <c r="AA196" s="2" t="s">
        <v>377</v>
      </c>
      <c r="AB196" s="2" t="s">
        <v>377</v>
      </c>
      <c r="AC196" s="2" t="s">
        <v>377</v>
      </c>
      <c r="AD196" s="2" t="s">
        <v>377</v>
      </c>
      <c r="AE196" s="3">
        <v>41799</v>
      </c>
      <c r="AF196" s="2" t="s">
        <v>377</v>
      </c>
      <c r="AG196" s="2" t="s">
        <v>377</v>
      </c>
      <c r="AH196" s="2">
        <v>80</v>
      </c>
      <c r="AI196" s="2" t="s">
        <v>6141</v>
      </c>
      <c r="AJ196" s="2">
        <v>60010066</v>
      </c>
      <c r="AK196" s="2" t="s">
        <v>6142</v>
      </c>
      <c r="AL196" s="2" t="s">
        <v>395</v>
      </c>
    </row>
    <row r="197" spans="1:38">
      <c r="A197" s="2" t="s">
        <v>3598</v>
      </c>
      <c r="B197" s="2" t="s">
        <v>3876</v>
      </c>
      <c r="C197" s="2">
        <v>16</v>
      </c>
      <c r="D197" s="2" t="s">
        <v>2474</v>
      </c>
      <c r="E197" s="2" t="s">
        <v>2475</v>
      </c>
      <c r="F197" s="2" t="s">
        <v>6143</v>
      </c>
      <c r="G197" s="2" t="s">
        <v>6144</v>
      </c>
      <c r="H197" s="2" t="s">
        <v>6145</v>
      </c>
      <c r="I197" s="2" t="s">
        <v>5505</v>
      </c>
      <c r="J197" s="2">
        <v>70</v>
      </c>
      <c r="K197" s="2" t="s">
        <v>4</v>
      </c>
      <c r="L197" s="3">
        <v>42171</v>
      </c>
      <c r="M197" s="2" t="s">
        <v>5531</v>
      </c>
      <c r="N197" s="3">
        <v>42192</v>
      </c>
      <c r="O197" s="3">
        <v>42652</v>
      </c>
      <c r="P197" s="5">
        <v>42652</v>
      </c>
      <c r="Q197" s="2" t="s">
        <v>377</v>
      </c>
      <c r="R197" s="2" t="s">
        <v>377</v>
      </c>
      <c r="S197" s="2" t="s">
        <v>377</v>
      </c>
      <c r="T197" s="2" t="s">
        <v>377</v>
      </c>
      <c r="U197" s="2" t="s">
        <v>377</v>
      </c>
      <c r="V197" s="2" t="s">
        <v>377</v>
      </c>
      <c r="W197" s="2" t="s">
        <v>377</v>
      </c>
      <c r="X197" s="2" t="s">
        <v>377</v>
      </c>
      <c r="Y197" s="2" t="s">
        <v>377</v>
      </c>
      <c r="Z197" s="2" t="s">
        <v>377</v>
      </c>
      <c r="AA197" s="2" t="s">
        <v>377</v>
      </c>
      <c r="AB197" s="2" t="s">
        <v>377</v>
      </c>
      <c r="AC197" s="2" t="s">
        <v>377</v>
      </c>
      <c r="AD197" s="2" t="s">
        <v>377</v>
      </c>
      <c r="AE197" s="2" t="s">
        <v>377</v>
      </c>
      <c r="AF197" s="2" t="s">
        <v>377</v>
      </c>
      <c r="AG197" s="2" t="s">
        <v>377</v>
      </c>
      <c r="AH197" s="2">
        <v>10</v>
      </c>
      <c r="AI197" s="2" t="s">
        <v>377</v>
      </c>
      <c r="AJ197" s="2">
        <v>60010071</v>
      </c>
      <c r="AK197" s="2" t="s">
        <v>6145</v>
      </c>
      <c r="AL197" s="2" t="s">
        <v>395</v>
      </c>
    </row>
    <row r="198" spans="1:38">
      <c r="A198" s="2" t="s">
        <v>3598</v>
      </c>
      <c r="B198" s="2" t="s">
        <v>3876</v>
      </c>
      <c r="C198" s="2">
        <v>16</v>
      </c>
      <c r="D198" s="2" t="s">
        <v>2474</v>
      </c>
      <c r="E198" s="2" t="s">
        <v>2475</v>
      </c>
      <c r="F198" s="2" t="s">
        <v>6146</v>
      </c>
      <c r="G198" s="2" t="s">
        <v>6147</v>
      </c>
      <c r="H198" s="2" t="s">
        <v>6148</v>
      </c>
      <c r="I198" s="2" t="s">
        <v>5530</v>
      </c>
      <c r="J198" s="2">
        <v>74</v>
      </c>
      <c r="K198" s="2" t="s">
        <v>4</v>
      </c>
      <c r="L198" s="3">
        <v>41296</v>
      </c>
      <c r="M198" s="2" t="s">
        <v>5531</v>
      </c>
      <c r="N198" s="3">
        <v>41296</v>
      </c>
      <c r="O198" s="3">
        <v>41744</v>
      </c>
      <c r="P198" s="5">
        <v>41617</v>
      </c>
      <c r="Q198" s="3">
        <v>41617</v>
      </c>
      <c r="R198" s="2" t="s">
        <v>377</v>
      </c>
      <c r="S198" s="2" t="s">
        <v>377</v>
      </c>
      <c r="T198" s="2" t="s">
        <v>377</v>
      </c>
      <c r="U198" s="2" t="s">
        <v>377</v>
      </c>
      <c r="V198" s="2" t="s">
        <v>377</v>
      </c>
      <c r="W198" s="2" t="s">
        <v>377</v>
      </c>
      <c r="X198" s="2" t="s">
        <v>377</v>
      </c>
      <c r="Y198" s="2" t="s">
        <v>377</v>
      </c>
      <c r="Z198" s="2" t="s">
        <v>377</v>
      </c>
      <c r="AA198" s="2" t="s">
        <v>377</v>
      </c>
      <c r="AB198" s="2" t="s">
        <v>377</v>
      </c>
      <c r="AC198" s="2" t="s">
        <v>377</v>
      </c>
      <c r="AD198" s="2" t="s">
        <v>377</v>
      </c>
      <c r="AE198" s="2" t="s">
        <v>377</v>
      </c>
      <c r="AF198" s="2" t="s">
        <v>377</v>
      </c>
      <c r="AG198" s="2" t="s">
        <v>377</v>
      </c>
      <c r="AH198" s="2">
        <v>80</v>
      </c>
      <c r="AI198" s="2" t="s">
        <v>6149</v>
      </c>
      <c r="AJ198" s="2">
        <v>60010077</v>
      </c>
      <c r="AK198" s="2" t="s">
        <v>6148</v>
      </c>
      <c r="AL198" s="2" t="s">
        <v>395</v>
      </c>
    </row>
    <row r="199" spans="1:38">
      <c r="A199" s="2" t="s">
        <v>3598</v>
      </c>
      <c r="B199" s="2" t="s">
        <v>3876</v>
      </c>
      <c r="C199" s="2">
        <v>16</v>
      </c>
      <c r="D199" s="2" t="s">
        <v>2462</v>
      </c>
      <c r="E199" s="2" t="s">
        <v>2468</v>
      </c>
      <c r="F199" s="2" t="s">
        <v>6150</v>
      </c>
      <c r="G199" s="2" t="s">
        <v>6151</v>
      </c>
      <c r="H199" s="2" t="s">
        <v>6152</v>
      </c>
      <c r="I199" s="2" t="s">
        <v>5530</v>
      </c>
      <c r="J199" s="2">
        <v>80</v>
      </c>
      <c r="K199" s="2" t="s">
        <v>4</v>
      </c>
      <c r="L199" s="3">
        <v>41388</v>
      </c>
      <c r="M199" s="2" t="s">
        <v>5531</v>
      </c>
      <c r="N199" s="3">
        <v>41388</v>
      </c>
      <c r="O199" s="3">
        <v>42286</v>
      </c>
      <c r="P199" s="5">
        <v>41764</v>
      </c>
      <c r="Q199" s="3">
        <v>41774</v>
      </c>
      <c r="R199" s="2" t="s">
        <v>377</v>
      </c>
      <c r="S199" s="2" t="s">
        <v>377</v>
      </c>
      <c r="T199" s="2" t="s">
        <v>377</v>
      </c>
      <c r="U199" s="2" t="s">
        <v>377</v>
      </c>
      <c r="V199" s="2" t="s">
        <v>377</v>
      </c>
      <c r="W199" s="2" t="s">
        <v>377</v>
      </c>
      <c r="X199" s="2" t="s">
        <v>377</v>
      </c>
      <c r="Y199" s="2" t="s">
        <v>377</v>
      </c>
      <c r="Z199" s="2" t="s">
        <v>377</v>
      </c>
      <c r="AA199" s="2" t="s">
        <v>377</v>
      </c>
      <c r="AB199" s="2" t="s">
        <v>377</v>
      </c>
      <c r="AC199" s="2" t="s">
        <v>377</v>
      </c>
      <c r="AD199" s="2" t="s">
        <v>377</v>
      </c>
      <c r="AE199" s="3">
        <v>41737</v>
      </c>
      <c r="AF199" s="2" t="s">
        <v>377</v>
      </c>
      <c r="AG199" s="2" t="s">
        <v>377</v>
      </c>
      <c r="AH199" s="2">
        <v>80</v>
      </c>
      <c r="AI199" s="2" t="s">
        <v>6153</v>
      </c>
      <c r="AJ199" s="2">
        <v>60010084</v>
      </c>
      <c r="AK199" s="2" t="s">
        <v>6152</v>
      </c>
      <c r="AL199" s="2" t="s">
        <v>395</v>
      </c>
    </row>
    <row r="200" spans="1:38">
      <c r="A200" s="2" t="s">
        <v>3598</v>
      </c>
      <c r="B200" s="2" t="s">
        <v>5459</v>
      </c>
      <c r="C200" s="2">
        <v>17</v>
      </c>
      <c r="D200" s="2" t="s">
        <v>2691</v>
      </c>
      <c r="E200" s="2" t="s">
        <v>2692</v>
      </c>
      <c r="F200" s="2" t="s">
        <v>6154</v>
      </c>
      <c r="G200" s="2" t="s">
        <v>6154</v>
      </c>
      <c r="H200" s="2" t="s">
        <v>6155</v>
      </c>
      <c r="I200" s="2" t="s">
        <v>5530</v>
      </c>
      <c r="J200" s="2">
        <v>13</v>
      </c>
      <c r="K200" s="2" t="s">
        <v>4</v>
      </c>
      <c r="L200" s="3">
        <v>41319</v>
      </c>
      <c r="M200" s="2" t="s">
        <v>5531</v>
      </c>
      <c r="N200" s="3">
        <v>41319</v>
      </c>
      <c r="O200" s="3">
        <v>41729</v>
      </c>
      <c r="P200" s="5">
        <v>41671</v>
      </c>
      <c r="Q200" s="3">
        <v>41671</v>
      </c>
      <c r="R200" s="2" t="s">
        <v>377</v>
      </c>
      <c r="S200" s="2" t="s">
        <v>377</v>
      </c>
      <c r="T200" s="2" t="s">
        <v>377</v>
      </c>
      <c r="U200" s="2" t="s">
        <v>377</v>
      </c>
      <c r="V200" s="2" t="s">
        <v>377</v>
      </c>
      <c r="W200" s="2" t="s">
        <v>377</v>
      </c>
      <c r="X200" s="2" t="s">
        <v>377</v>
      </c>
      <c r="Y200" s="2" t="s">
        <v>377</v>
      </c>
      <c r="Z200" s="2" t="s">
        <v>377</v>
      </c>
      <c r="AA200" s="2" t="s">
        <v>377</v>
      </c>
      <c r="AB200" s="2" t="s">
        <v>377</v>
      </c>
      <c r="AC200" s="2" t="s">
        <v>377</v>
      </c>
      <c r="AD200" s="2" t="s">
        <v>377</v>
      </c>
      <c r="AE200" s="3">
        <v>41661</v>
      </c>
      <c r="AF200" s="2" t="s">
        <v>377</v>
      </c>
      <c r="AG200" s="2" t="s">
        <v>377</v>
      </c>
      <c r="AH200" s="2">
        <v>80</v>
      </c>
      <c r="AI200" s="2" t="s">
        <v>6156</v>
      </c>
      <c r="AJ200" s="2">
        <v>1034</v>
      </c>
      <c r="AK200" s="2" t="s">
        <v>6157</v>
      </c>
      <c r="AL200" s="2" t="s">
        <v>693</v>
      </c>
    </row>
    <row r="201" spans="1:38">
      <c r="A201" s="2" t="s">
        <v>3598</v>
      </c>
      <c r="B201" s="2" t="s">
        <v>5459</v>
      </c>
      <c r="C201" s="2">
        <v>17</v>
      </c>
      <c r="D201" s="2" t="s">
        <v>2691</v>
      </c>
      <c r="E201" s="2" t="s">
        <v>2692</v>
      </c>
      <c r="F201" s="2" t="s">
        <v>6158</v>
      </c>
      <c r="G201" s="2" t="s">
        <v>6159</v>
      </c>
      <c r="H201" s="2" t="s">
        <v>6160</v>
      </c>
      <c r="I201" s="2" t="s">
        <v>5530</v>
      </c>
      <c r="J201" s="2">
        <v>23</v>
      </c>
      <c r="K201" s="2" t="s">
        <v>4</v>
      </c>
      <c r="L201" s="3">
        <v>41254</v>
      </c>
      <c r="M201" s="2" t="s">
        <v>5531</v>
      </c>
      <c r="N201" s="3">
        <v>41254</v>
      </c>
      <c r="O201" s="3">
        <v>41254</v>
      </c>
      <c r="P201" s="4" t="s">
        <v>377</v>
      </c>
      <c r="Q201" s="3">
        <v>41254</v>
      </c>
      <c r="R201" s="2" t="s">
        <v>377</v>
      </c>
      <c r="S201" s="2" t="s">
        <v>377</v>
      </c>
      <c r="T201" s="2" t="s">
        <v>377</v>
      </c>
      <c r="U201" s="2" t="s">
        <v>377</v>
      </c>
      <c r="V201" s="2" t="s">
        <v>377</v>
      </c>
      <c r="W201" s="2" t="s">
        <v>377</v>
      </c>
      <c r="X201" s="2" t="s">
        <v>377</v>
      </c>
      <c r="Y201" s="2" t="s">
        <v>377</v>
      </c>
      <c r="Z201" s="3">
        <v>41239</v>
      </c>
      <c r="AA201" s="2" t="s">
        <v>377</v>
      </c>
      <c r="AB201" s="2" t="s">
        <v>377</v>
      </c>
      <c r="AC201" s="3">
        <v>41239</v>
      </c>
      <c r="AD201" s="2" t="s">
        <v>377</v>
      </c>
      <c r="AE201" s="3">
        <v>41239</v>
      </c>
      <c r="AF201" s="2" t="s">
        <v>377</v>
      </c>
      <c r="AG201" s="3">
        <v>41254</v>
      </c>
      <c r="AH201" s="2">
        <v>80</v>
      </c>
      <c r="AI201" s="2" t="s">
        <v>6161</v>
      </c>
      <c r="AJ201" s="2">
        <v>60006573</v>
      </c>
      <c r="AK201" s="2" t="s">
        <v>6162</v>
      </c>
      <c r="AL201" s="2" t="s">
        <v>693</v>
      </c>
    </row>
    <row r="202" spans="1:38">
      <c r="A202" s="2" t="s">
        <v>3598</v>
      </c>
      <c r="B202" s="2" t="s">
        <v>5459</v>
      </c>
      <c r="C202" s="2">
        <v>17</v>
      </c>
      <c r="D202" s="2" t="s">
        <v>2691</v>
      </c>
      <c r="E202" s="2" t="s">
        <v>2692</v>
      </c>
      <c r="F202" s="2" t="s">
        <v>6163</v>
      </c>
      <c r="G202" s="2" t="s">
        <v>6164</v>
      </c>
      <c r="H202" s="2" t="s">
        <v>6165</v>
      </c>
      <c r="I202" s="2" t="s">
        <v>5902</v>
      </c>
      <c r="J202" s="2">
        <v>39</v>
      </c>
      <c r="K202" s="2" t="s">
        <v>4</v>
      </c>
      <c r="L202" s="3">
        <v>41331</v>
      </c>
      <c r="M202" s="2" t="s">
        <v>5531</v>
      </c>
      <c r="N202" s="3">
        <v>41331</v>
      </c>
      <c r="O202" s="3">
        <v>41761</v>
      </c>
      <c r="P202" s="5">
        <v>41764</v>
      </c>
      <c r="Q202" s="3">
        <v>41764</v>
      </c>
      <c r="R202" s="2" t="s">
        <v>377</v>
      </c>
      <c r="S202" s="2" t="s">
        <v>377</v>
      </c>
      <c r="T202" s="2" t="s">
        <v>377</v>
      </c>
      <c r="U202" s="2" t="s">
        <v>377</v>
      </c>
      <c r="V202" s="2" t="s">
        <v>377</v>
      </c>
      <c r="W202" s="2" t="s">
        <v>377</v>
      </c>
      <c r="X202" s="2" t="s">
        <v>377</v>
      </c>
      <c r="Y202" s="2" t="s">
        <v>377</v>
      </c>
      <c r="Z202" s="2" t="s">
        <v>377</v>
      </c>
      <c r="AA202" s="2" t="s">
        <v>377</v>
      </c>
      <c r="AB202" s="2" t="s">
        <v>377</v>
      </c>
      <c r="AC202" s="2" t="s">
        <v>377</v>
      </c>
      <c r="AD202" s="2" t="s">
        <v>377</v>
      </c>
      <c r="AE202" s="3">
        <v>41717</v>
      </c>
      <c r="AF202" s="2" t="s">
        <v>377</v>
      </c>
      <c r="AG202" s="2" t="s">
        <v>377</v>
      </c>
      <c r="AH202" s="2">
        <v>80</v>
      </c>
      <c r="AI202" s="2" t="s">
        <v>6166</v>
      </c>
      <c r="AJ202" s="2">
        <v>60009187</v>
      </c>
      <c r="AK202" s="2" t="s">
        <v>6167</v>
      </c>
      <c r="AL202" s="2" t="s">
        <v>395</v>
      </c>
    </row>
    <row r="203" spans="1:38">
      <c r="A203" s="2" t="s">
        <v>3638</v>
      </c>
      <c r="B203" s="2" t="s">
        <v>6168</v>
      </c>
      <c r="C203" s="2">
        <v>6</v>
      </c>
      <c r="D203" s="2" t="s">
        <v>1350</v>
      </c>
      <c r="E203" s="2" t="s">
        <v>3269</v>
      </c>
      <c r="F203" s="2" t="s">
        <v>6169</v>
      </c>
      <c r="G203" s="2" t="s">
        <v>6170</v>
      </c>
      <c r="H203" s="2" t="s">
        <v>6171</v>
      </c>
      <c r="I203" s="2" t="s">
        <v>5505</v>
      </c>
      <c r="J203" s="2">
        <v>80</v>
      </c>
      <c r="K203" s="2" t="s">
        <v>1</v>
      </c>
      <c r="L203" s="3">
        <v>41361</v>
      </c>
      <c r="M203" s="2" t="s">
        <v>5531</v>
      </c>
      <c r="N203" s="3">
        <v>41417</v>
      </c>
      <c r="O203" s="3">
        <v>42094</v>
      </c>
      <c r="P203" s="5">
        <v>42614</v>
      </c>
      <c r="Q203" s="2" t="s">
        <v>377</v>
      </c>
      <c r="R203" s="2" t="s">
        <v>377</v>
      </c>
      <c r="S203" s="2" t="s">
        <v>377</v>
      </c>
      <c r="T203" s="2" t="s">
        <v>377</v>
      </c>
      <c r="U203" s="2" t="s">
        <v>377</v>
      </c>
      <c r="V203" s="2" t="s">
        <v>377</v>
      </c>
      <c r="W203" s="2" t="s">
        <v>377</v>
      </c>
      <c r="X203" s="2" t="s">
        <v>377</v>
      </c>
      <c r="Y203" s="2" t="s">
        <v>377</v>
      </c>
      <c r="Z203" s="2" t="s">
        <v>377</v>
      </c>
      <c r="AA203" s="2" t="s">
        <v>377</v>
      </c>
      <c r="AB203" s="2" t="s">
        <v>377</v>
      </c>
      <c r="AC203" s="2" t="s">
        <v>377</v>
      </c>
      <c r="AD203" s="2" t="s">
        <v>377</v>
      </c>
      <c r="AE203" s="2" t="s">
        <v>377</v>
      </c>
      <c r="AF203" s="2" t="s">
        <v>377</v>
      </c>
      <c r="AG203" s="2" t="s">
        <v>377</v>
      </c>
      <c r="AH203" s="2">
        <v>30</v>
      </c>
      <c r="AI203" s="2" t="s">
        <v>6172</v>
      </c>
      <c r="AJ203" s="2">
        <v>231</v>
      </c>
      <c r="AK203" s="2" t="s">
        <v>6173</v>
      </c>
      <c r="AL203" s="2" t="s">
        <v>347</v>
      </c>
    </row>
    <row r="204" spans="1:38">
      <c r="A204" s="2" t="s">
        <v>3638</v>
      </c>
      <c r="B204" s="2" t="s">
        <v>6168</v>
      </c>
      <c r="C204" s="2">
        <v>6</v>
      </c>
      <c r="D204" s="2" t="s">
        <v>3298</v>
      </c>
      <c r="E204" s="2" t="s">
        <v>3269</v>
      </c>
      <c r="F204" s="2" t="s">
        <v>6174</v>
      </c>
      <c r="G204" s="2" t="s">
        <v>6174</v>
      </c>
      <c r="H204" s="2" t="s">
        <v>6175</v>
      </c>
      <c r="I204" s="2" t="s">
        <v>5530</v>
      </c>
      <c r="J204" s="2">
        <v>6</v>
      </c>
      <c r="K204" s="2" t="s">
        <v>1</v>
      </c>
      <c r="L204" s="3">
        <v>41341</v>
      </c>
      <c r="M204" s="2" t="s">
        <v>5531</v>
      </c>
      <c r="N204" s="3">
        <v>41416</v>
      </c>
      <c r="O204" s="3">
        <v>41729</v>
      </c>
      <c r="P204" s="5">
        <v>41811</v>
      </c>
      <c r="Q204" s="3">
        <v>41529</v>
      </c>
      <c r="R204" s="2" t="s">
        <v>377</v>
      </c>
      <c r="S204" s="2" t="s">
        <v>377</v>
      </c>
      <c r="T204" s="2" t="s">
        <v>377</v>
      </c>
      <c r="U204" s="2" t="s">
        <v>377</v>
      </c>
      <c r="V204" s="2" t="s">
        <v>377</v>
      </c>
      <c r="W204" s="2" t="s">
        <v>377</v>
      </c>
      <c r="X204" s="2" t="s">
        <v>377</v>
      </c>
      <c r="Y204" s="2" t="s">
        <v>377</v>
      </c>
      <c r="Z204" s="3">
        <v>41527</v>
      </c>
      <c r="AA204" s="2" t="s">
        <v>377</v>
      </c>
      <c r="AB204" s="2" t="s">
        <v>377</v>
      </c>
      <c r="AC204" s="3">
        <v>41527</v>
      </c>
      <c r="AD204" s="3">
        <v>41527</v>
      </c>
      <c r="AE204" s="2" t="s">
        <v>377</v>
      </c>
      <c r="AF204" s="2" t="s">
        <v>377</v>
      </c>
      <c r="AG204" s="2" t="s">
        <v>377</v>
      </c>
      <c r="AH204" s="2">
        <v>80</v>
      </c>
      <c r="AI204" s="2" t="s">
        <v>6176</v>
      </c>
      <c r="AJ204" s="2">
        <v>629</v>
      </c>
      <c r="AK204" s="2" t="s">
        <v>6175</v>
      </c>
      <c r="AL204" s="2" t="s">
        <v>371</v>
      </c>
    </row>
    <row r="205" spans="1:38">
      <c r="A205" s="2" t="s">
        <v>3638</v>
      </c>
      <c r="B205" s="2" t="s">
        <v>6168</v>
      </c>
      <c r="C205" s="2">
        <v>6</v>
      </c>
      <c r="D205" s="2" t="s">
        <v>3298</v>
      </c>
      <c r="E205" s="2" t="s">
        <v>3269</v>
      </c>
      <c r="F205" s="2" t="s">
        <v>6174</v>
      </c>
      <c r="G205" s="2" t="s">
        <v>6174</v>
      </c>
      <c r="H205" s="2" t="s">
        <v>6175</v>
      </c>
      <c r="I205" s="2" t="s">
        <v>5505</v>
      </c>
      <c r="J205" s="2">
        <v>14</v>
      </c>
      <c r="K205" s="2" t="s">
        <v>1</v>
      </c>
      <c r="L205" s="3">
        <v>41341</v>
      </c>
      <c r="M205" s="2" t="s">
        <v>5531</v>
      </c>
      <c r="N205" s="3">
        <v>41416</v>
      </c>
      <c r="O205" s="3">
        <v>41729</v>
      </c>
      <c r="P205" s="5">
        <v>42464</v>
      </c>
      <c r="Q205" s="2" t="s">
        <v>377</v>
      </c>
      <c r="R205" s="2" t="s">
        <v>377</v>
      </c>
      <c r="S205" s="3">
        <v>41535</v>
      </c>
      <c r="T205" s="3">
        <v>41535</v>
      </c>
      <c r="U205" s="3">
        <v>41515</v>
      </c>
      <c r="V205" s="3">
        <v>41502</v>
      </c>
      <c r="W205" s="3">
        <v>41623</v>
      </c>
      <c r="X205" s="3">
        <v>41878</v>
      </c>
      <c r="Y205" s="3">
        <v>41929</v>
      </c>
      <c r="Z205" s="3">
        <v>42050</v>
      </c>
      <c r="AA205" s="3">
        <v>42016</v>
      </c>
      <c r="AB205" s="3">
        <v>42017</v>
      </c>
      <c r="AC205" s="2" t="s">
        <v>377</v>
      </c>
      <c r="AD205" s="2" t="s">
        <v>377</v>
      </c>
      <c r="AE205" s="2" t="s">
        <v>377</v>
      </c>
      <c r="AF205" s="2" t="s">
        <v>377</v>
      </c>
      <c r="AG205" s="2" t="s">
        <v>377</v>
      </c>
      <c r="AH205" s="2">
        <v>10</v>
      </c>
      <c r="AI205" s="2" t="s">
        <v>6177</v>
      </c>
      <c r="AJ205" s="2">
        <v>629</v>
      </c>
      <c r="AK205" s="2" t="s">
        <v>6175</v>
      </c>
      <c r="AL205" s="2" t="s">
        <v>371</v>
      </c>
    </row>
    <row r="206" spans="1:38">
      <c r="A206" s="2" t="s">
        <v>3638</v>
      </c>
      <c r="B206" s="2" t="s">
        <v>4040</v>
      </c>
      <c r="C206" s="2">
        <v>6</v>
      </c>
      <c r="D206" s="2" t="s">
        <v>1292</v>
      </c>
      <c r="E206" s="2" t="s">
        <v>3269</v>
      </c>
      <c r="F206" s="2" t="s">
        <v>6178</v>
      </c>
      <c r="G206" s="2" t="s">
        <v>6178</v>
      </c>
      <c r="H206" s="2" t="s">
        <v>6179</v>
      </c>
      <c r="I206" s="2" t="s">
        <v>5505</v>
      </c>
      <c r="J206" s="2">
        <v>20</v>
      </c>
      <c r="K206" s="2" t="s">
        <v>1</v>
      </c>
      <c r="L206" s="3">
        <v>41359</v>
      </c>
      <c r="M206" s="2" t="s">
        <v>5531</v>
      </c>
      <c r="N206" s="3">
        <v>41360</v>
      </c>
      <c r="O206" s="3">
        <v>42460</v>
      </c>
      <c r="P206" s="5">
        <v>42430</v>
      </c>
      <c r="Q206" s="2" t="s">
        <v>377</v>
      </c>
      <c r="R206" s="3">
        <v>41628</v>
      </c>
      <c r="S206" s="3">
        <v>42011</v>
      </c>
      <c r="T206" s="2" t="s">
        <v>377</v>
      </c>
      <c r="U206" s="2" t="s">
        <v>377</v>
      </c>
      <c r="V206" s="2" t="s">
        <v>377</v>
      </c>
      <c r="W206" s="3">
        <v>42101</v>
      </c>
      <c r="X206" s="2" t="s">
        <v>377</v>
      </c>
      <c r="Y206" s="2" t="s">
        <v>377</v>
      </c>
      <c r="Z206" s="2" t="s">
        <v>377</v>
      </c>
      <c r="AA206" s="2" t="s">
        <v>377</v>
      </c>
      <c r="AB206" s="3">
        <v>42286</v>
      </c>
      <c r="AC206" s="2" t="s">
        <v>377</v>
      </c>
      <c r="AD206" s="2" t="s">
        <v>377</v>
      </c>
      <c r="AE206" s="2" t="s">
        <v>377</v>
      </c>
      <c r="AF206" s="2" t="s">
        <v>377</v>
      </c>
      <c r="AG206" s="2" t="s">
        <v>377</v>
      </c>
      <c r="AH206" s="2">
        <v>10</v>
      </c>
      <c r="AI206" s="2" t="s">
        <v>6180</v>
      </c>
      <c r="AJ206" s="2">
        <v>370</v>
      </c>
      <c r="AK206" s="2" t="s">
        <v>6179</v>
      </c>
      <c r="AL206" s="2" t="s">
        <v>371</v>
      </c>
    </row>
    <row r="207" spans="1:38">
      <c r="A207" s="2" t="s">
        <v>3638</v>
      </c>
      <c r="B207" s="2" t="s">
        <v>4040</v>
      </c>
      <c r="C207" s="2">
        <v>6</v>
      </c>
      <c r="D207" s="2" t="s">
        <v>1388</v>
      </c>
      <c r="E207" s="2" t="s">
        <v>3269</v>
      </c>
      <c r="F207" s="2" t="s">
        <v>6181</v>
      </c>
      <c r="G207" s="2" t="s">
        <v>6181</v>
      </c>
      <c r="H207" s="2" t="s">
        <v>6182</v>
      </c>
      <c r="I207" s="2" t="s">
        <v>5530</v>
      </c>
      <c r="J207" s="2">
        <v>10</v>
      </c>
      <c r="K207" s="2" t="s">
        <v>1</v>
      </c>
      <c r="L207" s="3">
        <v>41388</v>
      </c>
      <c r="M207" s="2" t="s">
        <v>5531</v>
      </c>
      <c r="N207" s="3">
        <v>41390</v>
      </c>
      <c r="O207" s="3">
        <v>41729</v>
      </c>
      <c r="P207" s="5">
        <v>42247</v>
      </c>
      <c r="Q207" s="3">
        <v>42248</v>
      </c>
      <c r="R207" s="3">
        <v>41487</v>
      </c>
      <c r="S207" s="3">
        <v>41464</v>
      </c>
      <c r="T207" s="3">
        <v>41473</v>
      </c>
      <c r="U207" s="2" t="s">
        <v>377</v>
      </c>
      <c r="V207" s="2" t="s">
        <v>377</v>
      </c>
      <c r="W207" s="3">
        <v>41899</v>
      </c>
      <c r="X207" s="3">
        <v>41687</v>
      </c>
      <c r="Y207" s="3">
        <v>41977</v>
      </c>
      <c r="Z207" s="3">
        <v>42019</v>
      </c>
      <c r="AA207" s="3">
        <v>42066</v>
      </c>
      <c r="AB207" s="3">
        <v>42066</v>
      </c>
      <c r="AC207" s="3">
        <v>42244</v>
      </c>
      <c r="AD207" s="3">
        <v>42244</v>
      </c>
      <c r="AE207" s="2" t="s">
        <v>377</v>
      </c>
      <c r="AF207" s="2" t="s">
        <v>377</v>
      </c>
      <c r="AG207" s="2" t="s">
        <v>377</v>
      </c>
      <c r="AH207" s="2">
        <v>80</v>
      </c>
      <c r="AI207" s="2" t="s">
        <v>6183</v>
      </c>
      <c r="AJ207" s="2">
        <v>440</v>
      </c>
      <c r="AK207" s="2" t="s">
        <v>6182</v>
      </c>
      <c r="AL207" s="2" t="s">
        <v>371</v>
      </c>
    </row>
    <row r="208" spans="1:38">
      <c r="A208" s="2" t="s">
        <v>3638</v>
      </c>
      <c r="B208" s="2" t="s">
        <v>4040</v>
      </c>
      <c r="C208" s="2">
        <v>6</v>
      </c>
      <c r="D208" s="2" t="s">
        <v>1388</v>
      </c>
      <c r="E208" s="2" t="s">
        <v>3269</v>
      </c>
      <c r="F208" s="2" t="s">
        <v>6181</v>
      </c>
      <c r="G208" s="2" t="s">
        <v>6184</v>
      </c>
      <c r="H208" s="2" t="s">
        <v>6185</v>
      </c>
      <c r="I208" s="2" t="s">
        <v>5505</v>
      </c>
      <c r="J208" s="2">
        <v>60</v>
      </c>
      <c r="K208" s="2" t="s">
        <v>1</v>
      </c>
      <c r="L208" s="3">
        <v>41358</v>
      </c>
      <c r="M208" s="2" t="s">
        <v>5531</v>
      </c>
      <c r="N208" s="3">
        <v>41360</v>
      </c>
      <c r="O208" s="3">
        <v>42460</v>
      </c>
      <c r="P208" s="5">
        <v>42387</v>
      </c>
      <c r="Q208" s="2" t="s">
        <v>377</v>
      </c>
      <c r="R208" s="3">
        <v>41921</v>
      </c>
      <c r="S208" s="2" t="s">
        <v>377</v>
      </c>
      <c r="T208" s="2" t="s">
        <v>377</v>
      </c>
      <c r="U208" s="2" t="s">
        <v>377</v>
      </c>
      <c r="V208" s="3">
        <v>41901</v>
      </c>
      <c r="W208" s="3">
        <v>41908</v>
      </c>
      <c r="X208" s="3">
        <v>41919</v>
      </c>
      <c r="Y208" s="2" t="s">
        <v>377</v>
      </c>
      <c r="Z208" s="2" t="s">
        <v>377</v>
      </c>
      <c r="AA208" s="2" t="s">
        <v>377</v>
      </c>
      <c r="AB208" s="2" t="s">
        <v>377</v>
      </c>
      <c r="AC208" s="2" t="s">
        <v>377</v>
      </c>
      <c r="AD208" s="2" t="s">
        <v>377</v>
      </c>
      <c r="AE208" s="2" t="s">
        <v>377</v>
      </c>
      <c r="AF208" s="2" t="s">
        <v>377</v>
      </c>
      <c r="AG208" s="2" t="s">
        <v>377</v>
      </c>
      <c r="AH208" s="2">
        <v>10</v>
      </c>
      <c r="AI208" s="2" t="s">
        <v>6186</v>
      </c>
      <c r="AJ208" s="2">
        <v>440</v>
      </c>
      <c r="AK208" s="2" t="s">
        <v>6182</v>
      </c>
      <c r="AL208" s="2" t="s">
        <v>347</v>
      </c>
    </row>
    <row r="209" spans="1:38">
      <c r="A209" s="2" t="s">
        <v>3638</v>
      </c>
      <c r="B209" s="2" t="s">
        <v>4040</v>
      </c>
      <c r="C209" s="2">
        <v>6</v>
      </c>
      <c r="D209" s="2" t="s">
        <v>1326</v>
      </c>
      <c r="E209" s="2" t="s">
        <v>1327</v>
      </c>
      <c r="F209" s="2" t="s">
        <v>6187</v>
      </c>
      <c r="G209" s="2" t="s">
        <v>6188</v>
      </c>
      <c r="H209" s="2" t="s">
        <v>6189</v>
      </c>
      <c r="I209" s="2" t="s">
        <v>5505</v>
      </c>
      <c r="J209" s="2">
        <v>80</v>
      </c>
      <c r="K209" s="2" t="s">
        <v>1</v>
      </c>
      <c r="L209" s="3">
        <v>41337</v>
      </c>
      <c r="M209" s="2" t="s">
        <v>5531</v>
      </c>
      <c r="N209" s="3">
        <v>41345</v>
      </c>
      <c r="O209" s="3">
        <v>42094</v>
      </c>
      <c r="P209" s="5">
        <v>42611</v>
      </c>
      <c r="Q209" s="2" t="s">
        <v>377</v>
      </c>
      <c r="R209" s="3">
        <v>41411</v>
      </c>
      <c r="S209" s="3">
        <v>41470</v>
      </c>
      <c r="T209" s="3">
        <v>41470</v>
      </c>
      <c r="U209" s="2" t="s">
        <v>377</v>
      </c>
      <c r="V209" s="2" t="s">
        <v>377</v>
      </c>
      <c r="W209" s="3">
        <v>41845</v>
      </c>
      <c r="X209" s="3">
        <v>42055</v>
      </c>
      <c r="Y209" s="3">
        <v>42332</v>
      </c>
      <c r="Z209" s="2" t="s">
        <v>377</v>
      </c>
      <c r="AA209" s="2" t="s">
        <v>377</v>
      </c>
      <c r="AB209" s="2" t="s">
        <v>377</v>
      </c>
      <c r="AC209" s="2" t="s">
        <v>377</v>
      </c>
      <c r="AD209" s="2" t="s">
        <v>377</v>
      </c>
      <c r="AE209" s="2" t="s">
        <v>377</v>
      </c>
      <c r="AF209" s="2" t="s">
        <v>377</v>
      </c>
      <c r="AG209" s="2" t="s">
        <v>377</v>
      </c>
      <c r="AH209" s="2">
        <v>10</v>
      </c>
      <c r="AI209" s="2" t="s">
        <v>6190</v>
      </c>
      <c r="AJ209" s="2">
        <v>60001088</v>
      </c>
      <c r="AK209" s="2" t="s">
        <v>6191</v>
      </c>
      <c r="AL209" s="2" t="s">
        <v>347</v>
      </c>
    </row>
    <row r="210" spans="1:38">
      <c r="A210" s="2" t="s">
        <v>3638</v>
      </c>
      <c r="B210" s="2" t="s">
        <v>4040</v>
      </c>
      <c r="C210" s="2">
        <v>6</v>
      </c>
      <c r="D210" s="2" t="s">
        <v>1388</v>
      </c>
      <c r="E210" s="2" t="s">
        <v>3269</v>
      </c>
      <c r="F210" s="2" t="s">
        <v>6192</v>
      </c>
      <c r="G210" s="2" t="s">
        <v>6193</v>
      </c>
      <c r="H210" s="2" t="s">
        <v>6194</v>
      </c>
      <c r="I210" s="2" t="s">
        <v>5530</v>
      </c>
      <c r="J210" s="2">
        <v>26</v>
      </c>
      <c r="K210" s="2" t="s">
        <v>1</v>
      </c>
      <c r="L210" s="3">
        <v>41354</v>
      </c>
      <c r="M210" s="2" t="s">
        <v>5531</v>
      </c>
      <c r="N210" s="3">
        <v>41360</v>
      </c>
      <c r="O210" s="3">
        <v>42094</v>
      </c>
      <c r="P210" s="5">
        <v>42198</v>
      </c>
      <c r="Q210" s="3">
        <v>42198</v>
      </c>
      <c r="R210" s="3">
        <v>41487</v>
      </c>
      <c r="S210" s="3">
        <v>41470</v>
      </c>
      <c r="T210" s="3">
        <v>41395</v>
      </c>
      <c r="U210" s="3">
        <v>41470</v>
      </c>
      <c r="V210" s="3">
        <v>41578</v>
      </c>
      <c r="W210" s="3">
        <v>41851</v>
      </c>
      <c r="X210" s="3">
        <v>41893</v>
      </c>
      <c r="Y210" s="3">
        <v>41899</v>
      </c>
      <c r="Z210" s="3">
        <v>41955</v>
      </c>
      <c r="AA210" s="3">
        <v>41939</v>
      </c>
      <c r="AB210" s="3">
        <v>41939</v>
      </c>
      <c r="AC210" s="3">
        <v>42213</v>
      </c>
      <c r="AD210" s="3">
        <v>42213</v>
      </c>
      <c r="AE210" s="2" t="s">
        <v>377</v>
      </c>
      <c r="AF210" s="3">
        <v>42213</v>
      </c>
      <c r="AG210" s="3">
        <v>42213</v>
      </c>
      <c r="AH210" s="2">
        <v>80</v>
      </c>
      <c r="AI210" s="2" t="s">
        <v>6195</v>
      </c>
      <c r="AJ210" s="2">
        <v>60003890</v>
      </c>
      <c r="AK210" s="2" t="s">
        <v>6194</v>
      </c>
      <c r="AL210" s="2" t="s">
        <v>371</v>
      </c>
    </row>
    <row r="211" spans="1:38">
      <c r="A211" s="2" t="s">
        <v>3638</v>
      </c>
      <c r="B211" s="2" t="s">
        <v>4040</v>
      </c>
      <c r="C211" s="2">
        <v>6</v>
      </c>
      <c r="D211" s="2" t="s">
        <v>3674</v>
      </c>
      <c r="E211" s="2" t="s">
        <v>3269</v>
      </c>
      <c r="F211" s="2" t="s">
        <v>3676</v>
      </c>
      <c r="G211" s="2" t="s">
        <v>3678</v>
      </c>
      <c r="H211" s="2" t="s">
        <v>3677</v>
      </c>
      <c r="I211" s="2" t="s">
        <v>5505</v>
      </c>
      <c r="J211" s="2">
        <v>80</v>
      </c>
      <c r="K211" s="2" t="s">
        <v>1</v>
      </c>
      <c r="L211" s="3">
        <v>41360</v>
      </c>
      <c r="M211" s="2" t="s">
        <v>5531</v>
      </c>
      <c r="N211" s="3">
        <v>41369</v>
      </c>
      <c r="O211" s="3">
        <v>42460</v>
      </c>
      <c r="P211" s="5">
        <v>42461</v>
      </c>
      <c r="Q211" s="2" t="s">
        <v>377</v>
      </c>
      <c r="R211" s="2" t="s">
        <v>377</v>
      </c>
      <c r="S211" s="2" t="s">
        <v>377</v>
      </c>
      <c r="T211" s="2" t="s">
        <v>377</v>
      </c>
      <c r="U211" s="2" t="s">
        <v>377</v>
      </c>
      <c r="V211" s="2" t="s">
        <v>377</v>
      </c>
      <c r="W211" s="2" t="s">
        <v>377</v>
      </c>
      <c r="X211" s="2" t="s">
        <v>377</v>
      </c>
      <c r="Y211" s="2" t="s">
        <v>377</v>
      </c>
      <c r="Z211" s="2" t="s">
        <v>377</v>
      </c>
      <c r="AA211" s="2" t="s">
        <v>377</v>
      </c>
      <c r="AB211" s="2" t="s">
        <v>377</v>
      </c>
      <c r="AC211" s="2" t="s">
        <v>377</v>
      </c>
      <c r="AD211" s="2" t="s">
        <v>377</v>
      </c>
      <c r="AE211" s="2" t="s">
        <v>377</v>
      </c>
      <c r="AF211" s="2" t="s">
        <v>377</v>
      </c>
      <c r="AG211" s="2" t="s">
        <v>377</v>
      </c>
      <c r="AH211" s="2">
        <v>10</v>
      </c>
      <c r="AI211" s="2" t="s">
        <v>6196</v>
      </c>
      <c r="AJ211" s="2">
        <v>60009936</v>
      </c>
      <c r="AK211" s="2" t="s">
        <v>3681</v>
      </c>
      <c r="AL211" s="2" t="s">
        <v>957</v>
      </c>
    </row>
    <row r="212" spans="1:38">
      <c r="A212" s="2" t="s">
        <v>3638</v>
      </c>
      <c r="B212" s="2" t="s">
        <v>6197</v>
      </c>
      <c r="C212" s="2">
        <v>6</v>
      </c>
      <c r="D212" s="2" t="s">
        <v>1357</v>
      </c>
      <c r="E212" s="2" t="s">
        <v>3269</v>
      </c>
      <c r="F212" s="2" t="s">
        <v>3722</v>
      </c>
      <c r="G212" s="2" t="s">
        <v>3724</v>
      </c>
      <c r="H212" s="2" t="s">
        <v>3725</v>
      </c>
      <c r="I212" s="2" t="s">
        <v>5505</v>
      </c>
      <c r="J212" s="2">
        <v>80</v>
      </c>
      <c r="K212" s="2" t="s">
        <v>1</v>
      </c>
      <c r="L212" s="3">
        <v>41361</v>
      </c>
      <c r="M212" s="2" t="s">
        <v>5531</v>
      </c>
      <c r="N212" s="3">
        <v>41361</v>
      </c>
      <c r="O212" s="3">
        <v>42094</v>
      </c>
      <c r="P212" s="5">
        <v>42765</v>
      </c>
      <c r="Q212" s="2" t="s">
        <v>377</v>
      </c>
      <c r="R212" s="2" t="s">
        <v>377</v>
      </c>
      <c r="S212" s="3">
        <v>41774</v>
      </c>
      <c r="T212" s="2" t="s">
        <v>377</v>
      </c>
      <c r="U212" s="2" t="s">
        <v>377</v>
      </c>
      <c r="V212" s="2" t="s">
        <v>377</v>
      </c>
      <c r="W212" s="2" t="s">
        <v>377</v>
      </c>
      <c r="X212" s="2" t="s">
        <v>377</v>
      </c>
      <c r="Y212" s="2" t="s">
        <v>377</v>
      </c>
      <c r="Z212" s="2" t="s">
        <v>377</v>
      </c>
      <c r="AA212" s="2" t="s">
        <v>377</v>
      </c>
      <c r="AB212" s="2" t="s">
        <v>377</v>
      </c>
      <c r="AC212" s="2" t="s">
        <v>377</v>
      </c>
      <c r="AD212" s="2" t="s">
        <v>377</v>
      </c>
      <c r="AE212" s="2" t="s">
        <v>377</v>
      </c>
      <c r="AF212" s="2" t="s">
        <v>377</v>
      </c>
      <c r="AG212" s="2" t="s">
        <v>377</v>
      </c>
      <c r="AH212" s="2">
        <v>21</v>
      </c>
      <c r="AI212" s="2" t="s">
        <v>6198</v>
      </c>
      <c r="AJ212" s="2">
        <v>77</v>
      </c>
      <c r="AK212" s="2" t="s">
        <v>3723</v>
      </c>
      <c r="AL212" s="2" t="s">
        <v>347</v>
      </c>
    </row>
    <row r="213" spans="1:38">
      <c r="A213" s="2" t="s">
        <v>3638</v>
      </c>
      <c r="B213" s="2" t="s">
        <v>3639</v>
      </c>
      <c r="C213" s="2">
        <v>6</v>
      </c>
      <c r="D213" s="2" t="s">
        <v>1234</v>
      </c>
      <c r="E213" s="2" t="s">
        <v>1235</v>
      </c>
      <c r="F213" s="2" t="s">
        <v>3650</v>
      </c>
      <c r="G213" s="2" t="s">
        <v>1237</v>
      </c>
      <c r="H213" s="2" t="s">
        <v>3651</v>
      </c>
      <c r="I213" s="2" t="s">
        <v>5505</v>
      </c>
      <c r="J213" s="2">
        <v>80</v>
      </c>
      <c r="K213" s="2" t="s">
        <v>1</v>
      </c>
      <c r="L213" s="3">
        <v>41353</v>
      </c>
      <c r="M213" s="2" t="s">
        <v>5531</v>
      </c>
      <c r="N213" s="3">
        <v>41361</v>
      </c>
      <c r="O213" s="3">
        <v>42460</v>
      </c>
      <c r="P213" s="5">
        <v>42643</v>
      </c>
      <c r="Q213" s="2" t="s">
        <v>377</v>
      </c>
      <c r="R213" s="2" t="s">
        <v>377</v>
      </c>
      <c r="S213" s="2" t="s">
        <v>377</v>
      </c>
      <c r="T213" s="2" t="s">
        <v>377</v>
      </c>
      <c r="U213" s="2" t="s">
        <v>377</v>
      </c>
      <c r="V213" s="2" t="s">
        <v>377</v>
      </c>
      <c r="W213" s="2" t="s">
        <v>377</v>
      </c>
      <c r="X213" s="2" t="s">
        <v>377</v>
      </c>
      <c r="Y213" s="2" t="s">
        <v>377</v>
      </c>
      <c r="Z213" s="2" t="s">
        <v>377</v>
      </c>
      <c r="AA213" s="2" t="s">
        <v>377</v>
      </c>
      <c r="AB213" s="2" t="s">
        <v>377</v>
      </c>
      <c r="AC213" s="2" t="s">
        <v>377</v>
      </c>
      <c r="AD213" s="2" t="s">
        <v>377</v>
      </c>
      <c r="AE213" s="2" t="s">
        <v>377</v>
      </c>
      <c r="AF213" s="2" t="s">
        <v>377</v>
      </c>
      <c r="AG213" s="2" t="s">
        <v>377</v>
      </c>
      <c r="AH213" s="2">
        <v>10</v>
      </c>
      <c r="AI213" s="2" t="s">
        <v>6199</v>
      </c>
      <c r="AJ213" s="2">
        <v>60001280</v>
      </c>
      <c r="AK213" s="2" t="s">
        <v>1236</v>
      </c>
      <c r="AL213" s="2" t="s">
        <v>347</v>
      </c>
    </row>
    <row r="214" spans="1:38">
      <c r="A214" s="2" t="s">
        <v>3638</v>
      </c>
      <c r="B214" s="2" t="s">
        <v>3720</v>
      </c>
      <c r="C214" s="2">
        <v>6</v>
      </c>
      <c r="D214" s="2" t="s">
        <v>1363</v>
      </c>
      <c r="E214" s="2" t="s">
        <v>3269</v>
      </c>
      <c r="F214" s="2" t="s">
        <v>6200</v>
      </c>
      <c r="G214" s="2" t="s">
        <v>6200</v>
      </c>
      <c r="H214" s="2" t="s">
        <v>6201</v>
      </c>
      <c r="I214" s="2" t="s">
        <v>5530</v>
      </c>
      <c r="J214" s="2">
        <v>17</v>
      </c>
      <c r="K214" s="2" t="s">
        <v>1</v>
      </c>
      <c r="L214" s="3">
        <v>41326</v>
      </c>
      <c r="M214" s="2" t="s">
        <v>5531</v>
      </c>
      <c r="N214" s="3">
        <v>41345</v>
      </c>
      <c r="O214" s="3">
        <v>42460</v>
      </c>
      <c r="P214" s="5">
        <v>41904</v>
      </c>
      <c r="Q214" s="3">
        <v>41897</v>
      </c>
      <c r="R214" s="3">
        <v>41470</v>
      </c>
      <c r="S214" s="3">
        <v>41470</v>
      </c>
      <c r="T214" s="3">
        <v>41470</v>
      </c>
      <c r="U214" s="2" t="s">
        <v>377</v>
      </c>
      <c r="V214" s="2" t="s">
        <v>377</v>
      </c>
      <c r="W214" s="3">
        <v>41470</v>
      </c>
      <c r="X214" s="3">
        <v>41470</v>
      </c>
      <c r="Y214" s="3">
        <v>41470</v>
      </c>
      <c r="Z214" s="3">
        <v>41600</v>
      </c>
      <c r="AA214" s="3">
        <v>41470</v>
      </c>
      <c r="AB214" s="3">
        <v>41708</v>
      </c>
      <c r="AC214" s="3">
        <v>41892</v>
      </c>
      <c r="AD214" s="3">
        <v>41892</v>
      </c>
      <c r="AE214" s="3">
        <v>41891</v>
      </c>
      <c r="AF214" s="2" t="s">
        <v>377</v>
      </c>
      <c r="AG214" s="2" t="s">
        <v>377</v>
      </c>
      <c r="AH214" s="2">
        <v>80</v>
      </c>
      <c r="AI214" s="2" t="s">
        <v>6202</v>
      </c>
      <c r="AJ214" s="2">
        <v>962</v>
      </c>
      <c r="AK214" s="2" t="s">
        <v>6201</v>
      </c>
      <c r="AL214" s="2" t="s">
        <v>371</v>
      </c>
    </row>
    <row r="215" spans="1:38">
      <c r="A215" s="2" t="s">
        <v>3638</v>
      </c>
      <c r="B215" s="2" t="s">
        <v>6203</v>
      </c>
      <c r="C215" s="2">
        <v>6</v>
      </c>
      <c r="D215" s="2" t="s">
        <v>1302</v>
      </c>
      <c r="E215" s="2" t="s">
        <v>3269</v>
      </c>
      <c r="F215" s="2" t="s">
        <v>3683</v>
      </c>
      <c r="G215" s="2" t="s">
        <v>3685</v>
      </c>
      <c r="H215" s="2" t="s">
        <v>3686</v>
      </c>
      <c r="I215" s="2" t="s">
        <v>5505</v>
      </c>
      <c r="J215" s="2">
        <v>80</v>
      </c>
      <c r="K215" s="2" t="s">
        <v>1</v>
      </c>
      <c r="L215" s="3">
        <v>41359</v>
      </c>
      <c r="M215" s="2" t="s">
        <v>5531</v>
      </c>
      <c r="N215" s="3">
        <v>41360</v>
      </c>
      <c r="O215" s="3">
        <v>42460</v>
      </c>
      <c r="P215" s="5">
        <v>42619</v>
      </c>
      <c r="Q215" s="2" t="s">
        <v>377</v>
      </c>
      <c r="R215" s="3">
        <v>41603</v>
      </c>
      <c r="S215" s="3">
        <v>41899</v>
      </c>
      <c r="T215" s="3">
        <v>41744</v>
      </c>
      <c r="U215" s="2" t="s">
        <v>377</v>
      </c>
      <c r="V215" s="2" t="s">
        <v>377</v>
      </c>
      <c r="W215" s="3">
        <v>42327</v>
      </c>
      <c r="X215" s="2" t="s">
        <v>377</v>
      </c>
      <c r="Y215" s="2" t="s">
        <v>377</v>
      </c>
      <c r="Z215" s="2" t="s">
        <v>377</v>
      </c>
      <c r="AA215" s="2" t="s">
        <v>377</v>
      </c>
      <c r="AB215" s="2" t="s">
        <v>377</v>
      </c>
      <c r="AC215" s="2" t="s">
        <v>377</v>
      </c>
      <c r="AD215" s="2" t="s">
        <v>377</v>
      </c>
      <c r="AE215" s="2" t="s">
        <v>377</v>
      </c>
      <c r="AF215" s="2" t="s">
        <v>377</v>
      </c>
      <c r="AG215" s="2" t="s">
        <v>377</v>
      </c>
      <c r="AH215" s="2">
        <v>10</v>
      </c>
      <c r="AI215" s="2" t="s">
        <v>6204</v>
      </c>
      <c r="AJ215" s="2">
        <v>238</v>
      </c>
      <c r="AK215" s="2" t="s">
        <v>3684</v>
      </c>
      <c r="AL215" s="2" t="s">
        <v>347</v>
      </c>
    </row>
    <row r="216" spans="1:38">
      <c r="A216" s="2" t="s">
        <v>3638</v>
      </c>
      <c r="B216" s="2" t="s">
        <v>6203</v>
      </c>
      <c r="C216" s="2">
        <v>6</v>
      </c>
      <c r="D216" s="2" t="s">
        <v>1245</v>
      </c>
      <c r="E216" s="2" t="s">
        <v>3269</v>
      </c>
      <c r="F216" s="2" t="s">
        <v>6205</v>
      </c>
      <c r="G216" s="2" t="s">
        <v>6206</v>
      </c>
      <c r="H216" s="2" t="s">
        <v>6207</v>
      </c>
      <c r="I216" s="2" t="s">
        <v>5530</v>
      </c>
      <c r="J216" s="2">
        <v>10</v>
      </c>
      <c r="K216" s="2" t="s">
        <v>1</v>
      </c>
      <c r="L216" s="3">
        <v>41360</v>
      </c>
      <c r="M216" s="2" t="s">
        <v>5531</v>
      </c>
      <c r="N216" s="3">
        <v>41380</v>
      </c>
      <c r="O216" s="3">
        <v>42460</v>
      </c>
      <c r="P216" s="5">
        <v>41890</v>
      </c>
      <c r="Q216" s="3">
        <v>41897</v>
      </c>
      <c r="R216" s="2" t="s">
        <v>377</v>
      </c>
      <c r="S216" s="2" t="s">
        <v>377</v>
      </c>
      <c r="T216" s="2" t="s">
        <v>377</v>
      </c>
      <c r="U216" s="2" t="s">
        <v>377</v>
      </c>
      <c r="V216" s="2" t="s">
        <v>377</v>
      </c>
      <c r="W216" s="2" t="s">
        <v>377</v>
      </c>
      <c r="X216" s="3">
        <v>41538</v>
      </c>
      <c r="Y216" s="2" t="s">
        <v>377</v>
      </c>
      <c r="Z216" s="3">
        <v>41891</v>
      </c>
      <c r="AA216" s="3">
        <v>41538</v>
      </c>
      <c r="AB216" s="3">
        <v>41852</v>
      </c>
      <c r="AC216" s="3">
        <v>41891</v>
      </c>
      <c r="AD216" s="3">
        <v>41891</v>
      </c>
      <c r="AE216" s="3">
        <v>41886</v>
      </c>
      <c r="AF216" s="2" t="s">
        <v>377</v>
      </c>
      <c r="AG216" s="2" t="s">
        <v>377</v>
      </c>
      <c r="AH216" s="2">
        <v>80</v>
      </c>
      <c r="AI216" s="2" t="s">
        <v>6208</v>
      </c>
      <c r="AJ216" s="2">
        <v>60004221</v>
      </c>
      <c r="AK216" s="2" t="s">
        <v>6207</v>
      </c>
      <c r="AL216" s="2" t="s">
        <v>371</v>
      </c>
    </row>
    <row r="217" spans="1:38">
      <c r="A217" s="2" t="s">
        <v>3638</v>
      </c>
      <c r="B217" s="2" t="s">
        <v>3672</v>
      </c>
      <c r="C217" s="2">
        <v>6</v>
      </c>
      <c r="D217" s="2" t="s">
        <v>1372</v>
      </c>
      <c r="E217" s="2" t="s">
        <v>2901</v>
      </c>
      <c r="F217" s="2" t="s">
        <v>6209</v>
      </c>
      <c r="G217" s="2" t="s">
        <v>6209</v>
      </c>
      <c r="H217" s="2" t="s">
        <v>6210</v>
      </c>
      <c r="I217" s="2" t="s">
        <v>5530</v>
      </c>
      <c r="J217" s="2">
        <v>26</v>
      </c>
      <c r="K217" s="2" t="s">
        <v>1</v>
      </c>
      <c r="L217" s="3">
        <v>41360</v>
      </c>
      <c r="M217" s="2" t="s">
        <v>5531</v>
      </c>
      <c r="N217" s="3">
        <v>41360</v>
      </c>
      <c r="O217" s="3">
        <v>41729</v>
      </c>
      <c r="P217" s="5">
        <v>42034</v>
      </c>
      <c r="Q217" s="3">
        <v>42030</v>
      </c>
      <c r="R217" s="3">
        <v>41493</v>
      </c>
      <c r="S217" s="3">
        <v>41444</v>
      </c>
      <c r="T217" s="3">
        <v>41467</v>
      </c>
      <c r="U217" s="2" t="s">
        <v>377</v>
      </c>
      <c r="V217" s="2" t="s">
        <v>377</v>
      </c>
      <c r="W217" s="3">
        <v>41668</v>
      </c>
      <c r="X217" s="3">
        <v>41730</v>
      </c>
      <c r="Y217" s="3">
        <v>41782</v>
      </c>
      <c r="Z217" s="3">
        <v>41787</v>
      </c>
      <c r="AA217" s="3">
        <v>41892</v>
      </c>
      <c r="AB217" s="3">
        <v>41892</v>
      </c>
      <c r="AC217" s="2" t="s">
        <v>377</v>
      </c>
      <c r="AD217" s="3">
        <v>42026</v>
      </c>
      <c r="AE217" s="2" t="s">
        <v>377</v>
      </c>
      <c r="AF217" s="2" t="s">
        <v>377</v>
      </c>
      <c r="AG217" s="2" t="s">
        <v>377</v>
      </c>
      <c r="AH217" s="2">
        <v>80</v>
      </c>
      <c r="AI217" s="2" t="s">
        <v>6211</v>
      </c>
      <c r="AJ217" s="2">
        <v>469</v>
      </c>
      <c r="AK217" s="2" t="s">
        <v>6210</v>
      </c>
      <c r="AL217" s="2" t="s">
        <v>371</v>
      </c>
    </row>
    <row r="218" spans="1:38">
      <c r="A218" s="2" t="s">
        <v>3638</v>
      </c>
      <c r="B218" s="2" t="s">
        <v>3672</v>
      </c>
      <c r="C218" s="2">
        <v>6</v>
      </c>
      <c r="D218" s="2" t="s">
        <v>3700</v>
      </c>
      <c r="E218" s="2" t="s">
        <v>3699</v>
      </c>
      <c r="F218" s="2" t="s">
        <v>3702</v>
      </c>
      <c r="G218" s="2" t="s">
        <v>3702</v>
      </c>
      <c r="H218" s="2" t="s">
        <v>3703</v>
      </c>
      <c r="I218" s="2" t="s">
        <v>5505</v>
      </c>
      <c r="J218" s="2">
        <v>32</v>
      </c>
      <c r="K218" s="2" t="s">
        <v>1</v>
      </c>
      <c r="L218" s="3">
        <v>41355</v>
      </c>
      <c r="M218" s="2" t="s">
        <v>5531</v>
      </c>
      <c r="N218" s="3">
        <v>41360</v>
      </c>
      <c r="O218" s="3">
        <v>41729</v>
      </c>
      <c r="P218" s="5">
        <v>42940</v>
      </c>
      <c r="Q218" s="2" t="s">
        <v>377</v>
      </c>
      <c r="R218" s="2" t="s">
        <v>377</v>
      </c>
      <c r="S218" s="2" t="s">
        <v>377</v>
      </c>
      <c r="T218" s="2" t="s">
        <v>377</v>
      </c>
      <c r="U218" s="2" t="s">
        <v>377</v>
      </c>
      <c r="V218" s="2" t="s">
        <v>377</v>
      </c>
      <c r="W218" s="2" t="s">
        <v>377</v>
      </c>
      <c r="X218" s="2" t="s">
        <v>377</v>
      </c>
      <c r="Y218" s="2" t="s">
        <v>377</v>
      </c>
      <c r="Z218" s="2" t="s">
        <v>377</v>
      </c>
      <c r="AA218" s="2" t="s">
        <v>377</v>
      </c>
      <c r="AB218" s="2" t="s">
        <v>377</v>
      </c>
      <c r="AC218" s="2" t="s">
        <v>377</v>
      </c>
      <c r="AD218" s="2" t="s">
        <v>377</v>
      </c>
      <c r="AE218" s="2" t="s">
        <v>377</v>
      </c>
      <c r="AF218" s="2" t="s">
        <v>377</v>
      </c>
      <c r="AG218" s="2" t="s">
        <v>377</v>
      </c>
      <c r="AH218" s="2">
        <v>10</v>
      </c>
      <c r="AI218" s="2" t="s">
        <v>6212</v>
      </c>
      <c r="AJ218" s="2">
        <v>697</v>
      </c>
      <c r="AK218" s="2" t="s">
        <v>3703</v>
      </c>
      <c r="AL218" s="2" t="s">
        <v>371</v>
      </c>
    </row>
    <row r="219" spans="1:38">
      <c r="A219" s="2" t="s">
        <v>3638</v>
      </c>
      <c r="B219" s="2" t="s">
        <v>3672</v>
      </c>
      <c r="C219" s="2">
        <v>6</v>
      </c>
      <c r="D219" s="2" t="s">
        <v>3700</v>
      </c>
      <c r="E219" s="2" t="s">
        <v>3699</v>
      </c>
      <c r="F219" s="2" t="s">
        <v>3707</v>
      </c>
      <c r="G219" s="2" t="s">
        <v>3709</v>
      </c>
      <c r="H219" s="2" t="s">
        <v>3710</v>
      </c>
      <c r="I219" s="2" t="s">
        <v>5505</v>
      </c>
      <c r="J219" s="2">
        <v>80</v>
      </c>
      <c r="K219" s="2" t="s">
        <v>1</v>
      </c>
      <c r="L219" s="3">
        <v>41368</v>
      </c>
      <c r="M219" s="2" t="s">
        <v>5531</v>
      </c>
      <c r="N219" s="3">
        <v>41368</v>
      </c>
      <c r="O219" s="3">
        <v>42460</v>
      </c>
      <c r="P219" s="5">
        <v>43185</v>
      </c>
      <c r="Q219" s="2" t="s">
        <v>377</v>
      </c>
      <c r="R219" s="2" t="s">
        <v>377</v>
      </c>
      <c r="S219" s="2" t="s">
        <v>377</v>
      </c>
      <c r="T219" s="2" t="s">
        <v>377</v>
      </c>
      <c r="U219" s="2" t="s">
        <v>377</v>
      </c>
      <c r="V219" s="2" t="s">
        <v>377</v>
      </c>
      <c r="W219" s="2" t="s">
        <v>377</v>
      </c>
      <c r="X219" s="2" t="s">
        <v>377</v>
      </c>
      <c r="Y219" s="2" t="s">
        <v>377</v>
      </c>
      <c r="Z219" s="2" t="s">
        <v>377</v>
      </c>
      <c r="AA219" s="2" t="s">
        <v>377</v>
      </c>
      <c r="AB219" s="2" t="s">
        <v>377</v>
      </c>
      <c r="AC219" s="2" t="s">
        <v>377</v>
      </c>
      <c r="AD219" s="2" t="s">
        <v>377</v>
      </c>
      <c r="AE219" s="2" t="s">
        <v>377</v>
      </c>
      <c r="AF219" s="2" t="s">
        <v>377</v>
      </c>
      <c r="AG219" s="2" t="s">
        <v>377</v>
      </c>
      <c r="AH219" s="2">
        <v>10</v>
      </c>
      <c r="AI219" s="2" t="s">
        <v>6213</v>
      </c>
      <c r="AJ219" s="2">
        <v>60001356</v>
      </c>
      <c r="AK219" s="2" t="s">
        <v>3708</v>
      </c>
      <c r="AL219" s="2" t="s">
        <v>347</v>
      </c>
    </row>
    <row r="220" spans="1:38">
      <c r="A220" s="2" t="s">
        <v>3638</v>
      </c>
      <c r="B220" s="2" t="s">
        <v>3672</v>
      </c>
      <c r="C220" s="2">
        <v>6</v>
      </c>
      <c r="D220" s="2" t="s">
        <v>3700</v>
      </c>
      <c r="E220" s="2" t="s">
        <v>3699</v>
      </c>
      <c r="F220" s="2" t="s">
        <v>3714</v>
      </c>
      <c r="G220" s="2" t="s">
        <v>6214</v>
      </c>
      <c r="H220" s="2" t="s">
        <v>6215</v>
      </c>
      <c r="I220" s="2" t="s">
        <v>5505</v>
      </c>
      <c r="J220" s="2">
        <v>60</v>
      </c>
      <c r="K220" s="2" t="s">
        <v>1</v>
      </c>
      <c r="L220" s="3">
        <v>41423</v>
      </c>
      <c r="M220" s="2" t="s">
        <v>5531</v>
      </c>
      <c r="N220" s="3">
        <v>41423</v>
      </c>
      <c r="O220" s="3">
        <v>42460</v>
      </c>
      <c r="P220" s="5">
        <v>42663</v>
      </c>
      <c r="Q220" s="2" t="s">
        <v>377</v>
      </c>
      <c r="R220" s="3">
        <v>41554</v>
      </c>
      <c r="S220" s="3">
        <v>41942</v>
      </c>
      <c r="T220" s="3">
        <v>41947</v>
      </c>
      <c r="U220" s="2" t="s">
        <v>377</v>
      </c>
      <c r="V220" s="2" t="s">
        <v>377</v>
      </c>
      <c r="W220" s="2" t="s">
        <v>377</v>
      </c>
      <c r="X220" s="2" t="s">
        <v>377</v>
      </c>
      <c r="Y220" s="2" t="s">
        <v>377</v>
      </c>
      <c r="Z220" s="2" t="s">
        <v>377</v>
      </c>
      <c r="AA220" s="2" t="s">
        <v>377</v>
      </c>
      <c r="AB220" s="2" t="s">
        <v>377</v>
      </c>
      <c r="AC220" s="2" t="s">
        <v>377</v>
      </c>
      <c r="AD220" s="2" t="s">
        <v>377</v>
      </c>
      <c r="AE220" s="2" t="s">
        <v>377</v>
      </c>
      <c r="AF220" s="2" t="s">
        <v>377</v>
      </c>
      <c r="AG220" s="2" t="s">
        <v>377</v>
      </c>
      <c r="AH220" s="2">
        <v>10</v>
      </c>
      <c r="AI220" s="2" t="s">
        <v>6216</v>
      </c>
      <c r="AJ220" s="2">
        <v>60003770</v>
      </c>
      <c r="AK220" s="2" t="s">
        <v>3715</v>
      </c>
      <c r="AL220" s="2" t="s">
        <v>347</v>
      </c>
    </row>
    <row r="221" spans="1:38">
      <c r="A221" s="2" t="s">
        <v>3638</v>
      </c>
      <c r="B221" s="2" t="s">
        <v>3672</v>
      </c>
      <c r="C221" s="2">
        <v>6</v>
      </c>
      <c r="D221" s="2" t="s">
        <v>3700</v>
      </c>
      <c r="E221" s="2" t="s">
        <v>3699</v>
      </c>
      <c r="F221" s="2" t="s">
        <v>3714</v>
      </c>
      <c r="G221" s="2" t="s">
        <v>3716</v>
      </c>
      <c r="H221" s="2" t="s">
        <v>3717</v>
      </c>
      <c r="I221" s="2" t="s">
        <v>5505</v>
      </c>
      <c r="J221" s="2">
        <v>60</v>
      </c>
      <c r="K221" s="2" t="s">
        <v>1</v>
      </c>
      <c r="L221" s="3">
        <v>41355</v>
      </c>
      <c r="M221" s="2" t="s">
        <v>5531</v>
      </c>
      <c r="N221" s="3">
        <v>41360</v>
      </c>
      <c r="O221" s="3">
        <v>42094</v>
      </c>
      <c r="P221" s="5">
        <v>42766</v>
      </c>
      <c r="Q221" s="2" t="s">
        <v>377</v>
      </c>
      <c r="R221" s="3">
        <v>41554</v>
      </c>
      <c r="S221" s="3">
        <v>41729</v>
      </c>
      <c r="T221" s="3">
        <v>41530</v>
      </c>
      <c r="U221" s="2" t="s">
        <v>377</v>
      </c>
      <c r="V221" s="2" t="s">
        <v>377</v>
      </c>
      <c r="W221" s="2" t="s">
        <v>377</v>
      </c>
      <c r="X221" s="3">
        <v>41795</v>
      </c>
      <c r="Y221" s="2" t="s">
        <v>377</v>
      </c>
      <c r="Z221" s="2" t="s">
        <v>377</v>
      </c>
      <c r="AA221" s="2" t="s">
        <v>377</v>
      </c>
      <c r="AB221" s="2" t="s">
        <v>377</v>
      </c>
      <c r="AC221" s="2" t="s">
        <v>377</v>
      </c>
      <c r="AD221" s="2" t="s">
        <v>377</v>
      </c>
      <c r="AE221" s="2" t="s">
        <v>377</v>
      </c>
      <c r="AF221" s="2" t="s">
        <v>377</v>
      </c>
      <c r="AG221" s="2" t="s">
        <v>377</v>
      </c>
      <c r="AH221" s="2">
        <v>10</v>
      </c>
      <c r="AI221" s="2" t="s">
        <v>6217</v>
      </c>
      <c r="AJ221" s="2">
        <v>60003770</v>
      </c>
      <c r="AK221" s="2" t="s">
        <v>3715</v>
      </c>
      <c r="AL221" s="2" t="s">
        <v>347</v>
      </c>
    </row>
    <row r="222" spans="1:38">
      <c r="A222" s="2" t="s">
        <v>3638</v>
      </c>
      <c r="B222" s="2" t="s">
        <v>3656</v>
      </c>
      <c r="C222" s="2">
        <v>6</v>
      </c>
      <c r="D222" s="2" t="s">
        <v>1245</v>
      </c>
      <c r="E222" s="2" t="s">
        <v>3269</v>
      </c>
      <c r="F222" s="2" t="s">
        <v>6218</v>
      </c>
      <c r="G222" s="2" t="s">
        <v>6218</v>
      </c>
      <c r="H222" s="2" t="s">
        <v>6219</v>
      </c>
      <c r="I222" s="2" t="s">
        <v>5505</v>
      </c>
      <c r="J222" s="2">
        <v>18</v>
      </c>
      <c r="K222" s="2" t="s">
        <v>1</v>
      </c>
      <c r="L222" s="3">
        <v>41360</v>
      </c>
      <c r="M222" s="2" t="s">
        <v>5531</v>
      </c>
      <c r="N222" s="3">
        <v>41401</v>
      </c>
      <c r="O222" s="3">
        <v>42460</v>
      </c>
      <c r="P222" s="5">
        <v>42429</v>
      </c>
      <c r="Q222" s="2" t="s">
        <v>377</v>
      </c>
      <c r="R222" s="3">
        <v>41432</v>
      </c>
      <c r="S222" s="3">
        <v>41463</v>
      </c>
      <c r="T222" s="3">
        <v>41429</v>
      </c>
      <c r="U222" s="2" t="s">
        <v>377</v>
      </c>
      <c r="V222" s="2" t="s">
        <v>377</v>
      </c>
      <c r="W222" s="3">
        <v>41730</v>
      </c>
      <c r="X222" s="2" t="s">
        <v>377</v>
      </c>
      <c r="Y222" s="3">
        <v>41961</v>
      </c>
      <c r="Z222" s="2" t="s">
        <v>377</v>
      </c>
      <c r="AA222" s="2" t="s">
        <v>377</v>
      </c>
      <c r="AB222" s="2" t="s">
        <v>377</v>
      </c>
      <c r="AC222" s="2" t="s">
        <v>377</v>
      </c>
      <c r="AD222" s="2" t="s">
        <v>377</v>
      </c>
      <c r="AE222" s="2" t="s">
        <v>377</v>
      </c>
      <c r="AF222" s="2" t="s">
        <v>377</v>
      </c>
      <c r="AG222" s="2" t="s">
        <v>377</v>
      </c>
      <c r="AH222" s="2">
        <v>10</v>
      </c>
      <c r="AI222" s="2" t="s">
        <v>6220</v>
      </c>
      <c r="AJ222" s="2">
        <v>628</v>
      </c>
      <c r="AK222" s="2" t="s">
        <v>6219</v>
      </c>
      <c r="AL222" s="2" t="s">
        <v>371</v>
      </c>
    </row>
    <row r="223" spans="1:38">
      <c r="A223" s="2" t="s">
        <v>3638</v>
      </c>
      <c r="B223" s="2" t="s">
        <v>3656</v>
      </c>
      <c r="C223" s="2">
        <v>6</v>
      </c>
      <c r="D223" s="2" t="s">
        <v>1337</v>
      </c>
      <c r="E223" s="2" t="s">
        <v>3269</v>
      </c>
      <c r="F223" s="2" t="s">
        <v>6221</v>
      </c>
      <c r="G223" s="2" t="s">
        <v>6222</v>
      </c>
      <c r="H223" s="2" t="s">
        <v>6223</v>
      </c>
      <c r="I223" s="2" t="s">
        <v>5530</v>
      </c>
      <c r="J223" s="2">
        <v>60</v>
      </c>
      <c r="K223" s="2" t="s">
        <v>1</v>
      </c>
      <c r="L223" s="3">
        <v>41366</v>
      </c>
      <c r="M223" s="2" t="s">
        <v>5531</v>
      </c>
      <c r="N223" s="3">
        <v>41416</v>
      </c>
      <c r="O223" s="3">
        <v>41729</v>
      </c>
      <c r="P223" s="5">
        <v>42248</v>
      </c>
      <c r="Q223" s="3">
        <v>42263</v>
      </c>
      <c r="R223" s="3">
        <v>41453</v>
      </c>
      <c r="S223" s="3">
        <v>41470</v>
      </c>
      <c r="T223" s="3">
        <v>41472</v>
      </c>
      <c r="U223" s="2" t="s">
        <v>377</v>
      </c>
      <c r="V223" s="3">
        <v>41809</v>
      </c>
      <c r="W223" s="3">
        <v>41654</v>
      </c>
      <c r="X223" s="3">
        <v>41716</v>
      </c>
      <c r="Y223" s="3">
        <v>41897</v>
      </c>
      <c r="Z223" s="3">
        <v>41897</v>
      </c>
      <c r="AA223" s="2" t="s">
        <v>377</v>
      </c>
      <c r="AB223" s="3">
        <v>41921</v>
      </c>
      <c r="AC223" s="2" t="s">
        <v>377</v>
      </c>
      <c r="AD223" s="3">
        <v>42255</v>
      </c>
      <c r="AE223" s="2" t="s">
        <v>377</v>
      </c>
      <c r="AF223" s="2" t="s">
        <v>377</v>
      </c>
      <c r="AG223" s="2" t="s">
        <v>377</v>
      </c>
      <c r="AH223" s="2">
        <v>80</v>
      </c>
      <c r="AI223" s="2" t="s">
        <v>6224</v>
      </c>
      <c r="AJ223" s="2">
        <v>60010133</v>
      </c>
      <c r="AK223" s="2" t="s">
        <v>6223</v>
      </c>
      <c r="AL223" s="2" t="s">
        <v>957</v>
      </c>
    </row>
    <row r="224" spans="1:38">
      <c r="A224" s="2" t="s">
        <v>3638</v>
      </c>
      <c r="B224" s="2" t="s">
        <v>6168</v>
      </c>
      <c r="C224" s="2">
        <v>6</v>
      </c>
      <c r="D224" s="2" t="s">
        <v>1350</v>
      </c>
      <c r="E224" s="2" t="s">
        <v>3269</v>
      </c>
      <c r="F224" s="2" t="s">
        <v>6225</v>
      </c>
      <c r="G224" s="2" t="s">
        <v>6225</v>
      </c>
      <c r="H224" s="2" t="s">
        <v>6226</v>
      </c>
      <c r="I224" s="2" t="s">
        <v>5530</v>
      </c>
      <c r="J224" s="2">
        <v>31</v>
      </c>
      <c r="K224" s="2" t="s">
        <v>4</v>
      </c>
      <c r="L224" s="3">
        <v>41359</v>
      </c>
      <c r="M224" s="2" t="s">
        <v>5531</v>
      </c>
      <c r="N224" s="3">
        <v>41361</v>
      </c>
      <c r="O224" s="3">
        <v>41729</v>
      </c>
      <c r="P224" s="5">
        <v>41547</v>
      </c>
      <c r="Q224" s="3">
        <v>41534</v>
      </c>
      <c r="R224" s="2" t="s">
        <v>377</v>
      </c>
      <c r="S224" s="2" t="s">
        <v>377</v>
      </c>
      <c r="T224" s="2" t="s">
        <v>377</v>
      </c>
      <c r="U224" s="2" t="s">
        <v>377</v>
      </c>
      <c r="V224" s="2" t="s">
        <v>377</v>
      </c>
      <c r="W224" s="2" t="s">
        <v>377</v>
      </c>
      <c r="X224" s="2" t="s">
        <v>377</v>
      </c>
      <c r="Y224" s="2" t="s">
        <v>377</v>
      </c>
      <c r="Z224" s="3">
        <v>41418</v>
      </c>
      <c r="AA224" s="3">
        <v>41295</v>
      </c>
      <c r="AB224" s="2" t="s">
        <v>377</v>
      </c>
      <c r="AC224" s="3">
        <v>41533</v>
      </c>
      <c r="AD224" s="3">
        <v>41533</v>
      </c>
      <c r="AE224" s="2" t="s">
        <v>377</v>
      </c>
      <c r="AF224" s="2" t="s">
        <v>377</v>
      </c>
      <c r="AG224" s="2" t="s">
        <v>377</v>
      </c>
      <c r="AH224" s="2">
        <v>80</v>
      </c>
      <c r="AI224" s="2" t="s">
        <v>6227</v>
      </c>
      <c r="AJ224" s="2">
        <v>806</v>
      </c>
      <c r="AK224" s="2" t="s">
        <v>6226</v>
      </c>
      <c r="AL224" s="2" t="s">
        <v>693</v>
      </c>
    </row>
    <row r="225" spans="1:38">
      <c r="A225" s="2" t="s">
        <v>3638</v>
      </c>
      <c r="B225" s="2" t="s">
        <v>6168</v>
      </c>
      <c r="C225" s="2">
        <v>6</v>
      </c>
      <c r="D225" s="2" t="s">
        <v>1388</v>
      </c>
      <c r="E225" s="2" t="s">
        <v>3269</v>
      </c>
      <c r="F225" s="2" t="s">
        <v>6228</v>
      </c>
      <c r="G225" s="2" t="s">
        <v>6229</v>
      </c>
      <c r="H225" s="2" t="s">
        <v>6230</v>
      </c>
      <c r="I225" s="2" t="s">
        <v>5530</v>
      </c>
      <c r="J225" s="2">
        <v>80</v>
      </c>
      <c r="K225" s="2" t="s">
        <v>4</v>
      </c>
      <c r="L225" s="3">
        <v>41355</v>
      </c>
      <c r="M225" s="2" t="s">
        <v>5531</v>
      </c>
      <c r="N225" s="3">
        <v>41360</v>
      </c>
      <c r="O225" s="3">
        <v>41729</v>
      </c>
      <c r="P225" s="5">
        <v>42094</v>
      </c>
      <c r="Q225" s="3">
        <v>42093</v>
      </c>
      <c r="R225" s="2" t="s">
        <v>377</v>
      </c>
      <c r="S225" s="2" t="s">
        <v>377</v>
      </c>
      <c r="T225" s="2" t="s">
        <v>377</v>
      </c>
      <c r="U225" s="2" t="s">
        <v>377</v>
      </c>
      <c r="V225" s="2" t="s">
        <v>377</v>
      </c>
      <c r="W225" s="2" t="s">
        <v>377</v>
      </c>
      <c r="X225" s="2" t="s">
        <v>377</v>
      </c>
      <c r="Y225" s="2" t="s">
        <v>377</v>
      </c>
      <c r="Z225" s="3">
        <v>41363</v>
      </c>
      <c r="AA225" s="2" t="s">
        <v>377</v>
      </c>
      <c r="AB225" s="2" t="s">
        <v>377</v>
      </c>
      <c r="AC225" s="2" t="s">
        <v>377</v>
      </c>
      <c r="AD225" s="3">
        <v>42060</v>
      </c>
      <c r="AE225" s="2" t="s">
        <v>377</v>
      </c>
      <c r="AF225" s="2" t="s">
        <v>377</v>
      </c>
      <c r="AG225" s="2" t="s">
        <v>377</v>
      </c>
      <c r="AH225" s="2">
        <v>80</v>
      </c>
      <c r="AI225" s="2" t="s">
        <v>6231</v>
      </c>
      <c r="AJ225" s="2">
        <v>60009701</v>
      </c>
      <c r="AK225" s="2" t="s">
        <v>6230</v>
      </c>
      <c r="AL225" s="2" t="s">
        <v>395</v>
      </c>
    </row>
    <row r="226" spans="1:38">
      <c r="A226" s="2" t="s">
        <v>3638</v>
      </c>
      <c r="B226" s="2" t="s">
        <v>6168</v>
      </c>
      <c r="C226" s="2">
        <v>6</v>
      </c>
      <c r="D226" s="2" t="s">
        <v>1388</v>
      </c>
      <c r="E226" s="2" t="s">
        <v>3269</v>
      </c>
      <c r="F226" s="2" t="s">
        <v>6232</v>
      </c>
      <c r="G226" s="2" t="s">
        <v>6233</v>
      </c>
      <c r="H226" s="2" t="s">
        <v>6234</v>
      </c>
      <c r="I226" s="2" t="s">
        <v>5530</v>
      </c>
      <c r="J226" s="2">
        <v>37</v>
      </c>
      <c r="K226" s="2" t="s">
        <v>4</v>
      </c>
      <c r="L226" s="3">
        <v>41296</v>
      </c>
      <c r="M226" s="2" t="s">
        <v>5531</v>
      </c>
      <c r="N226" s="3">
        <v>41333</v>
      </c>
      <c r="O226" s="3">
        <v>41364</v>
      </c>
      <c r="P226" s="5">
        <v>41351</v>
      </c>
      <c r="Q226" s="3">
        <v>41337</v>
      </c>
      <c r="R226" s="2" t="s">
        <v>377</v>
      </c>
      <c r="S226" s="2" t="s">
        <v>377</v>
      </c>
      <c r="T226" s="2" t="s">
        <v>377</v>
      </c>
      <c r="U226" s="2" t="s">
        <v>377</v>
      </c>
      <c r="V226" s="2" t="s">
        <v>377</v>
      </c>
      <c r="W226" s="2" t="s">
        <v>377</v>
      </c>
      <c r="X226" s="2" t="s">
        <v>377</v>
      </c>
      <c r="Y226" s="2" t="s">
        <v>377</v>
      </c>
      <c r="Z226" s="2" t="s">
        <v>377</v>
      </c>
      <c r="AA226" s="2" t="s">
        <v>377</v>
      </c>
      <c r="AB226" s="2" t="s">
        <v>377</v>
      </c>
      <c r="AC226" s="2" t="s">
        <v>377</v>
      </c>
      <c r="AD226" s="3">
        <v>41333</v>
      </c>
      <c r="AE226" s="2" t="s">
        <v>377</v>
      </c>
      <c r="AF226" s="2" t="s">
        <v>377</v>
      </c>
      <c r="AG226" s="2" t="s">
        <v>377</v>
      </c>
      <c r="AH226" s="2">
        <v>80</v>
      </c>
      <c r="AI226" s="2" t="s">
        <v>6235</v>
      </c>
      <c r="AJ226" s="2">
        <v>60009724</v>
      </c>
      <c r="AK226" s="2" t="s">
        <v>6234</v>
      </c>
      <c r="AL226" s="2" t="s">
        <v>395</v>
      </c>
    </row>
    <row r="227" spans="1:38">
      <c r="A227" s="2" t="s">
        <v>3638</v>
      </c>
      <c r="B227" s="2" t="s">
        <v>6168</v>
      </c>
      <c r="C227" s="2">
        <v>6</v>
      </c>
      <c r="D227" s="2" t="s">
        <v>3298</v>
      </c>
      <c r="E227" s="2" t="s">
        <v>3269</v>
      </c>
      <c r="F227" s="2" t="s">
        <v>6236</v>
      </c>
      <c r="G227" s="2" t="s">
        <v>6237</v>
      </c>
      <c r="H227" s="2" t="s">
        <v>6238</v>
      </c>
      <c r="I227" s="2" t="s">
        <v>5530</v>
      </c>
      <c r="J227" s="2">
        <v>78</v>
      </c>
      <c r="K227" s="2" t="s">
        <v>4</v>
      </c>
      <c r="L227" s="3">
        <v>41325</v>
      </c>
      <c r="M227" s="2" t="s">
        <v>5531</v>
      </c>
      <c r="N227" s="3">
        <v>41361</v>
      </c>
      <c r="O227" s="3">
        <v>41364</v>
      </c>
      <c r="P227" s="5">
        <v>41729</v>
      </c>
      <c r="Q227" s="3">
        <v>41400</v>
      </c>
      <c r="R227" s="2" t="s">
        <v>377</v>
      </c>
      <c r="S227" s="2" t="s">
        <v>377</v>
      </c>
      <c r="T227" s="2" t="s">
        <v>377</v>
      </c>
      <c r="U227" s="2" t="s">
        <v>377</v>
      </c>
      <c r="V227" s="2" t="s">
        <v>377</v>
      </c>
      <c r="W227" s="2" t="s">
        <v>377</v>
      </c>
      <c r="X227" s="2" t="s">
        <v>377</v>
      </c>
      <c r="Y227" s="2" t="s">
        <v>377</v>
      </c>
      <c r="Z227" s="3">
        <v>41396</v>
      </c>
      <c r="AA227" s="2" t="s">
        <v>377</v>
      </c>
      <c r="AB227" s="2" t="s">
        <v>377</v>
      </c>
      <c r="AC227" s="3">
        <v>41396</v>
      </c>
      <c r="AD227" s="3">
        <v>41396</v>
      </c>
      <c r="AE227" s="2" t="s">
        <v>377</v>
      </c>
      <c r="AF227" s="2" t="s">
        <v>377</v>
      </c>
      <c r="AG227" s="2" t="s">
        <v>377</v>
      </c>
      <c r="AH227" s="2">
        <v>80</v>
      </c>
      <c r="AI227" s="2" t="s">
        <v>6239</v>
      </c>
      <c r="AJ227" s="2">
        <v>60006557</v>
      </c>
      <c r="AK227" s="2" t="s">
        <v>6240</v>
      </c>
      <c r="AL227" s="2" t="s">
        <v>395</v>
      </c>
    </row>
    <row r="228" spans="1:38">
      <c r="A228" s="2" t="s">
        <v>3638</v>
      </c>
      <c r="B228" s="2" t="s">
        <v>4040</v>
      </c>
      <c r="C228" s="2">
        <v>6</v>
      </c>
      <c r="D228" s="2" t="s">
        <v>1292</v>
      </c>
      <c r="E228" s="2" t="s">
        <v>3269</v>
      </c>
      <c r="F228" s="2" t="s">
        <v>6241</v>
      </c>
      <c r="G228" s="2" t="s">
        <v>6242</v>
      </c>
      <c r="H228" s="2" t="s">
        <v>6243</v>
      </c>
      <c r="I228" s="2" t="s">
        <v>5530</v>
      </c>
      <c r="J228" s="2">
        <v>15</v>
      </c>
      <c r="K228" s="2" t="s">
        <v>4</v>
      </c>
      <c r="L228" s="3">
        <v>41263</v>
      </c>
      <c r="M228" s="2" t="s">
        <v>5531</v>
      </c>
      <c r="N228" s="3">
        <v>41306</v>
      </c>
      <c r="O228" s="3">
        <v>41364</v>
      </c>
      <c r="P228" s="5">
        <v>41364</v>
      </c>
      <c r="Q228" s="3">
        <v>41351</v>
      </c>
      <c r="R228" s="2" t="s">
        <v>377</v>
      </c>
      <c r="S228" s="2" t="s">
        <v>377</v>
      </c>
      <c r="T228" s="2" t="s">
        <v>377</v>
      </c>
      <c r="U228" s="2" t="s">
        <v>377</v>
      </c>
      <c r="V228" s="2" t="s">
        <v>377</v>
      </c>
      <c r="W228" s="2" t="s">
        <v>377</v>
      </c>
      <c r="X228" s="2" t="s">
        <v>377</v>
      </c>
      <c r="Y228" s="2" t="s">
        <v>377</v>
      </c>
      <c r="Z228" s="2" t="s">
        <v>377</v>
      </c>
      <c r="AA228" s="2" t="s">
        <v>377</v>
      </c>
      <c r="AB228" s="2" t="s">
        <v>377</v>
      </c>
      <c r="AC228" s="2" t="s">
        <v>377</v>
      </c>
      <c r="AD228" s="2" t="s">
        <v>377</v>
      </c>
      <c r="AE228" s="2" t="s">
        <v>377</v>
      </c>
      <c r="AF228" s="2" t="s">
        <v>377</v>
      </c>
      <c r="AG228" s="2" t="s">
        <v>377</v>
      </c>
      <c r="AH228" s="2">
        <v>80</v>
      </c>
      <c r="AI228" s="2" t="s">
        <v>6244</v>
      </c>
      <c r="AJ228" s="2">
        <v>60005195</v>
      </c>
      <c r="AK228" s="2" t="s">
        <v>6245</v>
      </c>
      <c r="AL228" s="2" t="s">
        <v>693</v>
      </c>
    </row>
    <row r="229" spans="1:38">
      <c r="A229" s="2" t="s">
        <v>3638</v>
      </c>
      <c r="B229" s="2" t="s">
        <v>4040</v>
      </c>
      <c r="C229" s="2">
        <v>6</v>
      </c>
      <c r="D229" s="2" t="s">
        <v>1326</v>
      </c>
      <c r="E229" s="2" t="s">
        <v>1327</v>
      </c>
      <c r="F229" s="2" t="s">
        <v>6246</v>
      </c>
      <c r="G229" s="2" t="s">
        <v>6247</v>
      </c>
      <c r="H229" s="2" t="s">
        <v>6248</v>
      </c>
      <c r="I229" s="2" t="s">
        <v>5530</v>
      </c>
      <c r="J229" s="2">
        <v>80</v>
      </c>
      <c r="K229" s="2" t="s">
        <v>4</v>
      </c>
      <c r="L229" s="3">
        <v>41261</v>
      </c>
      <c r="M229" s="2" t="s">
        <v>5531</v>
      </c>
      <c r="N229" s="3">
        <v>41261</v>
      </c>
      <c r="O229" s="3">
        <v>41281</v>
      </c>
      <c r="P229" s="4" t="s">
        <v>377</v>
      </c>
      <c r="Q229" s="3">
        <v>41281</v>
      </c>
      <c r="R229" s="2" t="s">
        <v>377</v>
      </c>
      <c r="S229" s="2" t="s">
        <v>377</v>
      </c>
      <c r="T229" s="2" t="s">
        <v>377</v>
      </c>
      <c r="U229" s="2" t="s">
        <v>377</v>
      </c>
      <c r="V229" s="2" t="s">
        <v>377</v>
      </c>
      <c r="W229" s="2" t="s">
        <v>377</v>
      </c>
      <c r="X229" s="2" t="s">
        <v>377</v>
      </c>
      <c r="Y229" s="2" t="s">
        <v>377</v>
      </c>
      <c r="Z229" s="2" t="s">
        <v>377</v>
      </c>
      <c r="AA229" s="2" t="s">
        <v>377</v>
      </c>
      <c r="AB229" s="2" t="s">
        <v>377</v>
      </c>
      <c r="AC229" s="2" t="s">
        <v>377</v>
      </c>
      <c r="AD229" s="3">
        <v>41264</v>
      </c>
      <c r="AE229" s="2" t="s">
        <v>377</v>
      </c>
      <c r="AF229" s="2" t="s">
        <v>377</v>
      </c>
      <c r="AG229" s="2" t="s">
        <v>377</v>
      </c>
      <c r="AH229" s="2">
        <v>80</v>
      </c>
      <c r="AI229" s="2" t="s">
        <v>6249</v>
      </c>
      <c r="AJ229" s="2">
        <v>60009781</v>
      </c>
      <c r="AK229" s="2" t="s">
        <v>6250</v>
      </c>
      <c r="AL229" s="2" t="s">
        <v>395</v>
      </c>
    </row>
    <row r="230" spans="1:38">
      <c r="A230" s="2" t="s">
        <v>3638</v>
      </c>
      <c r="B230" s="2" t="s">
        <v>6251</v>
      </c>
      <c r="C230" s="2">
        <v>6</v>
      </c>
      <c r="D230" s="2" t="s">
        <v>1388</v>
      </c>
      <c r="E230" s="2" t="s">
        <v>3269</v>
      </c>
      <c r="F230" s="2" t="s">
        <v>6252</v>
      </c>
      <c r="G230" s="2" t="s">
        <v>6253</v>
      </c>
      <c r="H230" s="2" t="s">
        <v>6254</v>
      </c>
      <c r="I230" s="2" t="s">
        <v>5902</v>
      </c>
      <c r="J230" s="2">
        <v>54</v>
      </c>
      <c r="K230" s="2" t="s">
        <v>4</v>
      </c>
      <c r="L230" s="3">
        <v>41348</v>
      </c>
      <c r="M230" s="2" t="s">
        <v>5531</v>
      </c>
      <c r="N230" s="3">
        <v>41360</v>
      </c>
      <c r="O230" s="3">
        <v>41729</v>
      </c>
      <c r="P230" s="5">
        <v>41729</v>
      </c>
      <c r="Q230" s="3">
        <v>41688</v>
      </c>
      <c r="R230" s="2" t="s">
        <v>377</v>
      </c>
      <c r="S230" s="2" t="s">
        <v>377</v>
      </c>
      <c r="T230" s="2" t="s">
        <v>377</v>
      </c>
      <c r="U230" s="2" t="s">
        <v>377</v>
      </c>
      <c r="V230" s="2" t="s">
        <v>377</v>
      </c>
      <c r="W230" s="2" t="s">
        <v>377</v>
      </c>
      <c r="X230" s="2" t="s">
        <v>377</v>
      </c>
      <c r="Y230" s="2" t="s">
        <v>377</v>
      </c>
      <c r="Z230" s="3">
        <v>41542</v>
      </c>
      <c r="AA230" s="3">
        <v>41542</v>
      </c>
      <c r="AB230" s="2" t="s">
        <v>377</v>
      </c>
      <c r="AC230" s="3">
        <v>41662</v>
      </c>
      <c r="AD230" s="3">
        <v>41683</v>
      </c>
      <c r="AE230" s="2" t="s">
        <v>377</v>
      </c>
      <c r="AF230" s="2" t="s">
        <v>377</v>
      </c>
      <c r="AG230" s="2" t="s">
        <v>377</v>
      </c>
      <c r="AH230" s="2">
        <v>80</v>
      </c>
      <c r="AI230" s="2" t="s">
        <v>6255</v>
      </c>
      <c r="AJ230" s="2">
        <v>60009703</v>
      </c>
      <c r="AK230" s="2" t="s">
        <v>6256</v>
      </c>
      <c r="AL230" s="2" t="s">
        <v>395</v>
      </c>
    </row>
    <row r="231" spans="1:38">
      <c r="A231" s="2" t="s">
        <v>3638</v>
      </c>
      <c r="B231" s="2" t="s">
        <v>6197</v>
      </c>
      <c r="C231" s="2">
        <v>6</v>
      </c>
      <c r="D231" s="2" t="s">
        <v>3674</v>
      </c>
      <c r="E231" s="2" t="s">
        <v>3269</v>
      </c>
      <c r="F231" s="2" t="s">
        <v>6257</v>
      </c>
      <c r="G231" s="2" t="s">
        <v>6258</v>
      </c>
      <c r="H231" s="2" t="s">
        <v>6259</v>
      </c>
      <c r="I231" s="2" t="s">
        <v>5902</v>
      </c>
      <c r="J231" s="2">
        <v>42</v>
      </c>
      <c r="K231" s="2" t="s">
        <v>4</v>
      </c>
      <c r="L231" s="3">
        <v>41361</v>
      </c>
      <c r="M231" s="2" t="s">
        <v>5531</v>
      </c>
      <c r="N231" s="3">
        <v>41361</v>
      </c>
      <c r="O231" s="3">
        <v>41729</v>
      </c>
      <c r="P231" s="5">
        <v>41981</v>
      </c>
      <c r="Q231" s="3">
        <v>42079</v>
      </c>
      <c r="R231" s="2" t="s">
        <v>377</v>
      </c>
      <c r="S231" s="2" t="s">
        <v>377</v>
      </c>
      <c r="T231" s="2" t="s">
        <v>377</v>
      </c>
      <c r="U231" s="2" t="s">
        <v>377</v>
      </c>
      <c r="V231" s="2" t="s">
        <v>377</v>
      </c>
      <c r="W231" s="2" t="s">
        <v>377</v>
      </c>
      <c r="X231" s="2" t="s">
        <v>377</v>
      </c>
      <c r="Y231" s="2" t="s">
        <v>377</v>
      </c>
      <c r="Z231" s="3">
        <v>41470</v>
      </c>
      <c r="AA231" s="3">
        <v>41416</v>
      </c>
      <c r="AB231" s="2" t="s">
        <v>377</v>
      </c>
      <c r="AC231" s="3">
        <v>41991</v>
      </c>
      <c r="AD231" s="2" t="s">
        <v>377</v>
      </c>
      <c r="AE231" s="2" t="s">
        <v>377</v>
      </c>
      <c r="AF231" s="2" t="s">
        <v>377</v>
      </c>
      <c r="AG231" s="2" t="s">
        <v>377</v>
      </c>
      <c r="AH231" s="2">
        <v>80</v>
      </c>
      <c r="AI231" s="2" t="s">
        <v>6260</v>
      </c>
      <c r="AJ231" s="2">
        <v>60006545</v>
      </c>
      <c r="AK231" s="2" t="s">
        <v>6261</v>
      </c>
      <c r="AL231" s="2" t="s">
        <v>395</v>
      </c>
    </row>
    <row r="232" spans="1:38">
      <c r="A232" s="2" t="s">
        <v>3638</v>
      </c>
      <c r="B232" s="2" t="s">
        <v>3639</v>
      </c>
      <c r="C232" s="2">
        <v>6</v>
      </c>
      <c r="D232" s="2" t="s">
        <v>4482</v>
      </c>
      <c r="E232" s="2" t="s">
        <v>4481</v>
      </c>
      <c r="F232" s="2" t="s">
        <v>6262</v>
      </c>
      <c r="G232" s="2" t="s">
        <v>6263</v>
      </c>
      <c r="H232" s="2" t="s">
        <v>6264</v>
      </c>
      <c r="I232" s="2" t="s">
        <v>5530</v>
      </c>
      <c r="J232" s="2">
        <v>20</v>
      </c>
      <c r="K232" s="2" t="s">
        <v>4</v>
      </c>
      <c r="L232" s="3">
        <v>41270</v>
      </c>
      <c r="M232" s="2" t="s">
        <v>5531</v>
      </c>
      <c r="N232" s="3">
        <v>41271</v>
      </c>
      <c r="O232" s="3">
        <v>41281</v>
      </c>
      <c r="P232" s="4" t="s">
        <v>377</v>
      </c>
      <c r="Q232" s="3">
        <v>41281</v>
      </c>
      <c r="R232" s="2" t="s">
        <v>377</v>
      </c>
      <c r="S232" s="2" t="s">
        <v>377</v>
      </c>
      <c r="T232" s="2" t="s">
        <v>377</v>
      </c>
      <c r="U232" s="2" t="s">
        <v>377</v>
      </c>
      <c r="V232" s="2" t="s">
        <v>377</v>
      </c>
      <c r="W232" s="2" t="s">
        <v>377</v>
      </c>
      <c r="X232" s="2" t="s">
        <v>377</v>
      </c>
      <c r="Y232" s="2" t="s">
        <v>377</v>
      </c>
      <c r="Z232" s="2" t="s">
        <v>377</v>
      </c>
      <c r="AA232" s="2" t="s">
        <v>377</v>
      </c>
      <c r="AB232" s="2" t="s">
        <v>377</v>
      </c>
      <c r="AC232" s="3">
        <v>41271</v>
      </c>
      <c r="AD232" s="3">
        <v>41271</v>
      </c>
      <c r="AE232" s="3">
        <v>41260</v>
      </c>
      <c r="AF232" s="2" t="s">
        <v>377</v>
      </c>
      <c r="AG232" s="2" t="s">
        <v>377</v>
      </c>
      <c r="AH232" s="2">
        <v>80</v>
      </c>
      <c r="AI232" s="2" t="s">
        <v>6265</v>
      </c>
      <c r="AJ232" s="2">
        <v>60006617</v>
      </c>
      <c r="AK232" s="2" t="s">
        <v>6264</v>
      </c>
      <c r="AL232" s="2" t="s">
        <v>693</v>
      </c>
    </row>
    <row r="233" spans="1:38">
      <c r="A233" s="2" t="s">
        <v>3638</v>
      </c>
      <c r="B233" s="2" t="s">
        <v>3639</v>
      </c>
      <c r="C233" s="2">
        <v>6</v>
      </c>
      <c r="D233" s="2" t="s">
        <v>1234</v>
      </c>
      <c r="E233" s="2" t="s">
        <v>1235</v>
      </c>
      <c r="F233" s="2" t="s">
        <v>6266</v>
      </c>
      <c r="G233" s="2" t="s">
        <v>6267</v>
      </c>
      <c r="H233" s="2" t="s">
        <v>6268</v>
      </c>
      <c r="I233" s="2" t="s">
        <v>5530</v>
      </c>
      <c r="J233" s="2">
        <v>73</v>
      </c>
      <c r="K233" s="2" t="s">
        <v>4</v>
      </c>
      <c r="L233" s="3">
        <v>41417</v>
      </c>
      <c r="M233" s="2" t="s">
        <v>5531</v>
      </c>
      <c r="N233" s="3">
        <v>41430</v>
      </c>
      <c r="O233" s="3">
        <v>41364</v>
      </c>
      <c r="P233" s="5">
        <v>41981</v>
      </c>
      <c r="Q233" s="3">
        <v>42009</v>
      </c>
      <c r="R233" s="2" t="s">
        <v>377</v>
      </c>
      <c r="S233" s="2" t="s">
        <v>377</v>
      </c>
      <c r="T233" s="2" t="s">
        <v>377</v>
      </c>
      <c r="U233" s="2" t="s">
        <v>377</v>
      </c>
      <c r="V233" s="2" t="s">
        <v>377</v>
      </c>
      <c r="W233" s="2" t="s">
        <v>377</v>
      </c>
      <c r="X233" s="2" t="s">
        <v>377</v>
      </c>
      <c r="Y233" s="2" t="s">
        <v>377</v>
      </c>
      <c r="Z233" s="2" t="s">
        <v>377</v>
      </c>
      <c r="AA233" s="3">
        <v>41831</v>
      </c>
      <c r="AB233" s="2" t="s">
        <v>377</v>
      </c>
      <c r="AC233" s="3">
        <v>41991</v>
      </c>
      <c r="AD233" s="3">
        <v>41995</v>
      </c>
      <c r="AE233" s="2" t="s">
        <v>377</v>
      </c>
      <c r="AF233" s="2" t="s">
        <v>377</v>
      </c>
      <c r="AG233" s="2" t="s">
        <v>377</v>
      </c>
      <c r="AH233" s="2">
        <v>80</v>
      </c>
      <c r="AI233" s="2" t="s">
        <v>6269</v>
      </c>
      <c r="AJ233" s="2">
        <v>60009270</v>
      </c>
      <c r="AK233" s="2" t="s">
        <v>6270</v>
      </c>
      <c r="AL233" s="2" t="s">
        <v>395</v>
      </c>
    </row>
    <row r="234" spans="1:38">
      <c r="A234" s="2" t="s">
        <v>3638</v>
      </c>
      <c r="B234" s="2" t="s">
        <v>3639</v>
      </c>
      <c r="C234" s="2">
        <v>6</v>
      </c>
      <c r="D234" s="2" t="s">
        <v>1234</v>
      </c>
      <c r="E234" s="2" t="s">
        <v>1235</v>
      </c>
      <c r="F234" s="2" t="s">
        <v>6271</v>
      </c>
      <c r="G234" s="2" t="s">
        <v>6272</v>
      </c>
      <c r="H234" s="2" t="s">
        <v>6273</v>
      </c>
      <c r="I234" s="2" t="s">
        <v>5530</v>
      </c>
      <c r="J234" s="2">
        <v>80</v>
      </c>
      <c r="K234" s="2" t="s">
        <v>4</v>
      </c>
      <c r="L234" s="3">
        <v>41361</v>
      </c>
      <c r="M234" s="2" t="s">
        <v>5531</v>
      </c>
      <c r="N234" s="3">
        <v>41361</v>
      </c>
      <c r="O234" s="3">
        <v>42094</v>
      </c>
      <c r="P234" s="5">
        <v>41708</v>
      </c>
      <c r="Q234" s="3">
        <v>41757</v>
      </c>
      <c r="R234" s="2" t="s">
        <v>377</v>
      </c>
      <c r="S234" s="2" t="s">
        <v>377</v>
      </c>
      <c r="T234" s="2" t="s">
        <v>377</v>
      </c>
      <c r="U234" s="2" t="s">
        <v>377</v>
      </c>
      <c r="V234" s="2" t="s">
        <v>377</v>
      </c>
      <c r="W234" s="2" t="s">
        <v>377</v>
      </c>
      <c r="X234" s="2" t="s">
        <v>377</v>
      </c>
      <c r="Y234" s="2" t="s">
        <v>377</v>
      </c>
      <c r="Z234" s="3">
        <v>41354</v>
      </c>
      <c r="AA234" s="3">
        <v>41361</v>
      </c>
      <c r="AB234" s="2" t="s">
        <v>377</v>
      </c>
      <c r="AC234" s="3">
        <v>41751</v>
      </c>
      <c r="AD234" s="3">
        <v>41751</v>
      </c>
      <c r="AE234" s="2" t="s">
        <v>377</v>
      </c>
      <c r="AF234" s="2" t="s">
        <v>377</v>
      </c>
      <c r="AG234" s="2" t="s">
        <v>377</v>
      </c>
      <c r="AH234" s="2">
        <v>80</v>
      </c>
      <c r="AI234" s="2" t="s">
        <v>6274</v>
      </c>
      <c r="AJ234" s="2">
        <v>60009301</v>
      </c>
      <c r="AK234" s="2" t="s">
        <v>6273</v>
      </c>
      <c r="AL234" s="2" t="s">
        <v>395</v>
      </c>
    </row>
    <row r="235" spans="1:38">
      <c r="A235" s="2" t="s">
        <v>3638</v>
      </c>
      <c r="B235" s="2" t="s">
        <v>3639</v>
      </c>
      <c r="C235" s="2">
        <v>6</v>
      </c>
      <c r="D235" s="2" t="s">
        <v>1234</v>
      </c>
      <c r="E235" s="2" t="s">
        <v>1235</v>
      </c>
      <c r="F235" s="2" t="s">
        <v>6275</v>
      </c>
      <c r="G235" s="2" t="s">
        <v>6276</v>
      </c>
      <c r="H235" s="2" t="s">
        <v>6277</v>
      </c>
      <c r="I235" s="2" t="s">
        <v>5530</v>
      </c>
      <c r="J235" s="2">
        <v>50</v>
      </c>
      <c r="K235" s="2" t="s">
        <v>4</v>
      </c>
      <c r="L235" s="3">
        <v>41407</v>
      </c>
      <c r="M235" s="2" t="s">
        <v>5531</v>
      </c>
      <c r="N235" s="3">
        <v>41408</v>
      </c>
      <c r="O235" s="3">
        <v>41729</v>
      </c>
      <c r="P235" s="5">
        <v>41817</v>
      </c>
      <c r="Q235" s="3">
        <v>41834</v>
      </c>
      <c r="R235" s="2" t="s">
        <v>377</v>
      </c>
      <c r="S235" s="2" t="s">
        <v>377</v>
      </c>
      <c r="T235" s="2" t="s">
        <v>377</v>
      </c>
      <c r="U235" s="2" t="s">
        <v>377</v>
      </c>
      <c r="V235" s="2" t="s">
        <v>377</v>
      </c>
      <c r="W235" s="2" t="s">
        <v>377</v>
      </c>
      <c r="X235" s="2" t="s">
        <v>377</v>
      </c>
      <c r="Y235" s="2" t="s">
        <v>377</v>
      </c>
      <c r="Z235" s="3">
        <v>41592</v>
      </c>
      <c r="AA235" s="3">
        <v>41592</v>
      </c>
      <c r="AB235" s="2" t="s">
        <v>377</v>
      </c>
      <c r="AC235" s="3">
        <v>41775</v>
      </c>
      <c r="AD235" s="3">
        <v>41829</v>
      </c>
      <c r="AE235" s="2" t="s">
        <v>377</v>
      </c>
      <c r="AF235" s="2" t="s">
        <v>377</v>
      </c>
      <c r="AG235" s="2" t="s">
        <v>377</v>
      </c>
      <c r="AH235" s="2">
        <v>80</v>
      </c>
      <c r="AI235" s="2" t="s">
        <v>6278</v>
      </c>
      <c r="AJ235" s="2">
        <v>60009317</v>
      </c>
      <c r="AK235" s="2" t="s">
        <v>6279</v>
      </c>
      <c r="AL235" s="2" t="s">
        <v>395</v>
      </c>
    </row>
    <row r="236" spans="1:38">
      <c r="A236" s="2" t="s">
        <v>3638</v>
      </c>
      <c r="B236" s="2" t="s">
        <v>3720</v>
      </c>
      <c r="C236" s="2">
        <v>6</v>
      </c>
      <c r="D236" s="2" t="s">
        <v>1357</v>
      </c>
      <c r="E236" s="2" t="s">
        <v>3269</v>
      </c>
      <c r="F236" s="2" t="s">
        <v>3729</v>
      </c>
      <c r="G236" s="2" t="s">
        <v>3731</v>
      </c>
      <c r="H236" s="2" t="s">
        <v>3732</v>
      </c>
      <c r="I236" s="2" t="s">
        <v>5530</v>
      </c>
      <c r="J236" s="2">
        <v>42</v>
      </c>
      <c r="K236" s="2" t="s">
        <v>4</v>
      </c>
      <c r="L236" s="3">
        <v>41353</v>
      </c>
      <c r="M236" s="2" t="s">
        <v>5531</v>
      </c>
      <c r="N236" s="3">
        <v>41355</v>
      </c>
      <c r="O236" s="3">
        <v>42460</v>
      </c>
      <c r="P236" s="4" t="s">
        <v>377</v>
      </c>
      <c r="Q236" s="3">
        <v>41562</v>
      </c>
      <c r="R236" s="2" t="s">
        <v>377</v>
      </c>
      <c r="S236" s="2" t="s">
        <v>377</v>
      </c>
      <c r="T236" s="2" t="s">
        <v>377</v>
      </c>
      <c r="U236" s="2" t="s">
        <v>377</v>
      </c>
      <c r="V236" s="2" t="s">
        <v>377</v>
      </c>
      <c r="W236" s="2" t="s">
        <v>377</v>
      </c>
      <c r="X236" s="2" t="s">
        <v>377</v>
      </c>
      <c r="Y236" s="2" t="s">
        <v>377</v>
      </c>
      <c r="Z236" s="3">
        <v>41465</v>
      </c>
      <c r="AA236" s="2" t="s">
        <v>377</v>
      </c>
      <c r="AB236" s="2" t="s">
        <v>377</v>
      </c>
      <c r="AC236" s="3">
        <v>41557</v>
      </c>
      <c r="AD236" s="3">
        <v>41557</v>
      </c>
      <c r="AE236" s="2" t="s">
        <v>377</v>
      </c>
      <c r="AF236" s="2" t="s">
        <v>377</v>
      </c>
      <c r="AG236" s="2" t="s">
        <v>377</v>
      </c>
      <c r="AH236" s="2">
        <v>80</v>
      </c>
      <c r="AI236" s="2" t="s">
        <v>6280</v>
      </c>
      <c r="AJ236" s="2">
        <v>60010120</v>
      </c>
      <c r="AK236" s="2" t="s">
        <v>3732</v>
      </c>
      <c r="AL236" s="2" t="s">
        <v>395</v>
      </c>
    </row>
    <row r="237" spans="1:38">
      <c r="A237" s="2" t="s">
        <v>3638</v>
      </c>
      <c r="B237" s="2" t="s">
        <v>6203</v>
      </c>
      <c r="C237" s="2">
        <v>6</v>
      </c>
      <c r="D237" s="2" t="s">
        <v>1313</v>
      </c>
      <c r="E237" s="2" t="s">
        <v>3269</v>
      </c>
      <c r="F237" s="2" t="s">
        <v>3693</v>
      </c>
      <c r="G237" s="2" t="s">
        <v>3695</v>
      </c>
      <c r="H237" s="2" t="s">
        <v>3694</v>
      </c>
      <c r="I237" s="2" t="s">
        <v>5530</v>
      </c>
      <c r="J237" s="2">
        <v>75</v>
      </c>
      <c r="K237" s="2" t="s">
        <v>4</v>
      </c>
      <c r="L237" s="3">
        <v>41352</v>
      </c>
      <c r="M237" s="2" t="s">
        <v>5531</v>
      </c>
      <c r="N237" s="3">
        <v>41360</v>
      </c>
      <c r="O237" s="3">
        <v>42094</v>
      </c>
      <c r="P237" s="5">
        <v>41673</v>
      </c>
      <c r="Q237" s="3">
        <v>41680</v>
      </c>
      <c r="R237" s="2" t="s">
        <v>377</v>
      </c>
      <c r="S237" s="2" t="s">
        <v>377</v>
      </c>
      <c r="T237" s="2" t="s">
        <v>377</v>
      </c>
      <c r="U237" s="2" t="s">
        <v>377</v>
      </c>
      <c r="V237" s="2" t="s">
        <v>377</v>
      </c>
      <c r="W237" s="2" t="s">
        <v>377</v>
      </c>
      <c r="X237" s="2" t="s">
        <v>377</v>
      </c>
      <c r="Y237" s="2" t="s">
        <v>377</v>
      </c>
      <c r="Z237" s="3">
        <v>41464</v>
      </c>
      <c r="AA237" s="2" t="s">
        <v>377</v>
      </c>
      <c r="AB237" s="2" t="s">
        <v>377</v>
      </c>
      <c r="AC237" s="2" t="s">
        <v>377</v>
      </c>
      <c r="AD237" s="3">
        <v>41677</v>
      </c>
      <c r="AE237" s="2" t="s">
        <v>377</v>
      </c>
      <c r="AF237" s="2" t="s">
        <v>377</v>
      </c>
      <c r="AG237" s="2" t="s">
        <v>377</v>
      </c>
      <c r="AH237" s="2">
        <v>80</v>
      </c>
      <c r="AI237" s="2" t="s">
        <v>6281</v>
      </c>
      <c r="AJ237" s="2">
        <v>60009251</v>
      </c>
      <c r="AK237" s="2" t="s">
        <v>3698</v>
      </c>
      <c r="AL237" s="2" t="s">
        <v>395</v>
      </c>
    </row>
    <row r="238" spans="1:38">
      <c r="A238" s="2" t="s">
        <v>3638</v>
      </c>
      <c r="B238" s="2" t="s">
        <v>3672</v>
      </c>
      <c r="C238" s="2">
        <v>6</v>
      </c>
      <c r="D238" s="2" t="s">
        <v>1372</v>
      </c>
      <c r="E238" s="2" t="s">
        <v>2901</v>
      </c>
      <c r="F238" s="2" t="s">
        <v>6282</v>
      </c>
      <c r="G238" s="2" t="s">
        <v>6283</v>
      </c>
      <c r="H238" s="2" t="s">
        <v>6284</v>
      </c>
      <c r="I238" s="2" t="s">
        <v>5530</v>
      </c>
      <c r="J238" s="2">
        <v>44</v>
      </c>
      <c r="K238" s="2" t="s">
        <v>4</v>
      </c>
      <c r="L238" s="3">
        <v>41355</v>
      </c>
      <c r="M238" s="2" t="s">
        <v>5531</v>
      </c>
      <c r="N238" s="3">
        <v>41360</v>
      </c>
      <c r="O238" s="3">
        <v>42094</v>
      </c>
      <c r="P238" s="5">
        <v>41722</v>
      </c>
      <c r="Q238" s="3">
        <v>41730</v>
      </c>
      <c r="R238" s="2" t="s">
        <v>377</v>
      </c>
      <c r="S238" s="2" t="s">
        <v>377</v>
      </c>
      <c r="T238" s="2" t="s">
        <v>377</v>
      </c>
      <c r="U238" s="2" t="s">
        <v>377</v>
      </c>
      <c r="V238" s="2" t="s">
        <v>377</v>
      </c>
      <c r="W238" s="2" t="s">
        <v>377</v>
      </c>
      <c r="X238" s="2" t="s">
        <v>377</v>
      </c>
      <c r="Y238" s="2" t="s">
        <v>377</v>
      </c>
      <c r="Z238" s="3">
        <v>41407</v>
      </c>
      <c r="AA238" s="3">
        <v>41445</v>
      </c>
      <c r="AB238" s="2" t="s">
        <v>377</v>
      </c>
      <c r="AC238" s="3">
        <v>41654</v>
      </c>
      <c r="AD238" s="3">
        <v>41722</v>
      </c>
      <c r="AE238" s="2" t="s">
        <v>377</v>
      </c>
      <c r="AF238" s="2" t="s">
        <v>377</v>
      </c>
      <c r="AG238" s="2" t="s">
        <v>377</v>
      </c>
      <c r="AH238" s="2">
        <v>80</v>
      </c>
      <c r="AI238" s="2" t="s">
        <v>6285</v>
      </c>
      <c r="AJ238" s="2">
        <v>60009839</v>
      </c>
      <c r="AK238" s="2" t="s">
        <v>6286</v>
      </c>
      <c r="AL238" s="2" t="s">
        <v>395</v>
      </c>
    </row>
    <row r="239" spans="1:38">
      <c r="A239" s="2" t="s">
        <v>3638</v>
      </c>
      <c r="B239" s="2" t="s">
        <v>3656</v>
      </c>
      <c r="C239" s="2">
        <v>6</v>
      </c>
      <c r="D239" s="2" t="s">
        <v>1245</v>
      </c>
      <c r="E239" s="2" t="s">
        <v>1246</v>
      </c>
      <c r="F239" s="2" t="s">
        <v>6287</v>
      </c>
      <c r="G239" s="2" t="s">
        <v>6288</v>
      </c>
      <c r="H239" s="2" t="s">
        <v>6289</v>
      </c>
      <c r="I239" s="2" t="s">
        <v>5902</v>
      </c>
      <c r="J239" s="2">
        <v>80</v>
      </c>
      <c r="K239" s="2" t="s">
        <v>4</v>
      </c>
      <c r="L239" s="3">
        <v>41423</v>
      </c>
      <c r="M239" s="2" t="s">
        <v>5531</v>
      </c>
      <c r="N239" s="3">
        <v>41423</v>
      </c>
      <c r="O239" s="3">
        <v>41729</v>
      </c>
      <c r="P239" s="5">
        <v>41810</v>
      </c>
      <c r="Q239" s="3">
        <v>41834</v>
      </c>
      <c r="R239" s="2" t="s">
        <v>377</v>
      </c>
      <c r="S239" s="2" t="s">
        <v>377</v>
      </c>
      <c r="T239" s="2" t="s">
        <v>377</v>
      </c>
      <c r="U239" s="2" t="s">
        <v>377</v>
      </c>
      <c r="V239" s="2" t="s">
        <v>377</v>
      </c>
      <c r="W239" s="2" t="s">
        <v>377</v>
      </c>
      <c r="X239" s="2" t="s">
        <v>377</v>
      </c>
      <c r="Y239" s="2" t="s">
        <v>377</v>
      </c>
      <c r="Z239" s="3">
        <v>41429</v>
      </c>
      <c r="AA239" s="3">
        <v>41458</v>
      </c>
      <c r="AB239" s="2" t="s">
        <v>377</v>
      </c>
      <c r="AC239" s="3">
        <v>41828</v>
      </c>
      <c r="AD239" s="3">
        <v>41828</v>
      </c>
      <c r="AE239" s="3">
        <v>41813</v>
      </c>
      <c r="AF239" s="3">
        <v>41827</v>
      </c>
      <c r="AG239" s="3">
        <v>41834</v>
      </c>
      <c r="AH239" s="2">
        <v>80</v>
      </c>
      <c r="AI239" s="2" t="s">
        <v>6290</v>
      </c>
      <c r="AJ239" s="2">
        <v>60010130</v>
      </c>
      <c r="AK239" s="2" t="s">
        <v>6291</v>
      </c>
      <c r="AL239" s="2" t="s">
        <v>395</v>
      </c>
    </row>
    <row r="240" spans="1:38">
      <c r="A240" s="2" t="s">
        <v>3735</v>
      </c>
      <c r="B240" s="2" t="s">
        <v>6292</v>
      </c>
      <c r="C240" s="2">
        <v>13</v>
      </c>
      <c r="D240" s="2" t="s">
        <v>4951</v>
      </c>
      <c r="E240" s="2" t="s">
        <v>1944</v>
      </c>
      <c r="F240" s="2" t="s">
        <v>6293</v>
      </c>
      <c r="G240" s="2" t="s">
        <v>6294</v>
      </c>
      <c r="H240" s="2" t="s">
        <v>6295</v>
      </c>
      <c r="I240" s="2" t="s">
        <v>5505</v>
      </c>
      <c r="J240" s="2">
        <v>80</v>
      </c>
      <c r="K240" s="2" t="s">
        <v>1</v>
      </c>
      <c r="L240" s="3">
        <v>41341</v>
      </c>
      <c r="M240" s="2" t="s">
        <v>5531</v>
      </c>
      <c r="N240" s="3">
        <v>41347</v>
      </c>
      <c r="O240" s="3">
        <v>42094</v>
      </c>
      <c r="P240" s="5">
        <v>42613</v>
      </c>
      <c r="Q240" s="2" t="s">
        <v>377</v>
      </c>
      <c r="R240" s="2" t="s">
        <v>377</v>
      </c>
      <c r="S240" s="3">
        <v>41680</v>
      </c>
      <c r="T240" s="2" t="s">
        <v>377</v>
      </c>
      <c r="U240" s="3">
        <v>41410</v>
      </c>
      <c r="V240" s="2" t="s">
        <v>377</v>
      </c>
      <c r="W240" s="2" t="s">
        <v>377</v>
      </c>
      <c r="X240" s="3">
        <v>41808</v>
      </c>
      <c r="Y240" s="2" t="s">
        <v>377</v>
      </c>
      <c r="Z240" s="2" t="s">
        <v>377</v>
      </c>
      <c r="AA240" s="2" t="s">
        <v>377</v>
      </c>
      <c r="AB240" s="2" t="s">
        <v>377</v>
      </c>
      <c r="AC240" s="2" t="s">
        <v>377</v>
      </c>
      <c r="AD240" s="2" t="s">
        <v>377</v>
      </c>
      <c r="AE240" s="2" t="s">
        <v>377</v>
      </c>
      <c r="AF240" s="2" t="s">
        <v>377</v>
      </c>
      <c r="AG240" s="2" t="s">
        <v>377</v>
      </c>
      <c r="AH240" s="2">
        <v>10</v>
      </c>
      <c r="AI240" s="2" t="s">
        <v>377</v>
      </c>
      <c r="AJ240" s="2">
        <v>300</v>
      </c>
      <c r="AK240" s="2" t="s">
        <v>6295</v>
      </c>
      <c r="AL240" s="2" t="s">
        <v>347</v>
      </c>
    </row>
    <row r="241" spans="1:38">
      <c r="A241" s="2" t="s">
        <v>3735</v>
      </c>
      <c r="B241" s="2" t="s">
        <v>6292</v>
      </c>
      <c r="C241" s="2">
        <v>13</v>
      </c>
      <c r="D241" s="2" t="s">
        <v>2941</v>
      </c>
      <c r="E241" s="2" t="s">
        <v>1944</v>
      </c>
      <c r="F241" s="2" t="s">
        <v>3799</v>
      </c>
      <c r="G241" s="2" t="s">
        <v>3801</v>
      </c>
      <c r="H241" s="2" t="s">
        <v>3800</v>
      </c>
      <c r="I241" s="2" t="s">
        <v>5505</v>
      </c>
      <c r="J241" s="2">
        <v>80</v>
      </c>
      <c r="K241" s="2" t="s">
        <v>1</v>
      </c>
      <c r="L241" s="3">
        <v>41340</v>
      </c>
      <c r="M241" s="2" t="s">
        <v>5531</v>
      </c>
      <c r="N241" s="3">
        <v>41359</v>
      </c>
      <c r="O241" s="3">
        <v>41912</v>
      </c>
      <c r="P241" s="5">
        <v>42794</v>
      </c>
      <c r="Q241" s="2" t="s">
        <v>377</v>
      </c>
      <c r="R241" s="3">
        <v>41318</v>
      </c>
      <c r="S241" s="2" t="s">
        <v>377</v>
      </c>
      <c r="T241" s="2" t="s">
        <v>377</v>
      </c>
      <c r="U241" s="2" t="s">
        <v>377</v>
      </c>
      <c r="V241" s="3">
        <v>41957</v>
      </c>
      <c r="W241" s="2" t="s">
        <v>377</v>
      </c>
      <c r="X241" s="2" t="s">
        <v>377</v>
      </c>
      <c r="Y241" s="2" t="s">
        <v>377</v>
      </c>
      <c r="Z241" s="2" t="s">
        <v>377</v>
      </c>
      <c r="AA241" s="2" t="s">
        <v>377</v>
      </c>
      <c r="AB241" s="2" t="s">
        <v>377</v>
      </c>
      <c r="AC241" s="2" t="s">
        <v>377</v>
      </c>
      <c r="AD241" s="2" t="s">
        <v>377</v>
      </c>
      <c r="AE241" s="2" t="s">
        <v>377</v>
      </c>
      <c r="AF241" s="2" t="s">
        <v>377</v>
      </c>
      <c r="AG241" s="2" t="s">
        <v>377</v>
      </c>
      <c r="AH241" s="2">
        <v>10</v>
      </c>
      <c r="AI241" s="2" t="s">
        <v>377</v>
      </c>
      <c r="AJ241" s="2">
        <v>569</v>
      </c>
      <c r="AK241" s="2" t="s">
        <v>3800</v>
      </c>
      <c r="AL241" s="2" t="s">
        <v>347</v>
      </c>
    </row>
    <row r="242" spans="1:38">
      <c r="A242" s="2" t="s">
        <v>3735</v>
      </c>
      <c r="B242" s="2" t="s">
        <v>6292</v>
      </c>
      <c r="C242" s="2">
        <v>13</v>
      </c>
      <c r="D242" s="2" t="s">
        <v>1950</v>
      </c>
      <c r="E242" s="2" t="s">
        <v>1944</v>
      </c>
      <c r="F242" s="2" t="s">
        <v>3808</v>
      </c>
      <c r="G242" s="2" t="s">
        <v>3810</v>
      </c>
      <c r="H242" s="2" t="s">
        <v>3809</v>
      </c>
      <c r="I242" s="2" t="s">
        <v>5505</v>
      </c>
      <c r="J242" s="2">
        <v>70</v>
      </c>
      <c r="K242" s="2" t="s">
        <v>1</v>
      </c>
      <c r="L242" s="3">
        <v>41337</v>
      </c>
      <c r="M242" s="2" t="s">
        <v>5531</v>
      </c>
      <c r="N242" s="3">
        <v>41361</v>
      </c>
      <c r="O242" s="3">
        <v>42400</v>
      </c>
      <c r="P242" s="5">
        <v>42978</v>
      </c>
      <c r="Q242" s="2" t="s">
        <v>377</v>
      </c>
      <c r="R242" s="3">
        <v>41382</v>
      </c>
      <c r="S242" s="3">
        <v>41626</v>
      </c>
      <c r="T242" s="2" t="s">
        <v>377</v>
      </c>
      <c r="U242" s="2" t="s">
        <v>377</v>
      </c>
      <c r="V242" s="2" t="s">
        <v>377</v>
      </c>
      <c r="W242" s="2" t="s">
        <v>377</v>
      </c>
      <c r="X242" s="2" t="s">
        <v>377</v>
      </c>
      <c r="Y242" s="2" t="s">
        <v>377</v>
      </c>
      <c r="Z242" s="2" t="s">
        <v>377</v>
      </c>
      <c r="AA242" s="2" t="s">
        <v>377</v>
      </c>
      <c r="AB242" s="2" t="s">
        <v>377</v>
      </c>
      <c r="AC242" s="2" t="s">
        <v>377</v>
      </c>
      <c r="AD242" s="2" t="s">
        <v>377</v>
      </c>
      <c r="AE242" s="2" t="s">
        <v>377</v>
      </c>
      <c r="AF242" s="2" t="s">
        <v>377</v>
      </c>
      <c r="AG242" s="2" t="s">
        <v>377</v>
      </c>
      <c r="AH242" s="2">
        <v>10</v>
      </c>
      <c r="AI242" s="2" t="s">
        <v>377</v>
      </c>
      <c r="AJ242" s="2">
        <v>1138</v>
      </c>
      <c r="AK242" s="2" t="s">
        <v>3809</v>
      </c>
      <c r="AL242" s="2" t="s">
        <v>347</v>
      </c>
    </row>
    <row r="243" spans="1:38">
      <c r="A243" s="2" t="s">
        <v>3735</v>
      </c>
      <c r="B243" s="2" t="s">
        <v>6292</v>
      </c>
      <c r="C243" s="2">
        <v>13</v>
      </c>
      <c r="D243" s="2" t="s">
        <v>1943</v>
      </c>
      <c r="E243" s="2" t="s">
        <v>1944</v>
      </c>
      <c r="F243" s="2" t="s">
        <v>3805</v>
      </c>
      <c r="G243" s="2" t="s">
        <v>1946</v>
      </c>
      <c r="H243" s="2" t="s">
        <v>1945</v>
      </c>
      <c r="I243" s="2" t="s">
        <v>5505</v>
      </c>
      <c r="J243" s="2">
        <v>80</v>
      </c>
      <c r="K243" s="2" t="s">
        <v>1</v>
      </c>
      <c r="L243" s="3">
        <v>41344</v>
      </c>
      <c r="M243" s="2" t="s">
        <v>5531</v>
      </c>
      <c r="N243" s="3">
        <v>41359</v>
      </c>
      <c r="O243" s="3">
        <v>41973</v>
      </c>
      <c r="P243" s="5">
        <v>43008</v>
      </c>
      <c r="Q243" s="2" t="s">
        <v>377</v>
      </c>
      <c r="R243" s="2" t="s">
        <v>377</v>
      </c>
      <c r="S243" s="2" t="s">
        <v>377</v>
      </c>
      <c r="T243" s="2" t="s">
        <v>377</v>
      </c>
      <c r="U243" s="2" t="s">
        <v>377</v>
      </c>
      <c r="V243" s="2" t="s">
        <v>377</v>
      </c>
      <c r="W243" s="2" t="s">
        <v>377</v>
      </c>
      <c r="X243" s="2" t="s">
        <v>377</v>
      </c>
      <c r="Y243" s="2" t="s">
        <v>377</v>
      </c>
      <c r="Z243" s="2" t="s">
        <v>377</v>
      </c>
      <c r="AA243" s="2" t="s">
        <v>377</v>
      </c>
      <c r="AB243" s="2" t="s">
        <v>377</v>
      </c>
      <c r="AC243" s="2" t="s">
        <v>377</v>
      </c>
      <c r="AD243" s="2" t="s">
        <v>377</v>
      </c>
      <c r="AE243" s="2" t="s">
        <v>377</v>
      </c>
      <c r="AF243" s="2" t="s">
        <v>377</v>
      </c>
      <c r="AG243" s="2" t="s">
        <v>377</v>
      </c>
      <c r="AH243" s="2">
        <v>10</v>
      </c>
      <c r="AI243" s="2" t="s">
        <v>377</v>
      </c>
      <c r="AJ243" s="2">
        <v>60001227</v>
      </c>
      <c r="AK243" s="2" t="s">
        <v>1945</v>
      </c>
      <c r="AL243" s="2" t="s">
        <v>347</v>
      </c>
    </row>
    <row r="244" spans="1:38">
      <c r="A244" s="2" t="s">
        <v>3735</v>
      </c>
      <c r="B244" s="2" t="s">
        <v>6292</v>
      </c>
      <c r="C244" s="2">
        <v>13</v>
      </c>
      <c r="D244" s="2" t="s">
        <v>1943</v>
      </c>
      <c r="E244" s="2" t="s">
        <v>1944</v>
      </c>
      <c r="F244" s="2" t="s">
        <v>6296</v>
      </c>
      <c r="G244" s="2" t="s">
        <v>6296</v>
      </c>
      <c r="H244" s="2" t="s">
        <v>6297</v>
      </c>
      <c r="I244" s="2" t="s">
        <v>5530</v>
      </c>
      <c r="J244" s="2">
        <v>11</v>
      </c>
      <c r="K244" s="2" t="s">
        <v>1</v>
      </c>
      <c r="L244" s="3">
        <v>41358</v>
      </c>
      <c r="M244" s="2" t="s">
        <v>5531</v>
      </c>
      <c r="N244" s="3">
        <v>41359</v>
      </c>
      <c r="O244" s="3">
        <v>41578</v>
      </c>
      <c r="P244" s="5">
        <v>41608</v>
      </c>
      <c r="Q244" s="3">
        <v>41715</v>
      </c>
      <c r="R244" s="2" t="s">
        <v>377</v>
      </c>
      <c r="S244" s="2" t="s">
        <v>377</v>
      </c>
      <c r="T244" s="2" t="s">
        <v>377</v>
      </c>
      <c r="U244" s="2" t="s">
        <v>377</v>
      </c>
      <c r="V244" s="2" t="s">
        <v>377</v>
      </c>
      <c r="W244" s="2" t="s">
        <v>377</v>
      </c>
      <c r="X244" s="2" t="s">
        <v>377</v>
      </c>
      <c r="Y244" s="2" t="s">
        <v>377</v>
      </c>
      <c r="Z244" s="3">
        <v>41362</v>
      </c>
      <c r="AA244" s="2" t="s">
        <v>377</v>
      </c>
      <c r="AB244" s="2" t="s">
        <v>377</v>
      </c>
      <c r="AC244" s="3">
        <v>41663</v>
      </c>
      <c r="AD244" s="3">
        <v>41690</v>
      </c>
      <c r="AE244" s="2" t="s">
        <v>377</v>
      </c>
      <c r="AF244" s="2" t="s">
        <v>377</v>
      </c>
      <c r="AG244" s="2" t="s">
        <v>377</v>
      </c>
      <c r="AH244" s="2">
        <v>80</v>
      </c>
      <c r="AI244" s="2" t="s">
        <v>6298</v>
      </c>
      <c r="AJ244" s="2">
        <v>1564</v>
      </c>
      <c r="AK244" s="2" t="s">
        <v>6297</v>
      </c>
      <c r="AL244" s="2" t="s">
        <v>371</v>
      </c>
    </row>
    <row r="245" spans="1:38">
      <c r="A245" s="2" t="s">
        <v>3735</v>
      </c>
      <c r="B245" s="2" t="s">
        <v>4059</v>
      </c>
      <c r="C245" s="2">
        <v>15</v>
      </c>
      <c r="D245" s="2" t="s">
        <v>2184</v>
      </c>
      <c r="E245" s="2" t="s">
        <v>2185</v>
      </c>
      <c r="F245" s="2" t="s">
        <v>2205</v>
      </c>
      <c r="G245" s="2" t="s">
        <v>2187</v>
      </c>
      <c r="H245" s="2" t="s">
        <v>3846</v>
      </c>
      <c r="I245" s="2" t="s">
        <v>5505</v>
      </c>
      <c r="J245" s="2">
        <v>80</v>
      </c>
      <c r="K245" s="2" t="s">
        <v>1</v>
      </c>
      <c r="L245" s="3">
        <v>41344</v>
      </c>
      <c r="M245" s="2" t="s">
        <v>5531</v>
      </c>
      <c r="N245" s="3">
        <v>41387</v>
      </c>
      <c r="O245" s="3">
        <v>42460</v>
      </c>
      <c r="P245" s="5">
        <v>43008</v>
      </c>
      <c r="Q245" s="2" t="s">
        <v>377</v>
      </c>
      <c r="R245" s="2" t="s">
        <v>377</v>
      </c>
      <c r="S245" s="2" t="s">
        <v>377</v>
      </c>
      <c r="T245" s="2" t="s">
        <v>377</v>
      </c>
      <c r="U245" s="2" t="s">
        <v>377</v>
      </c>
      <c r="V245" s="2" t="s">
        <v>377</v>
      </c>
      <c r="W245" s="2" t="s">
        <v>377</v>
      </c>
      <c r="X245" s="2" t="s">
        <v>377</v>
      </c>
      <c r="Y245" s="2" t="s">
        <v>377</v>
      </c>
      <c r="Z245" s="2" t="s">
        <v>377</v>
      </c>
      <c r="AA245" s="2" t="s">
        <v>377</v>
      </c>
      <c r="AB245" s="2" t="s">
        <v>377</v>
      </c>
      <c r="AC245" s="2" t="s">
        <v>377</v>
      </c>
      <c r="AD245" s="2" t="s">
        <v>377</v>
      </c>
      <c r="AE245" s="2" t="s">
        <v>377</v>
      </c>
      <c r="AF245" s="2" t="s">
        <v>377</v>
      </c>
      <c r="AG245" s="2" t="s">
        <v>377</v>
      </c>
      <c r="AH245" s="2">
        <v>10</v>
      </c>
      <c r="AI245" s="2" t="s">
        <v>377</v>
      </c>
      <c r="AJ245" s="2">
        <v>30</v>
      </c>
      <c r="AK245" s="2" t="s">
        <v>2186</v>
      </c>
      <c r="AL245" s="2" t="s">
        <v>347</v>
      </c>
    </row>
    <row r="246" spans="1:38">
      <c r="A246" s="2" t="s">
        <v>3735</v>
      </c>
      <c r="B246" s="2" t="s">
        <v>4059</v>
      </c>
      <c r="C246" s="2">
        <v>7</v>
      </c>
      <c r="D246" s="2" t="s">
        <v>1539</v>
      </c>
      <c r="E246" s="2" t="s">
        <v>1478</v>
      </c>
      <c r="F246" s="2" t="s">
        <v>6299</v>
      </c>
      <c r="G246" s="2" t="s">
        <v>6299</v>
      </c>
      <c r="H246" s="2" t="s">
        <v>1547</v>
      </c>
      <c r="I246" s="2" t="s">
        <v>5505</v>
      </c>
      <c r="J246" s="2">
        <v>18</v>
      </c>
      <c r="K246" s="2" t="s">
        <v>1</v>
      </c>
      <c r="L246" s="3">
        <v>41326</v>
      </c>
      <c r="M246" s="2" t="s">
        <v>5531</v>
      </c>
      <c r="N246" s="3">
        <v>41344</v>
      </c>
      <c r="O246" s="3">
        <v>41882</v>
      </c>
      <c r="P246" s="5">
        <v>42613</v>
      </c>
      <c r="Q246" s="2" t="s">
        <v>377</v>
      </c>
      <c r="R246" s="3">
        <v>41537</v>
      </c>
      <c r="S246" s="2" t="s">
        <v>377</v>
      </c>
      <c r="T246" s="3">
        <v>41603</v>
      </c>
      <c r="U246" s="2" t="s">
        <v>377</v>
      </c>
      <c r="V246" s="2" t="s">
        <v>377</v>
      </c>
      <c r="W246" s="2" t="s">
        <v>377</v>
      </c>
      <c r="X246" s="2" t="s">
        <v>377</v>
      </c>
      <c r="Y246" s="2" t="s">
        <v>377</v>
      </c>
      <c r="Z246" s="2" t="s">
        <v>377</v>
      </c>
      <c r="AA246" s="2" t="s">
        <v>377</v>
      </c>
      <c r="AB246" s="2" t="s">
        <v>377</v>
      </c>
      <c r="AC246" s="2" t="s">
        <v>377</v>
      </c>
      <c r="AD246" s="2" t="s">
        <v>377</v>
      </c>
      <c r="AE246" s="2" t="s">
        <v>377</v>
      </c>
      <c r="AF246" s="2" t="s">
        <v>377</v>
      </c>
      <c r="AG246" s="2" t="s">
        <v>377</v>
      </c>
      <c r="AH246" s="2">
        <v>10</v>
      </c>
      <c r="AI246" s="2" t="s">
        <v>377</v>
      </c>
      <c r="AJ246" s="2">
        <v>156</v>
      </c>
      <c r="AK246" s="2" t="s">
        <v>1547</v>
      </c>
      <c r="AL246" s="2" t="s">
        <v>371</v>
      </c>
    </row>
    <row r="247" spans="1:38">
      <c r="A247" s="2" t="s">
        <v>3735</v>
      </c>
      <c r="B247" s="2" t="s">
        <v>4059</v>
      </c>
      <c r="C247" s="2">
        <v>15</v>
      </c>
      <c r="D247" s="2" t="s">
        <v>2285</v>
      </c>
      <c r="E247" s="2" t="s">
        <v>2286</v>
      </c>
      <c r="F247" s="2" t="s">
        <v>6300</v>
      </c>
      <c r="G247" s="2" t="s">
        <v>6300</v>
      </c>
      <c r="H247" s="2" t="s">
        <v>6301</v>
      </c>
      <c r="I247" s="2" t="s">
        <v>5530</v>
      </c>
      <c r="J247" s="2">
        <v>21</v>
      </c>
      <c r="K247" s="2" t="s">
        <v>1</v>
      </c>
      <c r="L247" s="3">
        <v>41323</v>
      </c>
      <c r="M247" s="2" t="s">
        <v>5531</v>
      </c>
      <c r="N247" s="3">
        <v>41346</v>
      </c>
      <c r="O247" s="3">
        <v>41912</v>
      </c>
      <c r="P247" s="5">
        <v>42072</v>
      </c>
      <c r="Q247" s="3">
        <v>42072</v>
      </c>
      <c r="R247" s="3">
        <v>41408</v>
      </c>
      <c r="S247" s="3">
        <v>41415</v>
      </c>
      <c r="T247" s="3">
        <v>41415</v>
      </c>
      <c r="U247" s="2" t="s">
        <v>377</v>
      </c>
      <c r="V247" s="2" t="s">
        <v>377</v>
      </c>
      <c r="W247" s="3">
        <v>41533</v>
      </c>
      <c r="X247" s="3">
        <v>41802</v>
      </c>
      <c r="Y247" s="3">
        <v>41870</v>
      </c>
      <c r="Z247" s="3">
        <v>41825</v>
      </c>
      <c r="AA247" s="3">
        <v>41827</v>
      </c>
      <c r="AB247" s="3">
        <v>41890</v>
      </c>
      <c r="AC247" s="3">
        <v>42027</v>
      </c>
      <c r="AD247" s="3">
        <v>42045</v>
      </c>
      <c r="AE247" s="3">
        <v>42068</v>
      </c>
      <c r="AF247" s="2" t="s">
        <v>377</v>
      </c>
      <c r="AG247" s="2" t="s">
        <v>377</v>
      </c>
      <c r="AH247" s="2">
        <v>80</v>
      </c>
      <c r="AI247" s="2" t="s">
        <v>6302</v>
      </c>
      <c r="AJ247" s="2">
        <v>304</v>
      </c>
      <c r="AK247" s="2" t="s">
        <v>6301</v>
      </c>
      <c r="AL247" s="2" t="s">
        <v>371</v>
      </c>
    </row>
    <row r="248" spans="1:38">
      <c r="A248" s="2" t="s">
        <v>3735</v>
      </c>
      <c r="B248" s="2" t="s">
        <v>4059</v>
      </c>
      <c r="C248" s="2">
        <v>15</v>
      </c>
      <c r="D248" s="2" t="s">
        <v>2239</v>
      </c>
      <c r="E248" s="2" t="s">
        <v>2240</v>
      </c>
      <c r="F248" s="2" t="s">
        <v>6303</v>
      </c>
      <c r="G248" s="2" t="s">
        <v>6304</v>
      </c>
      <c r="H248" s="2" t="s">
        <v>6305</v>
      </c>
      <c r="I248" s="2" t="s">
        <v>5530</v>
      </c>
      <c r="J248" s="2">
        <v>80</v>
      </c>
      <c r="K248" s="2" t="s">
        <v>1</v>
      </c>
      <c r="L248" s="3">
        <v>41271</v>
      </c>
      <c r="M248" s="2" t="s">
        <v>5531</v>
      </c>
      <c r="N248" s="3">
        <v>41318</v>
      </c>
      <c r="O248" s="3">
        <v>41912</v>
      </c>
      <c r="P248" s="5">
        <v>41912</v>
      </c>
      <c r="Q248" s="3">
        <v>41897</v>
      </c>
      <c r="R248" s="3">
        <v>41306</v>
      </c>
      <c r="S248" s="3">
        <v>41365</v>
      </c>
      <c r="T248" s="2" t="s">
        <v>377</v>
      </c>
      <c r="U248" s="2" t="s">
        <v>377</v>
      </c>
      <c r="V248" s="2" t="s">
        <v>377</v>
      </c>
      <c r="W248" s="3">
        <v>41470</v>
      </c>
      <c r="X248" s="2" t="s">
        <v>377</v>
      </c>
      <c r="Y248" s="3">
        <v>41725</v>
      </c>
      <c r="Z248" s="3">
        <v>41668</v>
      </c>
      <c r="AA248" s="2" t="s">
        <v>377</v>
      </c>
      <c r="AB248" s="2" t="s">
        <v>377</v>
      </c>
      <c r="AC248" s="3">
        <v>41873</v>
      </c>
      <c r="AD248" s="3">
        <v>41865</v>
      </c>
      <c r="AE248" s="3">
        <v>41890</v>
      </c>
      <c r="AF248" s="3">
        <v>41893</v>
      </c>
      <c r="AG248" s="3">
        <v>41893</v>
      </c>
      <c r="AH248" s="2">
        <v>80</v>
      </c>
      <c r="AI248" s="2" t="s">
        <v>6306</v>
      </c>
      <c r="AJ248" s="2">
        <v>420</v>
      </c>
      <c r="AK248" s="2" t="s">
        <v>6307</v>
      </c>
      <c r="AL248" s="2" t="s">
        <v>347</v>
      </c>
    </row>
    <row r="249" spans="1:38">
      <c r="A249" s="2" t="s">
        <v>3735</v>
      </c>
      <c r="B249" s="2" t="s">
        <v>4059</v>
      </c>
      <c r="C249" s="2">
        <v>15</v>
      </c>
      <c r="D249" s="2" t="s">
        <v>2216</v>
      </c>
      <c r="E249" s="2" t="s">
        <v>2217</v>
      </c>
      <c r="F249" s="2" t="s">
        <v>6308</v>
      </c>
      <c r="G249" s="2" t="s">
        <v>6309</v>
      </c>
      <c r="H249" s="2" t="s">
        <v>6310</v>
      </c>
      <c r="I249" s="2" t="s">
        <v>5505</v>
      </c>
      <c r="J249" s="2">
        <v>70</v>
      </c>
      <c r="K249" s="2" t="s">
        <v>1</v>
      </c>
      <c r="L249" s="3">
        <v>41326</v>
      </c>
      <c r="M249" s="2" t="s">
        <v>5531</v>
      </c>
      <c r="N249" s="3">
        <v>41361</v>
      </c>
      <c r="O249" s="3">
        <v>41881</v>
      </c>
      <c r="P249" s="5">
        <v>42643</v>
      </c>
      <c r="Q249" s="2" t="s">
        <v>377</v>
      </c>
      <c r="R249" s="3">
        <v>41394</v>
      </c>
      <c r="S249" s="2" t="s">
        <v>377</v>
      </c>
      <c r="T249" s="2" t="s">
        <v>377</v>
      </c>
      <c r="U249" s="3">
        <v>41660</v>
      </c>
      <c r="V249" s="3">
        <v>41690</v>
      </c>
      <c r="W249" s="2" t="s">
        <v>377</v>
      </c>
      <c r="X249" s="2" t="s">
        <v>377</v>
      </c>
      <c r="Y249" s="2" t="s">
        <v>377</v>
      </c>
      <c r="Z249" s="2" t="s">
        <v>377</v>
      </c>
      <c r="AA249" s="2" t="s">
        <v>377</v>
      </c>
      <c r="AB249" s="2" t="s">
        <v>377</v>
      </c>
      <c r="AC249" s="2" t="s">
        <v>377</v>
      </c>
      <c r="AD249" s="2" t="s">
        <v>377</v>
      </c>
      <c r="AE249" s="2" t="s">
        <v>377</v>
      </c>
      <c r="AF249" s="2" t="s">
        <v>377</v>
      </c>
      <c r="AG249" s="2" t="s">
        <v>377</v>
      </c>
      <c r="AH249" s="2">
        <v>10</v>
      </c>
      <c r="AI249" s="2" t="s">
        <v>377</v>
      </c>
      <c r="AJ249" s="2">
        <v>554</v>
      </c>
      <c r="AK249" s="2" t="s">
        <v>6311</v>
      </c>
      <c r="AL249" s="2" t="s">
        <v>347</v>
      </c>
    </row>
    <row r="250" spans="1:38">
      <c r="A250" s="2" t="s">
        <v>3735</v>
      </c>
      <c r="B250" s="2" t="s">
        <v>4059</v>
      </c>
      <c r="C250" s="2">
        <v>7</v>
      </c>
      <c r="D250" s="2" t="s">
        <v>1402</v>
      </c>
      <c r="E250" s="2" t="s">
        <v>1403</v>
      </c>
      <c r="F250" s="2" t="s">
        <v>6312</v>
      </c>
      <c r="G250" s="2" t="s">
        <v>6313</v>
      </c>
      <c r="H250" s="2" t="s">
        <v>6314</v>
      </c>
      <c r="I250" s="2" t="s">
        <v>5530</v>
      </c>
      <c r="J250" s="2">
        <v>27</v>
      </c>
      <c r="K250" s="2" t="s">
        <v>1</v>
      </c>
      <c r="L250" s="3">
        <v>41310</v>
      </c>
      <c r="M250" s="2" t="s">
        <v>5531</v>
      </c>
      <c r="N250" s="3">
        <v>41323</v>
      </c>
      <c r="O250" s="3">
        <v>41912</v>
      </c>
      <c r="P250" s="5">
        <v>42063</v>
      </c>
      <c r="Q250" s="3">
        <v>42058</v>
      </c>
      <c r="R250" s="3">
        <v>41519</v>
      </c>
      <c r="S250" s="2" t="s">
        <v>377</v>
      </c>
      <c r="T250" s="3">
        <v>41436</v>
      </c>
      <c r="U250" s="2" t="s">
        <v>377</v>
      </c>
      <c r="V250" s="2" t="s">
        <v>377</v>
      </c>
      <c r="W250" s="3">
        <v>41680</v>
      </c>
      <c r="X250" s="3">
        <v>41680</v>
      </c>
      <c r="Y250" s="3">
        <v>41738</v>
      </c>
      <c r="Z250" s="3">
        <v>42024</v>
      </c>
      <c r="AA250" s="2" t="s">
        <v>377</v>
      </c>
      <c r="AB250" s="3">
        <v>41801</v>
      </c>
      <c r="AC250" s="3">
        <v>42018</v>
      </c>
      <c r="AD250" s="3">
        <v>42051</v>
      </c>
      <c r="AE250" s="3">
        <v>42048</v>
      </c>
      <c r="AF250" s="2" t="s">
        <v>377</v>
      </c>
      <c r="AG250" s="2" t="s">
        <v>377</v>
      </c>
      <c r="AH250" s="2">
        <v>80</v>
      </c>
      <c r="AI250" s="2" t="s">
        <v>6315</v>
      </c>
      <c r="AJ250" s="2">
        <v>595</v>
      </c>
      <c r="AK250" s="2" t="s">
        <v>6314</v>
      </c>
      <c r="AL250" s="2" t="s">
        <v>371</v>
      </c>
    </row>
    <row r="251" spans="1:38">
      <c r="A251" s="2" t="s">
        <v>3735</v>
      </c>
      <c r="B251" s="2" t="s">
        <v>4059</v>
      </c>
      <c r="C251" s="2">
        <v>15</v>
      </c>
      <c r="D251" s="2" t="s">
        <v>2184</v>
      </c>
      <c r="E251" s="2" t="s">
        <v>2185</v>
      </c>
      <c r="F251" s="2" t="s">
        <v>6316</v>
      </c>
      <c r="G251" s="2" t="s">
        <v>6317</v>
      </c>
      <c r="H251" s="2" t="s">
        <v>6318</v>
      </c>
      <c r="I251" s="2" t="s">
        <v>5530</v>
      </c>
      <c r="J251" s="2">
        <v>18</v>
      </c>
      <c r="K251" s="2" t="s">
        <v>1</v>
      </c>
      <c r="L251" s="3">
        <v>41325</v>
      </c>
      <c r="M251" s="2" t="s">
        <v>5531</v>
      </c>
      <c r="N251" s="3">
        <v>41358</v>
      </c>
      <c r="O251" s="3">
        <v>41943</v>
      </c>
      <c r="P251" s="5">
        <v>42035</v>
      </c>
      <c r="Q251" s="3">
        <v>42016</v>
      </c>
      <c r="R251" s="3">
        <v>41395</v>
      </c>
      <c r="S251" s="3">
        <v>41426</v>
      </c>
      <c r="T251" s="3">
        <v>41456</v>
      </c>
      <c r="U251" s="2" t="s">
        <v>377</v>
      </c>
      <c r="V251" s="2" t="s">
        <v>377</v>
      </c>
      <c r="W251" s="3">
        <v>41653</v>
      </c>
      <c r="X251" s="3">
        <v>41653</v>
      </c>
      <c r="Y251" s="3">
        <v>41760</v>
      </c>
      <c r="Z251" s="3">
        <v>41760</v>
      </c>
      <c r="AA251" s="3">
        <v>41789</v>
      </c>
      <c r="AB251" s="3">
        <v>41855</v>
      </c>
      <c r="AC251" s="3">
        <v>41992</v>
      </c>
      <c r="AD251" s="3">
        <v>42010</v>
      </c>
      <c r="AE251" s="2" t="s">
        <v>377</v>
      </c>
      <c r="AF251" s="2" t="s">
        <v>377</v>
      </c>
      <c r="AG251" s="3">
        <v>42010</v>
      </c>
      <c r="AH251" s="2">
        <v>80</v>
      </c>
      <c r="AI251" s="2" t="s">
        <v>6319</v>
      </c>
      <c r="AJ251" s="2">
        <v>744</v>
      </c>
      <c r="AK251" s="2" t="s">
        <v>6318</v>
      </c>
      <c r="AL251" s="2" t="s">
        <v>371</v>
      </c>
    </row>
    <row r="252" spans="1:38">
      <c r="A252" s="2" t="s">
        <v>3735</v>
      </c>
      <c r="B252" s="2" t="s">
        <v>4059</v>
      </c>
      <c r="C252" s="2">
        <v>15</v>
      </c>
      <c r="D252" s="2" t="s">
        <v>2184</v>
      </c>
      <c r="E252" s="2" t="s">
        <v>2185</v>
      </c>
      <c r="F252" s="2" t="s">
        <v>6316</v>
      </c>
      <c r="G252" s="2" t="s">
        <v>6320</v>
      </c>
      <c r="H252" s="2" t="s">
        <v>6321</v>
      </c>
      <c r="I252" s="2" t="s">
        <v>5530</v>
      </c>
      <c r="J252" s="2">
        <v>80</v>
      </c>
      <c r="K252" s="2" t="s">
        <v>1</v>
      </c>
      <c r="L252" s="3">
        <v>41325</v>
      </c>
      <c r="M252" s="2" t="s">
        <v>5531</v>
      </c>
      <c r="N252" s="3">
        <v>41361</v>
      </c>
      <c r="O252" s="3">
        <v>41973</v>
      </c>
      <c r="P252" s="5">
        <v>42400</v>
      </c>
      <c r="Q252" s="3">
        <v>42380</v>
      </c>
      <c r="R252" s="3">
        <v>41365</v>
      </c>
      <c r="S252" s="2" t="s">
        <v>377</v>
      </c>
      <c r="T252" s="3">
        <v>41480</v>
      </c>
      <c r="U252" s="2" t="s">
        <v>377</v>
      </c>
      <c r="V252" s="2" t="s">
        <v>377</v>
      </c>
      <c r="W252" s="2" t="s">
        <v>377</v>
      </c>
      <c r="X252" s="2" t="s">
        <v>377</v>
      </c>
      <c r="Y252" s="2" t="s">
        <v>377</v>
      </c>
      <c r="Z252" s="3">
        <v>42094</v>
      </c>
      <c r="AA252" s="2" t="s">
        <v>377</v>
      </c>
      <c r="AB252" s="2" t="s">
        <v>377</v>
      </c>
      <c r="AC252" s="3">
        <v>42355</v>
      </c>
      <c r="AD252" s="3">
        <v>42355</v>
      </c>
      <c r="AE252" s="3">
        <v>42355</v>
      </c>
      <c r="AF252" s="2" t="s">
        <v>377</v>
      </c>
      <c r="AG252" s="3">
        <v>42355</v>
      </c>
      <c r="AH252" s="2">
        <v>90</v>
      </c>
      <c r="AI252" s="2" t="s">
        <v>6322</v>
      </c>
      <c r="AJ252" s="2">
        <v>744</v>
      </c>
      <c r="AK252" s="2" t="s">
        <v>6318</v>
      </c>
      <c r="AL252" s="2" t="s">
        <v>347</v>
      </c>
    </row>
    <row r="253" spans="1:38">
      <c r="A253" s="2" t="s">
        <v>3735</v>
      </c>
      <c r="B253" s="2" t="s">
        <v>4059</v>
      </c>
      <c r="C253" s="2">
        <v>15</v>
      </c>
      <c r="D253" s="2" t="s">
        <v>2319</v>
      </c>
      <c r="E253" s="2" t="s">
        <v>2995</v>
      </c>
      <c r="F253" s="2" t="s">
        <v>3857</v>
      </c>
      <c r="G253" s="2" t="s">
        <v>3859</v>
      </c>
      <c r="H253" s="2" t="s">
        <v>3858</v>
      </c>
      <c r="I253" s="2" t="s">
        <v>5530</v>
      </c>
      <c r="J253" s="2">
        <v>33</v>
      </c>
      <c r="K253" s="2" t="s">
        <v>1</v>
      </c>
      <c r="L253" s="3">
        <v>41323</v>
      </c>
      <c r="M253" s="2" t="s">
        <v>5531</v>
      </c>
      <c r="N253" s="3">
        <v>41338</v>
      </c>
      <c r="O253" s="3">
        <v>41912</v>
      </c>
      <c r="P253" s="5">
        <v>42004</v>
      </c>
      <c r="Q253" s="3">
        <v>41981</v>
      </c>
      <c r="R253" s="3">
        <v>41382</v>
      </c>
      <c r="S253" s="3">
        <v>41378</v>
      </c>
      <c r="T253" s="3">
        <v>41380</v>
      </c>
      <c r="U253" s="2" t="s">
        <v>377</v>
      </c>
      <c r="V253" s="2" t="s">
        <v>377</v>
      </c>
      <c r="W253" s="3">
        <v>41659</v>
      </c>
      <c r="X253" s="3">
        <v>41704</v>
      </c>
      <c r="Y253" s="3">
        <v>41767</v>
      </c>
      <c r="Z253" s="3">
        <v>41704</v>
      </c>
      <c r="AA253" s="3">
        <v>41807</v>
      </c>
      <c r="AB253" s="3">
        <v>41776</v>
      </c>
      <c r="AC253" s="3">
        <v>41953</v>
      </c>
      <c r="AD253" s="3">
        <v>41613</v>
      </c>
      <c r="AE253" s="3">
        <v>41975</v>
      </c>
      <c r="AF253" s="2" t="s">
        <v>377</v>
      </c>
      <c r="AG253" s="2" t="s">
        <v>377</v>
      </c>
      <c r="AH253" s="2">
        <v>80</v>
      </c>
      <c r="AI253" s="2" t="s">
        <v>6323</v>
      </c>
      <c r="AJ253" s="2">
        <v>922</v>
      </c>
      <c r="AK253" s="2" t="s">
        <v>3858</v>
      </c>
      <c r="AL253" s="2" t="s">
        <v>371</v>
      </c>
    </row>
    <row r="254" spans="1:38">
      <c r="A254" s="2" t="s">
        <v>3735</v>
      </c>
      <c r="B254" s="2" t="s">
        <v>4059</v>
      </c>
      <c r="C254" s="2">
        <v>7</v>
      </c>
      <c r="D254" s="2" t="s">
        <v>1539</v>
      </c>
      <c r="E254" s="2" t="s">
        <v>1478</v>
      </c>
      <c r="F254" s="2" t="s">
        <v>3748</v>
      </c>
      <c r="G254" s="2" t="s">
        <v>3750</v>
      </c>
      <c r="H254" s="2" t="s">
        <v>3751</v>
      </c>
      <c r="I254" s="2" t="s">
        <v>5505</v>
      </c>
      <c r="J254" s="2">
        <v>61</v>
      </c>
      <c r="K254" s="2" t="s">
        <v>1</v>
      </c>
      <c r="L254" s="3">
        <v>41359</v>
      </c>
      <c r="M254" s="2" t="s">
        <v>5531</v>
      </c>
      <c r="N254" s="3">
        <v>41374</v>
      </c>
      <c r="O254" s="3">
        <v>41943</v>
      </c>
      <c r="P254" s="5">
        <v>42643</v>
      </c>
      <c r="Q254" s="2" t="s">
        <v>377</v>
      </c>
      <c r="R254" s="3">
        <v>41318</v>
      </c>
      <c r="S254" s="3">
        <v>41513</v>
      </c>
      <c r="T254" s="3">
        <v>41527</v>
      </c>
      <c r="U254" s="2" t="s">
        <v>377</v>
      </c>
      <c r="V254" s="2" t="s">
        <v>377</v>
      </c>
      <c r="W254" s="2" t="s">
        <v>377</v>
      </c>
      <c r="X254" s="2" t="s">
        <v>377</v>
      </c>
      <c r="Y254" s="2" t="s">
        <v>377</v>
      </c>
      <c r="Z254" s="2" t="s">
        <v>377</v>
      </c>
      <c r="AA254" s="2" t="s">
        <v>377</v>
      </c>
      <c r="AB254" s="2" t="s">
        <v>377</v>
      </c>
      <c r="AC254" s="2" t="s">
        <v>377</v>
      </c>
      <c r="AD254" s="2" t="s">
        <v>377</v>
      </c>
      <c r="AE254" s="2" t="s">
        <v>377</v>
      </c>
      <c r="AF254" s="2" t="s">
        <v>377</v>
      </c>
      <c r="AG254" s="2" t="s">
        <v>377</v>
      </c>
      <c r="AH254" s="2">
        <v>10</v>
      </c>
      <c r="AI254" s="2" t="s">
        <v>377</v>
      </c>
      <c r="AJ254" s="2">
        <v>1008</v>
      </c>
      <c r="AK254" s="2" t="s">
        <v>3749</v>
      </c>
      <c r="AL254" s="2" t="s">
        <v>347</v>
      </c>
    </row>
    <row r="255" spans="1:38">
      <c r="A255" s="2" t="s">
        <v>3735</v>
      </c>
      <c r="B255" s="2" t="s">
        <v>4059</v>
      </c>
      <c r="C255" s="2">
        <v>7</v>
      </c>
      <c r="D255" s="2" t="s">
        <v>1457</v>
      </c>
      <c r="E255" s="2" t="s">
        <v>6324</v>
      </c>
      <c r="F255" s="2" t="s">
        <v>6325</v>
      </c>
      <c r="G255" s="2" t="s">
        <v>6326</v>
      </c>
      <c r="H255" s="2" t="s">
        <v>6327</v>
      </c>
      <c r="I255" s="2" t="s">
        <v>5505</v>
      </c>
      <c r="J255" s="2">
        <v>25</v>
      </c>
      <c r="K255" s="2" t="s">
        <v>1</v>
      </c>
      <c r="L255" s="3">
        <v>41358</v>
      </c>
      <c r="M255" s="2" t="s">
        <v>5531</v>
      </c>
      <c r="N255" s="3">
        <v>41358</v>
      </c>
      <c r="O255" s="3">
        <v>41912</v>
      </c>
      <c r="P255" s="5">
        <v>42460</v>
      </c>
      <c r="Q255" s="2" t="s">
        <v>377</v>
      </c>
      <c r="R255" s="3">
        <v>41416</v>
      </c>
      <c r="S255" s="3">
        <v>41578</v>
      </c>
      <c r="T255" s="3">
        <v>41541</v>
      </c>
      <c r="U255" s="2" t="s">
        <v>377</v>
      </c>
      <c r="V255" s="2" t="s">
        <v>377</v>
      </c>
      <c r="W255" s="2" t="s">
        <v>377</v>
      </c>
      <c r="X255" s="3">
        <v>41934</v>
      </c>
      <c r="Y255" s="3">
        <v>42058</v>
      </c>
      <c r="Z255" s="2" t="s">
        <v>377</v>
      </c>
      <c r="AA255" s="2" t="s">
        <v>377</v>
      </c>
      <c r="AB255" s="3">
        <v>42060</v>
      </c>
      <c r="AC255" s="2" t="s">
        <v>377</v>
      </c>
      <c r="AD255" s="2" t="s">
        <v>377</v>
      </c>
      <c r="AE255" s="2" t="s">
        <v>377</v>
      </c>
      <c r="AF255" s="2" t="s">
        <v>377</v>
      </c>
      <c r="AG255" s="2" t="s">
        <v>377</v>
      </c>
      <c r="AH255" s="2">
        <v>10</v>
      </c>
      <c r="AI255" s="2" t="s">
        <v>377</v>
      </c>
      <c r="AJ255" s="2">
        <v>60003979</v>
      </c>
      <c r="AK255" s="2" t="s">
        <v>6327</v>
      </c>
      <c r="AL255" s="2" t="s">
        <v>371</v>
      </c>
    </row>
    <row r="256" spans="1:38">
      <c r="A256" s="2" t="s">
        <v>3735</v>
      </c>
      <c r="B256" s="2" t="s">
        <v>4059</v>
      </c>
      <c r="C256" s="2">
        <v>7</v>
      </c>
      <c r="D256" s="2" t="s">
        <v>1424</v>
      </c>
      <c r="E256" s="2" t="s">
        <v>1436</v>
      </c>
      <c r="F256" s="2" t="s">
        <v>6328</v>
      </c>
      <c r="G256" s="2" t="s">
        <v>6329</v>
      </c>
      <c r="H256" s="2" t="s">
        <v>6330</v>
      </c>
      <c r="I256" s="2" t="s">
        <v>5530</v>
      </c>
      <c r="J256" s="2">
        <v>60</v>
      </c>
      <c r="K256" s="2" t="s">
        <v>1</v>
      </c>
      <c r="L256" s="3">
        <v>41320</v>
      </c>
      <c r="M256" s="2" t="s">
        <v>5531</v>
      </c>
      <c r="N256" s="3">
        <v>41330</v>
      </c>
      <c r="O256" s="3">
        <v>41912</v>
      </c>
      <c r="P256" s="5">
        <v>42155</v>
      </c>
      <c r="Q256" s="3">
        <v>42156</v>
      </c>
      <c r="R256" s="3">
        <v>41320</v>
      </c>
      <c r="S256" s="3">
        <v>41395</v>
      </c>
      <c r="T256" s="3">
        <v>41430</v>
      </c>
      <c r="U256" s="2" t="s">
        <v>377</v>
      </c>
      <c r="V256" s="2" t="s">
        <v>377</v>
      </c>
      <c r="W256" s="3">
        <v>41738</v>
      </c>
      <c r="X256" s="3">
        <v>41837</v>
      </c>
      <c r="Y256" s="3">
        <v>41886</v>
      </c>
      <c r="Z256" s="3">
        <v>41837</v>
      </c>
      <c r="AA256" s="2" t="s">
        <v>377</v>
      </c>
      <c r="AB256" s="3">
        <v>41894</v>
      </c>
      <c r="AC256" s="3">
        <v>42152</v>
      </c>
      <c r="AD256" s="3">
        <v>41330</v>
      </c>
      <c r="AE256" s="2" t="s">
        <v>377</v>
      </c>
      <c r="AF256" s="2" t="s">
        <v>377</v>
      </c>
      <c r="AG256" s="2" t="s">
        <v>377</v>
      </c>
      <c r="AH256" s="2">
        <v>80</v>
      </c>
      <c r="AI256" s="2" t="s">
        <v>6331</v>
      </c>
      <c r="AJ256" s="2">
        <v>60004180</v>
      </c>
      <c r="AK256" s="2" t="s">
        <v>6330</v>
      </c>
      <c r="AL256" s="2" t="s">
        <v>347</v>
      </c>
    </row>
    <row r="257" spans="1:38">
      <c r="A257" s="2" t="s">
        <v>3735</v>
      </c>
      <c r="B257" s="2" t="s">
        <v>4059</v>
      </c>
      <c r="C257" s="2">
        <v>7</v>
      </c>
      <c r="D257" s="2" t="s">
        <v>1424</v>
      </c>
      <c r="E257" s="2" t="s">
        <v>1436</v>
      </c>
      <c r="F257" s="2" t="s">
        <v>6328</v>
      </c>
      <c r="G257" s="2" t="s">
        <v>6332</v>
      </c>
      <c r="H257" s="2" t="s">
        <v>6333</v>
      </c>
      <c r="I257" s="2" t="s">
        <v>5530</v>
      </c>
      <c r="J257" s="2">
        <v>78</v>
      </c>
      <c r="K257" s="2" t="s">
        <v>1</v>
      </c>
      <c r="L257" s="3">
        <v>41320</v>
      </c>
      <c r="M257" s="2" t="s">
        <v>5531</v>
      </c>
      <c r="N257" s="3">
        <v>41330</v>
      </c>
      <c r="O257" s="3">
        <v>41912</v>
      </c>
      <c r="P257" s="5">
        <v>42247</v>
      </c>
      <c r="Q257" s="3">
        <v>42247</v>
      </c>
      <c r="R257" s="3">
        <v>41320</v>
      </c>
      <c r="S257" s="3">
        <v>41395</v>
      </c>
      <c r="T257" s="3">
        <v>41430</v>
      </c>
      <c r="U257" s="2" t="s">
        <v>377</v>
      </c>
      <c r="V257" s="2" t="s">
        <v>377</v>
      </c>
      <c r="W257" s="3">
        <v>41757</v>
      </c>
      <c r="X257" s="3">
        <v>41746</v>
      </c>
      <c r="Y257" s="3">
        <v>41884</v>
      </c>
      <c r="Z257" s="3">
        <v>42240</v>
      </c>
      <c r="AA257" s="2" t="s">
        <v>377</v>
      </c>
      <c r="AB257" s="3">
        <v>41894</v>
      </c>
      <c r="AC257" s="3">
        <v>41330</v>
      </c>
      <c r="AD257" s="3">
        <v>41330</v>
      </c>
      <c r="AE257" s="2" t="s">
        <v>377</v>
      </c>
      <c r="AF257" s="2" t="s">
        <v>377</v>
      </c>
      <c r="AG257" s="2" t="s">
        <v>377</v>
      </c>
      <c r="AH257" s="2">
        <v>80</v>
      </c>
      <c r="AI257" s="2" t="s">
        <v>6334</v>
      </c>
      <c r="AJ257" s="2">
        <v>60004180</v>
      </c>
      <c r="AK257" s="2" t="s">
        <v>6330</v>
      </c>
      <c r="AL257" s="2" t="s">
        <v>347</v>
      </c>
    </row>
    <row r="258" spans="1:38">
      <c r="A258" s="2" t="s">
        <v>3735</v>
      </c>
      <c r="B258" s="2" t="s">
        <v>4059</v>
      </c>
      <c r="C258" s="2">
        <v>15</v>
      </c>
      <c r="D258" s="2" t="s">
        <v>2285</v>
      </c>
      <c r="E258" s="2" t="s">
        <v>6335</v>
      </c>
      <c r="F258" s="2" t="s">
        <v>6336</v>
      </c>
      <c r="G258" s="2" t="s">
        <v>6337</v>
      </c>
      <c r="H258" s="2" t="s">
        <v>2287</v>
      </c>
      <c r="I258" s="2" t="s">
        <v>5902</v>
      </c>
      <c r="J258" s="2">
        <v>5</v>
      </c>
      <c r="K258" s="2" t="s">
        <v>1</v>
      </c>
      <c r="L258" s="3">
        <v>41312</v>
      </c>
      <c r="M258" s="2" t="s">
        <v>5531</v>
      </c>
      <c r="N258" s="3">
        <v>41325</v>
      </c>
      <c r="O258" s="3">
        <v>41639</v>
      </c>
      <c r="P258" s="5">
        <v>41639</v>
      </c>
      <c r="Q258" s="3">
        <v>41729</v>
      </c>
      <c r="R258" s="2" t="s">
        <v>377</v>
      </c>
      <c r="S258" s="2" t="s">
        <v>377</v>
      </c>
      <c r="T258" s="2" t="s">
        <v>377</v>
      </c>
      <c r="U258" s="2" t="s">
        <v>377</v>
      </c>
      <c r="V258" s="2" t="s">
        <v>377</v>
      </c>
      <c r="W258" s="2" t="s">
        <v>377</v>
      </c>
      <c r="X258" s="2" t="s">
        <v>377</v>
      </c>
      <c r="Y258" s="2" t="s">
        <v>377</v>
      </c>
      <c r="Z258" s="3">
        <v>41729</v>
      </c>
      <c r="AA258" s="2" t="s">
        <v>377</v>
      </c>
      <c r="AB258" s="3">
        <v>41599</v>
      </c>
      <c r="AC258" s="3">
        <v>41729</v>
      </c>
      <c r="AD258" s="3">
        <v>41729</v>
      </c>
      <c r="AE258" s="3">
        <v>41729</v>
      </c>
      <c r="AF258" s="2" t="s">
        <v>377</v>
      </c>
      <c r="AG258" s="2" t="s">
        <v>377</v>
      </c>
      <c r="AH258" s="2">
        <v>80</v>
      </c>
      <c r="AI258" s="2" t="s">
        <v>6338</v>
      </c>
      <c r="AJ258" s="2">
        <v>1566</v>
      </c>
      <c r="AK258" s="2" t="s">
        <v>2287</v>
      </c>
      <c r="AL258" s="2" t="s">
        <v>371</v>
      </c>
    </row>
    <row r="259" spans="1:38">
      <c r="A259" s="2" t="s">
        <v>3735</v>
      </c>
      <c r="B259" s="2" t="s">
        <v>4059</v>
      </c>
      <c r="C259" s="2">
        <v>15</v>
      </c>
      <c r="D259" s="2" t="s">
        <v>2285</v>
      </c>
      <c r="E259" s="2" t="s">
        <v>2291</v>
      </c>
      <c r="F259" s="2" t="s">
        <v>6336</v>
      </c>
      <c r="G259" s="2" t="s">
        <v>6339</v>
      </c>
      <c r="H259" s="2" t="s">
        <v>2287</v>
      </c>
      <c r="I259" s="2" t="s">
        <v>5530</v>
      </c>
      <c r="J259" s="2">
        <v>80</v>
      </c>
      <c r="K259" s="2" t="s">
        <v>1</v>
      </c>
      <c r="L259" s="3">
        <v>41361</v>
      </c>
      <c r="M259" s="2" t="s">
        <v>5531</v>
      </c>
      <c r="N259" s="3">
        <v>41361</v>
      </c>
      <c r="O259" s="3">
        <v>41882</v>
      </c>
      <c r="P259" s="5">
        <v>42277</v>
      </c>
      <c r="Q259" s="3">
        <v>42263</v>
      </c>
      <c r="R259" s="3">
        <v>41365</v>
      </c>
      <c r="S259" s="3">
        <v>41456</v>
      </c>
      <c r="T259" s="3">
        <v>41456</v>
      </c>
      <c r="U259" s="2" t="s">
        <v>377</v>
      </c>
      <c r="V259" s="2" t="s">
        <v>377</v>
      </c>
      <c r="W259" s="3">
        <v>41572</v>
      </c>
      <c r="X259" s="3">
        <v>41712</v>
      </c>
      <c r="Y259" s="3">
        <v>41880</v>
      </c>
      <c r="Z259" s="3">
        <v>41860</v>
      </c>
      <c r="AA259" s="3">
        <v>41878</v>
      </c>
      <c r="AB259" s="3">
        <v>41934</v>
      </c>
      <c r="AC259" s="3">
        <v>42249</v>
      </c>
      <c r="AD259" s="3">
        <v>42261</v>
      </c>
      <c r="AE259" s="2" t="s">
        <v>377</v>
      </c>
      <c r="AF259" s="2" t="s">
        <v>377</v>
      </c>
      <c r="AG259" s="2" t="s">
        <v>377</v>
      </c>
      <c r="AH259" s="2">
        <v>80</v>
      </c>
      <c r="AI259" s="2" t="s">
        <v>6340</v>
      </c>
      <c r="AJ259" s="2">
        <v>1566</v>
      </c>
      <c r="AK259" s="2" t="s">
        <v>2287</v>
      </c>
      <c r="AL259" s="2" t="s">
        <v>347</v>
      </c>
    </row>
    <row r="260" spans="1:38">
      <c r="A260" s="2" t="s">
        <v>3735</v>
      </c>
      <c r="B260" s="2" t="s">
        <v>4059</v>
      </c>
      <c r="C260" s="2">
        <v>15</v>
      </c>
      <c r="D260" s="2" t="s">
        <v>2269</v>
      </c>
      <c r="E260" s="2" t="s">
        <v>2993</v>
      </c>
      <c r="F260" s="2" t="s">
        <v>6341</v>
      </c>
      <c r="G260" s="2" t="s">
        <v>6342</v>
      </c>
      <c r="H260" s="2" t="s">
        <v>6343</v>
      </c>
      <c r="I260" s="2" t="s">
        <v>5505</v>
      </c>
      <c r="J260" s="2">
        <v>65</v>
      </c>
      <c r="K260" s="2" t="s">
        <v>1</v>
      </c>
      <c r="L260" s="3">
        <v>41332</v>
      </c>
      <c r="M260" s="2" t="s">
        <v>5531</v>
      </c>
      <c r="N260" s="3">
        <v>41358</v>
      </c>
      <c r="O260" s="3">
        <v>41820</v>
      </c>
      <c r="P260" s="5">
        <v>42400</v>
      </c>
      <c r="Q260" s="2" t="s">
        <v>377</v>
      </c>
      <c r="R260" s="3">
        <v>41348</v>
      </c>
      <c r="S260" s="3">
        <v>41470</v>
      </c>
      <c r="T260" s="3">
        <v>41470</v>
      </c>
      <c r="U260" s="2" t="s">
        <v>377</v>
      </c>
      <c r="V260" s="2" t="s">
        <v>377</v>
      </c>
      <c r="W260" s="3">
        <v>41579</v>
      </c>
      <c r="X260" s="3">
        <v>41760</v>
      </c>
      <c r="Y260" s="2" t="s">
        <v>377</v>
      </c>
      <c r="Z260" s="2" t="s">
        <v>377</v>
      </c>
      <c r="AA260" s="2" t="s">
        <v>377</v>
      </c>
      <c r="AB260" s="2" t="s">
        <v>377</v>
      </c>
      <c r="AC260" s="2" t="s">
        <v>377</v>
      </c>
      <c r="AD260" s="2" t="s">
        <v>377</v>
      </c>
      <c r="AE260" s="2" t="s">
        <v>377</v>
      </c>
      <c r="AF260" s="2" t="s">
        <v>377</v>
      </c>
      <c r="AG260" s="2" t="s">
        <v>377</v>
      </c>
      <c r="AH260" s="2">
        <v>10</v>
      </c>
      <c r="AI260" s="2" t="s">
        <v>377</v>
      </c>
      <c r="AJ260" s="2">
        <v>1588</v>
      </c>
      <c r="AK260" s="2" t="s">
        <v>6344</v>
      </c>
      <c r="AL260" s="2" t="s">
        <v>347</v>
      </c>
    </row>
    <row r="261" spans="1:38">
      <c r="A261" s="2" t="s">
        <v>3735</v>
      </c>
      <c r="B261" s="2" t="s">
        <v>4059</v>
      </c>
      <c r="C261" s="2">
        <v>7</v>
      </c>
      <c r="D261" s="2" t="s">
        <v>1517</v>
      </c>
      <c r="E261" s="2" t="s">
        <v>1478</v>
      </c>
      <c r="F261" s="2" t="s">
        <v>6345</v>
      </c>
      <c r="G261" s="2" t="s">
        <v>6345</v>
      </c>
      <c r="H261" s="2" t="s">
        <v>6346</v>
      </c>
      <c r="I261" s="2" t="s">
        <v>5505</v>
      </c>
      <c r="J261" s="2">
        <v>30</v>
      </c>
      <c r="K261" s="2" t="s">
        <v>1</v>
      </c>
      <c r="L261" s="3">
        <v>41344</v>
      </c>
      <c r="M261" s="2" t="s">
        <v>5531</v>
      </c>
      <c r="N261" s="3">
        <v>41360</v>
      </c>
      <c r="O261" s="3">
        <v>41851</v>
      </c>
      <c r="P261" s="5">
        <v>42613</v>
      </c>
      <c r="Q261" s="2" t="s">
        <v>377</v>
      </c>
      <c r="R261" s="3">
        <v>41324</v>
      </c>
      <c r="S261" s="2" t="s">
        <v>377</v>
      </c>
      <c r="T261" s="2" t="s">
        <v>377</v>
      </c>
      <c r="U261" s="2" t="s">
        <v>377</v>
      </c>
      <c r="V261" s="2" t="s">
        <v>377</v>
      </c>
      <c r="W261" s="2" t="s">
        <v>377</v>
      </c>
      <c r="X261" s="3">
        <v>41967</v>
      </c>
      <c r="Y261" s="2" t="s">
        <v>377</v>
      </c>
      <c r="Z261" s="2" t="s">
        <v>377</v>
      </c>
      <c r="AA261" s="2" t="s">
        <v>377</v>
      </c>
      <c r="AB261" s="2" t="s">
        <v>377</v>
      </c>
      <c r="AC261" s="2" t="s">
        <v>377</v>
      </c>
      <c r="AD261" s="2" t="s">
        <v>377</v>
      </c>
      <c r="AE261" s="2" t="s">
        <v>377</v>
      </c>
      <c r="AF261" s="2" t="s">
        <v>377</v>
      </c>
      <c r="AG261" s="2" t="s">
        <v>377</v>
      </c>
      <c r="AH261" s="2">
        <v>10</v>
      </c>
      <c r="AI261" s="2" t="s">
        <v>377</v>
      </c>
      <c r="AJ261" s="2">
        <v>968</v>
      </c>
      <c r="AK261" s="2" t="s">
        <v>6346</v>
      </c>
      <c r="AL261" s="2" t="s">
        <v>371</v>
      </c>
    </row>
    <row r="262" spans="1:38">
      <c r="A262" s="2" t="s">
        <v>3735</v>
      </c>
      <c r="B262" s="2" t="s">
        <v>6347</v>
      </c>
      <c r="C262" s="2">
        <v>8</v>
      </c>
      <c r="D262" s="2" t="s">
        <v>1620</v>
      </c>
      <c r="E262" s="2" t="s">
        <v>1627</v>
      </c>
      <c r="F262" s="2" t="s">
        <v>4756</v>
      </c>
      <c r="G262" s="2" t="s">
        <v>1623</v>
      </c>
      <c r="H262" s="2" t="s">
        <v>4757</v>
      </c>
      <c r="I262" s="2" t="s">
        <v>5530</v>
      </c>
      <c r="J262" s="2">
        <v>60</v>
      </c>
      <c r="K262" s="2" t="s">
        <v>1</v>
      </c>
      <c r="L262" s="3">
        <v>41289</v>
      </c>
      <c r="M262" s="2" t="s">
        <v>5531</v>
      </c>
      <c r="N262" s="3">
        <v>41311</v>
      </c>
      <c r="O262" s="3">
        <v>42003</v>
      </c>
      <c r="P262" s="5">
        <v>42154</v>
      </c>
      <c r="Q262" s="3">
        <v>42184</v>
      </c>
      <c r="R262" s="3">
        <v>41322</v>
      </c>
      <c r="S262" s="3">
        <v>41390</v>
      </c>
      <c r="T262" s="3">
        <v>41426</v>
      </c>
      <c r="U262" s="3">
        <v>40960</v>
      </c>
      <c r="V262" s="2" t="s">
        <v>377</v>
      </c>
      <c r="W262" s="3">
        <v>40960</v>
      </c>
      <c r="X262" s="3">
        <v>41569</v>
      </c>
      <c r="Y262" s="3">
        <v>41838</v>
      </c>
      <c r="Z262" s="3">
        <v>42181</v>
      </c>
      <c r="AA262" s="3">
        <v>41887</v>
      </c>
      <c r="AB262" s="3">
        <v>41908</v>
      </c>
      <c r="AC262" s="3">
        <v>42181</v>
      </c>
      <c r="AD262" s="3">
        <v>41311</v>
      </c>
      <c r="AE262" s="2" t="s">
        <v>377</v>
      </c>
      <c r="AF262" s="2" t="s">
        <v>377</v>
      </c>
      <c r="AG262" s="2" t="s">
        <v>377</v>
      </c>
      <c r="AH262" s="2">
        <v>80</v>
      </c>
      <c r="AI262" s="2" t="s">
        <v>6348</v>
      </c>
      <c r="AJ262" s="2">
        <v>167</v>
      </c>
      <c r="AK262" s="2" t="s">
        <v>4757</v>
      </c>
      <c r="AL262" s="2" t="s">
        <v>347</v>
      </c>
    </row>
    <row r="263" spans="1:38">
      <c r="A263" s="2" t="s">
        <v>3735</v>
      </c>
      <c r="B263" s="2" t="s">
        <v>6347</v>
      </c>
      <c r="C263" s="2">
        <v>8</v>
      </c>
      <c r="D263" s="2" t="s">
        <v>1587</v>
      </c>
      <c r="E263" s="2" t="s">
        <v>1588</v>
      </c>
      <c r="F263" s="2" t="s">
        <v>3757</v>
      </c>
      <c r="G263" s="2" t="s">
        <v>3759</v>
      </c>
      <c r="H263" s="2" t="s">
        <v>3760</v>
      </c>
      <c r="I263" s="2" t="s">
        <v>5505</v>
      </c>
      <c r="J263" s="2">
        <v>42</v>
      </c>
      <c r="K263" s="2" t="s">
        <v>1</v>
      </c>
      <c r="L263" s="3">
        <v>41354</v>
      </c>
      <c r="M263" s="2" t="s">
        <v>5531</v>
      </c>
      <c r="N263" s="3">
        <v>41358</v>
      </c>
      <c r="O263" s="3">
        <v>42035</v>
      </c>
      <c r="P263" s="5">
        <v>42674</v>
      </c>
      <c r="Q263" s="2" t="s">
        <v>377</v>
      </c>
      <c r="R263" s="3">
        <v>41394</v>
      </c>
      <c r="S263" s="2" t="s">
        <v>377</v>
      </c>
      <c r="T263" s="2" t="s">
        <v>377</v>
      </c>
      <c r="U263" s="2" t="s">
        <v>377</v>
      </c>
      <c r="V263" s="3">
        <v>41776</v>
      </c>
      <c r="W263" s="2" t="s">
        <v>377</v>
      </c>
      <c r="X263" s="2" t="s">
        <v>377</v>
      </c>
      <c r="Y263" s="2" t="s">
        <v>377</v>
      </c>
      <c r="Z263" s="2" t="s">
        <v>377</v>
      </c>
      <c r="AA263" s="2" t="s">
        <v>377</v>
      </c>
      <c r="AB263" s="2" t="s">
        <v>377</v>
      </c>
      <c r="AC263" s="2" t="s">
        <v>377</v>
      </c>
      <c r="AD263" s="2" t="s">
        <v>377</v>
      </c>
      <c r="AE263" s="2" t="s">
        <v>377</v>
      </c>
      <c r="AF263" s="2" t="s">
        <v>377</v>
      </c>
      <c r="AG263" s="2" t="s">
        <v>377</v>
      </c>
      <c r="AH263" s="2">
        <v>10</v>
      </c>
      <c r="AI263" s="2" t="s">
        <v>377</v>
      </c>
      <c r="AJ263" s="2">
        <v>380</v>
      </c>
      <c r="AK263" s="2" t="s">
        <v>3758</v>
      </c>
      <c r="AL263" s="2" t="s">
        <v>347</v>
      </c>
    </row>
    <row r="264" spans="1:38">
      <c r="A264" s="2" t="s">
        <v>3735</v>
      </c>
      <c r="B264" s="2" t="s">
        <v>6347</v>
      </c>
      <c r="C264" s="2">
        <v>8</v>
      </c>
      <c r="D264" s="2" t="s">
        <v>1579</v>
      </c>
      <c r="E264" s="2" t="s">
        <v>1580</v>
      </c>
      <c r="F264" s="2" t="s">
        <v>6349</v>
      </c>
      <c r="G264" s="2" t="s">
        <v>6350</v>
      </c>
      <c r="H264" s="2" t="s">
        <v>1581</v>
      </c>
      <c r="I264" s="2" t="s">
        <v>5530</v>
      </c>
      <c r="J264" s="2">
        <v>36</v>
      </c>
      <c r="K264" s="2" t="s">
        <v>1</v>
      </c>
      <c r="L264" s="3">
        <v>41317</v>
      </c>
      <c r="M264" s="2" t="s">
        <v>5531</v>
      </c>
      <c r="N264" s="3">
        <v>41324</v>
      </c>
      <c r="O264" s="3">
        <v>41973</v>
      </c>
      <c r="P264" s="5">
        <v>42338</v>
      </c>
      <c r="Q264" s="3">
        <v>42324</v>
      </c>
      <c r="R264" s="3">
        <v>41394</v>
      </c>
      <c r="S264" s="3">
        <v>41345</v>
      </c>
      <c r="T264" s="3">
        <v>41578</v>
      </c>
      <c r="U264" s="2" t="s">
        <v>377</v>
      </c>
      <c r="V264" s="2" t="s">
        <v>377</v>
      </c>
      <c r="W264" s="3">
        <v>41913</v>
      </c>
      <c r="X264" s="2" t="s">
        <v>377</v>
      </c>
      <c r="Y264" s="2" t="s">
        <v>377</v>
      </c>
      <c r="Z264" s="3">
        <v>42318</v>
      </c>
      <c r="AA264" s="2" t="s">
        <v>377</v>
      </c>
      <c r="AB264" s="3">
        <v>42143</v>
      </c>
      <c r="AC264" s="3">
        <v>42318</v>
      </c>
      <c r="AD264" s="3">
        <v>40963</v>
      </c>
      <c r="AE264" s="2" t="s">
        <v>377</v>
      </c>
      <c r="AF264" s="2" t="s">
        <v>377</v>
      </c>
      <c r="AG264" s="2" t="s">
        <v>377</v>
      </c>
      <c r="AH264" s="2">
        <v>90</v>
      </c>
      <c r="AI264" s="2" t="s">
        <v>6351</v>
      </c>
      <c r="AJ264" s="2">
        <v>503</v>
      </c>
      <c r="AK264" s="2" t="s">
        <v>1581</v>
      </c>
      <c r="AL264" s="2" t="s">
        <v>347</v>
      </c>
    </row>
    <row r="265" spans="1:38">
      <c r="A265" s="2" t="s">
        <v>3735</v>
      </c>
      <c r="B265" s="2" t="s">
        <v>6347</v>
      </c>
      <c r="C265" s="2">
        <v>10</v>
      </c>
      <c r="D265" s="2" t="s">
        <v>2922</v>
      </c>
      <c r="E265" s="2" t="s">
        <v>2923</v>
      </c>
      <c r="F265" s="2" t="s">
        <v>3771</v>
      </c>
      <c r="G265" s="2" t="s">
        <v>3772</v>
      </c>
      <c r="H265" s="2" t="s">
        <v>2924</v>
      </c>
      <c r="I265" s="2" t="s">
        <v>5505</v>
      </c>
      <c r="J265" s="2">
        <v>65</v>
      </c>
      <c r="K265" s="2" t="s">
        <v>1</v>
      </c>
      <c r="L265" s="3">
        <v>41354</v>
      </c>
      <c r="M265" s="2" t="s">
        <v>5531</v>
      </c>
      <c r="N265" s="3">
        <v>41369</v>
      </c>
      <c r="O265" s="3">
        <v>42368</v>
      </c>
      <c r="P265" s="5">
        <v>42886</v>
      </c>
      <c r="Q265" s="2" t="s">
        <v>377</v>
      </c>
      <c r="R265" s="3">
        <v>41547</v>
      </c>
      <c r="S265" s="2" t="s">
        <v>377</v>
      </c>
      <c r="T265" s="2" t="s">
        <v>377</v>
      </c>
      <c r="U265" s="2" t="s">
        <v>377</v>
      </c>
      <c r="V265" s="2" t="s">
        <v>377</v>
      </c>
      <c r="W265" s="2" t="s">
        <v>377</v>
      </c>
      <c r="X265" s="2" t="s">
        <v>377</v>
      </c>
      <c r="Y265" s="2" t="s">
        <v>377</v>
      </c>
      <c r="Z265" s="2" t="s">
        <v>377</v>
      </c>
      <c r="AA265" s="2" t="s">
        <v>377</v>
      </c>
      <c r="AB265" s="2" t="s">
        <v>377</v>
      </c>
      <c r="AC265" s="2" t="s">
        <v>377</v>
      </c>
      <c r="AD265" s="2" t="s">
        <v>377</v>
      </c>
      <c r="AE265" s="2" t="s">
        <v>377</v>
      </c>
      <c r="AF265" s="2" t="s">
        <v>377</v>
      </c>
      <c r="AG265" s="2" t="s">
        <v>377</v>
      </c>
      <c r="AH265" s="2">
        <v>10</v>
      </c>
      <c r="AI265" s="2" t="s">
        <v>377</v>
      </c>
      <c r="AJ265" s="2">
        <v>504</v>
      </c>
      <c r="AK265" s="2" t="s">
        <v>2924</v>
      </c>
      <c r="AL265" s="2" t="s">
        <v>347</v>
      </c>
    </row>
    <row r="266" spans="1:38">
      <c r="A266" s="2" t="s">
        <v>3735</v>
      </c>
      <c r="B266" s="2" t="s">
        <v>6347</v>
      </c>
      <c r="C266" s="2">
        <v>8</v>
      </c>
      <c r="D266" s="2" t="s">
        <v>1634</v>
      </c>
      <c r="E266" s="2" t="s">
        <v>6352</v>
      </c>
      <c r="F266" s="2" t="s">
        <v>6353</v>
      </c>
      <c r="G266" s="2" t="s">
        <v>6354</v>
      </c>
      <c r="H266" s="2" t="s">
        <v>6355</v>
      </c>
      <c r="I266" s="2" t="s">
        <v>5530</v>
      </c>
      <c r="J266" s="2">
        <v>21</v>
      </c>
      <c r="K266" s="2" t="s">
        <v>1</v>
      </c>
      <c r="L266" s="3">
        <v>41324</v>
      </c>
      <c r="M266" s="2" t="s">
        <v>5531</v>
      </c>
      <c r="N266" s="3">
        <v>41324</v>
      </c>
      <c r="O266" s="3">
        <v>42003</v>
      </c>
      <c r="P266" s="5">
        <v>42251</v>
      </c>
      <c r="Q266" s="3">
        <v>42257</v>
      </c>
      <c r="R266" s="3">
        <v>41101</v>
      </c>
      <c r="S266" s="3">
        <v>41396</v>
      </c>
      <c r="T266" s="3">
        <v>41459</v>
      </c>
      <c r="U266" s="2" t="s">
        <v>377</v>
      </c>
      <c r="V266" s="2" t="s">
        <v>377</v>
      </c>
      <c r="W266" s="3">
        <v>41779</v>
      </c>
      <c r="X266" s="2" t="s">
        <v>377</v>
      </c>
      <c r="Y266" s="3">
        <v>41866</v>
      </c>
      <c r="Z266" s="2" t="s">
        <v>377</v>
      </c>
      <c r="AA266" s="3">
        <v>41779</v>
      </c>
      <c r="AB266" s="3">
        <v>41944</v>
      </c>
      <c r="AC266" s="2" t="s">
        <v>377</v>
      </c>
      <c r="AD266" s="2" t="s">
        <v>377</v>
      </c>
      <c r="AE266" s="2" t="s">
        <v>377</v>
      </c>
      <c r="AF266" s="2" t="s">
        <v>377</v>
      </c>
      <c r="AG266" s="2" t="s">
        <v>377</v>
      </c>
      <c r="AH266" s="2">
        <v>80</v>
      </c>
      <c r="AI266" s="2" t="s">
        <v>6356</v>
      </c>
      <c r="AJ266" s="2">
        <v>618</v>
      </c>
      <c r="AK266" s="2" t="s">
        <v>6357</v>
      </c>
      <c r="AL266" s="2" t="s">
        <v>347</v>
      </c>
    </row>
    <row r="267" spans="1:38">
      <c r="A267" s="2" t="s">
        <v>3735</v>
      </c>
      <c r="B267" s="2" t="s">
        <v>6347</v>
      </c>
      <c r="C267" s="2">
        <v>8</v>
      </c>
      <c r="D267" s="2" t="s">
        <v>1634</v>
      </c>
      <c r="E267" s="2" t="s">
        <v>1635</v>
      </c>
      <c r="F267" s="2" t="s">
        <v>4056</v>
      </c>
      <c r="G267" s="2" t="s">
        <v>6358</v>
      </c>
      <c r="H267" s="2" t="s">
        <v>3767</v>
      </c>
      <c r="I267" s="2" t="s">
        <v>5505</v>
      </c>
      <c r="J267" s="2">
        <v>80</v>
      </c>
      <c r="K267" s="2" t="s">
        <v>1</v>
      </c>
      <c r="L267" s="3">
        <v>41318</v>
      </c>
      <c r="M267" s="2" t="s">
        <v>5531</v>
      </c>
      <c r="N267" s="3">
        <v>41330</v>
      </c>
      <c r="O267" s="3">
        <v>42003</v>
      </c>
      <c r="P267" s="5">
        <v>42460</v>
      </c>
      <c r="Q267" s="2" t="s">
        <v>377</v>
      </c>
      <c r="R267" s="3">
        <v>41330</v>
      </c>
      <c r="S267" s="3">
        <v>41320</v>
      </c>
      <c r="T267" s="3">
        <v>41418</v>
      </c>
      <c r="U267" s="2" t="s">
        <v>377</v>
      </c>
      <c r="V267" s="2" t="s">
        <v>377</v>
      </c>
      <c r="W267" s="3">
        <v>41554</v>
      </c>
      <c r="X267" s="3">
        <v>42047</v>
      </c>
      <c r="Y267" s="3">
        <v>42142</v>
      </c>
      <c r="Z267" s="2" t="s">
        <v>377</v>
      </c>
      <c r="AA267" s="2" t="s">
        <v>377</v>
      </c>
      <c r="AB267" s="3">
        <v>42178</v>
      </c>
      <c r="AC267" s="2" t="s">
        <v>377</v>
      </c>
      <c r="AD267" s="2" t="s">
        <v>377</v>
      </c>
      <c r="AE267" s="2" t="s">
        <v>377</v>
      </c>
      <c r="AF267" s="2" t="s">
        <v>377</v>
      </c>
      <c r="AG267" s="2" t="s">
        <v>377</v>
      </c>
      <c r="AH267" s="2">
        <v>10</v>
      </c>
      <c r="AI267" s="2" t="s">
        <v>377</v>
      </c>
      <c r="AJ267" s="2">
        <v>973</v>
      </c>
      <c r="AK267" s="2" t="s">
        <v>2916</v>
      </c>
      <c r="AL267" s="2" t="s">
        <v>347</v>
      </c>
    </row>
    <row r="268" spans="1:38">
      <c r="A268" s="2" t="s">
        <v>3735</v>
      </c>
      <c r="B268" s="2" t="s">
        <v>6347</v>
      </c>
      <c r="C268" s="2">
        <v>8</v>
      </c>
      <c r="D268" s="2" t="s">
        <v>1634</v>
      </c>
      <c r="E268" s="2" t="s">
        <v>1631</v>
      </c>
      <c r="F268" s="2" t="s">
        <v>4764</v>
      </c>
      <c r="G268" s="2" t="s">
        <v>6359</v>
      </c>
      <c r="H268" s="2" t="s">
        <v>4765</v>
      </c>
      <c r="I268" s="2" t="s">
        <v>5530</v>
      </c>
      <c r="J268" s="2">
        <v>52</v>
      </c>
      <c r="K268" s="2" t="s">
        <v>1</v>
      </c>
      <c r="L268" s="3">
        <v>41291</v>
      </c>
      <c r="M268" s="2" t="s">
        <v>5531</v>
      </c>
      <c r="N268" s="3">
        <v>41312</v>
      </c>
      <c r="O268" s="3">
        <v>41698</v>
      </c>
      <c r="P268" s="5">
        <v>41694</v>
      </c>
      <c r="Q268" s="3">
        <v>41695</v>
      </c>
      <c r="R268" s="2" t="s">
        <v>377</v>
      </c>
      <c r="S268" s="2" t="s">
        <v>377</v>
      </c>
      <c r="T268" s="2" t="s">
        <v>377</v>
      </c>
      <c r="U268" s="2" t="s">
        <v>377</v>
      </c>
      <c r="V268" s="2" t="s">
        <v>377</v>
      </c>
      <c r="W268" s="2" t="s">
        <v>377</v>
      </c>
      <c r="X268" s="2" t="s">
        <v>377</v>
      </c>
      <c r="Y268" s="2" t="s">
        <v>377</v>
      </c>
      <c r="Z268" s="2" t="s">
        <v>377</v>
      </c>
      <c r="AA268" s="2" t="s">
        <v>377</v>
      </c>
      <c r="AB268" s="2" t="s">
        <v>377</v>
      </c>
      <c r="AC268" s="2" t="s">
        <v>377</v>
      </c>
      <c r="AD268" s="2" t="s">
        <v>377</v>
      </c>
      <c r="AE268" s="2" t="s">
        <v>377</v>
      </c>
      <c r="AF268" s="2" t="s">
        <v>377</v>
      </c>
      <c r="AG268" s="2" t="s">
        <v>377</v>
      </c>
      <c r="AH268" s="2">
        <v>80</v>
      </c>
      <c r="AI268" s="2" t="s">
        <v>6360</v>
      </c>
      <c r="AJ268" s="2">
        <v>60001154</v>
      </c>
      <c r="AK268" s="2" t="s">
        <v>4765</v>
      </c>
      <c r="AL268" s="2" t="s">
        <v>347</v>
      </c>
    </row>
    <row r="269" spans="1:38">
      <c r="A269" s="2" t="s">
        <v>3735</v>
      </c>
      <c r="B269" s="2" t="s">
        <v>6347</v>
      </c>
      <c r="C269" s="2">
        <v>10</v>
      </c>
      <c r="D269" s="2" t="s">
        <v>6361</v>
      </c>
      <c r="E269" s="2" t="s">
        <v>6362</v>
      </c>
      <c r="F269" s="2" t="s">
        <v>6363</v>
      </c>
      <c r="G269" s="2" t="s">
        <v>6364</v>
      </c>
      <c r="H269" s="2" t="s">
        <v>6365</v>
      </c>
      <c r="I269" s="2" t="s">
        <v>5530</v>
      </c>
      <c r="J269" s="2">
        <v>8</v>
      </c>
      <c r="K269" s="2" t="s">
        <v>1</v>
      </c>
      <c r="L269" s="3">
        <v>41202</v>
      </c>
      <c r="M269" s="2" t="s">
        <v>5531</v>
      </c>
      <c r="N269" s="3">
        <v>41233</v>
      </c>
      <c r="O269" s="3">
        <v>41163</v>
      </c>
      <c r="P269" s="4" t="s">
        <v>377</v>
      </c>
      <c r="Q269" s="3">
        <v>41233</v>
      </c>
      <c r="R269" s="2" t="s">
        <v>377</v>
      </c>
      <c r="S269" s="2" t="s">
        <v>377</v>
      </c>
      <c r="T269" s="2" t="s">
        <v>377</v>
      </c>
      <c r="U269" s="2" t="s">
        <v>377</v>
      </c>
      <c r="V269" s="2" t="s">
        <v>377</v>
      </c>
      <c r="W269" s="2" t="s">
        <v>377</v>
      </c>
      <c r="X269" s="2" t="s">
        <v>377</v>
      </c>
      <c r="Y269" s="2" t="s">
        <v>377</v>
      </c>
      <c r="Z269" s="2" t="s">
        <v>377</v>
      </c>
      <c r="AA269" s="2" t="s">
        <v>377</v>
      </c>
      <c r="AB269" s="2" t="s">
        <v>377</v>
      </c>
      <c r="AC269" s="2" t="s">
        <v>377</v>
      </c>
      <c r="AD269" s="2" t="s">
        <v>377</v>
      </c>
      <c r="AE269" s="2" t="s">
        <v>377</v>
      </c>
      <c r="AF269" s="2" t="s">
        <v>377</v>
      </c>
      <c r="AG269" s="2" t="s">
        <v>377</v>
      </c>
      <c r="AH269" s="2">
        <v>80</v>
      </c>
      <c r="AI269" s="2" t="s">
        <v>6366</v>
      </c>
      <c r="AJ269" s="2">
        <v>60001370</v>
      </c>
      <c r="AK269" s="2" t="s">
        <v>6365</v>
      </c>
      <c r="AL269" s="2" t="s">
        <v>371</v>
      </c>
    </row>
    <row r="270" spans="1:38">
      <c r="A270" s="2" t="s">
        <v>3735</v>
      </c>
      <c r="B270" s="2" t="s">
        <v>6347</v>
      </c>
      <c r="C270" s="2">
        <v>10</v>
      </c>
      <c r="D270" s="2" t="s">
        <v>2922</v>
      </c>
      <c r="E270" s="2" t="s">
        <v>6367</v>
      </c>
      <c r="F270" s="2" t="s">
        <v>6368</v>
      </c>
      <c r="G270" s="2" t="s">
        <v>6369</v>
      </c>
      <c r="H270" s="2" t="s">
        <v>6370</v>
      </c>
      <c r="I270" s="2" t="s">
        <v>5530</v>
      </c>
      <c r="J270" s="2">
        <v>16</v>
      </c>
      <c r="K270" s="2" t="s">
        <v>1</v>
      </c>
      <c r="L270" s="3">
        <v>41351</v>
      </c>
      <c r="M270" s="2" t="s">
        <v>5531</v>
      </c>
      <c r="N270" s="3">
        <v>41351</v>
      </c>
      <c r="O270" s="3">
        <v>41851</v>
      </c>
      <c r="P270" s="5">
        <v>42094</v>
      </c>
      <c r="Q270" s="3">
        <v>42094</v>
      </c>
      <c r="R270" s="3">
        <v>41456</v>
      </c>
      <c r="S270" s="3">
        <v>41652</v>
      </c>
      <c r="T270" s="2" t="s">
        <v>377</v>
      </c>
      <c r="U270" s="2" t="s">
        <v>377</v>
      </c>
      <c r="V270" s="2" t="s">
        <v>377</v>
      </c>
      <c r="W270" s="3">
        <v>41926</v>
      </c>
      <c r="X270" s="2" t="s">
        <v>377</v>
      </c>
      <c r="Y270" s="3">
        <v>41969</v>
      </c>
      <c r="Z270" s="3">
        <v>41929</v>
      </c>
      <c r="AA270" s="2" t="s">
        <v>377</v>
      </c>
      <c r="AB270" s="2" t="s">
        <v>377</v>
      </c>
      <c r="AC270" s="3">
        <v>42093</v>
      </c>
      <c r="AD270" s="3">
        <v>42093</v>
      </c>
      <c r="AE270" s="2" t="s">
        <v>377</v>
      </c>
      <c r="AF270" s="2" t="s">
        <v>377</v>
      </c>
      <c r="AG270" s="2" t="s">
        <v>377</v>
      </c>
      <c r="AH270" s="2">
        <v>80</v>
      </c>
      <c r="AI270" s="2" t="s">
        <v>6033</v>
      </c>
      <c r="AJ270" s="2">
        <v>60007512</v>
      </c>
      <c r="AK270" s="2" t="s">
        <v>6370</v>
      </c>
      <c r="AL270" s="2" t="s">
        <v>371</v>
      </c>
    </row>
    <row r="271" spans="1:38">
      <c r="A271" s="2" t="s">
        <v>3735</v>
      </c>
      <c r="B271" s="2" t="s">
        <v>3812</v>
      </c>
      <c r="C271" s="2">
        <v>14</v>
      </c>
      <c r="D271" s="2" t="s">
        <v>1993</v>
      </c>
      <c r="E271" s="2" t="s">
        <v>1266</v>
      </c>
      <c r="F271" s="2" t="s">
        <v>6371</v>
      </c>
      <c r="G271" s="2" t="s">
        <v>6372</v>
      </c>
      <c r="H271" s="2" t="s">
        <v>6373</v>
      </c>
      <c r="I271" s="2" t="s">
        <v>5530</v>
      </c>
      <c r="J271" s="2">
        <v>70</v>
      </c>
      <c r="K271" s="2" t="s">
        <v>1</v>
      </c>
      <c r="L271" s="3">
        <v>41311</v>
      </c>
      <c r="M271" s="2" t="s">
        <v>5531</v>
      </c>
      <c r="N271" s="3">
        <v>41319</v>
      </c>
      <c r="O271" s="3">
        <v>41912</v>
      </c>
      <c r="P271" s="5">
        <v>42063</v>
      </c>
      <c r="Q271" s="3">
        <v>42037</v>
      </c>
      <c r="R271" s="3">
        <v>41376</v>
      </c>
      <c r="S271" s="3">
        <v>41336</v>
      </c>
      <c r="T271" s="3">
        <v>41426</v>
      </c>
      <c r="U271" s="2" t="s">
        <v>377</v>
      </c>
      <c r="V271" s="2" t="s">
        <v>377</v>
      </c>
      <c r="W271" s="3">
        <v>41801</v>
      </c>
      <c r="X271" s="3">
        <v>41801</v>
      </c>
      <c r="Y271" s="3">
        <v>41803</v>
      </c>
      <c r="Z271" s="3">
        <v>41528</v>
      </c>
      <c r="AA271" s="3">
        <v>41835</v>
      </c>
      <c r="AB271" s="3">
        <v>41856</v>
      </c>
      <c r="AC271" s="3">
        <v>41859</v>
      </c>
      <c r="AD271" s="3">
        <v>40963</v>
      </c>
      <c r="AE271" s="2" t="s">
        <v>377</v>
      </c>
      <c r="AF271" s="2" t="s">
        <v>377</v>
      </c>
      <c r="AG271" s="2" t="s">
        <v>377</v>
      </c>
      <c r="AH271" s="2">
        <v>80</v>
      </c>
      <c r="AI271" s="2" t="s">
        <v>6374</v>
      </c>
      <c r="AJ271" s="2">
        <v>308</v>
      </c>
      <c r="AK271" s="2" t="s">
        <v>6375</v>
      </c>
      <c r="AL271" s="2" t="s">
        <v>347</v>
      </c>
    </row>
    <row r="272" spans="1:38">
      <c r="A272" s="2" t="s">
        <v>3735</v>
      </c>
      <c r="B272" s="2" t="s">
        <v>3812</v>
      </c>
      <c r="C272" s="2">
        <v>14</v>
      </c>
      <c r="D272" s="2" t="s">
        <v>1993</v>
      </c>
      <c r="E272" s="2" t="s">
        <v>6376</v>
      </c>
      <c r="F272" s="2" t="s">
        <v>2001</v>
      </c>
      <c r="G272" s="2" t="s">
        <v>6377</v>
      </c>
      <c r="H272" s="2" t="s">
        <v>2000</v>
      </c>
      <c r="I272" s="2" t="s">
        <v>5530</v>
      </c>
      <c r="J272" s="2">
        <v>32</v>
      </c>
      <c r="K272" s="2" t="s">
        <v>1</v>
      </c>
      <c r="L272" s="3">
        <v>41310</v>
      </c>
      <c r="M272" s="2" t="s">
        <v>5531</v>
      </c>
      <c r="N272" s="3">
        <v>41323</v>
      </c>
      <c r="O272" s="3">
        <v>41608</v>
      </c>
      <c r="P272" s="5">
        <v>41645</v>
      </c>
      <c r="Q272" s="3">
        <v>41645</v>
      </c>
      <c r="R272" s="2" t="s">
        <v>377</v>
      </c>
      <c r="S272" s="2" t="s">
        <v>377</v>
      </c>
      <c r="T272" s="2" t="s">
        <v>377</v>
      </c>
      <c r="U272" s="2" t="s">
        <v>377</v>
      </c>
      <c r="V272" s="2" t="s">
        <v>377</v>
      </c>
      <c r="W272" s="2" t="s">
        <v>377</v>
      </c>
      <c r="X272" s="2" t="s">
        <v>377</v>
      </c>
      <c r="Y272" s="3">
        <v>41520</v>
      </c>
      <c r="Z272" s="2" t="s">
        <v>377</v>
      </c>
      <c r="AA272" s="2" t="s">
        <v>377</v>
      </c>
      <c r="AB272" s="2" t="s">
        <v>377</v>
      </c>
      <c r="AC272" s="3">
        <v>41520</v>
      </c>
      <c r="AD272" s="3">
        <v>41329</v>
      </c>
      <c r="AE272" s="2" t="s">
        <v>377</v>
      </c>
      <c r="AF272" s="2" t="s">
        <v>377</v>
      </c>
      <c r="AG272" s="2" t="s">
        <v>377</v>
      </c>
      <c r="AH272" s="2">
        <v>80</v>
      </c>
      <c r="AI272" s="2" t="s">
        <v>6378</v>
      </c>
      <c r="AJ272" s="2">
        <v>397</v>
      </c>
      <c r="AK272" s="2" t="s">
        <v>2000</v>
      </c>
      <c r="AL272" s="2" t="s">
        <v>371</v>
      </c>
    </row>
    <row r="273" spans="1:38">
      <c r="A273" s="2" t="s">
        <v>3735</v>
      </c>
      <c r="B273" s="2" t="s">
        <v>3812</v>
      </c>
      <c r="C273" s="2">
        <v>14</v>
      </c>
      <c r="D273" s="2" t="s">
        <v>2027</v>
      </c>
      <c r="E273" s="2" t="s">
        <v>6379</v>
      </c>
      <c r="F273" s="2" t="s">
        <v>2037</v>
      </c>
      <c r="G273" s="2" t="s">
        <v>6380</v>
      </c>
      <c r="H273" s="2" t="s">
        <v>6381</v>
      </c>
      <c r="I273" s="2" t="s">
        <v>5530</v>
      </c>
      <c r="J273" s="2">
        <v>47</v>
      </c>
      <c r="K273" s="2" t="s">
        <v>1</v>
      </c>
      <c r="L273" s="3">
        <v>41337</v>
      </c>
      <c r="M273" s="2" t="s">
        <v>5531</v>
      </c>
      <c r="N273" s="3">
        <v>41337</v>
      </c>
      <c r="O273" s="3">
        <v>41639</v>
      </c>
      <c r="P273" s="4" t="s">
        <v>377</v>
      </c>
      <c r="Q273" s="3">
        <v>41624</v>
      </c>
      <c r="R273" s="2" t="s">
        <v>377</v>
      </c>
      <c r="S273" s="2" t="s">
        <v>377</v>
      </c>
      <c r="T273" s="2" t="s">
        <v>377</v>
      </c>
      <c r="U273" s="2" t="s">
        <v>377</v>
      </c>
      <c r="V273" s="2" t="s">
        <v>377</v>
      </c>
      <c r="W273" s="2" t="s">
        <v>377</v>
      </c>
      <c r="X273" s="2" t="s">
        <v>377</v>
      </c>
      <c r="Y273" s="2" t="s">
        <v>377</v>
      </c>
      <c r="Z273" s="2" t="s">
        <v>377</v>
      </c>
      <c r="AA273" s="2" t="s">
        <v>377</v>
      </c>
      <c r="AB273" s="2" t="s">
        <v>377</v>
      </c>
      <c r="AC273" s="2" t="s">
        <v>377</v>
      </c>
      <c r="AD273" s="3">
        <v>41010</v>
      </c>
      <c r="AE273" s="2" t="s">
        <v>377</v>
      </c>
      <c r="AF273" s="2" t="s">
        <v>377</v>
      </c>
      <c r="AG273" s="2" t="s">
        <v>377</v>
      </c>
      <c r="AH273" s="2">
        <v>80</v>
      </c>
      <c r="AI273" s="2" t="s">
        <v>6382</v>
      </c>
      <c r="AJ273" s="2">
        <v>460</v>
      </c>
      <c r="AK273" s="2" t="s">
        <v>6381</v>
      </c>
      <c r="AL273" s="2" t="s">
        <v>347</v>
      </c>
    </row>
    <row r="274" spans="1:38">
      <c r="A274" s="2" t="s">
        <v>3735</v>
      </c>
      <c r="B274" s="2" t="s">
        <v>3812</v>
      </c>
      <c r="C274" s="2">
        <v>14</v>
      </c>
      <c r="D274" s="2" t="s">
        <v>1993</v>
      </c>
      <c r="E274" s="2" t="s">
        <v>1994</v>
      </c>
      <c r="F274" s="2" t="s">
        <v>3822</v>
      </c>
      <c r="G274" s="2" t="s">
        <v>3822</v>
      </c>
      <c r="H274" s="2" t="s">
        <v>3823</v>
      </c>
      <c r="I274" s="2" t="s">
        <v>5530</v>
      </c>
      <c r="J274" s="2">
        <v>2</v>
      </c>
      <c r="K274" s="2" t="s">
        <v>1</v>
      </c>
      <c r="L274" s="3">
        <v>41284</v>
      </c>
      <c r="M274" s="2" t="s">
        <v>5531</v>
      </c>
      <c r="N274" s="3">
        <v>41311</v>
      </c>
      <c r="O274" s="3">
        <v>41324</v>
      </c>
      <c r="P274" s="4" t="s">
        <v>377</v>
      </c>
      <c r="Q274" s="3">
        <v>41325</v>
      </c>
      <c r="R274" s="2" t="s">
        <v>377</v>
      </c>
      <c r="S274" s="2" t="s">
        <v>377</v>
      </c>
      <c r="T274" s="2" t="s">
        <v>377</v>
      </c>
      <c r="U274" s="2" t="s">
        <v>377</v>
      </c>
      <c r="V274" s="2" t="s">
        <v>377</v>
      </c>
      <c r="W274" s="2" t="s">
        <v>377</v>
      </c>
      <c r="X274" s="2" t="s">
        <v>377</v>
      </c>
      <c r="Y274" s="2" t="s">
        <v>377</v>
      </c>
      <c r="Z274" s="2" t="s">
        <v>377</v>
      </c>
      <c r="AA274" s="2" t="s">
        <v>377</v>
      </c>
      <c r="AB274" s="2" t="s">
        <v>377</v>
      </c>
      <c r="AC274" s="2" t="s">
        <v>377</v>
      </c>
      <c r="AD274" s="3">
        <v>41324</v>
      </c>
      <c r="AE274" s="2" t="s">
        <v>377</v>
      </c>
      <c r="AF274" s="2" t="s">
        <v>377</v>
      </c>
      <c r="AG274" s="2" t="s">
        <v>377</v>
      </c>
      <c r="AH274" s="2">
        <v>80</v>
      </c>
      <c r="AI274" s="2" t="s">
        <v>6383</v>
      </c>
      <c r="AJ274" s="2">
        <v>558</v>
      </c>
      <c r="AK274" s="2" t="s">
        <v>3823</v>
      </c>
      <c r="AL274" s="2" t="s">
        <v>371</v>
      </c>
    </row>
    <row r="275" spans="1:38">
      <c r="A275" s="2" t="s">
        <v>3735</v>
      </c>
      <c r="B275" s="2" t="s">
        <v>3812</v>
      </c>
      <c r="C275" s="2">
        <v>14</v>
      </c>
      <c r="D275" s="2" t="s">
        <v>1993</v>
      </c>
      <c r="E275" s="2" t="s">
        <v>1994</v>
      </c>
      <c r="F275" s="2" t="s">
        <v>3822</v>
      </c>
      <c r="G275" s="2" t="s">
        <v>3824</v>
      </c>
      <c r="H275" s="2" t="s">
        <v>3825</v>
      </c>
      <c r="I275" s="2" t="s">
        <v>5505</v>
      </c>
      <c r="J275" s="2">
        <v>70</v>
      </c>
      <c r="K275" s="2" t="s">
        <v>1</v>
      </c>
      <c r="L275" s="3">
        <v>41334</v>
      </c>
      <c r="M275" s="2" t="s">
        <v>5531</v>
      </c>
      <c r="N275" s="3">
        <v>41415</v>
      </c>
      <c r="O275" s="3">
        <v>41912</v>
      </c>
      <c r="P275" s="5">
        <v>42643</v>
      </c>
      <c r="Q275" s="2" t="s">
        <v>377</v>
      </c>
      <c r="R275" s="2" t="s">
        <v>377</v>
      </c>
      <c r="S275" s="2" t="s">
        <v>377</v>
      </c>
      <c r="T275" s="2" t="s">
        <v>377</v>
      </c>
      <c r="U275" s="2" t="s">
        <v>377</v>
      </c>
      <c r="V275" s="2" t="s">
        <v>377</v>
      </c>
      <c r="W275" s="2" t="s">
        <v>377</v>
      </c>
      <c r="X275" s="2" t="s">
        <v>377</v>
      </c>
      <c r="Y275" s="2" t="s">
        <v>377</v>
      </c>
      <c r="Z275" s="2" t="s">
        <v>377</v>
      </c>
      <c r="AA275" s="2" t="s">
        <v>377</v>
      </c>
      <c r="AB275" s="2" t="s">
        <v>377</v>
      </c>
      <c r="AC275" s="2" t="s">
        <v>377</v>
      </c>
      <c r="AD275" s="2" t="s">
        <v>377</v>
      </c>
      <c r="AE275" s="2" t="s">
        <v>377</v>
      </c>
      <c r="AF275" s="2" t="s">
        <v>377</v>
      </c>
      <c r="AG275" s="2" t="s">
        <v>377</v>
      </c>
      <c r="AH275" s="2">
        <v>10</v>
      </c>
      <c r="AI275" s="2" t="s">
        <v>377</v>
      </c>
      <c r="AJ275" s="2">
        <v>558</v>
      </c>
      <c r="AK275" s="2" t="s">
        <v>3823</v>
      </c>
      <c r="AL275" s="2" t="s">
        <v>347</v>
      </c>
    </row>
    <row r="276" spans="1:38">
      <c r="A276" s="2" t="s">
        <v>3735</v>
      </c>
      <c r="B276" s="2" t="s">
        <v>3812</v>
      </c>
      <c r="C276" s="2">
        <v>14</v>
      </c>
      <c r="D276" s="2" t="s">
        <v>2040</v>
      </c>
      <c r="E276" s="2" t="s">
        <v>6384</v>
      </c>
      <c r="F276" s="2" t="s">
        <v>5031</v>
      </c>
      <c r="G276" s="2" t="s">
        <v>6385</v>
      </c>
      <c r="H276" s="2" t="s">
        <v>6386</v>
      </c>
      <c r="I276" s="2" t="s">
        <v>5530</v>
      </c>
      <c r="J276" s="2">
        <v>1</v>
      </c>
      <c r="K276" s="2" t="s">
        <v>1</v>
      </c>
      <c r="L276" s="3">
        <v>41292</v>
      </c>
      <c r="M276" s="2" t="s">
        <v>5531</v>
      </c>
      <c r="N276" s="3">
        <v>41311</v>
      </c>
      <c r="O276" s="3">
        <v>41330</v>
      </c>
      <c r="P276" s="5">
        <v>41330</v>
      </c>
      <c r="Q276" s="3">
        <v>41331</v>
      </c>
      <c r="R276" s="2" t="s">
        <v>377</v>
      </c>
      <c r="S276" s="2" t="s">
        <v>377</v>
      </c>
      <c r="T276" s="2" t="s">
        <v>377</v>
      </c>
      <c r="U276" s="2" t="s">
        <v>377</v>
      </c>
      <c r="V276" s="2" t="s">
        <v>377</v>
      </c>
      <c r="W276" s="2" t="s">
        <v>377</v>
      </c>
      <c r="X276" s="2" t="s">
        <v>377</v>
      </c>
      <c r="Y276" s="2" t="s">
        <v>377</v>
      </c>
      <c r="Z276" s="2" t="s">
        <v>377</v>
      </c>
      <c r="AA276" s="2" t="s">
        <v>377</v>
      </c>
      <c r="AB276" s="2" t="s">
        <v>377</v>
      </c>
      <c r="AC276" s="2" t="s">
        <v>377</v>
      </c>
      <c r="AD276" s="3">
        <v>40963</v>
      </c>
      <c r="AE276" s="2" t="s">
        <v>377</v>
      </c>
      <c r="AF276" s="2" t="s">
        <v>377</v>
      </c>
      <c r="AG276" s="2" t="s">
        <v>377</v>
      </c>
      <c r="AH276" s="2">
        <v>80</v>
      </c>
      <c r="AI276" s="2" t="s">
        <v>6387</v>
      </c>
      <c r="AJ276" s="2">
        <v>781</v>
      </c>
      <c r="AK276" s="2" t="s">
        <v>5032</v>
      </c>
      <c r="AL276" s="2" t="s">
        <v>371</v>
      </c>
    </row>
    <row r="277" spans="1:38">
      <c r="A277" s="2" t="s">
        <v>3735</v>
      </c>
      <c r="B277" s="2" t="s">
        <v>3812</v>
      </c>
      <c r="C277" s="2">
        <v>14</v>
      </c>
      <c r="D277" s="2" t="s">
        <v>2040</v>
      </c>
      <c r="E277" s="2" t="s">
        <v>2965</v>
      </c>
      <c r="F277" s="2" t="s">
        <v>5031</v>
      </c>
      <c r="G277" s="2" t="s">
        <v>5033</v>
      </c>
      <c r="H277" s="2" t="s">
        <v>5034</v>
      </c>
      <c r="I277" s="2" t="s">
        <v>5530</v>
      </c>
      <c r="J277" s="2">
        <v>2</v>
      </c>
      <c r="K277" s="2" t="s">
        <v>1</v>
      </c>
      <c r="L277" s="3">
        <v>41292</v>
      </c>
      <c r="M277" s="2" t="s">
        <v>5531</v>
      </c>
      <c r="N277" s="3">
        <v>41311</v>
      </c>
      <c r="O277" s="3">
        <v>41330</v>
      </c>
      <c r="P277" s="5">
        <v>41330</v>
      </c>
      <c r="Q277" s="3">
        <v>41466</v>
      </c>
      <c r="R277" s="2" t="s">
        <v>377</v>
      </c>
      <c r="S277" s="2" t="s">
        <v>377</v>
      </c>
      <c r="T277" s="2" t="s">
        <v>377</v>
      </c>
      <c r="U277" s="2" t="s">
        <v>377</v>
      </c>
      <c r="V277" s="2" t="s">
        <v>377</v>
      </c>
      <c r="W277" s="2" t="s">
        <v>377</v>
      </c>
      <c r="X277" s="2" t="s">
        <v>377</v>
      </c>
      <c r="Y277" s="2" t="s">
        <v>377</v>
      </c>
      <c r="Z277" s="2" t="s">
        <v>377</v>
      </c>
      <c r="AA277" s="2" t="s">
        <v>377</v>
      </c>
      <c r="AB277" s="2" t="s">
        <v>377</v>
      </c>
      <c r="AC277" s="2" t="s">
        <v>377</v>
      </c>
      <c r="AD277" s="3">
        <v>41330</v>
      </c>
      <c r="AE277" s="3">
        <v>41318</v>
      </c>
      <c r="AF277" s="2" t="s">
        <v>377</v>
      </c>
      <c r="AG277" s="2" t="s">
        <v>377</v>
      </c>
      <c r="AH277" s="2">
        <v>80</v>
      </c>
      <c r="AI277" s="2" t="s">
        <v>6388</v>
      </c>
      <c r="AJ277" s="2">
        <v>781</v>
      </c>
      <c r="AK277" s="2" t="s">
        <v>5032</v>
      </c>
      <c r="AL277" s="2" t="s">
        <v>371</v>
      </c>
    </row>
    <row r="278" spans="1:38">
      <c r="A278" s="2" t="s">
        <v>3735</v>
      </c>
      <c r="B278" s="2" t="s">
        <v>3812</v>
      </c>
      <c r="C278" s="2">
        <v>15</v>
      </c>
      <c r="D278" s="2" t="s">
        <v>2129</v>
      </c>
      <c r="E278" s="2" t="s">
        <v>2145</v>
      </c>
      <c r="F278" s="2" t="s">
        <v>3841</v>
      </c>
      <c r="G278" s="2" t="s">
        <v>2147</v>
      </c>
      <c r="H278" s="2" t="s">
        <v>2146</v>
      </c>
      <c r="I278" s="2" t="s">
        <v>5505</v>
      </c>
      <c r="J278" s="2">
        <v>80</v>
      </c>
      <c r="K278" s="2" t="s">
        <v>1</v>
      </c>
      <c r="L278" s="3">
        <v>41367</v>
      </c>
      <c r="M278" s="2" t="s">
        <v>5531</v>
      </c>
      <c r="N278" s="3">
        <v>41372</v>
      </c>
      <c r="O278" s="3">
        <v>42035</v>
      </c>
      <c r="P278" s="5">
        <v>43008</v>
      </c>
      <c r="Q278" s="2" t="s">
        <v>377</v>
      </c>
      <c r="R278" s="3">
        <v>41442</v>
      </c>
      <c r="S278" s="3">
        <v>41899</v>
      </c>
      <c r="T278" s="2" t="s">
        <v>377</v>
      </c>
      <c r="U278" s="2" t="s">
        <v>377</v>
      </c>
      <c r="V278" s="2" t="s">
        <v>377</v>
      </c>
      <c r="W278" s="2" t="s">
        <v>377</v>
      </c>
      <c r="X278" s="2" t="s">
        <v>377</v>
      </c>
      <c r="Y278" s="2" t="s">
        <v>377</v>
      </c>
      <c r="Z278" s="2" t="s">
        <v>377</v>
      </c>
      <c r="AA278" s="2" t="s">
        <v>377</v>
      </c>
      <c r="AB278" s="2" t="s">
        <v>377</v>
      </c>
      <c r="AC278" s="2" t="s">
        <v>377</v>
      </c>
      <c r="AD278" s="2" t="s">
        <v>377</v>
      </c>
      <c r="AE278" s="2" t="s">
        <v>377</v>
      </c>
      <c r="AF278" s="2" t="s">
        <v>377</v>
      </c>
      <c r="AG278" s="2" t="s">
        <v>377</v>
      </c>
      <c r="AH278" s="2">
        <v>10</v>
      </c>
      <c r="AI278" s="2" t="s">
        <v>377</v>
      </c>
      <c r="AJ278" s="2">
        <v>951</v>
      </c>
      <c r="AK278" s="2" t="s">
        <v>3842</v>
      </c>
      <c r="AL278" s="2" t="s">
        <v>347</v>
      </c>
    </row>
    <row r="279" spans="1:38">
      <c r="A279" s="2" t="s">
        <v>3735</v>
      </c>
      <c r="B279" s="2" t="s">
        <v>3812</v>
      </c>
      <c r="C279" s="2">
        <v>15</v>
      </c>
      <c r="D279" s="2" t="s">
        <v>2216</v>
      </c>
      <c r="E279" s="2" t="s">
        <v>2217</v>
      </c>
      <c r="F279" s="2" t="s">
        <v>3849</v>
      </c>
      <c r="G279" s="2" t="s">
        <v>3851</v>
      </c>
      <c r="H279" s="2" t="s">
        <v>3852</v>
      </c>
      <c r="I279" s="2" t="s">
        <v>5505</v>
      </c>
      <c r="J279" s="2">
        <v>10</v>
      </c>
      <c r="K279" s="2" t="s">
        <v>1</v>
      </c>
      <c r="L279" s="3">
        <v>41341</v>
      </c>
      <c r="M279" s="2" t="s">
        <v>5531</v>
      </c>
      <c r="N279" s="3">
        <v>41358</v>
      </c>
      <c r="O279" s="3">
        <v>41943</v>
      </c>
      <c r="P279" s="5">
        <v>42460</v>
      </c>
      <c r="Q279" s="2" t="s">
        <v>377</v>
      </c>
      <c r="R279" s="3">
        <v>41379</v>
      </c>
      <c r="S279" s="3">
        <v>41579</v>
      </c>
      <c r="T279" s="3">
        <v>41623</v>
      </c>
      <c r="U279" s="2" t="s">
        <v>377</v>
      </c>
      <c r="V279" s="2" t="s">
        <v>377</v>
      </c>
      <c r="W279" s="3">
        <v>41887</v>
      </c>
      <c r="X279" s="3">
        <v>41887</v>
      </c>
      <c r="Y279" s="2" t="s">
        <v>377</v>
      </c>
      <c r="Z279" s="2" t="s">
        <v>377</v>
      </c>
      <c r="AA279" s="2" t="s">
        <v>377</v>
      </c>
      <c r="AB279" s="2" t="s">
        <v>377</v>
      </c>
      <c r="AC279" s="2" t="s">
        <v>377</v>
      </c>
      <c r="AD279" s="2" t="s">
        <v>377</v>
      </c>
      <c r="AE279" s="2" t="s">
        <v>377</v>
      </c>
      <c r="AF279" s="2" t="s">
        <v>377</v>
      </c>
      <c r="AG279" s="2" t="s">
        <v>377</v>
      </c>
      <c r="AH279" s="2">
        <v>10</v>
      </c>
      <c r="AI279" s="2" t="s">
        <v>377</v>
      </c>
      <c r="AJ279" s="2">
        <v>999</v>
      </c>
      <c r="AK279" s="2" t="s">
        <v>3850</v>
      </c>
      <c r="AL279" s="2" t="s">
        <v>371</v>
      </c>
    </row>
    <row r="280" spans="1:38">
      <c r="A280" s="2" t="s">
        <v>3735</v>
      </c>
      <c r="B280" s="2" t="s">
        <v>3812</v>
      </c>
      <c r="C280" s="2">
        <v>14</v>
      </c>
      <c r="D280" s="2" t="s">
        <v>2040</v>
      </c>
      <c r="E280" s="2" t="s">
        <v>2960</v>
      </c>
      <c r="F280" s="2" t="s">
        <v>6389</v>
      </c>
      <c r="G280" s="2" t="s">
        <v>6390</v>
      </c>
      <c r="H280" s="2" t="s">
        <v>6391</v>
      </c>
      <c r="I280" s="2" t="s">
        <v>5505</v>
      </c>
      <c r="J280" s="2">
        <v>80</v>
      </c>
      <c r="K280" s="2" t="s">
        <v>1</v>
      </c>
      <c r="L280" s="3">
        <v>41334</v>
      </c>
      <c r="M280" s="2" t="s">
        <v>5531</v>
      </c>
      <c r="N280" s="3">
        <v>41415</v>
      </c>
      <c r="O280" s="3">
        <v>42093</v>
      </c>
      <c r="P280" s="5">
        <v>42613</v>
      </c>
      <c r="Q280" s="2" t="s">
        <v>377</v>
      </c>
      <c r="R280" s="3">
        <v>41757</v>
      </c>
      <c r="S280" s="2" t="s">
        <v>377</v>
      </c>
      <c r="T280" s="2" t="s">
        <v>377</v>
      </c>
      <c r="U280" s="3">
        <v>41659</v>
      </c>
      <c r="V280" s="2" t="s">
        <v>377</v>
      </c>
      <c r="W280" s="3">
        <v>41673</v>
      </c>
      <c r="X280" s="2" t="s">
        <v>377</v>
      </c>
      <c r="Y280" s="2" t="s">
        <v>377</v>
      </c>
      <c r="Z280" s="2" t="s">
        <v>377</v>
      </c>
      <c r="AA280" s="2" t="s">
        <v>377</v>
      </c>
      <c r="AB280" s="2" t="s">
        <v>377</v>
      </c>
      <c r="AC280" s="2" t="s">
        <v>377</v>
      </c>
      <c r="AD280" s="2" t="s">
        <v>377</v>
      </c>
      <c r="AE280" s="2" t="s">
        <v>377</v>
      </c>
      <c r="AF280" s="2" t="s">
        <v>377</v>
      </c>
      <c r="AG280" s="2" t="s">
        <v>377</v>
      </c>
      <c r="AH280" s="2">
        <v>10</v>
      </c>
      <c r="AI280" s="2" t="s">
        <v>377</v>
      </c>
      <c r="AJ280" s="2">
        <v>60001092</v>
      </c>
      <c r="AK280" s="2" t="s">
        <v>6392</v>
      </c>
      <c r="AL280" s="2" t="s">
        <v>347</v>
      </c>
    </row>
    <row r="281" spans="1:38">
      <c r="A281" s="2" t="s">
        <v>3735</v>
      </c>
      <c r="B281" s="2" t="s">
        <v>3812</v>
      </c>
      <c r="C281" s="2">
        <v>15</v>
      </c>
      <c r="D281" s="2" t="s">
        <v>2129</v>
      </c>
      <c r="E281" s="2" t="s">
        <v>2140</v>
      </c>
      <c r="F281" s="2" t="s">
        <v>5044</v>
      </c>
      <c r="G281" s="2" t="s">
        <v>6393</v>
      </c>
      <c r="H281" s="2" t="s">
        <v>5045</v>
      </c>
      <c r="I281" s="2" t="s">
        <v>5530</v>
      </c>
      <c r="J281" s="2">
        <v>2</v>
      </c>
      <c r="K281" s="2" t="s">
        <v>1</v>
      </c>
      <c r="L281" s="3">
        <v>41292</v>
      </c>
      <c r="M281" s="2" t="s">
        <v>5531</v>
      </c>
      <c r="N281" s="3">
        <v>41311</v>
      </c>
      <c r="O281" s="3">
        <v>41354</v>
      </c>
      <c r="P281" s="4" t="s">
        <v>377</v>
      </c>
      <c r="Q281" s="3">
        <v>41354</v>
      </c>
      <c r="R281" s="2" t="s">
        <v>377</v>
      </c>
      <c r="S281" s="2" t="s">
        <v>377</v>
      </c>
      <c r="T281" s="2" t="s">
        <v>377</v>
      </c>
      <c r="U281" s="2" t="s">
        <v>377</v>
      </c>
      <c r="V281" s="2" t="s">
        <v>377</v>
      </c>
      <c r="W281" s="2" t="s">
        <v>377</v>
      </c>
      <c r="X281" s="2" t="s">
        <v>377</v>
      </c>
      <c r="Y281" s="2" t="s">
        <v>377</v>
      </c>
      <c r="Z281" s="2" t="s">
        <v>377</v>
      </c>
      <c r="AA281" s="2" t="s">
        <v>377</v>
      </c>
      <c r="AB281" s="2" t="s">
        <v>377</v>
      </c>
      <c r="AC281" s="2" t="s">
        <v>377</v>
      </c>
      <c r="AD281" s="3">
        <v>41354</v>
      </c>
      <c r="AE281" s="2" t="s">
        <v>377</v>
      </c>
      <c r="AF281" s="2" t="s">
        <v>377</v>
      </c>
      <c r="AG281" s="2" t="s">
        <v>377</v>
      </c>
      <c r="AH281" s="2">
        <v>80</v>
      </c>
      <c r="AI281" s="2" t="s">
        <v>5579</v>
      </c>
      <c r="AJ281" s="2">
        <v>60001098</v>
      </c>
      <c r="AK281" s="2" t="s">
        <v>5045</v>
      </c>
      <c r="AL281" s="2" t="s">
        <v>371</v>
      </c>
    </row>
    <row r="282" spans="1:38">
      <c r="A282" s="2" t="s">
        <v>3735</v>
      </c>
      <c r="B282" s="2" t="s">
        <v>3812</v>
      </c>
      <c r="C282" s="2">
        <v>14</v>
      </c>
      <c r="D282" s="2" t="s">
        <v>1978</v>
      </c>
      <c r="E282" s="2" t="s">
        <v>1979</v>
      </c>
      <c r="F282" s="2" t="s">
        <v>5014</v>
      </c>
      <c r="G282" s="2" t="s">
        <v>5016</v>
      </c>
      <c r="H282" s="2" t="s">
        <v>6394</v>
      </c>
      <c r="I282" s="2" t="s">
        <v>5505</v>
      </c>
      <c r="J282" s="2">
        <v>60</v>
      </c>
      <c r="K282" s="2" t="s">
        <v>1</v>
      </c>
      <c r="L282" s="3">
        <v>41360</v>
      </c>
      <c r="M282" s="2" t="s">
        <v>5531</v>
      </c>
      <c r="N282" s="3">
        <v>41376</v>
      </c>
      <c r="O282" s="3">
        <v>42063</v>
      </c>
      <c r="P282" s="5">
        <v>43008</v>
      </c>
      <c r="Q282" s="2" t="s">
        <v>377</v>
      </c>
      <c r="R282" s="2" t="s">
        <v>377</v>
      </c>
      <c r="S282" s="2" t="s">
        <v>377</v>
      </c>
      <c r="T282" s="2" t="s">
        <v>377</v>
      </c>
      <c r="U282" s="2" t="s">
        <v>377</v>
      </c>
      <c r="V282" s="2" t="s">
        <v>377</v>
      </c>
      <c r="W282" s="2" t="s">
        <v>377</v>
      </c>
      <c r="X282" s="2" t="s">
        <v>377</v>
      </c>
      <c r="Y282" s="2" t="s">
        <v>377</v>
      </c>
      <c r="Z282" s="2" t="s">
        <v>377</v>
      </c>
      <c r="AA282" s="2" t="s">
        <v>377</v>
      </c>
      <c r="AB282" s="2" t="s">
        <v>377</v>
      </c>
      <c r="AC282" s="2" t="s">
        <v>377</v>
      </c>
      <c r="AD282" s="2" t="s">
        <v>377</v>
      </c>
      <c r="AE282" s="2" t="s">
        <v>377</v>
      </c>
      <c r="AF282" s="2" t="s">
        <v>377</v>
      </c>
      <c r="AG282" s="2" t="s">
        <v>377</v>
      </c>
      <c r="AH282" s="2">
        <v>10</v>
      </c>
      <c r="AI282" s="2" t="s">
        <v>377</v>
      </c>
      <c r="AJ282" s="2">
        <v>1562</v>
      </c>
      <c r="AK282" s="2" t="s">
        <v>5015</v>
      </c>
      <c r="AL282" s="2" t="s">
        <v>347</v>
      </c>
    </row>
    <row r="283" spans="1:38">
      <c r="A283" s="2" t="s">
        <v>3735</v>
      </c>
      <c r="B283" s="2" t="s">
        <v>6395</v>
      </c>
      <c r="C283" s="2">
        <v>7</v>
      </c>
      <c r="D283" s="2" t="s">
        <v>1473</v>
      </c>
      <c r="E283" s="2" t="s">
        <v>1478</v>
      </c>
      <c r="F283" s="2" t="s">
        <v>6396</v>
      </c>
      <c r="G283" s="2" t="s">
        <v>6397</v>
      </c>
      <c r="H283" s="2" t="s">
        <v>6398</v>
      </c>
      <c r="I283" s="2" t="s">
        <v>5505</v>
      </c>
      <c r="J283" s="2">
        <v>59</v>
      </c>
      <c r="K283" s="2" t="s">
        <v>1</v>
      </c>
      <c r="L283" s="3">
        <v>41344</v>
      </c>
      <c r="M283" s="2" t="s">
        <v>5531</v>
      </c>
      <c r="N283" s="3">
        <v>41344</v>
      </c>
      <c r="O283" s="3">
        <v>41820</v>
      </c>
      <c r="P283" s="5">
        <v>42460</v>
      </c>
      <c r="Q283" s="2" t="s">
        <v>377</v>
      </c>
      <c r="R283" s="3">
        <v>41733</v>
      </c>
      <c r="S283" s="2" t="s">
        <v>377</v>
      </c>
      <c r="T283" s="3">
        <v>41817</v>
      </c>
      <c r="U283" s="2" t="s">
        <v>377</v>
      </c>
      <c r="V283" s="2" t="s">
        <v>377</v>
      </c>
      <c r="W283" s="2" t="s">
        <v>377</v>
      </c>
      <c r="X283" s="2" t="s">
        <v>377</v>
      </c>
      <c r="Y283" s="2" t="s">
        <v>377</v>
      </c>
      <c r="Z283" s="2" t="s">
        <v>377</v>
      </c>
      <c r="AA283" s="2" t="s">
        <v>377</v>
      </c>
      <c r="AB283" s="2" t="s">
        <v>377</v>
      </c>
      <c r="AC283" s="2" t="s">
        <v>377</v>
      </c>
      <c r="AD283" s="2" t="s">
        <v>377</v>
      </c>
      <c r="AE283" s="2" t="s">
        <v>377</v>
      </c>
      <c r="AF283" s="2" t="s">
        <v>377</v>
      </c>
      <c r="AG283" s="2" t="s">
        <v>377</v>
      </c>
      <c r="AH283" s="2">
        <v>10</v>
      </c>
      <c r="AI283" s="2" t="s">
        <v>377</v>
      </c>
      <c r="AJ283" s="2">
        <v>20</v>
      </c>
      <c r="AK283" s="2" t="s">
        <v>6398</v>
      </c>
      <c r="AL283" s="2" t="s">
        <v>347</v>
      </c>
    </row>
    <row r="284" spans="1:38">
      <c r="A284" s="2" t="s">
        <v>3735</v>
      </c>
      <c r="B284" s="2" t="s">
        <v>6395</v>
      </c>
      <c r="C284" s="2">
        <v>15</v>
      </c>
      <c r="D284" s="2" t="s">
        <v>2239</v>
      </c>
      <c r="E284" s="2" t="s">
        <v>2240</v>
      </c>
      <c r="F284" s="2" t="s">
        <v>6399</v>
      </c>
      <c r="G284" s="2" t="s">
        <v>6400</v>
      </c>
      <c r="H284" s="2" t="s">
        <v>6401</v>
      </c>
      <c r="I284" s="2" t="s">
        <v>5530</v>
      </c>
      <c r="J284" s="2">
        <v>80</v>
      </c>
      <c r="K284" s="2" t="s">
        <v>1</v>
      </c>
      <c r="L284" s="3">
        <v>41359</v>
      </c>
      <c r="M284" s="2" t="s">
        <v>5531</v>
      </c>
      <c r="N284" s="3">
        <v>41361</v>
      </c>
      <c r="O284" s="3">
        <v>41912</v>
      </c>
      <c r="P284" s="5">
        <v>42277</v>
      </c>
      <c r="Q284" s="3">
        <v>42275</v>
      </c>
      <c r="R284" s="3">
        <v>41365</v>
      </c>
      <c r="S284" s="3">
        <v>41669</v>
      </c>
      <c r="T284" s="3">
        <v>41652</v>
      </c>
      <c r="U284" s="2" t="s">
        <v>377</v>
      </c>
      <c r="V284" s="2" t="s">
        <v>377</v>
      </c>
      <c r="W284" s="3">
        <v>41747</v>
      </c>
      <c r="X284" s="3">
        <v>41802</v>
      </c>
      <c r="Y284" s="2" t="s">
        <v>377</v>
      </c>
      <c r="Z284" s="3">
        <v>41835</v>
      </c>
      <c r="AA284" s="3">
        <v>41865</v>
      </c>
      <c r="AB284" s="3">
        <v>41950</v>
      </c>
      <c r="AC284" s="3">
        <v>42249</v>
      </c>
      <c r="AD284" s="3">
        <v>42258</v>
      </c>
      <c r="AE284" s="2" t="s">
        <v>377</v>
      </c>
      <c r="AF284" s="2" t="s">
        <v>377</v>
      </c>
      <c r="AG284" s="2" t="s">
        <v>377</v>
      </c>
      <c r="AH284" s="2">
        <v>80</v>
      </c>
      <c r="AI284" s="2" t="s">
        <v>6340</v>
      </c>
      <c r="AJ284" s="2">
        <v>60001041</v>
      </c>
      <c r="AK284" s="2" t="s">
        <v>6401</v>
      </c>
      <c r="AL284" s="2" t="s">
        <v>347</v>
      </c>
    </row>
    <row r="285" spans="1:38">
      <c r="A285" s="2" t="s">
        <v>3735</v>
      </c>
      <c r="B285" s="2" t="s">
        <v>6395</v>
      </c>
      <c r="C285" s="2">
        <v>15</v>
      </c>
      <c r="D285" s="2" t="s">
        <v>2111</v>
      </c>
      <c r="E285" s="2" t="s">
        <v>2112</v>
      </c>
      <c r="F285" s="2" t="s">
        <v>5120</v>
      </c>
      <c r="G285" s="2" t="s">
        <v>6402</v>
      </c>
      <c r="H285" s="2" t="s">
        <v>6403</v>
      </c>
      <c r="I285" s="2" t="s">
        <v>5530</v>
      </c>
      <c r="J285" s="2">
        <v>79</v>
      </c>
      <c r="K285" s="2" t="s">
        <v>1</v>
      </c>
      <c r="L285" s="3">
        <v>41339</v>
      </c>
      <c r="M285" s="2" t="s">
        <v>5531</v>
      </c>
      <c r="N285" s="3">
        <v>41346</v>
      </c>
      <c r="O285" s="3">
        <v>41881</v>
      </c>
      <c r="P285" s="5">
        <v>42035</v>
      </c>
      <c r="Q285" s="3">
        <v>42034</v>
      </c>
      <c r="R285" s="3">
        <v>41380</v>
      </c>
      <c r="S285" s="3">
        <v>41507</v>
      </c>
      <c r="T285" s="3">
        <v>41766</v>
      </c>
      <c r="U285" s="3">
        <v>41535</v>
      </c>
      <c r="V285" s="2" t="s">
        <v>377</v>
      </c>
      <c r="W285" s="3">
        <v>41535</v>
      </c>
      <c r="X285" s="3">
        <v>41487</v>
      </c>
      <c r="Y285" s="3">
        <v>41712</v>
      </c>
      <c r="Z285" s="3">
        <v>41577</v>
      </c>
      <c r="AA285" s="3">
        <v>41609</v>
      </c>
      <c r="AB285" s="3">
        <v>41774</v>
      </c>
      <c r="AC285" s="3">
        <v>42016</v>
      </c>
      <c r="AD285" s="3">
        <v>41934</v>
      </c>
      <c r="AE285" s="2" t="s">
        <v>377</v>
      </c>
      <c r="AF285" s="2" t="s">
        <v>377</v>
      </c>
      <c r="AG285" s="3">
        <v>42032</v>
      </c>
      <c r="AH285" s="2">
        <v>80</v>
      </c>
      <c r="AI285" s="2" t="s">
        <v>6374</v>
      </c>
      <c r="AJ285" s="2">
        <v>60004087</v>
      </c>
      <c r="AK285" s="2" t="s">
        <v>2113</v>
      </c>
      <c r="AL285" s="2" t="s">
        <v>347</v>
      </c>
    </row>
    <row r="286" spans="1:38">
      <c r="A286" s="2" t="s">
        <v>3735</v>
      </c>
      <c r="B286" s="2" t="s">
        <v>6395</v>
      </c>
      <c r="C286" s="2">
        <v>15</v>
      </c>
      <c r="D286" s="2" t="s">
        <v>2156</v>
      </c>
      <c r="E286" s="2" t="s">
        <v>2181</v>
      </c>
      <c r="F286" s="2" t="s">
        <v>6404</v>
      </c>
      <c r="G286" s="2" t="s">
        <v>6405</v>
      </c>
      <c r="H286" s="2" t="s">
        <v>6406</v>
      </c>
      <c r="I286" s="2" t="s">
        <v>5530</v>
      </c>
      <c r="J286" s="2">
        <v>26</v>
      </c>
      <c r="K286" s="2" t="s">
        <v>1</v>
      </c>
      <c r="L286" s="3">
        <v>41318</v>
      </c>
      <c r="M286" s="2" t="s">
        <v>5531</v>
      </c>
      <c r="N286" s="3">
        <v>41327</v>
      </c>
      <c r="O286" s="3">
        <v>41912</v>
      </c>
      <c r="P286" s="5">
        <v>42094</v>
      </c>
      <c r="Q286" s="3">
        <v>42089</v>
      </c>
      <c r="R286" s="3">
        <v>41334</v>
      </c>
      <c r="S286" s="3">
        <v>41395</v>
      </c>
      <c r="T286" s="3">
        <v>41754</v>
      </c>
      <c r="U286" s="2" t="s">
        <v>377</v>
      </c>
      <c r="V286" s="2" t="s">
        <v>377</v>
      </c>
      <c r="W286" s="3">
        <v>41390</v>
      </c>
      <c r="X286" s="2" t="s">
        <v>377</v>
      </c>
      <c r="Y286" s="3">
        <v>41859</v>
      </c>
      <c r="Z286" s="3">
        <v>41773</v>
      </c>
      <c r="AA286" s="3">
        <v>41464</v>
      </c>
      <c r="AB286" s="3">
        <v>41865</v>
      </c>
      <c r="AC286" s="3">
        <v>42087</v>
      </c>
      <c r="AD286" s="3">
        <v>42061</v>
      </c>
      <c r="AE286" s="2" t="s">
        <v>377</v>
      </c>
      <c r="AF286" s="2" t="s">
        <v>377</v>
      </c>
      <c r="AG286" s="2" t="s">
        <v>377</v>
      </c>
      <c r="AH286" s="2">
        <v>80</v>
      </c>
      <c r="AI286" s="2" t="s">
        <v>6017</v>
      </c>
      <c r="AJ286" s="2">
        <v>60004195</v>
      </c>
      <c r="AK286" s="2" t="s">
        <v>6406</v>
      </c>
      <c r="AL286" s="2" t="s">
        <v>371</v>
      </c>
    </row>
    <row r="287" spans="1:38">
      <c r="A287" s="2" t="s">
        <v>3735</v>
      </c>
      <c r="B287" s="2" t="s">
        <v>6395</v>
      </c>
      <c r="C287" s="2">
        <v>14</v>
      </c>
      <c r="D287" s="2" t="s">
        <v>2040</v>
      </c>
      <c r="E287" s="2" t="s">
        <v>2960</v>
      </c>
      <c r="F287" s="2" t="s">
        <v>3828</v>
      </c>
      <c r="G287" s="2" t="s">
        <v>3830</v>
      </c>
      <c r="H287" s="2" t="s">
        <v>3829</v>
      </c>
      <c r="I287" s="2" t="s">
        <v>5505</v>
      </c>
      <c r="J287" s="2">
        <v>79</v>
      </c>
      <c r="K287" s="2" t="s">
        <v>1</v>
      </c>
      <c r="L287" s="3">
        <v>41339</v>
      </c>
      <c r="M287" s="2" t="s">
        <v>5531</v>
      </c>
      <c r="N287" s="3">
        <v>41347</v>
      </c>
      <c r="O287" s="3">
        <v>42093</v>
      </c>
      <c r="P287" s="5">
        <v>42643</v>
      </c>
      <c r="Q287" s="2" t="s">
        <v>377</v>
      </c>
      <c r="R287" s="3">
        <v>41404</v>
      </c>
      <c r="S287" s="2" t="s">
        <v>377</v>
      </c>
      <c r="T287" s="3">
        <v>41579</v>
      </c>
      <c r="U287" s="2" t="s">
        <v>377</v>
      </c>
      <c r="V287" s="2" t="s">
        <v>377</v>
      </c>
      <c r="W287" s="2" t="s">
        <v>377</v>
      </c>
      <c r="X287" s="2" t="s">
        <v>377</v>
      </c>
      <c r="Y287" s="2" t="s">
        <v>377</v>
      </c>
      <c r="Z287" s="2" t="s">
        <v>377</v>
      </c>
      <c r="AA287" s="2" t="s">
        <v>377</v>
      </c>
      <c r="AB287" s="2" t="s">
        <v>377</v>
      </c>
      <c r="AC287" s="2" t="s">
        <v>377</v>
      </c>
      <c r="AD287" s="2" t="s">
        <v>377</v>
      </c>
      <c r="AE287" s="2" t="s">
        <v>377</v>
      </c>
      <c r="AF287" s="2" t="s">
        <v>377</v>
      </c>
      <c r="AG287" s="2" t="s">
        <v>377</v>
      </c>
      <c r="AH287" s="2">
        <v>10</v>
      </c>
      <c r="AI287" s="2" t="s">
        <v>377</v>
      </c>
      <c r="AJ287" s="2">
        <v>60010413</v>
      </c>
      <c r="AK287" s="2" t="s">
        <v>3829</v>
      </c>
      <c r="AL287" s="2" t="s">
        <v>957</v>
      </c>
    </row>
    <row r="288" spans="1:38">
      <c r="A288" s="2" t="s">
        <v>3735</v>
      </c>
      <c r="B288" s="2" t="s">
        <v>6395</v>
      </c>
      <c r="C288" s="2">
        <v>7</v>
      </c>
      <c r="D288" s="2" t="s">
        <v>1491</v>
      </c>
      <c r="E288" s="2" t="s">
        <v>1478</v>
      </c>
      <c r="F288" s="2" t="s">
        <v>6407</v>
      </c>
      <c r="G288" s="2" t="s">
        <v>6407</v>
      </c>
      <c r="H288" s="2" t="s">
        <v>6408</v>
      </c>
      <c r="I288" s="2" t="s">
        <v>5530</v>
      </c>
      <c r="J288" s="2">
        <v>20</v>
      </c>
      <c r="K288" s="2" t="s">
        <v>1</v>
      </c>
      <c r="L288" s="3">
        <v>41325</v>
      </c>
      <c r="M288" s="2" t="s">
        <v>5531</v>
      </c>
      <c r="N288" s="3">
        <v>41345</v>
      </c>
      <c r="O288" s="3">
        <v>41790</v>
      </c>
      <c r="P288" s="5">
        <v>42094</v>
      </c>
      <c r="Q288" s="3">
        <v>42079</v>
      </c>
      <c r="R288" s="3">
        <v>41320</v>
      </c>
      <c r="S288" s="3">
        <v>41402</v>
      </c>
      <c r="T288" s="3">
        <v>41404</v>
      </c>
      <c r="U288" s="2" t="s">
        <v>377</v>
      </c>
      <c r="V288" s="2" t="s">
        <v>377</v>
      </c>
      <c r="W288" s="3">
        <v>41638</v>
      </c>
      <c r="X288" s="3">
        <v>41806</v>
      </c>
      <c r="Y288" s="3">
        <v>41911</v>
      </c>
      <c r="Z288" s="2" t="s">
        <v>377</v>
      </c>
      <c r="AA288" s="2" t="s">
        <v>377</v>
      </c>
      <c r="AB288" s="3">
        <v>41905</v>
      </c>
      <c r="AC288" s="2" t="s">
        <v>377</v>
      </c>
      <c r="AD288" s="2" t="s">
        <v>377</v>
      </c>
      <c r="AE288" s="2" t="s">
        <v>377</v>
      </c>
      <c r="AF288" s="2" t="s">
        <v>377</v>
      </c>
      <c r="AG288" s="2" t="s">
        <v>377</v>
      </c>
      <c r="AH288" s="2">
        <v>80</v>
      </c>
      <c r="AI288" s="2" t="s">
        <v>6409</v>
      </c>
      <c r="AJ288" s="2">
        <v>1284</v>
      </c>
      <c r="AK288" s="2" t="s">
        <v>6408</v>
      </c>
      <c r="AL288" s="2" t="s">
        <v>371</v>
      </c>
    </row>
    <row r="289" spans="1:38">
      <c r="A289" s="2" t="s">
        <v>3735</v>
      </c>
      <c r="B289" s="2" t="s">
        <v>6395</v>
      </c>
      <c r="C289" s="2">
        <v>15</v>
      </c>
      <c r="D289" s="2" t="s">
        <v>2239</v>
      </c>
      <c r="E289" s="2" t="s">
        <v>2240</v>
      </c>
      <c r="F289" s="2" t="s">
        <v>5156</v>
      </c>
      <c r="G289" s="2" t="s">
        <v>6410</v>
      </c>
      <c r="H289" s="2" t="s">
        <v>6411</v>
      </c>
      <c r="I289" s="2" t="s">
        <v>5530</v>
      </c>
      <c r="J289" s="2">
        <v>20</v>
      </c>
      <c r="K289" s="2" t="s">
        <v>1</v>
      </c>
      <c r="L289" s="3">
        <v>41341</v>
      </c>
      <c r="M289" s="2" t="s">
        <v>5531</v>
      </c>
      <c r="N289" s="3">
        <v>41347</v>
      </c>
      <c r="O289" s="3">
        <v>41729</v>
      </c>
      <c r="P289" s="5">
        <v>41729</v>
      </c>
      <c r="Q289" s="3">
        <v>41708</v>
      </c>
      <c r="R289" s="3">
        <v>41334</v>
      </c>
      <c r="S289" s="3">
        <v>41365</v>
      </c>
      <c r="T289" s="2" t="s">
        <v>377</v>
      </c>
      <c r="U289" s="2" t="s">
        <v>377</v>
      </c>
      <c r="V289" s="2" t="s">
        <v>377</v>
      </c>
      <c r="W289" s="2" t="s">
        <v>377</v>
      </c>
      <c r="X289" s="2" t="s">
        <v>377</v>
      </c>
      <c r="Y289" s="2" t="s">
        <v>377</v>
      </c>
      <c r="Z289" s="3">
        <v>41474</v>
      </c>
      <c r="AA289" s="2" t="s">
        <v>377</v>
      </c>
      <c r="AB289" s="3">
        <v>41569</v>
      </c>
      <c r="AC289" s="3">
        <v>41701</v>
      </c>
      <c r="AD289" s="3">
        <v>41701</v>
      </c>
      <c r="AE289" s="3">
        <v>41701</v>
      </c>
      <c r="AF289" s="2" t="s">
        <v>377</v>
      </c>
      <c r="AG289" s="2" t="s">
        <v>377</v>
      </c>
      <c r="AH289" s="2">
        <v>80</v>
      </c>
      <c r="AI289" s="2" t="s">
        <v>5915</v>
      </c>
      <c r="AJ289" s="2">
        <v>1584</v>
      </c>
      <c r="AK289" s="2" t="s">
        <v>5157</v>
      </c>
      <c r="AL289" s="2" t="s">
        <v>371</v>
      </c>
    </row>
    <row r="290" spans="1:38">
      <c r="A290" s="2" t="s">
        <v>3735</v>
      </c>
      <c r="B290" s="2" t="s">
        <v>6395</v>
      </c>
      <c r="C290" s="2">
        <v>15</v>
      </c>
      <c r="D290" s="2" t="s">
        <v>2156</v>
      </c>
      <c r="E290" s="2" t="s">
        <v>6412</v>
      </c>
      <c r="F290" s="2" t="s">
        <v>6413</v>
      </c>
      <c r="G290" s="2" t="s">
        <v>6414</v>
      </c>
      <c r="H290" s="2" t="s">
        <v>6415</v>
      </c>
      <c r="I290" s="2" t="s">
        <v>5505</v>
      </c>
      <c r="J290" s="2">
        <v>62</v>
      </c>
      <c r="K290" s="2" t="s">
        <v>1</v>
      </c>
      <c r="L290" s="3">
        <v>41359</v>
      </c>
      <c r="M290" s="2" t="s">
        <v>5531</v>
      </c>
      <c r="N290" s="3">
        <v>41361</v>
      </c>
      <c r="O290" s="3">
        <v>42063</v>
      </c>
      <c r="P290" s="5">
        <v>42674</v>
      </c>
      <c r="Q290" s="2" t="s">
        <v>377</v>
      </c>
      <c r="R290" s="3">
        <v>41505</v>
      </c>
      <c r="S290" s="2" t="s">
        <v>377</v>
      </c>
      <c r="T290" s="2" t="s">
        <v>377</v>
      </c>
      <c r="U290" s="2" t="s">
        <v>377</v>
      </c>
      <c r="V290" s="2" t="s">
        <v>377</v>
      </c>
      <c r="W290" s="2" t="s">
        <v>377</v>
      </c>
      <c r="X290" s="2" t="s">
        <v>377</v>
      </c>
      <c r="Y290" s="2" t="s">
        <v>377</v>
      </c>
      <c r="Z290" s="2" t="s">
        <v>377</v>
      </c>
      <c r="AA290" s="2" t="s">
        <v>377</v>
      </c>
      <c r="AB290" s="2" t="s">
        <v>377</v>
      </c>
      <c r="AC290" s="2" t="s">
        <v>377</v>
      </c>
      <c r="AD290" s="2" t="s">
        <v>377</v>
      </c>
      <c r="AE290" s="2" t="s">
        <v>377</v>
      </c>
      <c r="AF290" s="2" t="s">
        <v>377</v>
      </c>
      <c r="AG290" s="2" t="s">
        <v>377</v>
      </c>
      <c r="AH290" s="2">
        <v>40</v>
      </c>
      <c r="AI290" s="2" t="s">
        <v>6416</v>
      </c>
      <c r="AJ290" s="2">
        <v>1635</v>
      </c>
      <c r="AK290" s="2" t="s">
        <v>6417</v>
      </c>
      <c r="AL290" s="2" t="s">
        <v>347</v>
      </c>
    </row>
    <row r="291" spans="1:38">
      <c r="A291" s="2" t="s">
        <v>3735</v>
      </c>
      <c r="B291" s="2" t="s">
        <v>6395</v>
      </c>
      <c r="C291" s="2">
        <v>15</v>
      </c>
      <c r="D291" s="2" t="s">
        <v>2156</v>
      </c>
      <c r="E291" s="2" t="s">
        <v>2174</v>
      </c>
      <c r="F291" s="2" t="s">
        <v>6418</v>
      </c>
      <c r="G291" s="2" t="s">
        <v>6419</v>
      </c>
      <c r="H291" s="2" t="s">
        <v>6420</v>
      </c>
      <c r="I291" s="2" t="s">
        <v>5530</v>
      </c>
      <c r="J291" s="2">
        <v>44</v>
      </c>
      <c r="K291" s="2" t="s">
        <v>1</v>
      </c>
      <c r="L291" s="3">
        <v>41312</v>
      </c>
      <c r="M291" s="2" t="s">
        <v>5531</v>
      </c>
      <c r="N291" s="3">
        <v>41327</v>
      </c>
      <c r="O291" s="3">
        <v>41882</v>
      </c>
      <c r="P291" s="5">
        <v>42185</v>
      </c>
      <c r="Q291" s="3">
        <v>42177</v>
      </c>
      <c r="R291" s="3">
        <v>41365</v>
      </c>
      <c r="S291" s="3">
        <v>41394</v>
      </c>
      <c r="T291" s="3">
        <v>41476</v>
      </c>
      <c r="U291" s="2" t="s">
        <v>377</v>
      </c>
      <c r="V291" s="2" t="s">
        <v>377</v>
      </c>
      <c r="W291" s="3">
        <v>41737</v>
      </c>
      <c r="X291" s="3">
        <v>41739</v>
      </c>
      <c r="Y291" s="2" t="s">
        <v>377</v>
      </c>
      <c r="Z291" s="3">
        <v>41825</v>
      </c>
      <c r="AA291" s="3">
        <v>41859</v>
      </c>
      <c r="AB291" s="3">
        <v>41913</v>
      </c>
      <c r="AC291" s="3">
        <v>42152</v>
      </c>
      <c r="AD291" s="3">
        <v>42173</v>
      </c>
      <c r="AE291" s="2" t="s">
        <v>377</v>
      </c>
      <c r="AF291" s="2" t="s">
        <v>377</v>
      </c>
      <c r="AG291" s="2" t="s">
        <v>377</v>
      </c>
      <c r="AH291" s="2">
        <v>80</v>
      </c>
      <c r="AI291" s="2" t="s">
        <v>6421</v>
      </c>
      <c r="AJ291" s="2">
        <v>1655</v>
      </c>
      <c r="AK291" s="2" t="s">
        <v>6420</v>
      </c>
      <c r="AL291" s="2" t="s">
        <v>371</v>
      </c>
    </row>
    <row r="292" spans="1:38">
      <c r="A292" s="2" t="s">
        <v>3735</v>
      </c>
      <c r="B292" s="2" t="s">
        <v>6422</v>
      </c>
      <c r="C292" s="2">
        <v>14</v>
      </c>
      <c r="D292" s="2" t="s">
        <v>2951</v>
      </c>
      <c r="E292" s="2" t="s">
        <v>2952</v>
      </c>
      <c r="F292" s="2" t="s">
        <v>3815</v>
      </c>
      <c r="G292" s="2" t="s">
        <v>3817</v>
      </c>
      <c r="H292" s="2" t="s">
        <v>3818</v>
      </c>
      <c r="I292" s="2" t="s">
        <v>5505</v>
      </c>
      <c r="J292" s="2">
        <v>60</v>
      </c>
      <c r="K292" s="2" t="s">
        <v>1</v>
      </c>
      <c r="L292" s="3">
        <v>41344</v>
      </c>
      <c r="M292" s="2" t="s">
        <v>5531</v>
      </c>
      <c r="N292" s="3">
        <v>41367</v>
      </c>
      <c r="O292" s="3">
        <v>42124</v>
      </c>
      <c r="P292" s="5">
        <v>43008</v>
      </c>
      <c r="Q292" s="2" t="s">
        <v>377</v>
      </c>
      <c r="R292" s="3">
        <v>41459</v>
      </c>
      <c r="S292" s="3">
        <v>41438</v>
      </c>
      <c r="T292" s="3">
        <v>41554</v>
      </c>
      <c r="U292" s="2" t="s">
        <v>377</v>
      </c>
      <c r="V292" s="2" t="s">
        <v>377</v>
      </c>
      <c r="W292" s="2" t="s">
        <v>377</v>
      </c>
      <c r="X292" s="2" t="s">
        <v>377</v>
      </c>
      <c r="Y292" s="2" t="s">
        <v>377</v>
      </c>
      <c r="Z292" s="2" t="s">
        <v>377</v>
      </c>
      <c r="AA292" s="2" t="s">
        <v>377</v>
      </c>
      <c r="AB292" s="2" t="s">
        <v>377</v>
      </c>
      <c r="AC292" s="2" t="s">
        <v>377</v>
      </c>
      <c r="AD292" s="2" t="s">
        <v>377</v>
      </c>
      <c r="AE292" s="2" t="s">
        <v>377</v>
      </c>
      <c r="AF292" s="2" t="s">
        <v>377</v>
      </c>
      <c r="AG292" s="2" t="s">
        <v>377</v>
      </c>
      <c r="AH292" s="2">
        <v>10</v>
      </c>
      <c r="AI292" s="2" t="s">
        <v>377</v>
      </c>
      <c r="AJ292" s="2">
        <v>257</v>
      </c>
      <c r="AK292" s="2" t="s">
        <v>3816</v>
      </c>
      <c r="AL292" s="2" t="s">
        <v>347</v>
      </c>
    </row>
    <row r="293" spans="1:38">
      <c r="A293" s="2" t="s">
        <v>3735</v>
      </c>
      <c r="B293" s="2" t="s">
        <v>6422</v>
      </c>
      <c r="C293" s="2">
        <v>14</v>
      </c>
      <c r="D293" s="2" t="s">
        <v>1972</v>
      </c>
      <c r="E293" s="2" t="s">
        <v>2949</v>
      </c>
      <c r="F293" s="2" t="s">
        <v>4976</v>
      </c>
      <c r="G293" s="2" t="s">
        <v>4976</v>
      </c>
      <c r="H293" s="2" t="s">
        <v>4977</v>
      </c>
      <c r="I293" s="2" t="s">
        <v>5530</v>
      </c>
      <c r="J293" s="2">
        <v>5</v>
      </c>
      <c r="K293" s="2" t="s">
        <v>1</v>
      </c>
      <c r="L293" s="3">
        <v>41305</v>
      </c>
      <c r="M293" s="2" t="s">
        <v>5531</v>
      </c>
      <c r="N293" s="3">
        <v>41323</v>
      </c>
      <c r="O293" s="3">
        <v>41326</v>
      </c>
      <c r="P293" s="4" t="s">
        <v>377</v>
      </c>
      <c r="Q293" s="3">
        <v>41331</v>
      </c>
      <c r="R293" s="2" t="s">
        <v>377</v>
      </c>
      <c r="S293" s="2" t="s">
        <v>377</v>
      </c>
      <c r="T293" s="2" t="s">
        <v>377</v>
      </c>
      <c r="U293" s="2" t="s">
        <v>377</v>
      </c>
      <c r="V293" s="2" t="s">
        <v>377</v>
      </c>
      <c r="W293" s="2" t="s">
        <v>377</v>
      </c>
      <c r="X293" s="2" t="s">
        <v>377</v>
      </c>
      <c r="Y293" s="2" t="s">
        <v>377</v>
      </c>
      <c r="Z293" s="2" t="s">
        <v>377</v>
      </c>
      <c r="AA293" s="2" t="s">
        <v>377</v>
      </c>
      <c r="AB293" s="2" t="s">
        <v>377</v>
      </c>
      <c r="AC293" s="2" t="s">
        <v>377</v>
      </c>
      <c r="AD293" s="3">
        <v>41326</v>
      </c>
      <c r="AE293" s="2" t="s">
        <v>377</v>
      </c>
      <c r="AF293" s="2" t="s">
        <v>377</v>
      </c>
      <c r="AG293" s="2" t="s">
        <v>377</v>
      </c>
      <c r="AH293" s="2">
        <v>80</v>
      </c>
      <c r="AI293" s="2" t="s">
        <v>6387</v>
      </c>
      <c r="AJ293" s="2">
        <v>288</v>
      </c>
      <c r="AK293" s="2" t="s">
        <v>4977</v>
      </c>
      <c r="AL293" s="2" t="s">
        <v>371</v>
      </c>
    </row>
    <row r="294" spans="1:38">
      <c r="A294" s="2" t="s">
        <v>3735</v>
      </c>
      <c r="B294" s="2" t="s">
        <v>6422</v>
      </c>
      <c r="C294" s="2">
        <v>14</v>
      </c>
      <c r="D294" s="2" t="s">
        <v>1972</v>
      </c>
      <c r="E294" s="2" t="s">
        <v>2949</v>
      </c>
      <c r="F294" s="2" t="s">
        <v>4976</v>
      </c>
      <c r="G294" s="2" t="s">
        <v>6423</v>
      </c>
      <c r="H294" s="2" t="s">
        <v>4977</v>
      </c>
      <c r="I294" s="2" t="s">
        <v>5530</v>
      </c>
      <c r="J294" s="2">
        <v>26</v>
      </c>
      <c r="K294" s="2" t="s">
        <v>1</v>
      </c>
      <c r="L294" s="3">
        <v>41331</v>
      </c>
      <c r="M294" s="2" t="s">
        <v>5531</v>
      </c>
      <c r="N294" s="3">
        <v>41337</v>
      </c>
      <c r="O294" s="3">
        <v>41882</v>
      </c>
      <c r="P294" s="5">
        <v>41912</v>
      </c>
      <c r="Q294" s="3">
        <v>41876</v>
      </c>
      <c r="R294" s="3">
        <v>41365</v>
      </c>
      <c r="S294" s="3">
        <v>41455</v>
      </c>
      <c r="T294" s="2" t="s">
        <v>377</v>
      </c>
      <c r="U294" s="2" t="s">
        <v>377</v>
      </c>
      <c r="V294" s="2" t="s">
        <v>377</v>
      </c>
      <c r="W294" s="3">
        <v>41516</v>
      </c>
      <c r="X294" s="2" t="s">
        <v>377</v>
      </c>
      <c r="Y294" s="3">
        <v>41609</v>
      </c>
      <c r="Z294" s="3">
        <v>41528</v>
      </c>
      <c r="AA294" s="2" t="s">
        <v>377</v>
      </c>
      <c r="AB294" s="2" t="s">
        <v>377</v>
      </c>
      <c r="AC294" s="3">
        <v>41872</v>
      </c>
      <c r="AD294" s="3">
        <v>41872</v>
      </c>
      <c r="AE294" s="2" t="s">
        <v>377</v>
      </c>
      <c r="AF294" s="2" t="s">
        <v>377</v>
      </c>
      <c r="AG294" s="2" t="s">
        <v>377</v>
      </c>
      <c r="AH294" s="2">
        <v>80</v>
      </c>
      <c r="AI294" s="2" t="s">
        <v>6424</v>
      </c>
      <c r="AJ294" s="2">
        <v>288</v>
      </c>
      <c r="AK294" s="2" t="s">
        <v>4977</v>
      </c>
      <c r="AL294" s="2" t="s">
        <v>371</v>
      </c>
    </row>
    <row r="295" spans="1:38">
      <c r="A295" s="2" t="s">
        <v>3735</v>
      </c>
      <c r="B295" s="2" t="s">
        <v>6422</v>
      </c>
      <c r="C295" s="2">
        <v>14</v>
      </c>
      <c r="D295" s="2" t="s">
        <v>2078</v>
      </c>
      <c r="E295" s="2" t="s">
        <v>2070</v>
      </c>
      <c r="F295" s="2" t="s">
        <v>6425</v>
      </c>
      <c r="G295" s="2" t="s">
        <v>6426</v>
      </c>
      <c r="H295" s="2" t="s">
        <v>6427</v>
      </c>
      <c r="I295" s="2" t="s">
        <v>5505</v>
      </c>
      <c r="J295" s="2">
        <v>80</v>
      </c>
      <c r="K295" s="2" t="s">
        <v>1</v>
      </c>
      <c r="L295" s="3">
        <v>41346</v>
      </c>
      <c r="M295" s="2" t="s">
        <v>5531</v>
      </c>
      <c r="N295" s="3">
        <v>41359</v>
      </c>
      <c r="O295" s="3">
        <v>41882</v>
      </c>
      <c r="P295" s="5">
        <v>42460</v>
      </c>
      <c r="Q295" s="2" t="s">
        <v>377</v>
      </c>
      <c r="R295" s="3">
        <v>41647</v>
      </c>
      <c r="S295" s="3">
        <v>41769</v>
      </c>
      <c r="T295" s="3">
        <v>41675</v>
      </c>
      <c r="U295" s="2" t="s">
        <v>377</v>
      </c>
      <c r="V295" s="2" t="s">
        <v>377</v>
      </c>
      <c r="W295" s="3">
        <v>41628</v>
      </c>
      <c r="X295" s="3">
        <v>41943</v>
      </c>
      <c r="Y295" s="3">
        <v>41949</v>
      </c>
      <c r="Z295" s="3">
        <v>42068</v>
      </c>
      <c r="AA295" s="2" t="s">
        <v>377</v>
      </c>
      <c r="AB295" s="3">
        <v>42107</v>
      </c>
      <c r="AC295" s="2" t="s">
        <v>377</v>
      </c>
      <c r="AD295" s="2" t="s">
        <v>377</v>
      </c>
      <c r="AE295" s="2" t="s">
        <v>377</v>
      </c>
      <c r="AF295" s="2" t="s">
        <v>377</v>
      </c>
      <c r="AG295" s="2" t="s">
        <v>377</v>
      </c>
      <c r="AH295" s="2">
        <v>10</v>
      </c>
      <c r="AI295" s="2" t="s">
        <v>377</v>
      </c>
      <c r="AJ295" s="2">
        <v>310</v>
      </c>
      <c r="AK295" s="2" t="s">
        <v>6428</v>
      </c>
      <c r="AL295" s="2" t="s">
        <v>347</v>
      </c>
    </row>
    <row r="296" spans="1:38">
      <c r="A296" s="2" t="s">
        <v>3735</v>
      </c>
      <c r="B296" s="2" t="s">
        <v>6422</v>
      </c>
      <c r="C296" s="2">
        <v>13</v>
      </c>
      <c r="D296" s="2" t="s">
        <v>1956</v>
      </c>
      <c r="E296" s="2" t="s">
        <v>1944</v>
      </c>
      <c r="F296" s="2" t="s">
        <v>6429</v>
      </c>
      <c r="G296" s="2" t="s">
        <v>6429</v>
      </c>
      <c r="H296" s="2" t="s">
        <v>6430</v>
      </c>
      <c r="I296" s="2" t="s">
        <v>5505</v>
      </c>
      <c r="J296" s="2">
        <v>23</v>
      </c>
      <c r="K296" s="2" t="s">
        <v>1</v>
      </c>
      <c r="L296" s="3">
        <v>41338</v>
      </c>
      <c r="M296" s="2" t="s">
        <v>5531</v>
      </c>
      <c r="N296" s="3">
        <v>41359</v>
      </c>
      <c r="O296" s="3">
        <v>42124</v>
      </c>
      <c r="P296" s="5">
        <v>42460</v>
      </c>
      <c r="Q296" s="2" t="s">
        <v>377</v>
      </c>
      <c r="R296" s="3">
        <v>41404</v>
      </c>
      <c r="S296" s="3">
        <v>41431</v>
      </c>
      <c r="T296" s="2" t="s">
        <v>377</v>
      </c>
      <c r="U296" s="2" t="s">
        <v>377</v>
      </c>
      <c r="V296" s="2" t="s">
        <v>377</v>
      </c>
      <c r="W296" s="2" t="s">
        <v>377</v>
      </c>
      <c r="X296" s="3">
        <v>41767</v>
      </c>
      <c r="Y296" s="2" t="s">
        <v>377</v>
      </c>
      <c r="Z296" s="2" t="s">
        <v>377</v>
      </c>
      <c r="AA296" s="2" t="s">
        <v>377</v>
      </c>
      <c r="AB296" s="2" t="s">
        <v>377</v>
      </c>
      <c r="AC296" s="2" t="s">
        <v>377</v>
      </c>
      <c r="AD296" s="2" t="s">
        <v>377</v>
      </c>
      <c r="AE296" s="2" t="s">
        <v>377</v>
      </c>
      <c r="AF296" s="2" t="s">
        <v>377</v>
      </c>
      <c r="AG296" s="2" t="s">
        <v>377</v>
      </c>
      <c r="AH296" s="2">
        <v>10</v>
      </c>
      <c r="AI296" s="2" t="s">
        <v>377</v>
      </c>
      <c r="AJ296" s="2">
        <v>386</v>
      </c>
      <c r="AK296" s="2" t="s">
        <v>6430</v>
      </c>
      <c r="AL296" s="2" t="s">
        <v>371</v>
      </c>
    </row>
    <row r="297" spans="1:38">
      <c r="A297" s="2" t="s">
        <v>3735</v>
      </c>
      <c r="B297" s="2" t="s">
        <v>6422</v>
      </c>
      <c r="C297" s="2">
        <v>14</v>
      </c>
      <c r="D297" s="2" t="s">
        <v>2065</v>
      </c>
      <c r="E297" s="2" t="s">
        <v>2070</v>
      </c>
      <c r="F297" s="2" t="s">
        <v>3833</v>
      </c>
      <c r="G297" s="2" t="s">
        <v>3835</v>
      </c>
      <c r="H297" s="2" t="s">
        <v>3834</v>
      </c>
      <c r="I297" s="2" t="s">
        <v>5505</v>
      </c>
      <c r="J297" s="2">
        <v>80</v>
      </c>
      <c r="K297" s="2" t="s">
        <v>1</v>
      </c>
      <c r="L297" s="3">
        <v>41507</v>
      </c>
      <c r="M297" s="2" t="s">
        <v>5531</v>
      </c>
      <c r="N297" s="3">
        <v>41512</v>
      </c>
      <c r="O297" s="3">
        <v>42216</v>
      </c>
      <c r="P297" s="5">
        <v>43008</v>
      </c>
      <c r="Q297" s="2" t="s">
        <v>377</v>
      </c>
      <c r="R297" s="3">
        <v>41589</v>
      </c>
      <c r="S297" s="3">
        <v>41522</v>
      </c>
      <c r="T297" s="2" t="s">
        <v>377</v>
      </c>
      <c r="U297" s="2" t="s">
        <v>377</v>
      </c>
      <c r="V297" s="3">
        <v>41428</v>
      </c>
      <c r="W297" s="2" t="s">
        <v>377</v>
      </c>
      <c r="X297" s="2" t="s">
        <v>377</v>
      </c>
      <c r="Y297" s="2" t="s">
        <v>377</v>
      </c>
      <c r="Z297" s="2" t="s">
        <v>377</v>
      </c>
      <c r="AA297" s="2" t="s">
        <v>377</v>
      </c>
      <c r="AB297" s="2" t="s">
        <v>377</v>
      </c>
      <c r="AC297" s="2" t="s">
        <v>377</v>
      </c>
      <c r="AD297" s="2" t="s">
        <v>377</v>
      </c>
      <c r="AE297" s="2" t="s">
        <v>377</v>
      </c>
      <c r="AF297" s="2" t="s">
        <v>377</v>
      </c>
      <c r="AG297" s="2" t="s">
        <v>377</v>
      </c>
      <c r="AH297" s="2">
        <v>10</v>
      </c>
      <c r="AI297" s="2" t="s">
        <v>377</v>
      </c>
      <c r="AJ297" s="2">
        <v>608</v>
      </c>
      <c r="AK297" s="2" t="s">
        <v>3834</v>
      </c>
      <c r="AL297" s="2" t="s">
        <v>347</v>
      </c>
    </row>
    <row r="298" spans="1:38">
      <c r="A298" s="2" t="s">
        <v>3735</v>
      </c>
      <c r="B298" s="2" t="s">
        <v>6422</v>
      </c>
      <c r="C298" s="2">
        <v>14</v>
      </c>
      <c r="D298" s="2" t="s">
        <v>2078</v>
      </c>
      <c r="E298" s="2" t="s">
        <v>2070</v>
      </c>
      <c r="F298" s="2" t="s">
        <v>6431</v>
      </c>
      <c r="G298" s="2" t="s">
        <v>6432</v>
      </c>
      <c r="H298" s="2" t="s">
        <v>6433</v>
      </c>
      <c r="I298" s="2" t="s">
        <v>5505</v>
      </c>
      <c r="J298" s="2">
        <v>80</v>
      </c>
      <c r="K298" s="2" t="s">
        <v>1</v>
      </c>
      <c r="L298" s="3">
        <v>41306</v>
      </c>
      <c r="M298" s="2" t="s">
        <v>5531</v>
      </c>
      <c r="N298" s="3">
        <v>41354</v>
      </c>
      <c r="O298" s="3">
        <v>41973</v>
      </c>
      <c r="P298" s="5">
        <v>42460</v>
      </c>
      <c r="Q298" s="2" t="s">
        <v>377</v>
      </c>
      <c r="R298" s="3">
        <v>41418</v>
      </c>
      <c r="S298" s="3">
        <v>41381</v>
      </c>
      <c r="T298" s="3">
        <v>41457</v>
      </c>
      <c r="U298" s="2" t="s">
        <v>377</v>
      </c>
      <c r="V298" s="2" t="s">
        <v>377</v>
      </c>
      <c r="W298" s="3">
        <v>41646</v>
      </c>
      <c r="X298" s="3">
        <v>41836</v>
      </c>
      <c r="Y298" s="3">
        <v>41887</v>
      </c>
      <c r="Z298" s="3">
        <v>41909</v>
      </c>
      <c r="AA298" s="2" t="s">
        <v>377</v>
      </c>
      <c r="AB298" s="3">
        <v>42107</v>
      </c>
      <c r="AC298" s="2" t="s">
        <v>377</v>
      </c>
      <c r="AD298" s="2" t="s">
        <v>377</v>
      </c>
      <c r="AE298" s="2" t="s">
        <v>377</v>
      </c>
      <c r="AF298" s="2" t="s">
        <v>377</v>
      </c>
      <c r="AG298" s="2" t="s">
        <v>377</v>
      </c>
      <c r="AH298" s="2">
        <v>10</v>
      </c>
      <c r="AI298" s="2" t="s">
        <v>377</v>
      </c>
      <c r="AJ298" s="2">
        <v>843</v>
      </c>
      <c r="AK298" s="2" t="s">
        <v>6434</v>
      </c>
      <c r="AL298" s="2" t="s">
        <v>347</v>
      </c>
    </row>
    <row r="299" spans="1:38">
      <c r="A299" s="2" t="s">
        <v>3735</v>
      </c>
      <c r="B299" s="2" t="s">
        <v>6422</v>
      </c>
      <c r="C299" s="2">
        <v>14</v>
      </c>
      <c r="D299" s="2" t="s">
        <v>2078</v>
      </c>
      <c r="E299" s="2" t="s">
        <v>2070</v>
      </c>
      <c r="F299" s="2" t="s">
        <v>5068</v>
      </c>
      <c r="G299" s="2" t="s">
        <v>6435</v>
      </c>
      <c r="H299" s="2" t="s">
        <v>6436</v>
      </c>
      <c r="I299" s="2" t="s">
        <v>5505</v>
      </c>
      <c r="J299" s="2">
        <v>80</v>
      </c>
      <c r="K299" s="2" t="s">
        <v>1</v>
      </c>
      <c r="L299" s="3">
        <v>41341</v>
      </c>
      <c r="M299" s="2" t="s">
        <v>5531</v>
      </c>
      <c r="N299" s="3">
        <v>41361</v>
      </c>
      <c r="O299" s="3">
        <v>42035</v>
      </c>
      <c r="P299" s="5">
        <v>42643</v>
      </c>
      <c r="Q299" s="2" t="s">
        <v>377</v>
      </c>
      <c r="R299" s="3">
        <v>41568</v>
      </c>
      <c r="S299" s="3">
        <v>41424</v>
      </c>
      <c r="T299" s="2" t="s">
        <v>377</v>
      </c>
      <c r="U299" s="3">
        <v>41760</v>
      </c>
      <c r="V299" s="3">
        <v>41766</v>
      </c>
      <c r="W299" s="2" t="s">
        <v>377</v>
      </c>
      <c r="X299" s="2" t="s">
        <v>377</v>
      </c>
      <c r="Y299" s="2" t="s">
        <v>377</v>
      </c>
      <c r="Z299" s="2" t="s">
        <v>377</v>
      </c>
      <c r="AA299" s="2" t="s">
        <v>377</v>
      </c>
      <c r="AB299" s="2" t="s">
        <v>377</v>
      </c>
      <c r="AC299" s="2" t="s">
        <v>377</v>
      </c>
      <c r="AD299" s="2" t="s">
        <v>377</v>
      </c>
      <c r="AE299" s="2" t="s">
        <v>377</v>
      </c>
      <c r="AF299" s="2" t="s">
        <v>377</v>
      </c>
      <c r="AG299" s="2" t="s">
        <v>377</v>
      </c>
      <c r="AH299" s="2">
        <v>10</v>
      </c>
      <c r="AI299" s="2" t="s">
        <v>377</v>
      </c>
      <c r="AJ299" s="2">
        <v>1142</v>
      </c>
      <c r="AK299" s="2" t="s">
        <v>5069</v>
      </c>
      <c r="AL299" s="2" t="s">
        <v>347</v>
      </c>
    </row>
    <row r="300" spans="1:38">
      <c r="A300" s="2" t="s">
        <v>3735</v>
      </c>
      <c r="B300" s="2" t="s">
        <v>6422</v>
      </c>
      <c r="C300" s="2">
        <v>14</v>
      </c>
      <c r="D300" s="2" t="s">
        <v>2065</v>
      </c>
      <c r="E300" s="2" t="s">
        <v>2070</v>
      </c>
      <c r="F300" s="2" t="s">
        <v>5051</v>
      </c>
      <c r="G300" s="2" t="s">
        <v>6437</v>
      </c>
      <c r="H300" s="2" t="s">
        <v>6438</v>
      </c>
      <c r="I300" s="2" t="s">
        <v>5505</v>
      </c>
      <c r="J300" s="2">
        <v>77</v>
      </c>
      <c r="K300" s="2" t="s">
        <v>1</v>
      </c>
      <c r="L300" s="3">
        <v>41282</v>
      </c>
      <c r="M300" s="2" t="s">
        <v>5531</v>
      </c>
      <c r="N300" s="3">
        <v>41333</v>
      </c>
      <c r="O300" s="3">
        <v>42094</v>
      </c>
      <c r="P300" s="5">
        <v>42521</v>
      </c>
      <c r="Q300" s="2" t="s">
        <v>377</v>
      </c>
      <c r="R300" s="2" t="s">
        <v>377</v>
      </c>
      <c r="S300" s="2" t="s">
        <v>377</v>
      </c>
      <c r="T300" s="2" t="s">
        <v>377</v>
      </c>
      <c r="U300" s="2" t="s">
        <v>377</v>
      </c>
      <c r="V300" s="2" t="s">
        <v>377</v>
      </c>
      <c r="W300" s="2" t="s">
        <v>377</v>
      </c>
      <c r="X300" s="2" t="s">
        <v>377</v>
      </c>
      <c r="Y300" s="2" t="s">
        <v>377</v>
      </c>
      <c r="Z300" s="2" t="s">
        <v>377</v>
      </c>
      <c r="AA300" s="2" t="s">
        <v>377</v>
      </c>
      <c r="AB300" s="2" t="s">
        <v>377</v>
      </c>
      <c r="AC300" s="2" t="s">
        <v>377</v>
      </c>
      <c r="AD300" s="2" t="s">
        <v>377</v>
      </c>
      <c r="AE300" s="2" t="s">
        <v>377</v>
      </c>
      <c r="AF300" s="2" t="s">
        <v>377</v>
      </c>
      <c r="AG300" s="2" t="s">
        <v>377</v>
      </c>
      <c r="AH300" s="2">
        <v>10</v>
      </c>
      <c r="AI300" s="2" t="s">
        <v>377</v>
      </c>
      <c r="AJ300" s="2">
        <v>60001099</v>
      </c>
      <c r="AK300" s="2" t="s">
        <v>5052</v>
      </c>
      <c r="AL300" s="2" t="s">
        <v>347</v>
      </c>
    </row>
    <row r="301" spans="1:38">
      <c r="A301" s="2" t="s">
        <v>3735</v>
      </c>
      <c r="B301" s="2" t="s">
        <v>6422</v>
      </c>
      <c r="C301" s="2">
        <v>14</v>
      </c>
      <c r="D301" s="2" t="s">
        <v>2065</v>
      </c>
      <c r="E301" s="2" t="s">
        <v>2070</v>
      </c>
      <c r="F301" s="2" t="s">
        <v>5077</v>
      </c>
      <c r="G301" s="2" t="s">
        <v>6439</v>
      </c>
      <c r="H301" s="2" t="s">
        <v>5078</v>
      </c>
      <c r="I301" s="2" t="s">
        <v>5530</v>
      </c>
      <c r="J301" s="2">
        <v>8</v>
      </c>
      <c r="K301" s="2" t="s">
        <v>1</v>
      </c>
      <c r="L301" s="3">
        <v>41332</v>
      </c>
      <c r="M301" s="2" t="s">
        <v>5531</v>
      </c>
      <c r="N301" s="3">
        <v>41348</v>
      </c>
      <c r="O301" s="3">
        <v>41364</v>
      </c>
      <c r="P301" s="4" t="s">
        <v>377</v>
      </c>
      <c r="Q301" s="3">
        <v>41355</v>
      </c>
      <c r="R301" s="2" t="s">
        <v>377</v>
      </c>
      <c r="S301" s="2" t="s">
        <v>377</v>
      </c>
      <c r="T301" s="2" t="s">
        <v>377</v>
      </c>
      <c r="U301" s="2" t="s">
        <v>377</v>
      </c>
      <c r="V301" s="2" t="s">
        <v>377</v>
      </c>
      <c r="W301" s="2" t="s">
        <v>377</v>
      </c>
      <c r="X301" s="2" t="s">
        <v>377</v>
      </c>
      <c r="Y301" s="2" t="s">
        <v>377</v>
      </c>
      <c r="Z301" s="3">
        <v>41353</v>
      </c>
      <c r="AA301" s="2" t="s">
        <v>377</v>
      </c>
      <c r="AB301" s="2" t="s">
        <v>377</v>
      </c>
      <c r="AC301" s="3">
        <v>41332</v>
      </c>
      <c r="AD301" s="3">
        <v>41353</v>
      </c>
      <c r="AE301" s="2" t="s">
        <v>377</v>
      </c>
      <c r="AF301" s="2" t="s">
        <v>377</v>
      </c>
      <c r="AG301" s="2" t="s">
        <v>377</v>
      </c>
      <c r="AH301" s="2">
        <v>80</v>
      </c>
      <c r="AI301" s="2" t="s">
        <v>5825</v>
      </c>
      <c r="AJ301" s="2">
        <v>60003983</v>
      </c>
      <c r="AK301" s="2" t="s">
        <v>5078</v>
      </c>
      <c r="AL301" s="2" t="s">
        <v>371</v>
      </c>
    </row>
    <row r="302" spans="1:38">
      <c r="A302" s="2" t="s">
        <v>3735</v>
      </c>
      <c r="B302" s="2" t="s">
        <v>6422</v>
      </c>
      <c r="C302" s="2">
        <v>14</v>
      </c>
      <c r="D302" s="2" t="s">
        <v>2078</v>
      </c>
      <c r="E302" s="2" t="s">
        <v>2070</v>
      </c>
      <c r="F302" s="2" t="s">
        <v>5077</v>
      </c>
      <c r="G302" s="2" t="s">
        <v>6440</v>
      </c>
      <c r="H302" s="2" t="s">
        <v>6441</v>
      </c>
      <c r="I302" s="2" t="s">
        <v>5505</v>
      </c>
      <c r="J302" s="2">
        <v>80</v>
      </c>
      <c r="K302" s="2" t="s">
        <v>1</v>
      </c>
      <c r="L302" s="3">
        <v>41344</v>
      </c>
      <c r="M302" s="2" t="s">
        <v>5531</v>
      </c>
      <c r="N302" s="3">
        <v>41359</v>
      </c>
      <c r="O302" s="3">
        <v>41882</v>
      </c>
      <c r="P302" s="5">
        <v>42460</v>
      </c>
      <c r="Q302" s="2" t="s">
        <v>377</v>
      </c>
      <c r="R302" s="3">
        <v>41453</v>
      </c>
      <c r="S302" s="3">
        <v>41403</v>
      </c>
      <c r="T302" s="3">
        <v>41703</v>
      </c>
      <c r="U302" s="2" t="s">
        <v>377</v>
      </c>
      <c r="V302" s="2" t="s">
        <v>377</v>
      </c>
      <c r="W302" s="3">
        <v>41708</v>
      </c>
      <c r="X302" s="2" t="s">
        <v>377</v>
      </c>
      <c r="Y302" s="3">
        <v>42122</v>
      </c>
      <c r="Z302" s="3">
        <v>42146</v>
      </c>
      <c r="AA302" s="3">
        <v>42153</v>
      </c>
      <c r="AB302" s="3">
        <v>42156</v>
      </c>
      <c r="AC302" s="2" t="s">
        <v>377</v>
      </c>
      <c r="AD302" s="2" t="s">
        <v>377</v>
      </c>
      <c r="AE302" s="2" t="s">
        <v>377</v>
      </c>
      <c r="AF302" s="2" t="s">
        <v>377</v>
      </c>
      <c r="AG302" s="2" t="s">
        <v>377</v>
      </c>
      <c r="AH302" s="2">
        <v>10</v>
      </c>
      <c r="AI302" s="2" t="s">
        <v>377</v>
      </c>
      <c r="AJ302" s="2">
        <v>60003983</v>
      </c>
      <c r="AK302" s="2" t="s">
        <v>5078</v>
      </c>
      <c r="AL302" s="2" t="s">
        <v>347</v>
      </c>
    </row>
    <row r="303" spans="1:38">
      <c r="A303" s="2" t="s">
        <v>3735</v>
      </c>
      <c r="B303" s="2" t="s">
        <v>6422</v>
      </c>
      <c r="C303" s="2">
        <v>14</v>
      </c>
      <c r="D303" s="2" t="s">
        <v>2951</v>
      </c>
      <c r="E303" s="2" t="s">
        <v>2952</v>
      </c>
      <c r="F303" s="2" t="s">
        <v>4996</v>
      </c>
      <c r="G303" s="2" t="s">
        <v>6442</v>
      </c>
      <c r="H303" s="2" t="s">
        <v>6443</v>
      </c>
      <c r="I303" s="2" t="s">
        <v>5530</v>
      </c>
      <c r="J303" s="2">
        <v>80</v>
      </c>
      <c r="K303" s="2" t="s">
        <v>1</v>
      </c>
      <c r="L303" s="3">
        <v>41332</v>
      </c>
      <c r="M303" s="2" t="s">
        <v>5531</v>
      </c>
      <c r="N303" s="3">
        <v>41355</v>
      </c>
      <c r="O303" s="3">
        <v>41943</v>
      </c>
      <c r="P303" s="5">
        <v>42156</v>
      </c>
      <c r="Q303" s="3">
        <v>42156</v>
      </c>
      <c r="R303" s="3">
        <v>41408</v>
      </c>
      <c r="S303" s="3">
        <v>41315</v>
      </c>
      <c r="T303" s="3">
        <v>41613</v>
      </c>
      <c r="U303" s="3">
        <v>41360</v>
      </c>
      <c r="V303" s="3">
        <v>41382</v>
      </c>
      <c r="W303" s="3">
        <v>41620</v>
      </c>
      <c r="X303" s="3">
        <v>41907</v>
      </c>
      <c r="Y303" s="3">
        <v>41919</v>
      </c>
      <c r="Z303" s="3">
        <v>41943</v>
      </c>
      <c r="AA303" s="3">
        <v>41950</v>
      </c>
      <c r="AB303" s="3">
        <v>41949</v>
      </c>
      <c r="AC303" s="3">
        <v>42137</v>
      </c>
      <c r="AD303" s="3">
        <v>41849</v>
      </c>
      <c r="AE303" s="3">
        <v>42152</v>
      </c>
      <c r="AF303" s="3">
        <v>42152</v>
      </c>
      <c r="AG303" s="3">
        <v>42152</v>
      </c>
      <c r="AH303" s="2">
        <v>80</v>
      </c>
      <c r="AI303" s="2" t="s">
        <v>6444</v>
      </c>
      <c r="AJ303" s="2">
        <v>60003984</v>
      </c>
      <c r="AK303" s="2" t="s">
        <v>4997</v>
      </c>
      <c r="AL303" s="2" t="s">
        <v>347</v>
      </c>
    </row>
    <row r="304" spans="1:38">
      <c r="A304" s="2" t="s">
        <v>3735</v>
      </c>
      <c r="B304" s="2" t="s">
        <v>6422</v>
      </c>
      <c r="C304" s="2">
        <v>14</v>
      </c>
      <c r="D304" s="2" t="s">
        <v>1972</v>
      </c>
      <c r="E304" s="2" t="s">
        <v>4986</v>
      </c>
      <c r="F304" s="2" t="s">
        <v>6445</v>
      </c>
      <c r="G304" s="2" t="s">
        <v>6446</v>
      </c>
      <c r="H304" s="2" t="s">
        <v>6447</v>
      </c>
      <c r="I304" s="2" t="s">
        <v>5530</v>
      </c>
      <c r="J304" s="2">
        <v>27</v>
      </c>
      <c r="K304" s="2" t="s">
        <v>1</v>
      </c>
      <c r="L304" s="3">
        <v>41299</v>
      </c>
      <c r="M304" s="2" t="s">
        <v>5531</v>
      </c>
      <c r="N304" s="3">
        <v>41337</v>
      </c>
      <c r="O304" s="3">
        <v>41851</v>
      </c>
      <c r="P304" s="5">
        <v>41670</v>
      </c>
      <c r="Q304" s="3">
        <v>41688</v>
      </c>
      <c r="R304" s="3">
        <v>41290</v>
      </c>
      <c r="S304" s="3">
        <v>41334</v>
      </c>
      <c r="T304" s="2" t="s">
        <v>377</v>
      </c>
      <c r="U304" s="2" t="s">
        <v>377</v>
      </c>
      <c r="V304" s="2" t="s">
        <v>377</v>
      </c>
      <c r="W304" s="3">
        <v>41470</v>
      </c>
      <c r="X304" s="2" t="s">
        <v>377</v>
      </c>
      <c r="Y304" s="2" t="s">
        <v>377</v>
      </c>
      <c r="Z304" s="3">
        <v>41528</v>
      </c>
      <c r="AA304" s="2" t="s">
        <v>377</v>
      </c>
      <c r="AB304" s="2" t="s">
        <v>377</v>
      </c>
      <c r="AC304" s="3">
        <v>41667</v>
      </c>
      <c r="AD304" s="3">
        <v>40963</v>
      </c>
      <c r="AE304" s="2" t="s">
        <v>377</v>
      </c>
      <c r="AF304" s="2" t="s">
        <v>377</v>
      </c>
      <c r="AG304" s="2" t="s">
        <v>377</v>
      </c>
      <c r="AH304" s="2">
        <v>80</v>
      </c>
      <c r="AI304" s="2" t="s">
        <v>6448</v>
      </c>
      <c r="AJ304" s="2">
        <v>1621</v>
      </c>
      <c r="AK304" s="2" t="s">
        <v>6447</v>
      </c>
      <c r="AL304" s="2" t="s">
        <v>371</v>
      </c>
    </row>
    <row r="305" spans="1:38">
      <c r="A305" s="2" t="s">
        <v>3735</v>
      </c>
      <c r="B305" s="2" t="s">
        <v>6422</v>
      </c>
      <c r="C305" s="2">
        <v>14</v>
      </c>
      <c r="D305" s="2" t="s">
        <v>1972</v>
      </c>
      <c r="E305" s="2" t="s">
        <v>1973</v>
      </c>
      <c r="F305" s="2" t="s">
        <v>6445</v>
      </c>
      <c r="G305" s="2" t="s">
        <v>6449</v>
      </c>
      <c r="H305" s="2" t="s">
        <v>6450</v>
      </c>
      <c r="I305" s="2" t="s">
        <v>5530</v>
      </c>
      <c r="J305" s="2">
        <v>80</v>
      </c>
      <c r="K305" s="2" t="s">
        <v>1</v>
      </c>
      <c r="L305" s="3">
        <v>41358</v>
      </c>
      <c r="M305" s="2" t="s">
        <v>5531</v>
      </c>
      <c r="N305" s="3">
        <v>41359</v>
      </c>
      <c r="O305" s="3">
        <v>42094</v>
      </c>
      <c r="P305" s="5">
        <v>42094</v>
      </c>
      <c r="Q305" s="3">
        <v>42079</v>
      </c>
      <c r="R305" s="3">
        <v>41408</v>
      </c>
      <c r="S305" s="3">
        <v>41395</v>
      </c>
      <c r="T305" s="3">
        <v>41415</v>
      </c>
      <c r="U305" s="3">
        <v>41670</v>
      </c>
      <c r="V305" s="2" t="s">
        <v>377</v>
      </c>
      <c r="W305" s="3">
        <v>41670</v>
      </c>
      <c r="X305" s="3">
        <v>41765</v>
      </c>
      <c r="Y305" s="3">
        <v>41799</v>
      </c>
      <c r="Z305" s="3">
        <v>41804</v>
      </c>
      <c r="AA305" s="3">
        <v>41806</v>
      </c>
      <c r="AB305" s="3">
        <v>41829</v>
      </c>
      <c r="AC305" s="3">
        <v>42060</v>
      </c>
      <c r="AD305" s="3">
        <v>41804</v>
      </c>
      <c r="AE305" s="2" t="s">
        <v>377</v>
      </c>
      <c r="AF305" s="2" t="s">
        <v>377</v>
      </c>
      <c r="AG305" s="2" t="s">
        <v>377</v>
      </c>
      <c r="AH305" s="2">
        <v>80</v>
      </c>
      <c r="AI305" s="2" t="s">
        <v>6451</v>
      </c>
      <c r="AJ305" s="2">
        <v>1621</v>
      </c>
      <c r="AK305" s="2" t="s">
        <v>6447</v>
      </c>
      <c r="AL305" s="2" t="s">
        <v>347</v>
      </c>
    </row>
    <row r="306" spans="1:38">
      <c r="A306" s="2" t="s">
        <v>3735</v>
      </c>
      <c r="B306" s="2" t="s">
        <v>6422</v>
      </c>
      <c r="C306" s="2">
        <v>14</v>
      </c>
      <c r="D306" s="2" t="s">
        <v>2951</v>
      </c>
      <c r="E306" s="2" t="s">
        <v>2952</v>
      </c>
      <c r="F306" s="2" t="s">
        <v>5002</v>
      </c>
      <c r="G306" s="2" t="s">
        <v>6452</v>
      </c>
      <c r="H306" s="2" t="s">
        <v>5003</v>
      </c>
      <c r="I306" s="2" t="s">
        <v>5530</v>
      </c>
      <c r="J306" s="2">
        <v>32</v>
      </c>
      <c r="K306" s="2" t="s">
        <v>1</v>
      </c>
      <c r="L306" s="3">
        <v>41323</v>
      </c>
      <c r="M306" s="2" t="s">
        <v>5531</v>
      </c>
      <c r="N306" s="3">
        <v>41355</v>
      </c>
      <c r="O306" s="3">
        <v>41729</v>
      </c>
      <c r="P306" s="5">
        <v>42035</v>
      </c>
      <c r="Q306" s="3">
        <v>42030</v>
      </c>
      <c r="R306" s="3">
        <v>41411</v>
      </c>
      <c r="S306" s="3">
        <v>41431</v>
      </c>
      <c r="T306" s="3">
        <v>41453</v>
      </c>
      <c r="U306" s="2" t="s">
        <v>377</v>
      </c>
      <c r="V306" s="2" t="s">
        <v>377</v>
      </c>
      <c r="W306" s="3">
        <v>41530</v>
      </c>
      <c r="X306" s="3">
        <v>41794</v>
      </c>
      <c r="Y306" s="3">
        <v>41834</v>
      </c>
      <c r="Z306" s="3">
        <v>41866</v>
      </c>
      <c r="AA306" s="3">
        <v>41608</v>
      </c>
      <c r="AB306" s="3">
        <v>41871</v>
      </c>
      <c r="AC306" s="3">
        <v>41991</v>
      </c>
      <c r="AD306" s="3">
        <v>41919</v>
      </c>
      <c r="AE306" s="2" t="s">
        <v>377</v>
      </c>
      <c r="AF306" s="2" t="s">
        <v>377</v>
      </c>
      <c r="AG306" s="3">
        <v>42027</v>
      </c>
      <c r="AH306" s="2">
        <v>80</v>
      </c>
      <c r="AI306" s="2" t="s">
        <v>6453</v>
      </c>
      <c r="AJ306" s="2">
        <v>1650</v>
      </c>
      <c r="AK306" s="2" t="s">
        <v>5003</v>
      </c>
      <c r="AL306" s="2" t="s">
        <v>347</v>
      </c>
    </row>
    <row r="307" spans="1:38">
      <c r="A307" s="2" t="s">
        <v>3735</v>
      </c>
      <c r="B307" s="2" t="s">
        <v>6292</v>
      </c>
      <c r="C307" s="2">
        <v>13</v>
      </c>
      <c r="D307" s="2" t="s">
        <v>1964</v>
      </c>
      <c r="E307" s="2" t="s">
        <v>1944</v>
      </c>
      <c r="F307" s="2" t="s">
        <v>6454</v>
      </c>
      <c r="G307" s="2" t="s">
        <v>6455</v>
      </c>
      <c r="H307" s="2" t="s">
        <v>6456</v>
      </c>
      <c r="I307" s="2" t="s">
        <v>5530</v>
      </c>
      <c r="J307" s="2">
        <v>77</v>
      </c>
      <c r="K307" s="2" t="s">
        <v>4</v>
      </c>
      <c r="L307" s="3">
        <v>41312</v>
      </c>
      <c r="M307" s="2" t="s">
        <v>5531</v>
      </c>
      <c r="N307" s="3">
        <v>41359</v>
      </c>
      <c r="O307" s="3">
        <v>41670</v>
      </c>
      <c r="P307" s="5">
        <v>42063</v>
      </c>
      <c r="Q307" s="3">
        <v>42037</v>
      </c>
      <c r="R307" s="2" t="s">
        <v>377</v>
      </c>
      <c r="S307" s="2" t="s">
        <v>377</v>
      </c>
      <c r="T307" s="2" t="s">
        <v>377</v>
      </c>
      <c r="U307" s="2" t="s">
        <v>377</v>
      </c>
      <c r="V307" s="2" t="s">
        <v>377</v>
      </c>
      <c r="W307" s="2" t="s">
        <v>377</v>
      </c>
      <c r="X307" s="2" t="s">
        <v>377</v>
      </c>
      <c r="Y307" s="2" t="s">
        <v>377</v>
      </c>
      <c r="Z307" s="3">
        <v>41534</v>
      </c>
      <c r="AA307" s="3">
        <v>41528</v>
      </c>
      <c r="AB307" s="3">
        <v>41701</v>
      </c>
      <c r="AC307" s="3">
        <v>41992</v>
      </c>
      <c r="AD307" s="3">
        <v>41995</v>
      </c>
      <c r="AE307" s="3">
        <v>41992</v>
      </c>
      <c r="AF307" s="2" t="s">
        <v>377</v>
      </c>
      <c r="AG307" s="2" t="s">
        <v>377</v>
      </c>
      <c r="AH307" s="2">
        <v>80</v>
      </c>
      <c r="AI307" s="2" t="s">
        <v>6457</v>
      </c>
      <c r="AJ307" s="2">
        <v>60009220</v>
      </c>
      <c r="AK307" s="2" t="s">
        <v>6458</v>
      </c>
      <c r="AL307" s="2" t="s">
        <v>395</v>
      </c>
    </row>
    <row r="308" spans="1:38">
      <c r="A308" s="2" t="s">
        <v>3735</v>
      </c>
      <c r="B308" s="2" t="s">
        <v>6292</v>
      </c>
      <c r="C308" s="2">
        <v>13</v>
      </c>
      <c r="D308" s="2" t="s">
        <v>1943</v>
      </c>
      <c r="E308" s="2" t="s">
        <v>1944</v>
      </c>
      <c r="F308" s="2" t="s">
        <v>6459</v>
      </c>
      <c r="G308" s="2" t="s">
        <v>6460</v>
      </c>
      <c r="H308" s="2" t="s">
        <v>6461</v>
      </c>
      <c r="I308" s="2" t="s">
        <v>5505</v>
      </c>
      <c r="J308" s="2">
        <v>32</v>
      </c>
      <c r="K308" s="2" t="s">
        <v>4</v>
      </c>
      <c r="L308" s="3">
        <v>41348</v>
      </c>
      <c r="M308" s="2" t="s">
        <v>5531</v>
      </c>
      <c r="N308" s="3">
        <v>41359</v>
      </c>
      <c r="O308" s="3">
        <v>41698</v>
      </c>
      <c r="P308" s="5">
        <v>42460</v>
      </c>
      <c r="Q308" s="2" t="s">
        <v>377</v>
      </c>
      <c r="R308" s="2" t="s">
        <v>377</v>
      </c>
      <c r="S308" s="2" t="s">
        <v>377</v>
      </c>
      <c r="T308" s="2" t="s">
        <v>377</v>
      </c>
      <c r="U308" s="2" t="s">
        <v>377</v>
      </c>
      <c r="V308" s="2" t="s">
        <v>377</v>
      </c>
      <c r="W308" s="2" t="s">
        <v>377</v>
      </c>
      <c r="X308" s="2" t="s">
        <v>377</v>
      </c>
      <c r="Y308" s="2" t="s">
        <v>377</v>
      </c>
      <c r="Z308" s="2" t="s">
        <v>377</v>
      </c>
      <c r="AA308" s="2" t="s">
        <v>377</v>
      </c>
      <c r="AB308" s="2" t="s">
        <v>377</v>
      </c>
      <c r="AC308" s="2" t="s">
        <v>377</v>
      </c>
      <c r="AD308" s="2" t="s">
        <v>377</v>
      </c>
      <c r="AE308" s="2" t="s">
        <v>377</v>
      </c>
      <c r="AF308" s="2" t="s">
        <v>377</v>
      </c>
      <c r="AG308" s="2" t="s">
        <v>377</v>
      </c>
      <c r="AH308" s="2">
        <v>10</v>
      </c>
      <c r="AI308" s="2" t="s">
        <v>377</v>
      </c>
      <c r="AJ308" s="2">
        <v>60010539</v>
      </c>
      <c r="AK308" s="2" t="s">
        <v>6462</v>
      </c>
      <c r="AL308" s="2" t="s">
        <v>395</v>
      </c>
    </row>
    <row r="309" spans="1:38">
      <c r="A309" s="2" t="s">
        <v>3735</v>
      </c>
      <c r="B309" s="2" t="s">
        <v>4059</v>
      </c>
      <c r="C309" s="2">
        <v>7</v>
      </c>
      <c r="D309" s="2" t="s">
        <v>1517</v>
      </c>
      <c r="E309" s="2" t="s">
        <v>1478</v>
      </c>
      <c r="F309" s="2" t="s">
        <v>6463</v>
      </c>
      <c r="G309" s="2" t="s">
        <v>6464</v>
      </c>
      <c r="H309" s="2" t="s">
        <v>6465</v>
      </c>
      <c r="I309" s="2" t="s">
        <v>5530</v>
      </c>
      <c r="J309" s="2">
        <v>27</v>
      </c>
      <c r="K309" s="2" t="s">
        <v>4</v>
      </c>
      <c r="L309" s="3">
        <v>41283</v>
      </c>
      <c r="M309" s="2" t="s">
        <v>5531</v>
      </c>
      <c r="N309" s="3">
        <v>41292</v>
      </c>
      <c r="O309" s="3">
        <v>41291</v>
      </c>
      <c r="P309" s="4" t="s">
        <v>377</v>
      </c>
      <c r="Q309" s="3">
        <v>41292</v>
      </c>
      <c r="R309" s="2" t="s">
        <v>377</v>
      </c>
      <c r="S309" s="2" t="s">
        <v>377</v>
      </c>
      <c r="T309" s="2" t="s">
        <v>377</v>
      </c>
      <c r="U309" s="2" t="s">
        <v>377</v>
      </c>
      <c r="V309" s="2" t="s">
        <v>377</v>
      </c>
      <c r="W309" s="2" t="s">
        <v>377</v>
      </c>
      <c r="X309" s="2" t="s">
        <v>377</v>
      </c>
      <c r="Y309" s="2" t="s">
        <v>377</v>
      </c>
      <c r="Z309" s="2" t="s">
        <v>377</v>
      </c>
      <c r="AA309" s="2" t="s">
        <v>377</v>
      </c>
      <c r="AB309" s="2" t="s">
        <v>377</v>
      </c>
      <c r="AC309" s="2" t="s">
        <v>377</v>
      </c>
      <c r="AD309" s="3">
        <v>40963</v>
      </c>
      <c r="AE309" s="2" t="s">
        <v>377</v>
      </c>
      <c r="AF309" s="2" t="s">
        <v>377</v>
      </c>
      <c r="AG309" s="2" t="s">
        <v>377</v>
      </c>
      <c r="AH309" s="2">
        <v>80</v>
      </c>
      <c r="AI309" s="2" t="s">
        <v>6100</v>
      </c>
      <c r="AJ309" s="2">
        <v>60004917</v>
      </c>
      <c r="AK309" s="2" t="s">
        <v>6466</v>
      </c>
      <c r="AL309" s="2" t="s">
        <v>693</v>
      </c>
    </row>
    <row r="310" spans="1:38">
      <c r="A310" s="2" t="s">
        <v>3735</v>
      </c>
      <c r="B310" s="2" t="s">
        <v>4059</v>
      </c>
      <c r="C310" s="2">
        <v>15</v>
      </c>
      <c r="D310" s="2" t="s">
        <v>2184</v>
      </c>
      <c r="E310" s="2" t="s">
        <v>2185</v>
      </c>
      <c r="F310" s="2" t="s">
        <v>6467</v>
      </c>
      <c r="G310" s="2" t="s">
        <v>6468</v>
      </c>
      <c r="H310" s="2" t="s">
        <v>6469</v>
      </c>
      <c r="I310" s="2" t="s">
        <v>5902</v>
      </c>
      <c r="J310" s="2">
        <v>60</v>
      </c>
      <c r="K310" s="2" t="s">
        <v>4</v>
      </c>
      <c r="L310" s="3">
        <v>41346</v>
      </c>
      <c r="M310" s="2" t="s">
        <v>5531</v>
      </c>
      <c r="N310" s="3">
        <v>41346</v>
      </c>
      <c r="O310" s="3">
        <v>41577</v>
      </c>
      <c r="P310" s="5">
        <v>41848</v>
      </c>
      <c r="Q310" s="3">
        <v>41848</v>
      </c>
      <c r="R310" s="2" t="s">
        <v>377</v>
      </c>
      <c r="S310" s="2" t="s">
        <v>377</v>
      </c>
      <c r="T310" s="2" t="s">
        <v>377</v>
      </c>
      <c r="U310" s="2" t="s">
        <v>377</v>
      </c>
      <c r="V310" s="2" t="s">
        <v>377</v>
      </c>
      <c r="W310" s="2" t="s">
        <v>377</v>
      </c>
      <c r="X310" s="2" t="s">
        <v>377</v>
      </c>
      <c r="Y310" s="2" t="s">
        <v>377</v>
      </c>
      <c r="Z310" s="3">
        <v>41746</v>
      </c>
      <c r="AA310" s="2" t="s">
        <v>377</v>
      </c>
      <c r="AB310" s="2" t="s">
        <v>377</v>
      </c>
      <c r="AC310" s="3">
        <v>41813</v>
      </c>
      <c r="AD310" s="3">
        <v>41836</v>
      </c>
      <c r="AE310" s="3">
        <v>41836</v>
      </c>
      <c r="AF310" s="2" t="s">
        <v>377</v>
      </c>
      <c r="AG310" s="2" t="s">
        <v>377</v>
      </c>
      <c r="AH310" s="2">
        <v>80</v>
      </c>
      <c r="AI310" s="2" t="s">
        <v>6470</v>
      </c>
      <c r="AJ310" s="2">
        <v>60009468</v>
      </c>
      <c r="AK310" s="2" t="s">
        <v>6471</v>
      </c>
      <c r="AL310" s="2" t="s">
        <v>395</v>
      </c>
    </row>
    <row r="311" spans="1:38">
      <c r="A311" s="2" t="s">
        <v>3735</v>
      </c>
      <c r="B311" s="2" t="s">
        <v>4059</v>
      </c>
      <c r="C311" s="2">
        <v>7</v>
      </c>
      <c r="D311" s="2" t="s">
        <v>1424</v>
      </c>
      <c r="E311" s="2" t="s">
        <v>1441</v>
      </c>
      <c r="F311" s="2" t="s">
        <v>6472</v>
      </c>
      <c r="G311" s="2" t="s">
        <v>6473</v>
      </c>
      <c r="H311" s="2" t="s">
        <v>6474</v>
      </c>
      <c r="I311" s="2" t="s">
        <v>5530</v>
      </c>
      <c r="J311" s="2">
        <v>52</v>
      </c>
      <c r="K311" s="2" t="s">
        <v>4</v>
      </c>
      <c r="L311" s="3">
        <v>41355</v>
      </c>
      <c r="M311" s="2" t="s">
        <v>5531</v>
      </c>
      <c r="N311" s="3">
        <v>41361</v>
      </c>
      <c r="O311" s="3">
        <v>41729</v>
      </c>
      <c r="P311" s="5">
        <v>41729</v>
      </c>
      <c r="Q311" s="3">
        <v>41722</v>
      </c>
      <c r="R311" s="2" t="s">
        <v>377</v>
      </c>
      <c r="S311" s="2" t="s">
        <v>377</v>
      </c>
      <c r="T311" s="2" t="s">
        <v>377</v>
      </c>
      <c r="U311" s="2" t="s">
        <v>377</v>
      </c>
      <c r="V311" s="2" t="s">
        <v>377</v>
      </c>
      <c r="W311" s="2" t="s">
        <v>377</v>
      </c>
      <c r="X311" s="2" t="s">
        <v>377</v>
      </c>
      <c r="Y311" s="2" t="s">
        <v>377</v>
      </c>
      <c r="Z311" s="2" t="s">
        <v>377</v>
      </c>
      <c r="AA311" s="2" t="s">
        <v>377</v>
      </c>
      <c r="AB311" s="2" t="s">
        <v>377</v>
      </c>
      <c r="AC311" s="3">
        <v>41676</v>
      </c>
      <c r="AD311" s="3">
        <v>40963</v>
      </c>
      <c r="AE311" s="3">
        <v>41716</v>
      </c>
      <c r="AF311" s="2" t="s">
        <v>377</v>
      </c>
      <c r="AG311" s="2" t="s">
        <v>377</v>
      </c>
      <c r="AH311" s="2">
        <v>80</v>
      </c>
      <c r="AI311" s="2" t="s">
        <v>6475</v>
      </c>
      <c r="AJ311" s="2">
        <v>60010471</v>
      </c>
      <c r="AK311" s="2" t="s">
        <v>6476</v>
      </c>
      <c r="AL311" s="2" t="s">
        <v>395</v>
      </c>
    </row>
    <row r="312" spans="1:38">
      <c r="A312" s="2" t="s">
        <v>3735</v>
      </c>
      <c r="B312" s="2" t="s">
        <v>4059</v>
      </c>
      <c r="C312" s="2">
        <v>15</v>
      </c>
      <c r="D312" s="2" t="s">
        <v>2184</v>
      </c>
      <c r="E312" s="2" t="s">
        <v>2185</v>
      </c>
      <c r="F312" s="2" t="s">
        <v>6477</v>
      </c>
      <c r="G312" s="2" t="s">
        <v>6477</v>
      </c>
      <c r="H312" s="2" t="s">
        <v>6478</v>
      </c>
      <c r="I312" s="2" t="s">
        <v>5530</v>
      </c>
      <c r="J312" s="2">
        <v>2</v>
      </c>
      <c r="K312" s="2" t="s">
        <v>4</v>
      </c>
      <c r="L312" s="3">
        <v>41294</v>
      </c>
      <c r="M312" s="2" t="s">
        <v>5531</v>
      </c>
      <c r="N312" s="3">
        <v>41305</v>
      </c>
      <c r="O312" s="3">
        <v>41360</v>
      </c>
      <c r="P312" s="4" t="s">
        <v>377</v>
      </c>
      <c r="Q312" s="3">
        <v>41360</v>
      </c>
      <c r="R312" s="2" t="s">
        <v>377</v>
      </c>
      <c r="S312" s="2" t="s">
        <v>377</v>
      </c>
      <c r="T312" s="2" t="s">
        <v>377</v>
      </c>
      <c r="U312" s="2" t="s">
        <v>377</v>
      </c>
      <c r="V312" s="2" t="s">
        <v>377</v>
      </c>
      <c r="W312" s="2" t="s">
        <v>377</v>
      </c>
      <c r="X312" s="2" t="s">
        <v>377</v>
      </c>
      <c r="Y312" s="2" t="s">
        <v>377</v>
      </c>
      <c r="Z312" s="2" t="s">
        <v>377</v>
      </c>
      <c r="AA312" s="2" t="s">
        <v>377</v>
      </c>
      <c r="AB312" s="2" t="s">
        <v>377</v>
      </c>
      <c r="AC312" s="2" t="s">
        <v>377</v>
      </c>
      <c r="AD312" s="3">
        <v>41360</v>
      </c>
      <c r="AE312" s="3">
        <v>41360</v>
      </c>
      <c r="AF312" s="2" t="s">
        <v>377</v>
      </c>
      <c r="AG312" s="2" t="s">
        <v>377</v>
      </c>
      <c r="AH312" s="2">
        <v>80</v>
      </c>
      <c r="AI312" s="2" t="s">
        <v>5813</v>
      </c>
      <c r="AJ312" s="2">
        <v>1310</v>
      </c>
      <c r="AK312" s="2" t="s">
        <v>6478</v>
      </c>
      <c r="AL312" s="2" t="s">
        <v>693</v>
      </c>
    </row>
    <row r="313" spans="1:38">
      <c r="A313" s="2" t="s">
        <v>3735</v>
      </c>
      <c r="B313" s="2" t="s">
        <v>3812</v>
      </c>
      <c r="C313" s="2">
        <v>14</v>
      </c>
      <c r="D313" s="2" t="s">
        <v>1993</v>
      </c>
      <c r="E313" s="2" t="s">
        <v>2014</v>
      </c>
      <c r="F313" s="2" t="s">
        <v>6479</v>
      </c>
      <c r="G313" s="2" t="s">
        <v>2016</v>
      </c>
      <c r="H313" s="2" t="s">
        <v>2015</v>
      </c>
      <c r="I313" s="2" t="s">
        <v>5530</v>
      </c>
      <c r="J313" s="2">
        <v>8</v>
      </c>
      <c r="K313" s="2" t="s">
        <v>4</v>
      </c>
      <c r="L313" s="3">
        <v>41266</v>
      </c>
      <c r="M313" s="2" t="s">
        <v>5531</v>
      </c>
      <c r="N313" s="3">
        <v>41337</v>
      </c>
      <c r="O313" s="3">
        <v>41728</v>
      </c>
      <c r="P313" s="4" t="s">
        <v>377</v>
      </c>
      <c r="Q313" s="3">
        <v>41465</v>
      </c>
      <c r="R313" s="2" t="s">
        <v>377</v>
      </c>
      <c r="S313" s="2" t="s">
        <v>377</v>
      </c>
      <c r="T313" s="2" t="s">
        <v>377</v>
      </c>
      <c r="U313" s="2" t="s">
        <v>377</v>
      </c>
      <c r="V313" s="2" t="s">
        <v>377</v>
      </c>
      <c r="W313" s="2" t="s">
        <v>377</v>
      </c>
      <c r="X313" s="2" t="s">
        <v>377</v>
      </c>
      <c r="Y313" s="2" t="s">
        <v>377</v>
      </c>
      <c r="Z313" s="3">
        <v>41464</v>
      </c>
      <c r="AA313" s="2" t="s">
        <v>377</v>
      </c>
      <c r="AB313" s="2" t="s">
        <v>377</v>
      </c>
      <c r="AC313" s="3">
        <v>41464</v>
      </c>
      <c r="AD313" s="3">
        <v>41464</v>
      </c>
      <c r="AE313" s="2" t="s">
        <v>377</v>
      </c>
      <c r="AF313" s="2" t="s">
        <v>377</v>
      </c>
      <c r="AG313" s="2" t="s">
        <v>377</v>
      </c>
      <c r="AH313" s="2">
        <v>80</v>
      </c>
      <c r="AI313" s="2" t="s">
        <v>6480</v>
      </c>
      <c r="AJ313" s="2">
        <v>60005233</v>
      </c>
      <c r="AK313" s="2" t="s">
        <v>6481</v>
      </c>
      <c r="AL313" s="2" t="s">
        <v>693</v>
      </c>
    </row>
    <row r="314" spans="1:38">
      <c r="A314" s="2" t="s">
        <v>3735</v>
      </c>
      <c r="B314" s="2" t="s">
        <v>3812</v>
      </c>
      <c r="C314" s="2">
        <v>14</v>
      </c>
      <c r="D314" s="2" t="s">
        <v>1978</v>
      </c>
      <c r="E314" s="2" t="s">
        <v>1979</v>
      </c>
      <c r="F314" s="2" t="s">
        <v>6482</v>
      </c>
      <c r="G314" s="2" t="s">
        <v>6483</v>
      </c>
      <c r="H314" s="2" t="s">
        <v>6484</v>
      </c>
      <c r="I314" s="2" t="s">
        <v>5530</v>
      </c>
      <c r="J314" s="2">
        <v>8</v>
      </c>
      <c r="K314" s="2" t="s">
        <v>4</v>
      </c>
      <c r="L314" s="3">
        <v>41291</v>
      </c>
      <c r="M314" s="2" t="s">
        <v>5531</v>
      </c>
      <c r="N314" s="3">
        <v>41311</v>
      </c>
      <c r="O314" s="3">
        <v>41326</v>
      </c>
      <c r="P314" s="5">
        <v>41327</v>
      </c>
      <c r="Q314" s="3">
        <v>41326</v>
      </c>
      <c r="R314" s="2" t="s">
        <v>377</v>
      </c>
      <c r="S314" s="2" t="s">
        <v>377</v>
      </c>
      <c r="T314" s="2" t="s">
        <v>377</v>
      </c>
      <c r="U314" s="2" t="s">
        <v>377</v>
      </c>
      <c r="V314" s="2" t="s">
        <v>377</v>
      </c>
      <c r="W314" s="2" t="s">
        <v>377</v>
      </c>
      <c r="X314" s="2" t="s">
        <v>377</v>
      </c>
      <c r="Y314" s="2" t="s">
        <v>377</v>
      </c>
      <c r="Z314" s="2" t="s">
        <v>377</v>
      </c>
      <c r="AA314" s="2" t="s">
        <v>377</v>
      </c>
      <c r="AB314" s="2" t="s">
        <v>377</v>
      </c>
      <c r="AC314" s="2" t="s">
        <v>377</v>
      </c>
      <c r="AD314" s="2" t="s">
        <v>377</v>
      </c>
      <c r="AE314" s="2" t="s">
        <v>377</v>
      </c>
      <c r="AF314" s="2" t="s">
        <v>377</v>
      </c>
      <c r="AG314" s="2" t="s">
        <v>377</v>
      </c>
      <c r="AH314" s="2">
        <v>80</v>
      </c>
      <c r="AI314" s="2" t="s">
        <v>6485</v>
      </c>
      <c r="AJ314" s="2">
        <v>60005256</v>
      </c>
      <c r="AK314" s="2" t="s">
        <v>6486</v>
      </c>
      <c r="AL314" s="2" t="s">
        <v>693</v>
      </c>
    </row>
    <row r="315" spans="1:38">
      <c r="A315" s="2" t="s">
        <v>3735</v>
      </c>
      <c r="B315" s="2" t="s">
        <v>3812</v>
      </c>
      <c r="C315" s="2">
        <v>14</v>
      </c>
      <c r="D315" s="2" t="s">
        <v>1978</v>
      </c>
      <c r="E315" s="2" t="s">
        <v>1979</v>
      </c>
      <c r="F315" s="2" t="s">
        <v>5008</v>
      </c>
      <c r="G315" s="2" t="s">
        <v>5010</v>
      </c>
      <c r="H315" s="2" t="s">
        <v>5009</v>
      </c>
      <c r="I315" s="2" t="s">
        <v>5530</v>
      </c>
      <c r="J315" s="2">
        <v>5</v>
      </c>
      <c r="K315" s="2" t="s">
        <v>4</v>
      </c>
      <c r="L315" s="3">
        <v>41289</v>
      </c>
      <c r="M315" s="2" t="s">
        <v>5531</v>
      </c>
      <c r="N315" s="3">
        <v>41311</v>
      </c>
      <c r="O315" s="3">
        <v>41333</v>
      </c>
      <c r="P315" s="5">
        <v>41333</v>
      </c>
      <c r="Q315" s="3">
        <v>41334</v>
      </c>
      <c r="R315" s="2" t="s">
        <v>377</v>
      </c>
      <c r="S315" s="2" t="s">
        <v>377</v>
      </c>
      <c r="T315" s="2" t="s">
        <v>377</v>
      </c>
      <c r="U315" s="2" t="s">
        <v>377</v>
      </c>
      <c r="V315" s="2" t="s">
        <v>377</v>
      </c>
      <c r="W315" s="2" t="s">
        <v>377</v>
      </c>
      <c r="X315" s="2" t="s">
        <v>377</v>
      </c>
      <c r="Y315" s="2" t="s">
        <v>377</v>
      </c>
      <c r="Z315" s="2" t="s">
        <v>377</v>
      </c>
      <c r="AA315" s="2" t="s">
        <v>377</v>
      </c>
      <c r="AB315" s="2" t="s">
        <v>377</v>
      </c>
      <c r="AC315" s="2" t="s">
        <v>377</v>
      </c>
      <c r="AD315" s="3">
        <v>41333</v>
      </c>
      <c r="AE315" s="2" t="s">
        <v>377</v>
      </c>
      <c r="AF315" s="2" t="s">
        <v>377</v>
      </c>
      <c r="AG315" s="2" t="s">
        <v>377</v>
      </c>
      <c r="AH315" s="2">
        <v>80</v>
      </c>
      <c r="AI315" s="2" t="s">
        <v>5958</v>
      </c>
      <c r="AJ315" s="2">
        <v>60006039</v>
      </c>
      <c r="AK315" s="2" t="s">
        <v>5012</v>
      </c>
      <c r="AL315" s="2" t="s">
        <v>693</v>
      </c>
    </row>
    <row r="316" spans="1:38">
      <c r="A316" s="2" t="s">
        <v>3735</v>
      </c>
      <c r="B316" s="2" t="s">
        <v>3812</v>
      </c>
      <c r="C316" s="2">
        <v>14</v>
      </c>
      <c r="D316" s="2" t="s">
        <v>2040</v>
      </c>
      <c r="E316" s="2" t="s">
        <v>2051</v>
      </c>
      <c r="F316" s="2" t="s">
        <v>6487</v>
      </c>
      <c r="G316" s="2" t="s">
        <v>6488</v>
      </c>
      <c r="H316" s="2" t="s">
        <v>6489</v>
      </c>
      <c r="I316" s="2" t="s">
        <v>5530</v>
      </c>
      <c r="J316" s="2">
        <v>80</v>
      </c>
      <c r="K316" s="2" t="s">
        <v>4</v>
      </c>
      <c r="L316" s="3">
        <v>41327</v>
      </c>
      <c r="M316" s="2" t="s">
        <v>5531</v>
      </c>
      <c r="N316" s="3">
        <v>41327</v>
      </c>
      <c r="O316" s="3">
        <v>41728</v>
      </c>
      <c r="P316" s="5">
        <v>41851</v>
      </c>
      <c r="Q316" s="3">
        <v>41834</v>
      </c>
      <c r="R316" s="2" t="s">
        <v>377</v>
      </c>
      <c r="S316" s="2" t="s">
        <v>377</v>
      </c>
      <c r="T316" s="2" t="s">
        <v>377</v>
      </c>
      <c r="U316" s="2" t="s">
        <v>377</v>
      </c>
      <c r="V316" s="2" t="s">
        <v>377</v>
      </c>
      <c r="W316" s="2" t="s">
        <v>377</v>
      </c>
      <c r="X316" s="2" t="s">
        <v>377</v>
      </c>
      <c r="Y316" s="2" t="s">
        <v>377</v>
      </c>
      <c r="Z316" s="2" t="s">
        <v>377</v>
      </c>
      <c r="AA316" s="2" t="s">
        <v>377</v>
      </c>
      <c r="AB316" s="2" t="s">
        <v>377</v>
      </c>
      <c r="AC316" s="3">
        <v>41810</v>
      </c>
      <c r="AD316" s="3">
        <v>40963</v>
      </c>
      <c r="AE316" s="2" t="s">
        <v>377</v>
      </c>
      <c r="AF316" s="2" t="s">
        <v>377</v>
      </c>
      <c r="AG316" s="2" t="s">
        <v>377</v>
      </c>
      <c r="AH316" s="2">
        <v>80</v>
      </c>
      <c r="AI316" s="2" t="s">
        <v>6490</v>
      </c>
      <c r="AJ316" s="2">
        <v>60010403</v>
      </c>
      <c r="AK316" s="2" t="s">
        <v>6491</v>
      </c>
      <c r="AL316" s="2" t="s">
        <v>395</v>
      </c>
    </row>
    <row r="317" spans="1:38">
      <c r="A317" s="2" t="s">
        <v>3735</v>
      </c>
      <c r="B317" s="2" t="s">
        <v>6395</v>
      </c>
      <c r="C317" s="2">
        <v>7</v>
      </c>
      <c r="D317" s="2" t="s">
        <v>1473</v>
      </c>
      <c r="E317" s="2" t="s">
        <v>1478</v>
      </c>
      <c r="F317" s="2" t="s">
        <v>6492</v>
      </c>
      <c r="G317" s="2" t="s">
        <v>6493</v>
      </c>
      <c r="H317" s="2" t="s">
        <v>2908</v>
      </c>
      <c r="I317" s="2" t="s">
        <v>5530</v>
      </c>
      <c r="J317" s="2">
        <v>29</v>
      </c>
      <c r="K317" s="2" t="s">
        <v>4</v>
      </c>
      <c r="L317" s="3">
        <v>41325</v>
      </c>
      <c r="M317" s="2" t="s">
        <v>5531</v>
      </c>
      <c r="N317" s="3">
        <v>41345</v>
      </c>
      <c r="O317" s="3">
        <v>41639</v>
      </c>
      <c r="P317" s="5">
        <v>41670</v>
      </c>
      <c r="Q317" s="3">
        <v>41645</v>
      </c>
      <c r="R317" s="2" t="s">
        <v>377</v>
      </c>
      <c r="S317" s="2" t="s">
        <v>377</v>
      </c>
      <c r="T317" s="2" t="s">
        <v>377</v>
      </c>
      <c r="U317" s="2" t="s">
        <v>377</v>
      </c>
      <c r="V317" s="2" t="s">
        <v>377</v>
      </c>
      <c r="W317" s="2" t="s">
        <v>377</v>
      </c>
      <c r="X317" s="2" t="s">
        <v>377</v>
      </c>
      <c r="Y317" s="2" t="s">
        <v>377</v>
      </c>
      <c r="Z317" s="3">
        <v>41294</v>
      </c>
      <c r="AA317" s="2" t="s">
        <v>377</v>
      </c>
      <c r="AB317" s="2" t="s">
        <v>377</v>
      </c>
      <c r="AC317" s="3">
        <v>41597</v>
      </c>
      <c r="AD317" s="3">
        <v>40963</v>
      </c>
      <c r="AE317" s="3">
        <v>41618</v>
      </c>
      <c r="AF317" s="2" t="s">
        <v>377</v>
      </c>
      <c r="AG317" s="2" t="s">
        <v>377</v>
      </c>
      <c r="AH317" s="2">
        <v>80</v>
      </c>
      <c r="AI317" s="2" t="s">
        <v>6494</v>
      </c>
      <c r="AJ317" s="2">
        <v>60005248</v>
      </c>
      <c r="AK317" s="2" t="s">
        <v>2908</v>
      </c>
      <c r="AL317" s="2" t="s">
        <v>693</v>
      </c>
    </row>
    <row r="318" spans="1:38">
      <c r="A318" s="2" t="s">
        <v>3735</v>
      </c>
      <c r="B318" s="2" t="s">
        <v>6395</v>
      </c>
      <c r="C318" s="2">
        <v>15</v>
      </c>
      <c r="D318" s="2" t="s">
        <v>2259</v>
      </c>
      <c r="E318" s="2" t="s">
        <v>6495</v>
      </c>
      <c r="F318" s="2" t="s">
        <v>6496</v>
      </c>
      <c r="G318" s="2" t="s">
        <v>6497</v>
      </c>
      <c r="H318" s="2" t="s">
        <v>6498</v>
      </c>
      <c r="I318" s="2" t="s">
        <v>5530</v>
      </c>
      <c r="J318" s="2">
        <v>79</v>
      </c>
      <c r="K318" s="2" t="s">
        <v>4</v>
      </c>
      <c r="L318" s="3">
        <v>41317</v>
      </c>
      <c r="M318" s="2" t="s">
        <v>5531</v>
      </c>
      <c r="N318" s="3">
        <v>41346</v>
      </c>
      <c r="O318" s="3">
        <v>42459</v>
      </c>
      <c r="P318" s="4" t="s">
        <v>377</v>
      </c>
      <c r="Q318" s="3">
        <v>41547</v>
      </c>
      <c r="R318" s="2" t="s">
        <v>377</v>
      </c>
      <c r="S318" s="2" t="s">
        <v>377</v>
      </c>
      <c r="T318" s="2" t="s">
        <v>377</v>
      </c>
      <c r="U318" s="2" t="s">
        <v>377</v>
      </c>
      <c r="V318" s="2" t="s">
        <v>377</v>
      </c>
      <c r="W318" s="2" t="s">
        <v>377</v>
      </c>
      <c r="X318" s="2" t="s">
        <v>377</v>
      </c>
      <c r="Y318" s="2" t="s">
        <v>377</v>
      </c>
      <c r="Z318" s="3">
        <v>41421</v>
      </c>
      <c r="AA318" s="2" t="s">
        <v>377</v>
      </c>
      <c r="AB318" s="2" t="s">
        <v>377</v>
      </c>
      <c r="AC318" s="3">
        <v>41522</v>
      </c>
      <c r="AD318" s="3">
        <v>40960</v>
      </c>
      <c r="AE318" s="2" t="s">
        <v>377</v>
      </c>
      <c r="AF318" s="2" t="s">
        <v>377</v>
      </c>
      <c r="AG318" s="2" t="s">
        <v>377</v>
      </c>
      <c r="AH318" s="2">
        <v>80</v>
      </c>
      <c r="AI318" s="2" t="s">
        <v>6499</v>
      </c>
      <c r="AJ318" s="2">
        <v>60009471</v>
      </c>
      <c r="AK318" s="2" t="s">
        <v>6500</v>
      </c>
      <c r="AL318" s="2" t="s">
        <v>395</v>
      </c>
    </row>
    <row r="319" spans="1:38">
      <c r="A319" s="2" t="s">
        <v>3735</v>
      </c>
      <c r="B319" s="2" t="s">
        <v>6395</v>
      </c>
      <c r="C319" s="2">
        <v>7</v>
      </c>
      <c r="D319" s="2" t="s">
        <v>1556</v>
      </c>
      <c r="E319" s="2" t="s">
        <v>1478</v>
      </c>
      <c r="F319" s="2" t="s">
        <v>4742</v>
      </c>
      <c r="G319" s="2" t="s">
        <v>4744</v>
      </c>
      <c r="H319" s="2" t="s">
        <v>4743</v>
      </c>
      <c r="I319" s="2" t="s">
        <v>5530</v>
      </c>
      <c r="J319" s="2">
        <v>50</v>
      </c>
      <c r="K319" s="2" t="s">
        <v>4</v>
      </c>
      <c r="L319" s="3">
        <v>41359</v>
      </c>
      <c r="M319" s="2" t="s">
        <v>5531</v>
      </c>
      <c r="N319" s="3">
        <v>41361</v>
      </c>
      <c r="O319" s="3">
        <v>41578</v>
      </c>
      <c r="P319" s="5">
        <v>41608</v>
      </c>
      <c r="Q319" s="3">
        <v>41652</v>
      </c>
      <c r="R319" s="2" t="s">
        <v>377</v>
      </c>
      <c r="S319" s="2" t="s">
        <v>377</v>
      </c>
      <c r="T319" s="2" t="s">
        <v>377</v>
      </c>
      <c r="U319" s="2" t="s">
        <v>377</v>
      </c>
      <c r="V319" s="2" t="s">
        <v>377</v>
      </c>
      <c r="W319" s="2" t="s">
        <v>377</v>
      </c>
      <c r="X319" s="2" t="s">
        <v>377</v>
      </c>
      <c r="Y319" s="2" t="s">
        <v>377</v>
      </c>
      <c r="Z319" s="3">
        <v>41361</v>
      </c>
      <c r="AA319" s="2" t="s">
        <v>377</v>
      </c>
      <c r="AB319" s="2" t="s">
        <v>377</v>
      </c>
      <c r="AC319" s="3">
        <v>41594</v>
      </c>
      <c r="AD319" s="3">
        <v>41361</v>
      </c>
      <c r="AE319" s="2" t="s">
        <v>377</v>
      </c>
      <c r="AF319" s="2" t="s">
        <v>377</v>
      </c>
      <c r="AG319" s="2" t="s">
        <v>377</v>
      </c>
      <c r="AH319" s="2">
        <v>80</v>
      </c>
      <c r="AI319" s="2" t="s">
        <v>6501</v>
      </c>
      <c r="AJ319" s="2">
        <v>60005197</v>
      </c>
      <c r="AK319" s="2" t="s">
        <v>4746</v>
      </c>
      <c r="AL319" s="2" t="s">
        <v>395</v>
      </c>
    </row>
    <row r="320" spans="1:38">
      <c r="A320" s="2" t="s">
        <v>3735</v>
      </c>
      <c r="B320" s="2" t="s">
        <v>6395</v>
      </c>
      <c r="C320" s="2">
        <v>15</v>
      </c>
      <c r="D320" s="2" t="s">
        <v>2156</v>
      </c>
      <c r="E320" s="2" t="s">
        <v>6412</v>
      </c>
      <c r="F320" s="2" t="s">
        <v>6502</v>
      </c>
      <c r="G320" s="2" t="s">
        <v>6503</v>
      </c>
      <c r="H320" s="2" t="s">
        <v>6504</v>
      </c>
      <c r="I320" s="2" t="s">
        <v>5530</v>
      </c>
      <c r="J320" s="2">
        <v>80</v>
      </c>
      <c r="K320" s="2" t="s">
        <v>4</v>
      </c>
      <c r="L320" s="3">
        <v>41305</v>
      </c>
      <c r="M320" s="2" t="s">
        <v>5531</v>
      </c>
      <c r="N320" s="3">
        <v>41327</v>
      </c>
      <c r="O320" s="3">
        <v>41608</v>
      </c>
      <c r="P320" s="5">
        <v>41639</v>
      </c>
      <c r="Q320" s="3">
        <v>41645</v>
      </c>
      <c r="R320" s="2" t="s">
        <v>377</v>
      </c>
      <c r="S320" s="2" t="s">
        <v>377</v>
      </c>
      <c r="T320" s="2" t="s">
        <v>377</v>
      </c>
      <c r="U320" s="2" t="s">
        <v>377</v>
      </c>
      <c r="V320" s="2" t="s">
        <v>377</v>
      </c>
      <c r="W320" s="2" t="s">
        <v>377</v>
      </c>
      <c r="X320" s="2" t="s">
        <v>377</v>
      </c>
      <c r="Y320" s="2" t="s">
        <v>377</v>
      </c>
      <c r="Z320" s="3">
        <v>41617</v>
      </c>
      <c r="AA320" s="2" t="s">
        <v>377</v>
      </c>
      <c r="AB320" s="2" t="s">
        <v>377</v>
      </c>
      <c r="AC320" s="3">
        <v>41617</v>
      </c>
      <c r="AD320" s="3">
        <v>41617</v>
      </c>
      <c r="AE320" s="2" t="s">
        <v>377</v>
      </c>
      <c r="AF320" s="2" t="s">
        <v>377</v>
      </c>
      <c r="AG320" s="2" t="s">
        <v>377</v>
      </c>
      <c r="AH320" s="2">
        <v>80</v>
      </c>
      <c r="AI320" s="2" t="s">
        <v>6505</v>
      </c>
      <c r="AJ320" s="2">
        <v>60009502</v>
      </c>
      <c r="AK320" s="2" t="s">
        <v>6506</v>
      </c>
      <c r="AL320" s="2" t="s">
        <v>395</v>
      </c>
    </row>
    <row r="321" spans="1:38">
      <c r="A321" s="2" t="s">
        <v>3735</v>
      </c>
      <c r="B321" s="2" t="s">
        <v>6395</v>
      </c>
      <c r="C321" s="2">
        <v>15</v>
      </c>
      <c r="D321" s="2" t="s">
        <v>2184</v>
      </c>
      <c r="E321" s="2" t="s">
        <v>2185</v>
      </c>
      <c r="F321" s="2" t="s">
        <v>6507</v>
      </c>
      <c r="G321" s="2" t="s">
        <v>6508</v>
      </c>
      <c r="H321" s="2" t="s">
        <v>6509</v>
      </c>
      <c r="I321" s="2" t="s">
        <v>5902</v>
      </c>
      <c r="J321" s="2">
        <v>80</v>
      </c>
      <c r="K321" s="2" t="s">
        <v>4</v>
      </c>
      <c r="L321" s="3">
        <v>41396</v>
      </c>
      <c r="M321" s="2" t="s">
        <v>5531</v>
      </c>
      <c r="N321" s="3">
        <v>41418</v>
      </c>
      <c r="O321" s="3">
        <v>41608</v>
      </c>
      <c r="P321" s="5">
        <v>41820</v>
      </c>
      <c r="Q321" s="3">
        <v>41813</v>
      </c>
      <c r="R321" s="2" t="s">
        <v>377</v>
      </c>
      <c r="S321" s="2" t="s">
        <v>377</v>
      </c>
      <c r="T321" s="2" t="s">
        <v>377</v>
      </c>
      <c r="U321" s="2" t="s">
        <v>377</v>
      </c>
      <c r="V321" s="2" t="s">
        <v>377</v>
      </c>
      <c r="W321" s="2" t="s">
        <v>377</v>
      </c>
      <c r="X321" s="2" t="s">
        <v>377</v>
      </c>
      <c r="Y321" s="2" t="s">
        <v>377</v>
      </c>
      <c r="Z321" s="3">
        <v>41445</v>
      </c>
      <c r="AA321" s="2" t="s">
        <v>377</v>
      </c>
      <c r="AB321" s="2" t="s">
        <v>377</v>
      </c>
      <c r="AC321" s="3">
        <v>41760</v>
      </c>
      <c r="AD321" s="3">
        <v>41057</v>
      </c>
      <c r="AE321" s="3">
        <v>41791</v>
      </c>
      <c r="AF321" s="2" t="s">
        <v>377</v>
      </c>
      <c r="AG321" s="2" t="s">
        <v>377</v>
      </c>
      <c r="AH321" s="2">
        <v>80</v>
      </c>
      <c r="AI321" s="2" t="s">
        <v>6510</v>
      </c>
      <c r="AJ321" s="2">
        <v>60009504</v>
      </c>
      <c r="AK321" s="2" t="s">
        <v>6511</v>
      </c>
      <c r="AL321" s="2" t="s">
        <v>395</v>
      </c>
    </row>
    <row r="322" spans="1:38">
      <c r="A322" s="2" t="s">
        <v>3735</v>
      </c>
      <c r="B322" s="2" t="s">
        <v>6395</v>
      </c>
      <c r="C322" s="2">
        <v>15</v>
      </c>
      <c r="D322" s="2" t="s">
        <v>2239</v>
      </c>
      <c r="E322" s="2" t="s">
        <v>2240</v>
      </c>
      <c r="F322" s="2" t="s">
        <v>6512</v>
      </c>
      <c r="G322" s="2" t="s">
        <v>6513</v>
      </c>
      <c r="H322" s="2" t="s">
        <v>6514</v>
      </c>
      <c r="I322" s="2" t="s">
        <v>5902</v>
      </c>
      <c r="J322" s="2">
        <v>80</v>
      </c>
      <c r="K322" s="2" t="s">
        <v>4</v>
      </c>
      <c r="L322" s="3">
        <v>41318</v>
      </c>
      <c r="M322" s="2" t="s">
        <v>5531</v>
      </c>
      <c r="N322" s="3">
        <v>41331</v>
      </c>
      <c r="O322" s="3">
        <v>41729</v>
      </c>
      <c r="P322" s="5">
        <v>41856</v>
      </c>
      <c r="Q322" s="3">
        <v>41862</v>
      </c>
      <c r="R322" s="2" t="s">
        <v>377</v>
      </c>
      <c r="S322" s="2" t="s">
        <v>377</v>
      </c>
      <c r="T322" s="2" t="s">
        <v>377</v>
      </c>
      <c r="U322" s="2" t="s">
        <v>377</v>
      </c>
      <c r="V322" s="2" t="s">
        <v>377</v>
      </c>
      <c r="W322" s="2" t="s">
        <v>377</v>
      </c>
      <c r="X322" s="2" t="s">
        <v>377</v>
      </c>
      <c r="Y322" s="2" t="s">
        <v>377</v>
      </c>
      <c r="Z322" s="3">
        <v>41569</v>
      </c>
      <c r="AA322" s="2" t="s">
        <v>377</v>
      </c>
      <c r="AB322" s="2" t="s">
        <v>377</v>
      </c>
      <c r="AC322" s="2" t="s">
        <v>377</v>
      </c>
      <c r="AD322" s="3">
        <v>41569</v>
      </c>
      <c r="AE322" s="2" t="s">
        <v>377</v>
      </c>
      <c r="AF322" s="2" t="s">
        <v>377</v>
      </c>
      <c r="AG322" s="2" t="s">
        <v>377</v>
      </c>
      <c r="AH322" s="2">
        <v>80</v>
      </c>
      <c r="AI322" s="2" t="s">
        <v>6515</v>
      </c>
      <c r="AJ322" s="2">
        <v>1310</v>
      </c>
      <c r="AK322" s="2" t="s">
        <v>6478</v>
      </c>
      <c r="AL322" s="2" t="s">
        <v>395</v>
      </c>
    </row>
    <row r="323" spans="1:38">
      <c r="A323" s="2" t="s">
        <v>3735</v>
      </c>
      <c r="B323" s="2" t="s">
        <v>6395</v>
      </c>
      <c r="C323" s="2">
        <v>15</v>
      </c>
      <c r="D323" s="2" t="s">
        <v>2111</v>
      </c>
      <c r="E323" s="2" t="s">
        <v>6516</v>
      </c>
      <c r="F323" s="2" t="s">
        <v>6517</v>
      </c>
      <c r="G323" s="2" t="s">
        <v>6518</v>
      </c>
      <c r="H323" s="2" t="s">
        <v>6519</v>
      </c>
      <c r="I323" s="2" t="s">
        <v>5530</v>
      </c>
      <c r="J323" s="2">
        <v>52</v>
      </c>
      <c r="K323" s="2" t="s">
        <v>4</v>
      </c>
      <c r="L323" s="3">
        <v>41326</v>
      </c>
      <c r="M323" s="2" t="s">
        <v>5531</v>
      </c>
      <c r="N323" s="3">
        <v>41354</v>
      </c>
      <c r="O323" s="3">
        <v>41698</v>
      </c>
      <c r="P323" s="5">
        <v>41851</v>
      </c>
      <c r="Q323" s="3">
        <v>41813</v>
      </c>
      <c r="R323" s="2" t="s">
        <v>377</v>
      </c>
      <c r="S323" s="2" t="s">
        <v>377</v>
      </c>
      <c r="T323" s="2" t="s">
        <v>377</v>
      </c>
      <c r="U323" s="2" t="s">
        <v>377</v>
      </c>
      <c r="V323" s="2" t="s">
        <v>377</v>
      </c>
      <c r="W323" s="2" t="s">
        <v>377</v>
      </c>
      <c r="X323" s="2" t="s">
        <v>377</v>
      </c>
      <c r="Y323" s="2" t="s">
        <v>377</v>
      </c>
      <c r="Z323" s="3">
        <v>41569</v>
      </c>
      <c r="AA323" s="2" t="s">
        <v>377</v>
      </c>
      <c r="AB323" s="2" t="s">
        <v>377</v>
      </c>
      <c r="AC323" s="3">
        <v>41808</v>
      </c>
      <c r="AD323" s="3">
        <v>41808</v>
      </c>
      <c r="AE323" s="2" t="s">
        <v>377</v>
      </c>
      <c r="AF323" s="2" t="s">
        <v>377</v>
      </c>
      <c r="AG323" s="2" t="s">
        <v>377</v>
      </c>
      <c r="AH323" s="2">
        <v>80</v>
      </c>
      <c r="AI323" s="2" t="s">
        <v>6520</v>
      </c>
      <c r="AJ323" s="2">
        <v>60009602</v>
      </c>
      <c r="AK323" s="2" t="s">
        <v>6521</v>
      </c>
      <c r="AL323" s="2" t="s">
        <v>395</v>
      </c>
    </row>
    <row r="324" spans="1:38">
      <c r="A324" s="2" t="s">
        <v>3735</v>
      </c>
      <c r="B324" s="2" t="s">
        <v>6395</v>
      </c>
      <c r="C324" s="2">
        <v>15</v>
      </c>
      <c r="D324" s="2" t="s">
        <v>2111</v>
      </c>
      <c r="E324" s="2" t="s">
        <v>2112</v>
      </c>
      <c r="F324" s="2" t="s">
        <v>6522</v>
      </c>
      <c r="G324" s="2" t="s">
        <v>6523</v>
      </c>
      <c r="H324" s="2" t="s">
        <v>6524</v>
      </c>
      <c r="I324" s="2" t="s">
        <v>5530</v>
      </c>
      <c r="J324" s="2">
        <v>80</v>
      </c>
      <c r="K324" s="2" t="s">
        <v>4</v>
      </c>
      <c r="L324" s="3">
        <v>41323</v>
      </c>
      <c r="M324" s="2" t="s">
        <v>5531</v>
      </c>
      <c r="N324" s="3">
        <v>41327</v>
      </c>
      <c r="O324" s="3">
        <v>41728</v>
      </c>
      <c r="P324" s="4" t="s">
        <v>377</v>
      </c>
      <c r="Q324" s="3">
        <v>41526</v>
      </c>
      <c r="R324" s="2" t="s">
        <v>377</v>
      </c>
      <c r="S324" s="2" t="s">
        <v>377</v>
      </c>
      <c r="T324" s="2" t="s">
        <v>377</v>
      </c>
      <c r="U324" s="2" t="s">
        <v>377</v>
      </c>
      <c r="V324" s="2" t="s">
        <v>377</v>
      </c>
      <c r="W324" s="2" t="s">
        <v>377</v>
      </c>
      <c r="X324" s="2" t="s">
        <v>377</v>
      </c>
      <c r="Y324" s="2" t="s">
        <v>377</v>
      </c>
      <c r="Z324" s="3">
        <v>41409</v>
      </c>
      <c r="AA324" s="3">
        <v>41429</v>
      </c>
      <c r="AB324" s="2" t="s">
        <v>377</v>
      </c>
      <c r="AC324" s="3">
        <v>41499</v>
      </c>
      <c r="AD324" s="3">
        <v>41110</v>
      </c>
      <c r="AE324" s="3">
        <v>41521</v>
      </c>
      <c r="AF324" s="2" t="s">
        <v>377</v>
      </c>
      <c r="AG324" s="2" t="s">
        <v>377</v>
      </c>
      <c r="AH324" s="2">
        <v>80</v>
      </c>
      <c r="AI324" s="2" t="s">
        <v>6525</v>
      </c>
      <c r="AJ324" s="2">
        <v>60009628</v>
      </c>
      <c r="AK324" s="2" t="s">
        <v>6524</v>
      </c>
      <c r="AL324" s="2" t="s">
        <v>395</v>
      </c>
    </row>
    <row r="325" spans="1:38">
      <c r="A325" s="2" t="s">
        <v>3735</v>
      </c>
      <c r="B325" s="2" t="s">
        <v>6422</v>
      </c>
      <c r="C325" s="2">
        <v>14</v>
      </c>
      <c r="D325" s="2" t="s">
        <v>2951</v>
      </c>
      <c r="E325" s="2" t="s">
        <v>2952</v>
      </c>
      <c r="F325" s="2" t="s">
        <v>6526</v>
      </c>
      <c r="G325" s="2" t="s">
        <v>6526</v>
      </c>
      <c r="H325" s="2" t="s">
        <v>6527</v>
      </c>
      <c r="I325" s="2" t="s">
        <v>5530</v>
      </c>
      <c r="J325" s="2">
        <v>1</v>
      </c>
      <c r="K325" s="2" t="s">
        <v>4</v>
      </c>
      <c r="L325" s="3">
        <v>41283</v>
      </c>
      <c r="M325" s="2" t="s">
        <v>5531</v>
      </c>
      <c r="N325" s="3">
        <v>41313</v>
      </c>
      <c r="O325" s="3">
        <v>41340</v>
      </c>
      <c r="P325" s="4" t="s">
        <v>377</v>
      </c>
      <c r="Q325" s="3">
        <v>41340</v>
      </c>
      <c r="R325" s="2" t="s">
        <v>377</v>
      </c>
      <c r="S325" s="2" t="s">
        <v>377</v>
      </c>
      <c r="T325" s="2" t="s">
        <v>377</v>
      </c>
      <c r="U325" s="2" t="s">
        <v>377</v>
      </c>
      <c r="V325" s="2" t="s">
        <v>377</v>
      </c>
      <c r="W325" s="2" t="s">
        <v>377</v>
      </c>
      <c r="X325" s="2" t="s">
        <v>377</v>
      </c>
      <c r="Y325" s="2" t="s">
        <v>377</v>
      </c>
      <c r="Z325" s="3">
        <v>41338</v>
      </c>
      <c r="AA325" s="2" t="s">
        <v>377</v>
      </c>
      <c r="AB325" s="2" t="s">
        <v>377</v>
      </c>
      <c r="AC325" s="3">
        <v>41338</v>
      </c>
      <c r="AD325" s="3">
        <v>41338</v>
      </c>
      <c r="AE325" s="2" t="s">
        <v>377</v>
      </c>
      <c r="AF325" s="2" t="s">
        <v>377</v>
      </c>
      <c r="AG325" s="2" t="s">
        <v>377</v>
      </c>
      <c r="AH325" s="2">
        <v>80</v>
      </c>
      <c r="AI325" s="2" t="s">
        <v>6528</v>
      </c>
      <c r="AJ325" s="2">
        <v>60001123</v>
      </c>
      <c r="AK325" s="2" t="s">
        <v>6529</v>
      </c>
      <c r="AL325" s="2" t="s">
        <v>693</v>
      </c>
    </row>
    <row r="326" spans="1:38">
      <c r="A326" s="2" t="s">
        <v>3735</v>
      </c>
      <c r="B326" s="2" t="s">
        <v>6422</v>
      </c>
      <c r="C326" s="2">
        <v>14</v>
      </c>
      <c r="D326" s="2" t="s">
        <v>2078</v>
      </c>
      <c r="E326" s="2" t="s">
        <v>2070</v>
      </c>
      <c r="F326" s="2" t="s">
        <v>6530</v>
      </c>
      <c r="G326" s="2" t="s">
        <v>6530</v>
      </c>
      <c r="H326" s="2" t="s">
        <v>6531</v>
      </c>
      <c r="I326" s="2" t="s">
        <v>5530</v>
      </c>
      <c r="J326" s="2">
        <v>28</v>
      </c>
      <c r="K326" s="2" t="s">
        <v>4</v>
      </c>
      <c r="L326" s="3">
        <v>41354</v>
      </c>
      <c r="M326" s="2" t="s">
        <v>5531</v>
      </c>
      <c r="N326" s="3">
        <v>41354</v>
      </c>
      <c r="O326" s="3">
        <v>41517</v>
      </c>
      <c r="P326" s="5">
        <v>42094</v>
      </c>
      <c r="Q326" s="3">
        <v>42094</v>
      </c>
      <c r="R326" s="2" t="s">
        <v>377</v>
      </c>
      <c r="S326" s="2" t="s">
        <v>377</v>
      </c>
      <c r="T326" s="2" t="s">
        <v>377</v>
      </c>
      <c r="U326" s="2" t="s">
        <v>377</v>
      </c>
      <c r="V326" s="2" t="s">
        <v>377</v>
      </c>
      <c r="W326" s="2" t="s">
        <v>377</v>
      </c>
      <c r="X326" s="2" t="s">
        <v>377</v>
      </c>
      <c r="Y326" s="2" t="s">
        <v>377</v>
      </c>
      <c r="Z326" s="3">
        <v>41866</v>
      </c>
      <c r="AA326" s="3">
        <v>41942</v>
      </c>
      <c r="AB326" s="3">
        <v>41940</v>
      </c>
      <c r="AC326" s="3">
        <v>42090</v>
      </c>
      <c r="AD326" s="3">
        <v>41864</v>
      </c>
      <c r="AE326" s="3">
        <v>42093</v>
      </c>
      <c r="AF326" s="2" t="s">
        <v>377</v>
      </c>
      <c r="AG326" s="2" t="s">
        <v>377</v>
      </c>
      <c r="AH326" s="2">
        <v>80</v>
      </c>
      <c r="AI326" s="2" t="s">
        <v>6532</v>
      </c>
      <c r="AJ326" s="2">
        <v>1094</v>
      </c>
      <c r="AK326" s="2" t="s">
        <v>6533</v>
      </c>
      <c r="AL326" s="2" t="s">
        <v>693</v>
      </c>
    </row>
    <row r="327" spans="1:38">
      <c r="A327" s="2" t="s">
        <v>3735</v>
      </c>
      <c r="B327" s="2" t="s">
        <v>6422</v>
      </c>
      <c r="C327" s="2">
        <v>14</v>
      </c>
      <c r="D327" s="2" t="s">
        <v>2951</v>
      </c>
      <c r="E327" s="2" t="s">
        <v>2952</v>
      </c>
      <c r="F327" s="2" t="s">
        <v>6534</v>
      </c>
      <c r="G327" s="2" t="s">
        <v>6535</v>
      </c>
      <c r="H327" s="2" t="s">
        <v>6536</v>
      </c>
      <c r="I327" s="2" t="s">
        <v>5530</v>
      </c>
      <c r="J327" s="2">
        <v>80</v>
      </c>
      <c r="K327" s="2" t="s">
        <v>4</v>
      </c>
      <c r="L327" s="3">
        <v>41333</v>
      </c>
      <c r="M327" s="2" t="s">
        <v>5531</v>
      </c>
      <c r="N327" s="3">
        <v>41360</v>
      </c>
      <c r="O327" s="3">
        <v>41670</v>
      </c>
      <c r="P327" s="5">
        <v>41645</v>
      </c>
      <c r="Q327" s="3">
        <v>41645</v>
      </c>
      <c r="R327" s="2" t="s">
        <v>377</v>
      </c>
      <c r="S327" s="2" t="s">
        <v>377</v>
      </c>
      <c r="T327" s="2" t="s">
        <v>377</v>
      </c>
      <c r="U327" s="2" t="s">
        <v>377</v>
      </c>
      <c r="V327" s="2" t="s">
        <v>377</v>
      </c>
      <c r="W327" s="2" t="s">
        <v>377</v>
      </c>
      <c r="X327" s="2" t="s">
        <v>377</v>
      </c>
      <c r="Y327" s="2" t="s">
        <v>377</v>
      </c>
      <c r="Z327" s="2" t="s">
        <v>377</v>
      </c>
      <c r="AA327" s="2" t="s">
        <v>377</v>
      </c>
      <c r="AB327" s="2" t="s">
        <v>377</v>
      </c>
      <c r="AC327" s="3">
        <v>41627</v>
      </c>
      <c r="AD327" s="3">
        <v>41589</v>
      </c>
      <c r="AE327" s="2" t="s">
        <v>377</v>
      </c>
      <c r="AF327" s="2" t="s">
        <v>377</v>
      </c>
      <c r="AG327" s="2" t="s">
        <v>377</v>
      </c>
      <c r="AH327" s="2">
        <v>80</v>
      </c>
      <c r="AI327" s="2" t="s">
        <v>6378</v>
      </c>
      <c r="AJ327" s="2">
        <v>60010341</v>
      </c>
      <c r="AK327" s="2" t="s">
        <v>6537</v>
      </c>
      <c r="AL327" s="2" t="s">
        <v>395</v>
      </c>
    </row>
    <row r="328" spans="1:38">
      <c r="A328" s="2" t="s">
        <v>3735</v>
      </c>
      <c r="B328" s="2" t="s">
        <v>6422</v>
      </c>
      <c r="C328" s="2">
        <v>14</v>
      </c>
      <c r="D328" s="2" t="s">
        <v>2103</v>
      </c>
      <c r="E328" s="2" t="s">
        <v>2104</v>
      </c>
      <c r="F328" s="2" t="s">
        <v>6538</v>
      </c>
      <c r="G328" s="2" t="s">
        <v>6539</v>
      </c>
      <c r="H328" s="2" t="s">
        <v>6540</v>
      </c>
      <c r="I328" s="2" t="s">
        <v>5902</v>
      </c>
      <c r="J328" s="2">
        <v>80</v>
      </c>
      <c r="K328" s="2" t="s">
        <v>4</v>
      </c>
      <c r="L328" s="3">
        <v>41334</v>
      </c>
      <c r="M328" s="2" t="s">
        <v>5531</v>
      </c>
      <c r="N328" s="3">
        <v>41337</v>
      </c>
      <c r="O328" s="3">
        <v>41728</v>
      </c>
      <c r="P328" s="5">
        <v>41562</v>
      </c>
      <c r="Q328" s="3">
        <v>41568</v>
      </c>
      <c r="R328" s="2" t="s">
        <v>377</v>
      </c>
      <c r="S328" s="2" t="s">
        <v>377</v>
      </c>
      <c r="T328" s="2" t="s">
        <v>377</v>
      </c>
      <c r="U328" s="2" t="s">
        <v>377</v>
      </c>
      <c r="V328" s="2" t="s">
        <v>377</v>
      </c>
      <c r="W328" s="2" t="s">
        <v>377</v>
      </c>
      <c r="X328" s="2" t="s">
        <v>377</v>
      </c>
      <c r="Y328" s="2" t="s">
        <v>377</v>
      </c>
      <c r="Z328" s="2" t="s">
        <v>377</v>
      </c>
      <c r="AA328" s="2" t="s">
        <v>377</v>
      </c>
      <c r="AB328" s="2" t="s">
        <v>377</v>
      </c>
      <c r="AC328" s="2" t="s">
        <v>377</v>
      </c>
      <c r="AD328" s="3">
        <v>41516</v>
      </c>
      <c r="AE328" s="2" t="s">
        <v>377</v>
      </c>
      <c r="AF328" s="2" t="s">
        <v>377</v>
      </c>
      <c r="AG328" s="2" t="s">
        <v>377</v>
      </c>
      <c r="AH328" s="2">
        <v>80</v>
      </c>
      <c r="AI328" s="2" t="s">
        <v>6541</v>
      </c>
      <c r="AJ328" s="2">
        <v>60010364</v>
      </c>
      <c r="AK328" s="2" t="s">
        <v>6542</v>
      </c>
      <c r="AL328" s="2" t="s">
        <v>395</v>
      </c>
    </row>
    <row r="329" spans="1:38">
      <c r="A329" s="2" t="s">
        <v>3735</v>
      </c>
      <c r="B329" s="2" t="s">
        <v>6422</v>
      </c>
      <c r="C329" s="2">
        <v>14</v>
      </c>
      <c r="D329" s="2" t="s">
        <v>2078</v>
      </c>
      <c r="E329" s="2" t="s">
        <v>2070</v>
      </c>
      <c r="F329" s="2" t="s">
        <v>6543</v>
      </c>
      <c r="G329" s="2" t="s">
        <v>6544</v>
      </c>
      <c r="H329" s="2" t="s">
        <v>6545</v>
      </c>
      <c r="I329" s="2" t="s">
        <v>5530</v>
      </c>
      <c r="J329" s="2">
        <v>80</v>
      </c>
      <c r="K329" s="2" t="s">
        <v>4</v>
      </c>
      <c r="L329" s="3">
        <v>41333</v>
      </c>
      <c r="M329" s="2" t="s">
        <v>5531</v>
      </c>
      <c r="N329" s="3">
        <v>41344</v>
      </c>
      <c r="O329" s="3">
        <v>41699</v>
      </c>
      <c r="P329" s="5">
        <v>41912</v>
      </c>
      <c r="Q329" s="3">
        <v>41897</v>
      </c>
      <c r="R329" s="2" t="s">
        <v>377</v>
      </c>
      <c r="S329" s="2" t="s">
        <v>377</v>
      </c>
      <c r="T329" s="2" t="s">
        <v>377</v>
      </c>
      <c r="U329" s="2" t="s">
        <v>377</v>
      </c>
      <c r="V329" s="2" t="s">
        <v>377</v>
      </c>
      <c r="W329" s="2" t="s">
        <v>377</v>
      </c>
      <c r="X329" s="2" t="s">
        <v>377</v>
      </c>
      <c r="Y329" s="2" t="s">
        <v>377</v>
      </c>
      <c r="Z329" s="3">
        <v>41517</v>
      </c>
      <c r="AA329" s="2" t="s">
        <v>377</v>
      </c>
      <c r="AB329" s="2" t="s">
        <v>377</v>
      </c>
      <c r="AC329" s="3">
        <v>41872</v>
      </c>
      <c r="AD329" s="3">
        <v>40960</v>
      </c>
      <c r="AE329" s="2" t="s">
        <v>377</v>
      </c>
      <c r="AF329" s="2" t="s">
        <v>377</v>
      </c>
      <c r="AG329" s="2" t="s">
        <v>377</v>
      </c>
      <c r="AH329" s="2">
        <v>80</v>
      </c>
      <c r="AI329" s="2" t="s">
        <v>6306</v>
      </c>
      <c r="AJ329" s="2">
        <v>60010374</v>
      </c>
      <c r="AK329" s="2" t="s">
        <v>6546</v>
      </c>
      <c r="AL329" s="2" t="s">
        <v>395</v>
      </c>
    </row>
    <row r="330" spans="1:38">
      <c r="A330" s="2" t="s">
        <v>3735</v>
      </c>
      <c r="B330" s="2" t="s">
        <v>6422</v>
      </c>
      <c r="C330" s="2">
        <v>14</v>
      </c>
      <c r="D330" s="2" t="s">
        <v>2078</v>
      </c>
      <c r="E330" s="2" t="s">
        <v>2070</v>
      </c>
      <c r="F330" s="2" t="s">
        <v>6547</v>
      </c>
      <c r="G330" s="2" t="s">
        <v>2098</v>
      </c>
      <c r="H330" s="2" t="s">
        <v>2969</v>
      </c>
      <c r="I330" s="2" t="s">
        <v>5530</v>
      </c>
      <c r="J330" s="2">
        <v>77</v>
      </c>
      <c r="K330" s="2" t="s">
        <v>4</v>
      </c>
      <c r="L330" s="3">
        <v>41344</v>
      </c>
      <c r="M330" s="2" t="s">
        <v>5531</v>
      </c>
      <c r="N330" s="3">
        <v>41520</v>
      </c>
      <c r="O330" s="3">
        <v>41729</v>
      </c>
      <c r="P330" s="4" t="s">
        <v>377</v>
      </c>
      <c r="Q330" s="3">
        <v>41729</v>
      </c>
      <c r="R330" s="2" t="s">
        <v>377</v>
      </c>
      <c r="S330" s="2" t="s">
        <v>377</v>
      </c>
      <c r="T330" s="2" t="s">
        <v>377</v>
      </c>
      <c r="U330" s="2" t="s">
        <v>377</v>
      </c>
      <c r="V330" s="2" t="s">
        <v>377</v>
      </c>
      <c r="W330" s="2" t="s">
        <v>377</v>
      </c>
      <c r="X330" s="2" t="s">
        <v>377</v>
      </c>
      <c r="Y330" s="2" t="s">
        <v>377</v>
      </c>
      <c r="Z330" s="2" t="s">
        <v>377</v>
      </c>
      <c r="AA330" s="2" t="s">
        <v>377</v>
      </c>
      <c r="AB330" s="2" t="s">
        <v>377</v>
      </c>
      <c r="AC330" s="3">
        <v>41690</v>
      </c>
      <c r="AD330" s="3">
        <v>40963</v>
      </c>
      <c r="AE330" s="2" t="s">
        <v>377</v>
      </c>
      <c r="AF330" s="2" t="s">
        <v>377</v>
      </c>
      <c r="AG330" s="2" t="s">
        <v>377</v>
      </c>
      <c r="AH330" s="2">
        <v>80</v>
      </c>
      <c r="AI330" s="2" t="s">
        <v>6548</v>
      </c>
      <c r="AJ330" s="2">
        <v>60010397</v>
      </c>
      <c r="AK330" s="2" t="s">
        <v>2969</v>
      </c>
      <c r="AL330" s="2" t="s">
        <v>395</v>
      </c>
    </row>
    <row r="331" spans="1:38">
      <c r="A331" s="2" t="s">
        <v>3735</v>
      </c>
      <c r="B331" s="2" t="s">
        <v>6422</v>
      </c>
      <c r="C331" s="2">
        <v>14</v>
      </c>
      <c r="D331" s="2" t="s">
        <v>2065</v>
      </c>
      <c r="E331" s="2" t="s">
        <v>2070</v>
      </c>
      <c r="F331" s="2" t="s">
        <v>6549</v>
      </c>
      <c r="G331" s="2" t="s">
        <v>6550</v>
      </c>
      <c r="H331" s="2" t="s">
        <v>6551</v>
      </c>
      <c r="I331" s="2" t="s">
        <v>5530</v>
      </c>
      <c r="J331" s="2">
        <v>80</v>
      </c>
      <c r="K331" s="2" t="s">
        <v>4</v>
      </c>
      <c r="L331" s="3">
        <v>41326</v>
      </c>
      <c r="M331" s="2" t="s">
        <v>5531</v>
      </c>
      <c r="N331" s="3">
        <v>41354</v>
      </c>
      <c r="O331" s="3">
        <v>41698</v>
      </c>
      <c r="P331" s="5">
        <v>41912</v>
      </c>
      <c r="Q331" s="3">
        <v>41876</v>
      </c>
      <c r="R331" s="2" t="s">
        <v>377</v>
      </c>
      <c r="S331" s="2" t="s">
        <v>377</v>
      </c>
      <c r="T331" s="2" t="s">
        <v>377</v>
      </c>
      <c r="U331" s="2" t="s">
        <v>377</v>
      </c>
      <c r="V331" s="2" t="s">
        <v>377</v>
      </c>
      <c r="W331" s="2" t="s">
        <v>377</v>
      </c>
      <c r="X331" s="2" t="s">
        <v>377</v>
      </c>
      <c r="Y331" s="2" t="s">
        <v>377</v>
      </c>
      <c r="Z331" s="3">
        <v>41869</v>
      </c>
      <c r="AA331" s="2" t="s">
        <v>377</v>
      </c>
      <c r="AB331" s="2" t="s">
        <v>377</v>
      </c>
      <c r="AC331" s="3">
        <v>41869</v>
      </c>
      <c r="AD331" s="3">
        <v>41869</v>
      </c>
      <c r="AE331" s="2" t="s">
        <v>377</v>
      </c>
      <c r="AF331" s="2" t="s">
        <v>377</v>
      </c>
      <c r="AG331" s="2" t="s">
        <v>377</v>
      </c>
      <c r="AH331" s="2">
        <v>80</v>
      </c>
      <c r="AI331" s="2" t="s">
        <v>6552</v>
      </c>
      <c r="AJ331" s="2">
        <v>60010439</v>
      </c>
      <c r="AK331" s="2" t="s">
        <v>6551</v>
      </c>
      <c r="AL331" s="2" t="s">
        <v>395</v>
      </c>
    </row>
    <row r="332" spans="1:38">
      <c r="A332" s="2" t="s">
        <v>3735</v>
      </c>
      <c r="B332" s="2" t="s">
        <v>6422</v>
      </c>
      <c r="C332" s="2">
        <v>14</v>
      </c>
      <c r="D332" s="2" t="s">
        <v>2065</v>
      </c>
      <c r="E332" s="2" t="s">
        <v>2070</v>
      </c>
      <c r="F332" s="2" t="s">
        <v>6553</v>
      </c>
      <c r="G332" s="2" t="s">
        <v>6554</v>
      </c>
      <c r="H332" s="2" t="s">
        <v>6555</v>
      </c>
      <c r="I332" s="2" t="s">
        <v>5530</v>
      </c>
      <c r="J332" s="2">
        <v>80</v>
      </c>
      <c r="K332" s="2" t="s">
        <v>4</v>
      </c>
      <c r="L332" s="3">
        <v>41332</v>
      </c>
      <c r="M332" s="2" t="s">
        <v>5531</v>
      </c>
      <c r="N332" s="3">
        <v>41360</v>
      </c>
      <c r="O332" s="3">
        <v>41851</v>
      </c>
      <c r="P332" s="5">
        <v>41882</v>
      </c>
      <c r="Q332" s="3">
        <v>41876</v>
      </c>
      <c r="R332" s="2" t="s">
        <v>377</v>
      </c>
      <c r="S332" s="2" t="s">
        <v>377</v>
      </c>
      <c r="T332" s="2" t="s">
        <v>377</v>
      </c>
      <c r="U332" s="2" t="s">
        <v>377</v>
      </c>
      <c r="V332" s="2" t="s">
        <v>377</v>
      </c>
      <c r="W332" s="2" t="s">
        <v>377</v>
      </c>
      <c r="X332" s="2" t="s">
        <v>377</v>
      </c>
      <c r="Y332" s="2" t="s">
        <v>377</v>
      </c>
      <c r="Z332" s="3">
        <v>41445</v>
      </c>
      <c r="AA332" s="2" t="s">
        <v>377</v>
      </c>
      <c r="AB332" s="2" t="s">
        <v>377</v>
      </c>
      <c r="AC332" s="3">
        <v>41609</v>
      </c>
      <c r="AD332" s="3">
        <v>41863</v>
      </c>
      <c r="AE332" s="2" t="s">
        <v>377</v>
      </c>
      <c r="AF332" s="2" t="s">
        <v>377</v>
      </c>
      <c r="AG332" s="2" t="s">
        <v>377</v>
      </c>
      <c r="AH332" s="2">
        <v>80</v>
      </c>
      <c r="AI332" s="2" t="s">
        <v>6552</v>
      </c>
      <c r="AJ332" s="2">
        <v>60010454</v>
      </c>
      <c r="AK332" s="2" t="s">
        <v>6556</v>
      </c>
      <c r="AL332" s="2" t="s">
        <v>395</v>
      </c>
    </row>
  </sheetData>
  <customSheetViews>
    <customSheetView guid="{4C44FD3C-4CF5-4F78-B86F-6FE8BBA84517}" state="hidden" topLeftCell="AI1">
      <selection activeCell="AV6" sqref="AV6"/>
      <pageMargins left="0" right="0" top="0" bottom="0" header="0" footer="0"/>
    </customSheetView>
    <customSheetView guid="{F1AC79C2-47D0-4304-B7A6-B833DA60E4BD}" state="hidden" topLeftCell="AI1">
      <selection activeCell="AV6" sqref="AV6"/>
      <pageMargins left="0" right="0" top="0" bottom="0" header="0" footer="0"/>
    </customSheetView>
  </customSheetViews>
  <pageMargins left="0.78740157499999996" right="0.78740157499999996" top="0.984251969" bottom="0.984251969" header="0.4921259845" footer="0.492125984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7"/>
  <dimension ref="A1:AF159"/>
  <sheetViews>
    <sheetView workbookViewId="0"/>
  </sheetViews>
  <sheetFormatPr defaultColWidth="11.42578125" defaultRowHeight="12.75"/>
  <cols>
    <col min="1" max="7" width="11.42578125" style="2"/>
    <col min="8" max="8" width="11.42578125" style="4"/>
    <col min="9" max="9" width="11.42578125" style="6"/>
    <col min="10" max="16384" width="11.42578125" style="2"/>
  </cols>
  <sheetData>
    <row r="1" spans="1:32">
      <c r="A1" s="2" t="s">
        <v>5518</v>
      </c>
    </row>
    <row r="3" spans="1:32">
      <c r="A3" s="2" t="s">
        <v>5519</v>
      </c>
      <c r="B3" s="2" t="s">
        <v>3514</v>
      </c>
      <c r="C3" s="2" t="s">
        <v>6557</v>
      </c>
      <c r="D3" s="2" t="s">
        <v>6558</v>
      </c>
      <c r="E3" s="2" t="s">
        <v>5521</v>
      </c>
      <c r="F3" s="2" t="s">
        <v>3975</v>
      </c>
      <c r="G3" s="2" t="s">
        <v>6559</v>
      </c>
      <c r="H3" s="4" t="s">
        <v>6560</v>
      </c>
      <c r="I3" s="6" t="s">
        <v>6561</v>
      </c>
      <c r="J3" s="2" t="s">
        <v>6562</v>
      </c>
      <c r="K3" s="2" t="s">
        <v>61</v>
      </c>
      <c r="L3" s="2" t="s">
        <v>127</v>
      </c>
      <c r="M3" s="2" t="s">
        <v>54</v>
      </c>
      <c r="N3" s="2" t="s">
        <v>58</v>
      </c>
      <c r="O3" s="2" t="s">
        <v>6563</v>
      </c>
      <c r="P3" s="2" t="s">
        <v>64</v>
      </c>
      <c r="Q3" s="2" t="s">
        <v>6564</v>
      </c>
      <c r="R3" s="2" t="s">
        <v>118</v>
      </c>
      <c r="S3" s="2" t="s">
        <v>93</v>
      </c>
      <c r="T3" s="2" t="s">
        <v>6565</v>
      </c>
      <c r="U3" s="2" t="s">
        <v>89</v>
      </c>
      <c r="V3" s="2" t="s">
        <v>3536</v>
      </c>
      <c r="W3" s="2" t="s">
        <v>68</v>
      </c>
      <c r="X3" s="2" t="s">
        <v>3537</v>
      </c>
      <c r="Y3" s="2" t="s">
        <v>3538</v>
      </c>
      <c r="Z3" s="2" t="s">
        <v>3539</v>
      </c>
      <c r="AA3" s="2" t="s">
        <v>3540</v>
      </c>
      <c r="AB3" s="2" t="s">
        <v>3541</v>
      </c>
      <c r="AC3" s="2" t="s">
        <v>3513</v>
      </c>
      <c r="AD3" s="2" t="s">
        <v>3515</v>
      </c>
      <c r="AE3" s="2" t="s">
        <v>3548</v>
      </c>
      <c r="AF3" s="2" t="s">
        <v>3547</v>
      </c>
    </row>
    <row r="4" spans="1:32">
      <c r="A4" s="2" t="s">
        <v>3551</v>
      </c>
      <c r="B4" s="2" t="s">
        <v>3588</v>
      </c>
      <c r="C4" s="2">
        <v>3</v>
      </c>
      <c r="D4" s="2" t="s">
        <v>847</v>
      </c>
      <c r="E4" s="2" t="s">
        <v>658</v>
      </c>
      <c r="F4" s="2" t="s">
        <v>6566</v>
      </c>
      <c r="G4" s="2" t="s">
        <v>4305</v>
      </c>
      <c r="H4" s="5">
        <v>42832</v>
      </c>
      <c r="I4" s="6" t="s">
        <v>377</v>
      </c>
      <c r="J4" s="2" t="s">
        <v>377</v>
      </c>
      <c r="K4" s="2" t="s">
        <v>377</v>
      </c>
      <c r="L4" s="2" t="s">
        <v>377</v>
      </c>
      <c r="M4" s="2" t="s">
        <v>377</v>
      </c>
      <c r="N4" s="2" t="s">
        <v>377</v>
      </c>
      <c r="O4" s="2" t="s">
        <v>377</v>
      </c>
      <c r="P4" s="2" t="s">
        <v>377</v>
      </c>
      <c r="Q4" s="2" t="s">
        <v>377</v>
      </c>
      <c r="R4" s="2" t="s">
        <v>377</v>
      </c>
      <c r="S4" s="3">
        <v>41439</v>
      </c>
      <c r="T4" s="2" t="s">
        <v>377</v>
      </c>
      <c r="U4" s="2" t="s">
        <v>377</v>
      </c>
      <c r="V4" s="3">
        <v>41439</v>
      </c>
      <c r="W4" s="3">
        <v>41439</v>
      </c>
      <c r="X4" s="2" t="s">
        <v>377</v>
      </c>
      <c r="Y4" s="2" t="s">
        <v>377</v>
      </c>
      <c r="Z4" s="2" t="s">
        <v>377</v>
      </c>
      <c r="AA4" s="2">
        <v>10</v>
      </c>
      <c r="AB4" s="2" t="s">
        <v>6567</v>
      </c>
      <c r="AC4" s="2" t="s">
        <v>4087</v>
      </c>
      <c r="AD4" s="2" t="s">
        <v>3589</v>
      </c>
      <c r="AE4" s="2">
        <v>1</v>
      </c>
      <c r="AF4" s="2" t="s">
        <v>3565</v>
      </c>
    </row>
    <row r="5" spans="1:32">
      <c r="A5" s="2" t="s">
        <v>3551</v>
      </c>
      <c r="B5" s="2" t="s">
        <v>3588</v>
      </c>
      <c r="C5" s="2">
        <v>3</v>
      </c>
      <c r="D5" s="2" t="s">
        <v>630</v>
      </c>
      <c r="E5" s="2" t="s">
        <v>650</v>
      </c>
      <c r="F5" s="2" t="s">
        <v>6568</v>
      </c>
      <c r="G5" s="2" t="s">
        <v>6569</v>
      </c>
      <c r="H5" s="5">
        <v>42856</v>
      </c>
      <c r="I5" s="6" t="s">
        <v>377</v>
      </c>
      <c r="J5" s="2" t="s">
        <v>377</v>
      </c>
      <c r="K5" s="2" t="s">
        <v>377</v>
      </c>
      <c r="L5" s="2" t="s">
        <v>377</v>
      </c>
      <c r="M5" s="2" t="s">
        <v>377</v>
      </c>
      <c r="N5" s="2" t="s">
        <v>377</v>
      </c>
      <c r="O5" s="2" t="s">
        <v>377</v>
      </c>
      <c r="P5" s="2" t="s">
        <v>377</v>
      </c>
      <c r="Q5" s="2" t="s">
        <v>377</v>
      </c>
      <c r="R5" s="2" t="s">
        <v>377</v>
      </c>
      <c r="S5" s="3">
        <v>41436</v>
      </c>
      <c r="T5" s="2" t="s">
        <v>377</v>
      </c>
      <c r="U5" s="2" t="s">
        <v>377</v>
      </c>
      <c r="V5" s="3">
        <v>41436</v>
      </c>
      <c r="W5" s="3">
        <v>41436</v>
      </c>
      <c r="X5" s="2" t="s">
        <v>377</v>
      </c>
      <c r="Y5" s="2" t="s">
        <v>377</v>
      </c>
      <c r="Z5" s="2" t="s">
        <v>377</v>
      </c>
      <c r="AA5" s="2">
        <v>10</v>
      </c>
      <c r="AB5" s="2" t="s">
        <v>6570</v>
      </c>
      <c r="AC5" s="2" t="s">
        <v>4087</v>
      </c>
      <c r="AD5" s="2" t="s">
        <v>3589</v>
      </c>
      <c r="AE5" s="2">
        <v>2</v>
      </c>
      <c r="AF5" s="2" t="s">
        <v>3565</v>
      </c>
    </row>
    <row r="6" spans="1:32">
      <c r="A6" s="2" t="s">
        <v>3551</v>
      </c>
      <c r="B6" s="2" t="s">
        <v>3588</v>
      </c>
      <c r="C6" s="2">
        <v>3</v>
      </c>
      <c r="D6" s="2" t="s">
        <v>582</v>
      </c>
      <c r="E6" s="2" t="s">
        <v>2840</v>
      </c>
      <c r="F6" s="2" t="s">
        <v>4236</v>
      </c>
      <c r="G6" s="2" t="s">
        <v>4238</v>
      </c>
      <c r="H6" s="5">
        <v>42884</v>
      </c>
      <c r="I6" s="6" t="s">
        <v>377</v>
      </c>
      <c r="J6" s="2" t="s">
        <v>377</v>
      </c>
      <c r="K6" s="2" t="s">
        <v>377</v>
      </c>
      <c r="L6" s="2" t="s">
        <v>377</v>
      </c>
      <c r="M6" s="2" t="s">
        <v>377</v>
      </c>
      <c r="N6" s="2" t="s">
        <v>377</v>
      </c>
      <c r="O6" s="2" t="s">
        <v>377</v>
      </c>
      <c r="P6" s="2" t="s">
        <v>377</v>
      </c>
      <c r="Q6" s="2" t="s">
        <v>377</v>
      </c>
      <c r="R6" s="2" t="s">
        <v>377</v>
      </c>
      <c r="S6" s="2" t="s">
        <v>377</v>
      </c>
      <c r="T6" s="2" t="s">
        <v>377</v>
      </c>
      <c r="U6" s="2" t="s">
        <v>377</v>
      </c>
      <c r="V6" s="2" t="s">
        <v>377</v>
      </c>
      <c r="W6" s="2" t="s">
        <v>377</v>
      </c>
      <c r="X6" s="2" t="s">
        <v>377</v>
      </c>
      <c r="Y6" s="2" t="s">
        <v>377</v>
      </c>
      <c r="Z6" s="2" t="s">
        <v>377</v>
      </c>
      <c r="AA6" s="2">
        <v>10</v>
      </c>
      <c r="AB6" s="2" t="s">
        <v>6571</v>
      </c>
      <c r="AC6" s="2" t="s">
        <v>4087</v>
      </c>
      <c r="AD6" s="2" t="s">
        <v>3589</v>
      </c>
      <c r="AE6" s="2">
        <v>1</v>
      </c>
      <c r="AF6" s="2" t="s">
        <v>3565</v>
      </c>
    </row>
    <row r="7" spans="1:32">
      <c r="A7" s="2" t="s">
        <v>3551</v>
      </c>
      <c r="B7" s="2" t="s">
        <v>4171</v>
      </c>
      <c r="C7" s="2">
        <v>2</v>
      </c>
      <c r="D7" s="2" t="s">
        <v>5781</v>
      </c>
      <c r="E7" s="2" t="s">
        <v>552</v>
      </c>
      <c r="F7" s="2" t="s">
        <v>6572</v>
      </c>
      <c r="G7" s="2" t="s">
        <v>6573</v>
      </c>
      <c r="H7" s="5">
        <v>42826</v>
      </c>
      <c r="I7" s="6" t="s">
        <v>377</v>
      </c>
      <c r="J7" s="2" t="s">
        <v>377</v>
      </c>
      <c r="K7" s="2" t="s">
        <v>377</v>
      </c>
      <c r="L7" s="2" t="s">
        <v>377</v>
      </c>
      <c r="M7" s="2" t="s">
        <v>377</v>
      </c>
      <c r="N7" s="2" t="s">
        <v>377</v>
      </c>
      <c r="O7" s="2" t="s">
        <v>377</v>
      </c>
      <c r="P7" s="2" t="s">
        <v>377</v>
      </c>
      <c r="Q7" s="2" t="s">
        <v>377</v>
      </c>
      <c r="R7" s="2" t="s">
        <v>377</v>
      </c>
      <c r="S7" s="3">
        <v>41730</v>
      </c>
      <c r="T7" s="2" t="s">
        <v>377</v>
      </c>
      <c r="U7" s="2" t="s">
        <v>377</v>
      </c>
      <c r="V7" s="3">
        <v>41730</v>
      </c>
      <c r="W7" s="3">
        <v>41730</v>
      </c>
      <c r="X7" s="2" t="s">
        <v>377</v>
      </c>
      <c r="Y7" s="2" t="s">
        <v>377</v>
      </c>
      <c r="Z7" s="2" t="s">
        <v>377</v>
      </c>
      <c r="AA7" s="2">
        <v>10</v>
      </c>
      <c r="AB7" s="2" t="s">
        <v>6574</v>
      </c>
      <c r="AC7" s="2" t="s">
        <v>4087</v>
      </c>
      <c r="AD7" s="2" t="s">
        <v>3589</v>
      </c>
      <c r="AE7" s="2">
        <v>1</v>
      </c>
      <c r="AF7" s="2" t="s">
        <v>3565</v>
      </c>
    </row>
    <row r="8" spans="1:32">
      <c r="A8" s="2" t="s">
        <v>3551</v>
      </c>
      <c r="B8" s="2" t="s">
        <v>4171</v>
      </c>
      <c r="C8" s="2">
        <v>2</v>
      </c>
      <c r="D8" s="2" t="s">
        <v>493</v>
      </c>
      <c r="E8" s="2" t="s">
        <v>4185</v>
      </c>
      <c r="F8" s="2" t="s">
        <v>5602</v>
      </c>
      <c r="G8" s="2" t="s">
        <v>501</v>
      </c>
      <c r="H8" s="5">
        <v>42583</v>
      </c>
      <c r="I8" s="7">
        <v>42825</v>
      </c>
      <c r="J8" s="2" t="s">
        <v>377</v>
      </c>
      <c r="K8" s="2" t="s">
        <v>377</v>
      </c>
      <c r="L8" s="2" t="s">
        <v>377</v>
      </c>
      <c r="M8" s="2" t="s">
        <v>377</v>
      </c>
      <c r="N8" s="2" t="s">
        <v>377</v>
      </c>
      <c r="O8" s="2" t="s">
        <v>377</v>
      </c>
      <c r="P8" s="2" t="s">
        <v>377</v>
      </c>
      <c r="Q8" s="2" t="s">
        <v>377</v>
      </c>
      <c r="R8" s="2" t="s">
        <v>377</v>
      </c>
      <c r="S8" s="3">
        <v>41730</v>
      </c>
      <c r="T8" s="2" t="s">
        <v>377</v>
      </c>
      <c r="U8" s="2" t="s">
        <v>377</v>
      </c>
      <c r="V8" s="3">
        <v>41730</v>
      </c>
      <c r="W8" s="3">
        <v>41730</v>
      </c>
      <c r="X8" s="2" t="s">
        <v>377</v>
      </c>
      <c r="Y8" s="2" t="s">
        <v>377</v>
      </c>
      <c r="Z8" s="2" t="s">
        <v>377</v>
      </c>
      <c r="AA8" s="2">
        <v>10</v>
      </c>
      <c r="AB8" s="2" t="s">
        <v>6575</v>
      </c>
      <c r="AC8" s="2" t="s">
        <v>4087</v>
      </c>
      <c r="AD8" s="2" t="s">
        <v>3579</v>
      </c>
      <c r="AE8" s="2">
        <v>1</v>
      </c>
      <c r="AF8" s="2" t="s">
        <v>3565</v>
      </c>
    </row>
    <row r="9" spans="1:32">
      <c r="A9" s="2" t="s">
        <v>3551</v>
      </c>
      <c r="B9" s="2" t="s">
        <v>3762</v>
      </c>
      <c r="C9" s="2">
        <v>9</v>
      </c>
      <c r="D9" s="2" t="s">
        <v>2917</v>
      </c>
      <c r="E9" s="2" t="s">
        <v>6576</v>
      </c>
      <c r="F9" s="2" t="s">
        <v>6577</v>
      </c>
      <c r="G9" s="2" t="s">
        <v>6578</v>
      </c>
      <c r="H9" s="5">
        <v>42464</v>
      </c>
      <c r="I9" s="7">
        <v>42611</v>
      </c>
      <c r="J9" s="2" t="s">
        <v>377</v>
      </c>
      <c r="K9" s="2" t="s">
        <v>377</v>
      </c>
      <c r="L9" s="2" t="s">
        <v>377</v>
      </c>
      <c r="M9" s="2" t="s">
        <v>377</v>
      </c>
      <c r="N9" s="2" t="s">
        <v>377</v>
      </c>
      <c r="O9" s="2" t="s">
        <v>377</v>
      </c>
      <c r="P9" s="2" t="s">
        <v>377</v>
      </c>
      <c r="Q9" s="2" t="s">
        <v>377</v>
      </c>
      <c r="R9" s="2" t="s">
        <v>377</v>
      </c>
      <c r="S9" s="3">
        <v>41439</v>
      </c>
      <c r="T9" s="2" t="s">
        <v>377</v>
      </c>
      <c r="U9" s="2" t="s">
        <v>377</v>
      </c>
      <c r="V9" s="3">
        <v>41439</v>
      </c>
      <c r="W9" s="3">
        <v>41439</v>
      </c>
      <c r="X9" s="2" t="s">
        <v>377</v>
      </c>
      <c r="Y9" s="2" t="s">
        <v>377</v>
      </c>
      <c r="Z9" s="2" t="s">
        <v>377</v>
      </c>
      <c r="AA9" s="2">
        <v>10</v>
      </c>
      <c r="AB9" s="2" t="s">
        <v>6579</v>
      </c>
      <c r="AC9" s="2" t="s">
        <v>4087</v>
      </c>
      <c r="AD9" s="2" t="s">
        <v>3579</v>
      </c>
      <c r="AE9" s="2">
        <v>1</v>
      </c>
      <c r="AF9" s="2" t="s">
        <v>3565</v>
      </c>
    </row>
    <row r="10" spans="1:32">
      <c r="A10" s="2" t="s">
        <v>3551</v>
      </c>
      <c r="B10" s="2" t="s">
        <v>3762</v>
      </c>
      <c r="C10" s="2">
        <v>9</v>
      </c>
      <c r="D10" s="2" t="s">
        <v>1666</v>
      </c>
      <c r="E10" s="2" t="s">
        <v>6580</v>
      </c>
      <c r="F10" s="2" t="s">
        <v>6581</v>
      </c>
      <c r="G10" s="2" t="s">
        <v>6582</v>
      </c>
      <c r="H10" s="5">
        <v>43224</v>
      </c>
      <c r="I10" s="7">
        <v>42780</v>
      </c>
      <c r="J10" s="2" t="s">
        <v>377</v>
      </c>
      <c r="K10" s="2" t="s">
        <v>377</v>
      </c>
      <c r="L10" s="2" t="s">
        <v>377</v>
      </c>
      <c r="M10" s="2" t="s">
        <v>377</v>
      </c>
      <c r="N10" s="2" t="s">
        <v>377</v>
      </c>
      <c r="O10" s="2" t="s">
        <v>377</v>
      </c>
      <c r="P10" s="2" t="s">
        <v>377</v>
      </c>
      <c r="Q10" s="2" t="s">
        <v>377</v>
      </c>
      <c r="R10" s="2" t="s">
        <v>377</v>
      </c>
      <c r="S10" s="3">
        <v>41439</v>
      </c>
      <c r="T10" s="2" t="s">
        <v>377</v>
      </c>
      <c r="U10" s="2" t="s">
        <v>377</v>
      </c>
      <c r="V10" s="3">
        <v>41439</v>
      </c>
      <c r="W10" s="3">
        <v>41439</v>
      </c>
      <c r="X10" s="2" t="s">
        <v>377</v>
      </c>
      <c r="Y10" s="2" t="s">
        <v>377</v>
      </c>
      <c r="Z10" s="2" t="s">
        <v>377</v>
      </c>
      <c r="AA10" s="2">
        <v>10</v>
      </c>
      <c r="AB10" s="2" t="s">
        <v>6583</v>
      </c>
      <c r="AC10" s="2" t="s">
        <v>4087</v>
      </c>
      <c r="AD10" s="2" t="s">
        <v>3579</v>
      </c>
      <c r="AE10" s="2">
        <v>1</v>
      </c>
      <c r="AF10" s="2" t="s">
        <v>3565</v>
      </c>
    </row>
    <row r="11" spans="1:32">
      <c r="A11" s="2" t="s">
        <v>3551</v>
      </c>
      <c r="B11" s="2" t="s">
        <v>3762</v>
      </c>
      <c r="C11" s="2">
        <v>9</v>
      </c>
      <c r="D11" s="2" t="s">
        <v>1654</v>
      </c>
      <c r="E11" s="2" t="s">
        <v>1655</v>
      </c>
      <c r="F11" s="2" t="s">
        <v>4794</v>
      </c>
      <c r="G11" s="2" t="s">
        <v>4796</v>
      </c>
      <c r="H11" s="5">
        <v>42478</v>
      </c>
      <c r="I11" s="6" t="s">
        <v>377</v>
      </c>
      <c r="J11" s="2" t="s">
        <v>377</v>
      </c>
      <c r="K11" s="2" t="s">
        <v>377</v>
      </c>
      <c r="L11" s="2" t="s">
        <v>377</v>
      </c>
      <c r="M11" s="2" t="s">
        <v>377</v>
      </c>
      <c r="N11" s="2" t="s">
        <v>377</v>
      </c>
      <c r="O11" s="2" t="s">
        <v>377</v>
      </c>
      <c r="P11" s="2" t="s">
        <v>377</v>
      </c>
      <c r="Q11" s="2" t="s">
        <v>377</v>
      </c>
      <c r="R11" s="2" t="s">
        <v>377</v>
      </c>
      <c r="S11" s="2" t="s">
        <v>377</v>
      </c>
      <c r="T11" s="2" t="s">
        <v>377</v>
      </c>
      <c r="U11" s="2" t="s">
        <v>377</v>
      </c>
      <c r="V11" s="2" t="s">
        <v>377</v>
      </c>
      <c r="W11" s="2" t="s">
        <v>377</v>
      </c>
      <c r="X11" s="2" t="s">
        <v>377</v>
      </c>
      <c r="Y11" s="2" t="s">
        <v>377</v>
      </c>
      <c r="Z11" s="2" t="s">
        <v>377</v>
      </c>
      <c r="AA11" s="2">
        <v>10</v>
      </c>
      <c r="AB11" s="2" t="s">
        <v>377</v>
      </c>
      <c r="AC11" s="2" t="s">
        <v>4087</v>
      </c>
      <c r="AD11" s="2" t="s">
        <v>3579</v>
      </c>
      <c r="AE11" s="2">
        <v>1</v>
      </c>
      <c r="AF11" s="2" t="s">
        <v>3565</v>
      </c>
    </row>
    <row r="12" spans="1:32">
      <c r="A12" s="2" t="s">
        <v>3551</v>
      </c>
      <c r="B12" s="2" t="s">
        <v>3762</v>
      </c>
      <c r="C12" s="2">
        <v>9</v>
      </c>
      <c r="D12" s="2" t="s">
        <v>2917</v>
      </c>
      <c r="E12" s="2" t="s">
        <v>6584</v>
      </c>
      <c r="F12" s="2" t="s">
        <v>6585</v>
      </c>
      <c r="G12" s="2" t="s">
        <v>6586</v>
      </c>
      <c r="H12" s="5">
        <v>42604</v>
      </c>
      <c r="I12" s="7">
        <v>42962</v>
      </c>
      <c r="J12" s="2" t="s">
        <v>377</v>
      </c>
      <c r="K12" s="2" t="s">
        <v>377</v>
      </c>
      <c r="L12" s="2" t="s">
        <v>377</v>
      </c>
      <c r="M12" s="2" t="s">
        <v>377</v>
      </c>
      <c r="N12" s="2" t="s">
        <v>377</v>
      </c>
      <c r="O12" s="2" t="s">
        <v>377</v>
      </c>
      <c r="P12" s="2" t="s">
        <v>377</v>
      </c>
      <c r="Q12" s="2" t="s">
        <v>377</v>
      </c>
      <c r="R12" s="2" t="s">
        <v>377</v>
      </c>
      <c r="S12" s="3">
        <v>41439</v>
      </c>
      <c r="T12" s="2" t="s">
        <v>377</v>
      </c>
      <c r="U12" s="2" t="s">
        <v>377</v>
      </c>
      <c r="V12" s="3">
        <v>41439</v>
      </c>
      <c r="W12" s="3">
        <v>41439</v>
      </c>
      <c r="X12" s="2" t="s">
        <v>377</v>
      </c>
      <c r="Y12" s="2" t="s">
        <v>377</v>
      </c>
      <c r="Z12" s="2" t="s">
        <v>377</v>
      </c>
      <c r="AA12" s="2">
        <v>10</v>
      </c>
      <c r="AB12" s="2" t="s">
        <v>6587</v>
      </c>
      <c r="AC12" s="2" t="s">
        <v>4087</v>
      </c>
      <c r="AD12" s="2" t="s">
        <v>3579</v>
      </c>
      <c r="AE12" s="2">
        <v>8</v>
      </c>
      <c r="AF12" s="2" t="s">
        <v>3565</v>
      </c>
    </row>
    <row r="13" spans="1:32">
      <c r="A13" s="2" t="s">
        <v>3551</v>
      </c>
      <c r="B13" s="2" t="s">
        <v>5665</v>
      </c>
      <c r="C13" s="2">
        <v>12</v>
      </c>
      <c r="D13" s="2" t="s">
        <v>1783</v>
      </c>
      <c r="E13" s="2" t="s">
        <v>1282</v>
      </c>
      <c r="F13" s="2" t="s">
        <v>6588</v>
      </c>
      <c r="G13" s="2" t="s">
        <v>6589</v>
      </c>
      <c r="H13" s="5">
        <v>42814</v>
      </c>
      <c r="I13" s="7">
        <v>42828</v>
      </c>
      <c r="J13" s="2" t="s">
        <v>377</v>
      </c>
      <c r="K13" s="2" t="s">
        <v>377</v>
      </c>
      <c r="L13" s="2" t="s">
        <v>377</v>
      </c>
      <c r="M13" s="2" t="s">
        <v>377</v>
      </c>
      <c r="N13" s="2" t="s">
        <v>377</v>
      </c>
      <c r="O13" s="2" t="s">
        <v>377</v>
      </c>
      <c r="P13" s="2" t="s">
        <v>377</v>
      </c>
      <c r="Q13" s="2" t="s">
        <v>377</v>
      </c>
      <c r="R13" s="2" t="s">
        <v>377</v>
      </c>
      <c r="S13" s="3">
        <v>41439</v>
      </c>
      <c r="T13" s="2" t="s">
        <v>377</v>
      </c>
      <c r="U13" s="2" t="s">
        <v>377</v>
      </c>
      <c r="V13" s="3">
        <v>41439</v>
      </c>
      <c r="W13" s="3">
        <v>41439</v>
      </c>
      <c r="X13" s="2" t="s">
        <v>377</v>
      </c>
      <c r="Y13" s="2" t="s">
        <v>377</v>
      </c>
      <c r="Z13" s="2" t="s">
        <v>377</v>
      </c>
      <c r="AA13" s="2">
        <v>10</v>
      </c>
      <c r="AB13" s="2" t="s">
        <v>6590</v>
      </c>
      <c r="AC13" s="2" t="s">
        <v>4087</v>
      </c>
      <c r="AD13" s="2" t="s">
        <v>3566</v>
      </c>
      <c r="AE13" s="2">
        <v>1</v>
      </c>
      <c r="AF13" s="2" t="s">
        <v>3565</v>
      </c>
    </row>
    <row r="14" spans="1:32">
      <c r="A14" s="2" t="s">
        <v>3551</v>
      </c>
      <c r="B14" s="2" t="s">
        <v>3588</v>
      </c>
      <c r="C14" s="2">
        <v>12</v>
      </c>
      <c r="D14" s="2" t="s">
        <v>1827</v>
      </c>
      <c r="E14" s="2" t="s">
        <v>1828</v>
      </c>
      <c r="F14" s="2" t="s">
        <v>6591</v>
      </c>
      <c r="G14" s="2" t="s">
        <v>6592</v>
      </c>
      <c r="H14" s="5">
        <v>43192</v>
      </c>
      <c r="I14" s="6" t="s">
        <v>377</v>
      </c>
      <c r="J14" s="2" t="s">
        <v>377</v>
      </c>
      <c r="K14" s="2" t="s">
        <v>377</v>
      </c>
      <c r="L14" s="2" t="s">
        <v>377</v>
      </c>
      <c r="M14" s="2" t="s">
        <v>377</v>
      </c>
      <c r="N14" s="2" t="s">
        <v>377</v>
      </c>
      <c r="O14" s="2" t="s">
        <v>377</v>
      </c>
      <c r="P14" s="2" t="s">
        <v>377</v>
      </c>
      <c r="Q14" s="2" t="s">
        <v>377</v>
      </c>
      <c r="R14" s="2" t="s">
        <v>377</v>
      </c>
      <c r="S14" s="3">
        <v>41439</v>
      </c>
      <c r="T14" s="2" t="s">
        <v>377</v>
      </c>
      <c r="U14" s="2" t="s">
        <v>377</v>
      </c>
      <c r="V14" s="3">
        <v>41439</v>
      </c>
      <c r="W14" s="3">
        <v>41439</v>
      </c>
      <c r="X14" s="2" t="s">
        <v>377</v>
      </c>
      <c r="Y14" s="2" t="s">
        <v>377</v>
      </c>
      <c r="Z14" s="2" t="s">
        <v>377</v>
      </c>
      <c r="AA14" s="2">
        <v>10</v>
      </c>
      <c r="AB14" s="2" t="s">
        <v>6593</v>
      </c>
      <c r="AC14" s="2" t="s">
        <v>4087</v>
      </c>
      <c r="AD14" s="2" t="s">
        <v>3589</v>
      </c>
      <c r="AE14" s="2">
        <v>1</v>
      </c>
      <c r="AF14" s="2" t="s">
        <v>3565</v>
      </c>
    </row>
    <row r="15" spans="1:32">
      <c r="A15" s="2" t="s">
        <v>3551</v>
      </c>
      <c r="B15" s="2" t="s">
        <v>3578</v>
      </c>
      <c r="C15" s="2">
        <v>3</v>
      </c>
      <c r="D15" s="2" t="s">
        <v>630</v>
      </c>
      <c r="E15" s="2" t="s">
        <v>5545</v>
      </c>
      <c r="F15" s="2" t="s">
        <v>6594</v>
      </c>
      <c r="G15" s="2" t="s">
        <v>6595</v>
      </c>
      <c r="H15" s="5">
        <v>42598</v>
      </c>
      <c r="I15" s="6" t="s">
        <v>377</v>
      </c>
      <c r="J15" s="2" t="s">
        <v>377</v>
      </c>
      <c r="K15" s="2" t="s">
        <v>377</v>
      </c>
      <c r="L15" s="2" t="s">
        <v>377</v>
      </c>
      <c r="M15" s="2" t="s">
        <v>377</v>
      </c>
      <c r="N15" s="2" t="s">
        <v>377</v>
      </c>
      <c r="O15" s="2" t="s">
        <v>377</v>
      </c>
      <c r="P15" s="2" t="s">
        <v>377</v>
      </c>
      <c r="Q15" s="2" t="s">
        <v>377</v>
      </c>
      <c r="R15" s="2" t="s">
        <v>377</v>
      </c>
      <c r="S15" s="3">
        <v>41439</v>
      </c>
      <c r="T15" s="2" t="s">
        <v>377</v>
      </c>
      <c r="U15" s="2" t="s">
        <v>377</v>
      </c>
      <c r="V15" s="3">
        <v>41439</v>
      </c>
      <c r="W15" s="3">
        <v>41439</v>
      </c>
      <c r="X15" s="2" t="s">
        <v>377</v>
      </c>
      <c r="Y15" s="2" t="s">
        <v>377</v>
      </c>
      <c r="Z15" s="2" t="s">
        <v>377</v>
      </c>
      <c r="AA15" s="2">
        <v>10</v>
      </c>
      <c r="AB15" s="2" t="s">
        <v>6596</v>
      </c>
      <c r="AC15" s="2" t="s">
        <v>4087</v>
      </c>
      <c r="AD15" s="2" t="s">
        <v>377</v>
      </c>
      <c r="AE15" s="2">
        <v>2</v>
      </c>
      <c r="AF15" s="2" t="s">
        <v>3565</v>
      </c>
    </row>
    <row r="16" spans="1:32">
      <c r="A16" s="2" t="s">
        <v>3598</v>
      </c>
      <c r="B16" s="2" t="s">
        <v>3862</v>
      </c>
      <c r="C16" s="2">
        <v>16</v>
      </c>
      <c r="D16" s="2" t="s">
        <v>2340</v>
      </c>
      <c r="E16" s="2" t="s">
        <v>2341</v>
      </c>
      <c r="F16" s="2" t="s">
        <v>5814</v>
      </c>
      <c r="G16" s="2" t="s">
        <v>5815</v>
      </c>
      <c r="H16" s="5">
        <v>42615</v>
      </c>
      <c r="I16" s="7">
        <v>42615</v>
      </c>
      <c r="J16" s="2" t="s">
        <v>377</v>
      </c>
      <c r="K16" s="2" t="s">
        <v>377</v>
      </c>
      <c r="L16" s="2" t="s">
        <v>377</v>
      </c>
      <c r="M16" s="2" t="s">
        <v>377</v>
      </c>
      <c r="N16" s="2" t="s">
        <v>377</v>
      </c>
      <c r="O16" s="2" t="s">
        <v>377</v>
      </c>
      <c r="P16" s="2" t="s">
        <v>377</v>
      </c>
      <c r="Q16" s="2" t="s">
        <v>377</v>
      </c>
      <c r="R16" s="2" t="s">
        <v>377</v>
      </c>
      <c r="S16" s="2" t="s">
        <v>377</v>
      </c>
      <c r="T16" s="2" t="s">
        <v>377</v>
      </c>
      <c r="U16" s="2" t="s">
        <v>377</v>
      </c>
      <c r="V16" s="2" t="s">
        <v>377</v>
      </c>
      <c r="W16" s="2" t="s">
        <v>377</v>
      </c>
      <c r="X16" s="2" t="s">
        <v>377</v>
      </c>
      <c r="Y16" s="2" t="s">
        <v>377</v>
      </c>
      <c r="Z16" s="2" t="s">
        <v>377</v>
      </c>
      <c r="AA16" s="2">
        <v>10</v>
      </c>
      <c r="AB16" s="2" t="s">
        <v>377</v>
      </c>
      <c r="AC16" s="2" t="s">
        <v>4087</v>
      </c>
      <c r="AD16" s="2" t="s">
        <v>3600</v>
      </c>
      <c r="AE16" s="2">
        <v>2</v>
      </c>
      <c r="AF16" s="2" t="s">
        <v>3565</v>
      </c>
    </row>
    <row r="17" spans="1:32">
      <c r="A17" s="2" t="s">
        <v>3598</v>
      </c>
      <c r="B17" s="2" t="s">
        <v>3862</v>
      </c>
      <c r="C17" s="2">
        <v>16</v>
      </c>
      <c r="D17" s="2" t="s">
        <v>5329</v>
      </c>
      <c r="E17" s="2" t="s">
        <v>5328</v>
      </c>
      <c r="F17" s="2" t="s">
        <v>5331</v>
      </c>
      <c r="G17" s="2" t="s">
        <v>5333</v>
      </c>
      <c r="H17" s="5">
        <v>42947</v>
      </c>
      <c r="I17" s="7">
        <v>42947</v>
      </c>
      <c r="J17" s="2" t="s">
        <v>377</v>
      </c>
      <c r="K17" s="2" t="s">
        <v>377</v>
      </c>
      <c r="L17" s="2" t="s">
        <v>377</v>
      </c>
      <c r="M17" s="2" t="s">
        <v>377</v>
      </c>
      <c r="N17" s="2" t="s">
        <v>377</v>
      </c>
      <c r="O17" s="2" t="s">
        <v>377</v>
      </c>
      <c r="P17" s="2" t="s">
        <v>377</v>
      </c>
      <c r="Q17" s="2" t="s">
        <v>377</v>
      </c>
      <c r="R17" s="2" t="s">
        <v>377</v>
      </c>
      <c r="S17" s="2" t="s">
        <v>377</v>
      </c>
      <c r="T17" s="2" t="s">
        <v>377</v>
      </c>
      <c r="U17" s="2" t="s">
        <v>377</v>
      </c>
      <c r="V17" s="2" t="s">
        <v>377</v>
      </c>
      <c r="W17" s="2" t="s">
        <v>377</v>
      </c>
      <c r="X17" s="2" t="s">
        <v>377</v>
      </c>
      <c r="Y17" s="2" t="s">
        <v>377</v>
      </c>
      <c r="Z17" s="2" t="s">
        <v>377</v>
      </c>
      <c r="AA17" s="2">
        <v>10</v>
      </c>
      <c r="AB17" s="2" t="s">
        <v>377</v>
      </c>
      <c r="AC17" s="2" t="s">
        <v>4087</v>
      </c>
      <c r="AD17" s="2" t="s">
        <v>3600</v>
      </c>
      <c r="AE17" s="2">
        <v>1</v>
      </c>
      <c r="AF17" s="2" t="s">
        <v>3565</v>
      </c>
    </row>
    <row r="18" spans="1:32">
      <c r="A18" s="2" t="s">
        <v>3598</v>
      </c>
      <c r="B18" s="2" t="s">
        <v>3862</v>
      </c>
      <c r="C18" s="2">
        <v>16</v>
      </c>
      <c r="D18" s="2" t="s">
        <v>5329</v>
      </c>
      <c r="E18" s="2" t="s">
        <v>1187</v>
      </c>
      <c r="F18" s="2" t="s">
        <v>5337</v>
      </c>
      <c r="G18" s="2" t="s">
        <v>5337</v>
      </c>
      <c r="H18" s="5">
        <v>42461</v>
      </c>
      <c r="I18" s="7">
        <v>42461</v>
      </c>
      <c r="J18" s="2" t="s">
        <v>377</v>
      </c>
      <c r="K18" s="2" t="s">
        <v>377</v>
      </c>
      <c r="L18" s="2" t="s">
        <v>377</v>
      </c>
      <c r="M18" s="2" t="s">
        <v>377</v>
      </c>
      <c r="N18" s="2" t="s">
        <v>377</v>
      </c>
      <c r="O18" s="2" t="s">
        <v>377</v>
      </c>
      <c r="P18" s="2" t="s">
        <v>377</v>
      </c>
      <c r="Q18" s="2" t="s">
        <v>377</v>
      </c>
      <c r="R18" s="2" t="s">
        <v>377</v>
      </c>
      <c r="S18" s="2" t="s">
        <v>377</v>
      </c>
      <c r="T18" s="2" t="s">
        <v>377</v>
      </c>
      <c r="U18" s="2" t="s">
        <v>377</v>
      </c>
      <c r="V18" s="2" t="s">
        <v>377</v>
      </c>
      <c r="W18" s="2" t="s">
        <v>377</v>
      </c>
      <c r="X18" s="2" t="s">
        <v>377</v>
      </c>
      <c r="Y18" s="2" t="s">
        <v>377</v>
      </c>
      <c r="Z18" s="2" t="s">
        <v>377</v>
      </c>
      <c r="AA18" s="2">
        <v>10</v>
      </c>
      <c r="AB18" s="2" t="s">
        <v>377</v>
      </c>
      <c r="AC18" s="2" t="s">
        <v>4087</v>
      </c>
      <c r="AD18" s="2" t="s">
        <v>3600</v>
      </c>
      <c r="AE18" s="2">
        <v>6</v>
      </c>
      <c r="AF18" s="2" t="s">
        <v>3565</v>
      </c>
    </row>
    <row r="19" spans="1:32">
      <c r="A19" s="2" t="s">
        <v>3598</v>
      </c>
      <c r="B19" s="2" t="s">
        <v>3862</v>
      </c>
      <c r="C19" s="2">
        <v>16</v>
      </c>
      <c r="D19" s="2" t="s">
        <v>5329</v>
      </c>
      <c r="E19" s="2" t="s">
        <v>1187</v>
      </c>
      <c r="F19" s="2" t="s">
        <v>5337</v>
      </c>
      <c r="G19" s="2" t="s">
        <v>5337</v>
      </c>
      <c r="H19" s="5">
        <v>42745</v>
      </c>
      <c r="I19" s="7">
        <v>42745</v>
      </c>
      <c r="J19" s="2" t="s">
        <v>377</v>
      </c>
      <c r="K19" s="2" t="s">
        <v>377</v>
      </c>
      <c r="L19" s="2" t="s">
        <v>377</v>
      </c>
      <c r="M19" s="2" t="s">
        <v>377</v>
      </c>
      <c r="N19" s="2" t="s">
        <v>377</v>
      </c>
      <c r="O19" s="2" t="s">
        <v>377</v>
      </c>
      <c r="P19" s="2" t="s">
        <v>377</v>
      </c>
      <c r="Q19" s="2" t="s">
        <v>377</v>
      </c>
      <c r="R19" s="2" t="s">
        <v>377</v>
      </c>
      <c r="S19" s="3">
        <v>42282</v>
      </c>
      <c r="T19" s="2" t="s">
        <v>377</v>
      </c>
      <c r="U19" s="2" t="s">
        <v>377</v>
      </c>
      <c r="V19" s="3">
        <v>42282</v>
      </c>
      <c r="W19" s="3">
        <v>42282</v>
      </c>
      <c r="X19" s="2" t="s">
        <v>377</v>
      </c>
      <c r="Y19" s="2" t="s">
        <v>377</v>
      </c>
      <c r="Z19" s="2" t="s">
        <v>377</v>
      </c>
      <c r="AA19" s="2">
        <v>10</v>
      </c>
      <c r="AB19" s="2" t="s">
        <v>377</v>
      </c>
      <c r="AC19" s="2" t="s">
        <v>4087</v>
      </c>
      <c r="AD19" s="2" t="s">
        <v>3600</v>
      </c>
      <c r="AE19" s="2">
        <v>4</v>
      </c>
      <c r="AF19" s="2" t="s">
        <v>3565</v>
      </c>
    </row>
    <row r="20" spans="1:32">
      <c r="A20" s="2" t="s">
        <v>3598</v>
      </c>
      <c r="B20" s="2" t="s">
        <v>3862</v>
      </c>
      <c r="C20" s="2">
        <v>16</v>
      </c>
      <c r="D20" s="2" t="s">
        <v>5329</v>
      </c>
      <c r="E20" s="2" t="s">
        <v>5341</v>
      </c>
      <c r="F20" s="2" t="s">
        <v>5343</v>
      </c>
      <c r="G20" s="2" t="s">
        <v>1194</v>
      </c>
      <c r="H20" s="5">
        <v>43556</v>
      </c>
      <c r="I20" s="7">
        <v>43556</v>
      </c>
      <c r="J20" s="2" t="s">
        <v>377</v>
      </c>
      <c r="K20" s="2" t="s">
        <v>377</v>
      </c>
      <c r="L20" s="2" t="s">
        <v>377</v>
      </c>
      <c r="M20" s="2" t="s">
        <v>377</v>
      </c>
      <c r="N20" s="2" t="s">
        <v>377</v>
      </c>
      <c r="O20" s="2" t="s">
        <v>377</v>
      </c>
      <c r="P20" s="2" t="s">
        <v>377</v>
      </c>
      <c r="Q20" s="2" t="s">
        <v>377</v>
      </c>
      <c r="R20" s="2" t="s">
        <v>377</v>
      </c>
      <c r="S20" s="2" t="s">
        <v>377</v>
      </c>
      <c r="T20" s="2" t="s">
        <v>377</v>
      </c>
      <c r="U20" s="2" t="s">
        <v>377</v>
      </c>
      <c r="V20" s="2" t="s">
        <v>377</v>
      </c>
      <c r="W20" s="2" t="s">
        <v>377</v>
      </c>
      <c r="X20" s="2" t="s">
        <v>377</v>
      </c>
      <c r="Y20" s="2" t="s">
        <v>377</v>
      </c>
      <c r="Z20" s="2" t="s">
        <v>377</v>
      </c>
      <c r="AA20" s="2">
        <v>10</v>
      </c>
      <c r="AB20" s="2" t="s">
        <v>377</v>
      </c>
      <c r="AC20" s="2" t="s">
        <v>4087</v>
      </c>
      <c r="AD20" s="2" t="s">
        <v>3600</v>
      </c>
      <c r="AE20" s="2">
        <v>1</v>
      </c>
      <c r="AF20" s="2" t="s">
        <v>3565</v>
      </c>
    </row>
    <row r="21" spans="1:32">
      <c r="A21" s="2" t="s">
        <v>3598</v>
      </c>
      <c r="B21" s="2" t="s">
        <v>3862</v>
      </c>
      <c r="C21" s="2">
        <v>16</v>
      </c>
      <c r="D21" s="2" t="s">
        <v>5354</v>
      </c>
      <c r="E21" s="2" t="s">
        <v>2886</v>
      </c>
      <c r="F21" s="2" t="s">
        <v>5362</v>
      </c>
      <c r="G21" s="2" t="s">
        <v>5364</v>
      </c>
      <c r="H21" s="5">
        <v>43966</v>
      </c>
      <c r="I21" s="7">
        <v>43966</v>
      </c>
      <c r="J21" s="2" t="s">
        <v>377</v>
      </c>
      <c r="K21" s="2" t="s">
        <v>377</v>
      </c>
      <c r="L21" s="2" t="s">
        <v>377</v>
      </c>
      <c r="M21" s="2" t="s">
        <v>377</v>
      </c>
      <c r="N21" s="2" t="s">
        <v>377</v>
      </c>
      <c r="O21" s="2" t="s">
        <v>377</v>
      </c>
      <c r="P21" s="2" t="s">
        <v>377</v>
      </c>
      <c r="Q21" s="2" t="s">
        <v>377</v>
      </c>
      <c r="R21" s="2" t="s">
        <v>377</v>
      </c>
      <c r="S21" s="2" t="s">
        <v>377</v>
      </c>
      <c r="T21" s="2" t="s">
        <v>377</v>
      </c>
      <c r="U21" s="2" t="s">
        <v>377</v>
      </c>
      <c r="V21" s="2" t="s">
        <v>377</v>
      </c>
      <c r="W21" s="2" t="s">
        <v>377</v>
      </c>
      <c r="X21" s="2" t="s">
        <v>377</v>
      </c>
      <c r="Y21" s="2" t="s">
        <v>377</v>
      </c>
      <c r="Z21" s="2" t="s">
        <v>377</v>
      </c>
      <c r="AA21" s="2">
        <v>10</v>
      </c>
      <c r="AB21" s="2" t="s">
        <v>377</v>
      </c>
      <c r="AC21" s="2" t="s">
        <v>4087</v>
      </c>
      <c r="AD21" s="2" t="s">
        <v>3600</v>
      </c>
      <c r="AE21" s="2">
        <v>1</v>
      </c>
      <c r="AF21" s="2" t="s">
        <v>3565</v>
      </c>
    </row>
    <row r="22" spans="1:32">
      <c r="A22" s="2" t="s">
        <v>3598</v>
      </c>
      <c r="B22" s="2" t="s">
        <v>3862</v>
      </c>
      <c r="C22" s="2">
        <v>16</v>
      </c>
      <c r="D22" s="2" t="s">
        <v>2363</v>
      </c>
      <c r="E22" s="2" t="s">
        <v>5205</v>
      </c>
      <c r="F22" s="2" t="s">
        <v>5202</v>
      </c>
      <c r="G22" s="2" t="s">
        <v>5207</v>
      </c>
      <c r="H22" s="5">
        <v>42828</v>
      </c>
      <c r="I22" s="7">
        <v>42828</v>
      </c>
      <c r="J22" s="2" t="s">
        <v>377</v>
      </c>
      <c r="K22" s="2" t="s">
        <v>377</v>
      </c>
      <c r="L22" s="2" t="s">
        <v>377</v>
      </c>
      <c r="M22" s="2" t="s">
        <v>377</v>
      </c>
      <c r="N22" s="2" t="s">
        <v>377</v>
      </c>
      <c r="O22" s="2" t="s">
        <v>377</v>
      </c>
      <c r="P22" s="2" t="s">
        <v>377</v>
      </c>
      <c r="Q22" s="2" t="s">
        <v>377</v>
      </c>
      <c r="R22" s="2" t="s">
        <v>377</v>
      </c>
      <c r="S22" s="2" t="s">
        <v>377</v>
      </c>
      <c r="T22" s="2" t="s">
        <v>377</v>
      </c>
      <c r="U22" s="2" t="s">
        <v>377</v>
      </c>
      <c r="V22" s="2" t="s">
        <v>377</v>
      </c>
      <c r="W22" s="2" t="s">
        <v>377</v>
      </c>
      <c r="X22" s="2" t="s">
        <v>377</v>
      </c>
      <c r="Y22" s="2" t="s">
        <v>377</v>
      </c>
      <c r="Z22" s="2" t="s">
        <v>377</v>
      </c>
      <c r="AA22" s="2">
        <v>10</v>
      </c>
      <c r="AB22" s="2" t="s">
        <v>377</v>
      </c>
      <c r="AC22" s="2" t="s">
        <v>4087</v>
      </c>
      <c r="AD22" s="2" t="s">
        <v>3600</v>
      </c>
      <c r="AE22" s="2">
        <v>1</v>
      </c>
      <c r="AF22" s="2" t="s">
        <v>3565</v>
      </c>
    </row>
    <row r="23" spans="1:32">
      <c r="A23" s="2" t="s">
        <v>3598</v>
      </c>
      <c r="B23" s="2" t="s">
        <v>3608</v>
      </c>
      <c r="C23" s="2">
        <v>5</v>
      </c>
      <c r="D23" s="2" t="s">
        <v>1035</v>
      </c>
      <c r="E23" s="2" t="s">
        <v>1040</v>
      </c>
      <c r="F23" s="2" t="s">
        <v>4392</v>
      </c>
      <c r="G23" s="2" t="s">
        <v>1042</v>
      </c>
      <c r="H23" s="5">
        <v>42827</v>
      </c>
      <c r="I23" s="7">
        <v>42827</v>
      </c>
      <c r="J23" s="2" t="s">
        <v>377</v>
      </c>
      <c r="K23" s="2" t="s">
        <v>377</v>
      </c>
      <c r="L23" s="2" t="s">
        <v>377</v>
      </c>
      <c r="M23" s="2" t="s">
        <v>377</v>
      </c>
      <c r="N23" s="2" t="s">
        <v>377</v>
      </c>
      <c r="O23" s="2" t="s">
        <v>377</v>
      </c>
      <c r="P23" s="2" t="s">
        <v>377</v>
      </c>
      <c r="Q23" s="2" t="s">
        <v>377</v>
      </c>
      <c r="R23" s="2" t="s">
        <v>377</v>
      </c>
      <c r="S23" s="2" t="s">
        <v>377</v>
      </c>
      <c r="T23" s="2" t="s">
        <v>377</v>
      </c>
      <c r="U23" s="2" t="s">
        <v>377</v>
      </c>
      <c r="V23" s="2" t="s">
        <v>377</v>
      </c>
      <c r="W23" s="2" t="s">
        <v>377</v>
      </c>
      <c r="X23" s="2" t="s">
        <v>377</v>
      </c>
      <c r="Y23" s="2" t="s">
        <v>377</v>
      </c>
      <c r="Z23" s="2" t="s">
        <v>377</v>
      </c>
      <c r="AA23" s="2">
        <v>10</v>
      </c>
      <c r="AB23" s="2" t="s">
        <v>377</v>
      </c>
      <c r="AC23" s="2" t="s">
        <v>4087</v>
      </c>
      <c r="AD23" s="2" t="s">
        <v>3609</v>
      </c>
      <c r="AE23" s="2">
        <v>1</v>
      </c>
      <c r="AF23" s="2" t="s">
        <v>3565</v>
      </c>
    </row>
    <row r="24" spans="1:32">
      <c r="A24" s="2" t="s">
        <v>3598</v>
      </c>
      <c r="B24" s="2" t="s">
        <v>3608</v>
      </c>
      <c r="C24" s="2">
        <v>5</v>
      </c>
      <c r="D24" s="2" t="s">
        <v>1035</v>
      </c>
      <c r="E24" s="2" t="s">
        <v>4396</v>
      </c>
      <c r="F24" s="2" t="s">
        <v>4398</v>
      </c>
      <c r="G24" s="2" t="s">
        <v>4398</v>
      </c>
      <c r="H24" s="5">
        <v>42241</v>
      </c>
      <c r="I24" s="7">
        <v>42795</v>
      </c>
      <c r="J24" s="2" t="s">
        <v>377</v>
      </c>
      <c r="K24" s="2" t="s">
        <v>377</v>
      </c>
      <c r="L24" s="2" t="s">
        <v>377</v>
      </c>
      <c r="M24" s="2" t="s">
        <v>377</v>
      </c>
      <c r="N24" s="2" t="s">
        <v>377</v>
      </c>
      <c r="O24" s="2" t="s">
        <v>377</v>
      </c>
      <c r="P24" s="2" t="s">
        <v>377</v>
      </c>
      <c r="Q24" s="2" t="s">
        <v>377</v>
      </c>
      <c r="R24" s="2" t="s">
        <v>377</v>
      </c>
      <c r="S24" s="2" t="s">
        <v>377</v>
      </c>
      <c r="T24" s="2" t="s">
        <v>377</v>
      </c>
      <c r="U24" s="2" t="s">
        <v>377</v>
      </c>
      <c r="V24" s="2" t="s">
        <v>377</v>
      </c>
      <c r="W24" s="2" t="s">
        <v>377</v>
      </c>
      <c r="X24" s="2" t="s">
        <v>377</v>
      </c>
      <c r="Y24" s="2" t="s">
        <v>377</v>
      </c>
      <c r="Z24" s="2" t="s">
        <v>377</v>
      </c>
      <c r="AA24" s="2">
        <v>10</v>
      </c>
      <c r="AB24" s="2" t="s">
        <v>377</v>
      </c>
      <c r="AC24" s="2" t="s">
        <v>4087</v>
      </c>
      <c r="AD24" s="2" t="s">
        <v>3609</v>
      </c>
      <c r="AE24" s="2">
        <v>4</v>
      </c>
      <c r="AF24" s="2" t="s">
        <v>3565</v>
      </c>
    </row>
    <row r="25" spans="1:32">
      <c r="A25" s="2" t="s">
        <v>3598</v>
      </c>
      <c r="B25" s="2" t="s">
        <v>3608</v>
      </c>
      <c r="C25" s="2">
        <v>5</v>
      </c>
      <c r="D25" s="2" t="s">
        <v>1062</v>
      </c>
      <c r="E25" s="2" t="s">
        <v>1067</v>
      </c>
      <c r="F25" s="2" t="s">
        <v>1069</v>
      </c>
      <c r="G25" s="2" t="s">
        <v>1069</v>
      </c>
      <c r="H25" s="5">
        <v>42872</v>
      </c>
      <c r="I25" s="7">
        <v>42872</v>
      </c>
      <c r="J25" s="2" t="s">
        <v>377</v>
      </c>
      <c r="K25" s="2" t="s">
        <v>377</v>
      </c>
      <c r="L25" s="2" t="s">
        <v>377</v>
      </c>
      <c r="M25" s="2" t="s">
        <v>377</v>
      </c>
      <c r="N25" s="2" t="s">
        <v>377</v>
      </c>
      <c r="O25" s="2" t="s">
        <v>377</v>
      </c>
      <c r="P25" s="2" t="s">
        <v>377</v>
      </c>
      <c r="Q25" s="2" t="s">
        <v>377</v>
      </c>
      <c r="R25" s="2" t="s">
        <v>377</v>
      </c>
      <c r="S25" s="2" t="s">
        <v>377</v>
      </c>
      <c r="T25" s="2" t="s">
        <v>377</v>
      </c>
      <c r="U25" s="2" t="s">
        <v>377</v>
      </c>
      <c r="V25" s="2" t="s">
        <v>377</v>
      </c>
      <c r="W25" s="2" t="s">
        <v>377</v>
      </c>
      <c r="X25" s="2" t="s">
        <v>377</v>
      </c>
      <c r="Y25" s="2" t="s">
        <v>377</v>
      </c>
      <c r="Z25" s="2" t="s">
        <v>377</v>
      </c>
      <c r="AA25" s="2">
        <v>10</v>
      </c>
      <c r="AB25" s="2" t="s">
        <v>377</v>
      </c>
      <c r="AC25" s="2" t="s">
        <v>4087</v>
      </c>
      <c r="AD25" s="2" t="s">
        <v>3609</v>
      </c>
      <c r="AE25" s="2">
        <v>7</v>
      </c>
      <c r="AF25" s="2" t="s">
        <v>3565</v>
      </c>
    </row>
    <row r="26" spans="1:32">
      <c r="A26" s="2" t="s">
        <v>3598</v>
      </c>
      <c r="B26" s="2" t="s">
        <v>5894</v>
      </c>
      <c r="C26" s="2">
        <v>4</v>
      </c>
      <c r="D26" s="2" t="s">
        <v>3109</v>
      </c>
      <c r="E26" s="2" t="s">
        <v>4363</v>
      </c>
      <c r="F26" s="2" t="s">
        <v>4365</v>
      </c>
      <c r="G26" s="2" t="s">
        <v>4367</v>
      </c>
      <c r="H26" s="5">
        <v>43555</v>
      </c>
      <c r="I26" s="7">
        <v>43555</v>
      </c>
      <c r="J26" s="2" t="s">
        <v>377</v>
      </c>
      <c r="K26" s="2" t="s">
        <v>377</v>
      </c>
      <c r="L26" s="2" t="s">
        <v>377</v>
      </c>
      <c r="M26" s="2" t="s">
        <v>377</v>
      </c>
      <c r="N26" s="2" t="s">
        <v>377</v>
      </c>
      <c r="O26" s="2" t="s">
        <v>377</v>
      </c>
      <c r="P26" s="2" t="s">
        <v>377</v>
      </c>
      <c r="Q26" s="2" t="s">
        <v>377</v>
      </c>
      <c r="R26" s="2" t="s">
        <v>377</v>
      </c>
      <c r="S26" s="2" t="s">
        <v>377</v>
      </c>
      <c r="T26" s="2" t="s">
        <v>377</v>
      </c>
      <c r="U26" s="2" t="s">
        <v>377</v>
      </c>
      <c r="V26" s="2" t="s">
        <v>377</v>
      </c>
      <c r="W26" s="2" t="s">
        <v>377</v>
      </c>
      <c r="X26" s="2" t="s">
        <v>377</v>
      </c>
      <c r="Y26" s="2" t="s">
        <v>377</v>
      </c>
      <c r="Z26" s="2" t="s">
        <v>377</v>
      </c>
      <c r="AA26" s="2">
        <v>10</v>
      </c>
      <c r="AB26" s="2" t="s">
        <v>377</v>
      </c>
      <c r="AC26" s="2" t="s">
        <v>4087</v>
      </c>
      <c r="AD26" s="2" t="s">
        <v>3600</v>
      </c>
      <c r="AE26" s="2">
        <v>1</v>
      </c>
      <c r="AF26" s="2" t="s">
        <v>3565</v>
      </c>
    </row>
    <row r="27" spans="1:32">
      <c r="A27" s="2" t="s">
        <v>3598</v>
      </c>
      <c r="B27" s="2" t="s">
        <v>5894</v>
      </c>
      <c r="C27" s="2">
        <v>4</v>
      </c>
      <c r="D27" s="2" t="s">
        <v>895</v>
      </c>
      <c r="E27" s="2" t="s">
        <v>896</v>
      </c>
      <c r="F27" s="2" t="s">
        <v>898</v>
      </c>
      <c r="G27" s="2" t="s">
        <v>898</v>
      </c>
      <c r="H27" s="5">
        <v>42887</v>
      </c>
      <c r="I27" s="7">
        <v>42887</v>
      </c>
      <c r="J27" s="2" t="s">
        <v>377</v>
      </c>
      <c r="K27" s="2" t="s">
        <v>377</v>
      </c>
      <c r="L27" s="2" t="s">
        <v>377</v>
      </c>
      <c r="M27" s="2" t="s">
        <v>377</v>
      </c>
      <c r="N27" s="2" t="s">
        <v>377</v>
      </c>
      <c r="O27" s="2" t="s">
        <v>377</v>
      </c>
      <c r="P27" s="2" t="s">
        <v>377</v>
      </c>
      <c r="Q27" s="2" t="s">
        <v>377</v>
      </c>
      <c r="R27" s="2" t="s">
        <v>377</v>
      </c>
      <c r="S27" s="2" t="s">
        <v>377</v>
      </c>
      <c r="T27" s="2" t="s">
        <v>377</v>
      </c>
      <c r="U27" s="2" t="s">
        <v>377</v>
      </c>
      <c r="V27" s="2" t="s">
        <v>377</v>
      </c>
      <c r="W27" s="2" t="s">
        <v>377</v>
      </c>
      <c r="X27" s="2" t="s">
        <v>377</v>
      </c>
      <c r="Y27" s="2" t="s">
        <v>377</v>
      </c>
      <c r="Z27" s="2" t="s">
        <v>377</v>
      </c>
      <c r="AA27" s="2">
        <v>10</v>
      </c>
      <c r="AB27" s="2" t="s">
        <v>377</v>
      </c>
      <c r="AC27" s="2" t="s">
        <v>4087</v>
      </c>
      <c r="AD27" s="2" t="s">
        <v>3600</v>
      </c>
      <c r="AE27" s="2">
        <v>5</v>
      </c>
      <c r="AF27" s="2" t="s">
        <v>3565</v>
      </c>
    </row>
    <row r="28" spans="1:32">
      <c r="A28" s="2" t="s">
        <v>3598</v>
      </c>
      <c r="B28" s="2" t="s">
        <v>5894</v>
      </c>
      <c r="C28" s="2">
        <v>4</v>
      </c>
      <c r="D28" s="2" t="s">
        <v>1013</v>
      </c>
      <c r="E28" s="2" t="s">
        <v>2873</v>
      </c>
      <c r="F28" s="2" t="s">
        <v>4376</v>
      </c>
      <c r="G28" s="2" t="s">
        <v>4377</v>
      </c>
      <c r="H28" s="5">
        <v>42936</v>
      </c>
      <c r="I28" s="7">
        <v>42936</v>
      </c>
      <c r="J28" s="2" t="s">
        <v>377</v>
      </c>
      <c r="K28" s="2" t="s">
        <v>377</v>
      </c>
      <c r="L28" s="2" t="s">
        <v>377</v>
      </c>
      <c r="M28" s="2" t="s">
        <v>377</v>
      </c>
      <c r="N28" s="2" t="s">
        <v>377</v>
      </c>
      <c r="O28" s="2" t="s">
        <v>377</v>
      </c>
      <c r="P28" s="2" t="s">
        <v>377</v>
      </c>
      <c r="Q28" s="2" t="s">
        <v>377</v>
      </c>
      <c r="R28" s="2" t="s">
        <v>377</v>
      </c>
      <c r="S28" s="2" t="s">
        <v>377</v>
      </c>
      <c r="T28" s="2" t="s">
        <v>377</v>
      </c>
      <c r="U28" s="2" t="s">
        <v>377</v>
      </c>
      <c r="V28" s="2" t="s">
        <v>377</v>
      </c>
      <c r="W28" s="2" t="s">
        <v>377</v>
      </c>
      <c r="X28" s="2" t="s">
        <v>377</v>
      </c>
      <c r="Y28" s="2" t="s">
        <v>377</v>
      </c>
      <c r="Z28" s="2" t="s">
        <v>377</v>
      </c>
      <c r="AA28" s="2">
        <v>10</v>
      </c>
      <c r="AB28" s="2" t="s">
        <v>377</v>
      </c>
      <c r="AC28" s="2" t="s">
        <v>4087</v>
      </c>
      <c r="AD28" s="2" t="s">
        <v>3600</v>
      </c>
      <c r="AE28" s="2">
        <v>2</v>
      </c>
      <c r="AF28" s="2" t="s">
        <v>3565</v>
      </c>
    </row>
    <row r="29" spans="1:32">
      <c r="A29" s="2" t="s">
        <v>3598</v>
      </c>
      <c r="B29" s="2" t="s">
        <v>5894</v>
      </c>
      <c r="C29" s="2">
        <v>4</v>
      </c>
      <c r="D29" s="2" t="s">
        <v>895</v>
      </c>
      <c r="E29" s="2" t="s">
        <v>896</v>
      </c>
      <c r="F29" s="2" t="s">
        <v>4338</v>
      </c>
      <c r="G29" s="2" t="s">
        <v>4340</v>
      </c>
      <c r="H29" s="5">
        <v>42826</v>
      </c>
      <c r="I29" s="7">
        <v>43099</v>
      </c>
      <c r="J29" s="2" t="s">
        <v>377</v>
      </c>
      <c r="K29" s="2" t="s">
        <v>377</v>
      </c>
      <c r="L29" s="2" t="s">
        <v>377</v>
      </c>
      <c r="M29" s="2" t="s">
        <v>377</v>
      </c>
      <c r="N29" s="2" t="s">
        <v>377</v>
      </c>
      <c r="O29" s="2" t="s">
        <v>377</v>
      </c>
      <c r="P29" s="2" t="s">
        <v>377</v>
      </c>
      <c r="Q29" s="2" t="s">
        <v>377</v>
      </c>
      <c r="R29" s="2" t="s">
        <v>377</v>
      </c>
      <c r="S29" s="2" t="s">
        <v>377</v>
      </c>
      <c r="T29" s="2" t="s">
        <v>377</v>
      </c>
      <c r="U29" s="2" t="s">
        <v>377</v>
      </c>
      <c r="V29" s="2" t="s">
        <v>377</v>
      </c>
      <c r="W29" s="2" t="s">
        <v>377</v>
      </c>
      <c r="X29" s="2" t="s">
        <v>377</v>
      </c>
      <c r="Y29" s="2" t="s">
        <v>377</v>
      </c>
      <c r="Z29" s="2" t="s">
        <v>377</v>
      </c>
      <c r="AA29" s="2">
        <v>10</v>
      </c>
      <c r="AB29" s="2" t="s">
        <v>377</v>
      </c>
      <c r="AC29" s="2" t="s">
        <v>4087</v>
      </c>
      <c r="AD29" s="2" t="s">
        <v>3600</v>
      </c>
      <c r="AE29" s="2">
        <v>1</v>
      </c>
      <c r="AF29" s="2" t="s">
        <v>3565</v>
      </c>
    </row>
    <row r="30" spans="1:32">
      <c r="A30" s="2" t="s">
        <v>3598</v>
      </c>
      <c r="B30" s="2" t="s">
        <v>5894</v>
      </c>
      <c r="C30" s="2">
        <v>4</v>
      </c>
      <c r="D30" s="2" t="s">
        <v>920</v>
      </c>
      <c r="E30" s="2" t="s">
        <v>896</v>
      </c>
      <c r="F30" s="2" t="s">
        <v>4344</v>
      </c>
      <c r="G30" s="2" t="s">
        <v>928</v>
      </c>
      <c r="H30" s="5">
        <v>43000</v>
      </c>
      <c r="I30" s="7">
        <v>43000</v>
      </c>
      <c r="J30" s="2" t="s">
        <v>377</v>
      </c>
      <c r="K30" s="2" t="s">
        <v>377</v>
      </c>
      <c r="L30" s="2" t="s">
        <v>377</v>
      </c>
      <c r="M30" s="2" t="s">
        <v>377</v>
      </c>
      <c r="N30" s="2" t="s">
        <v>377</v>
      </c>
      <c r="O30" s="2" t="s">
        <v>377</v>
      </c>
      <c r="P30" s="2" t="s">
        <v>377</v>
      </c>
      <c r="Q30" s="2" t="s">
        <v>377</v>
      </c>
      <c r="R30" s="2" t="s">
        <v>377</v>
      </c>
      <c r="S30" s="2" t="s">
        <v>377</v>
      </c>
      <c r="T30" s="2" t="s">
        <v>377</v>
      </c>
      <c r="U30" s="2" t="s">
        <v>377</v>
      </c>
      <c r="V30" s="2" t="s">
        <v>377</v>
      </c>
      <c r="W30" s="2" t="s">
        <v>377</v>
      </c>
      <c r="X30" s="2" t="s">
        <v>377</v>
      </c>
      <c r="Y30" s="2" t="s">
        <v>377</v>
      </c>
      <c r="Z30" s="2" t="s">
        <v>377</v>
      </c>
      <c r="AA30" s="2">
        <v>10</v>
      </c>
      <c r="AB30" s="2" t="s">
        <v>377</v>
      </c>
      <c r="AC30" s="2" t="s">
        <v>4087</v>
      </c>
      <c r="AD30" s="2" t="s">
        <v>3600</v>
      </c>
      <c r="AE30" s="2">
        <v>1</v>
      </c>
      <c r="AF30" s="2" t="s">
        <v>3565</v>
      </c>
    </row>
    <row r="31" spans="1:32">
      <c r="A31" s="2" t="s">
        <v>3598</v>
      </c>
      <c r="B31" s="2" t="s">
        <v>5894</v>
      </c>
      <c r="C31" s="2">
        <v>16</v>
      </c>
      <c r="D31" s="2" t="s">
        <v>2435</v>
      </c>
      <c r="E31" s="2" t="s">
        <v>2436</v>
      </c>
      <c r="F31" s="2" t="s">
        <v>5269</v>
      </c>
      <c r="G31" s="2" t="s">
        <v>2438</v>
      </c>
      <c r="H31" s="5">
        <v>43836</v>
      </c>
      <c r="I31" s="7">
        <v>43836</v>
      </c>
      <c r="J31" s="2" t="s">
        <v>377</v>
      </c>
      <c r="K31" s="2" t="s">
        <v>377</v>
      </c>
      <c r="L31" s="2" t="s">
        <v>377</v>
      </c>
      <c r="M31" s="2" t="s">
        <v>377</v>
      </c>
      <c r="N31" s="2" t="s">
        <v>377</v>
      </c>
      <c r="O31" s="2" t="s">
        <v>377</v>
      </c>
      <c r="P31" s="2" t="s">
        <v>377</v>
      </c>
      <c r="Q31" s="2" t="s">
        <v>377</v>
      </c>
      <c r="R31" s="2" t="s">
        <v>377</v>
      </c>
      <c r="S31" s="2" t="s">
        <v>377</v>
      </c>
      <c r="T31" s="2" t="s">
        <v>377</v>
      </c>
      <c r="U31" s="2" t="s">
        <v>377</v>
      </c>
      <c r="V31" s="2" t="s">
        <v>377</v>
      </c>
      <c r="W31" s="2" t="s">
        <v>377</v>
      </c>
      <c r="X31" s="2" t="s">
        <v>377</v>
      </c>
      <c r="Y31" s="2" t="s">
        <v>377</v>
      </c>
      <c r="Z31" s="2" t="s">
        <v>377</v>
      </c>
      <c r="AA31" s="2">
        <v>10</v>
      </c>
      <c r="AB31" s="2" t="s">
        <v>377</v>
      </c>
      <c r="AC31" s="2" t="s">
        <v>4087</v>
      </c>
      <c r="AD31" s="2" t="s">
        <v>3609</v>
      </c>
      <c r="AE31" s="2">
        <v>1</v>
      </c>
      <c r="AF31" s="2" t="s">
        <v>3565</v>
      </c>
    </row>
    <row r="32" spans="1:32">
      <c r="A32" s="2" t="s">
        <v>3598</v>
      </c>
      <c r="B32" s="2" t="s">
        <v>5894</v>
      </c>
      <c r="C32" s="2">
        <v>4</v>
      </c>
      <c r="D32" s="2" t="s">
        <v>983</v>
      </c>
      <c r="E32" s="2" t="s">
        <v>3243</v>
      </c>
      <c r="F32" s="2" t="s">
        <v>4372</v>
      </c>
      <c r="G32" s="2" t="s">
        <v>4373</v>
      </c>
      <c r="H32" s="5">
        <v>43709</v>
      </c>
      <c r="I32" s="7">
        <v>43709</v>
      </c>
      <c r="J32" s="2" t="s">
        <v>377</v>
      </c>
      <c r="K32" s="2" t="s">
        <v>377</v>
      </c>
      <c r="L32" s="2" t="s">
        <v>377</v>
      </c>
      <c r="M32" s="2" t="s">
        <v>377</v>
      </c>
      <c r="N32" s="2" t="s">
        <v>377</v>
      </c>
      <c r="O32" s="2" t="s">
        <v>377</v>
      </c>
      <c r="P32" s="2" t="s">
        <v>377</v>
      </c>
      <c r="Q32" s="2" t="s">
        <v>377</v>
      </c>
      <c r="R32" s="2" t="s">
        <v>377</v>
      </c>
      <c r="S32" s="2" t="s">
        <v>377</v>
      </c>
      <c r="T32" s="2" t="s">
        <v>377</v>
      </c>
      <c r="U32" s="2" t="s">
        <v>377</v>
      </c>
      <c r="V32" s="2" t="s">
        <v>377</v>
      </c>
      <c r="W32" s="2" t="s">
        <v>377</v>
      </c>
      <c r="X32" s="2" t="s">
        <v>377</v>
      </c>
      <c r="Y32" s="2" t="s">
        <v>377</v>
      </c>
      <c r="Z32" s="2" t="s">
        <v>377</v>
      </c>
      <c r="AA32" s="2">
        <v>10</v>
      </c>
      <c r="AB32" s="2" t="s">
        <v>377</v>
      </c>
      <c r="AC32" s="2" t="s">
        <v>4087</v>
      </c>
      <c r="AD32" s="2" t="s">
        <v>3600</v>
      </c>
      <c r="AE32" s="2">
        <v>3</v>
      </c>
      <c r="AF32" s="2" t="s">
        <v>3565</v>
      </c>
    </row>
    <row r="33" spans="1:32">
      <c r="A33" s="2" t="s">
        <v>3598</v>
      </c>
      <c r="B33" s="2" t="s">
        <v>5894</v>
      </c>
      <c r="C33" s="2">
        <v>4</v>
      </c>
      <c r="D33" s="2" t="s">
        <v>983</v>
      </c>
      <c r="E33" s="2" t="s">
        <v>984</v>
      </c>
      <c r="F33" s="2" t="s">
        <v>5927</v>
      </c>
      <c r="G33" s="2" t="s">
        <v>6597</v>
      </c>
      <c r="H33" s="5">
        <v>42255</v>
      </c>
      <c r="I33" s="7">
        <v>42920</v>
      </c>
      <c r="J33" s="2" t="s">
        <v>377</v>
      </c>
      <c r="K33" s="2" t="s">
        <v>377</v>
      </c>
      <c r="L33" s="2" t="s">
        <v>377</v>
      </c>
      <c r="M33" s="2" t="s">
        <v>377</v>
      </c>
      <c r="N33" s="2" t="s">
        <v>377</v>
      </c>
      <c r="O33" s="2" t="s">
        <v>377</v>
      </c>
      <c r="P33" s="2" t="s">
        <v>377</v>
      </c>
      <c r="Q33" s="2" t="s">
        <v>377</v>
      </c>
      <c r="R33" s="2" t="s">
        <v>377</v>
      </c>
      <c r="S33" s="2" t="s">
        <v>377</v>
      </c>
      <c r="T33" s="2" t="s">
        <v>377</v>
      </c>
      <c r="U33" s="2" t="s">
        <v>377</v>
      </c>
      <c r="V33" s="2" t="s">
        <v>377</v>
      </c>
      <c r="W33" s="2" t="s">
        <v>377</v>
      </c>
      <c r="X33" s="2" t="s">
        <v>377</v>
      </c>
      <c r="Y33" s="2" t="s">
        <v>377</v>
      </c>
      <c r="Z33" s="2" t="s">
        <v>377</v>
      </c>
      <c r="AA33" s="2">
        <v>10</v>
      </c>
      <c r="AB33" s="2" t="s">
        <v>377</v>
      </c>
      <c r="AC33" s="2" t="s">
        <v>4087</v>
      </c>
      <c r="AD33" s="2" t="s">
        <v>3600</v>
      </c>
      <c r="AE33" s="2">
        <v>6</v>
      </c>
      <c r="AF33" s="2" t="s">
        <v>3565</v>
      </c>
    </row>
    <row r="34" spans="1:32">
      <c r="A34" s="2" t="s">
        <v>3598</v>
      </c>
      <c r="B34" s="2" t="s">
        <v>3948</v>
      </c>
      <c r="C34" s="2">
        <v>16</v>
      </c>
      <c r="D34" s="2" t="s">
        <v>2623</v>
      </c>
      <c r="E34" s="2" t="s">
        <v>2624</v>
      </c>
      <c r="F34" s="2" t="s">
        <v>6598</v>
      </c>
      <c r="G34" s="2" t="s">
        <v>6598</v>
      </c>
      <c r="H34" s="5">
        <v>42461</v>
      </c>
      <c r="I34" s="7">
        <v>42464</v>
      </c>
      <c r="J34" s="2" t="s">
        <v>377</v>
      </c>
      <c r="K34" s="2" t="s">
        <v>377</v>
      </c>
      <c r="L34" s="2" t="s">
        <v>377</v>
      </c>
      <c r="M34" s="2" t="s">
        <v>377</v>
      </c>
      <c r="N34" s="2" t="s">
        <v>377</v>
      </c>
      <c r="O34" s="2" t="s">
        <v>377</v>
      </c>
      <c r="P34" s="2" t="s">
        <v>377</v>
      </c>
      <c r="Q34" s="2" t="s">
        <v>377</v>
      </c>
      <c r="R34" s="2" t="s">
        <v>377</v>
      </c>
      <c r="S34" s="3">
        <v>42256</v>
      </c>
      <c r="T34" s="3">
        <v>42256</v>
      </c>
      <c r="U34" s="2" t="s">
        <v>377</v>
      </c>
      <c r="V34" s="2" t="s">
        <v>377</v>
      </c>
      <c r="W34" s="2" t="s">
        <v>377</v>
      </c>
      <c r="X34" s="2" t="s">
        <v>377</v>
      </c>
      <c r="Y34" s="2" t="s">
        <v>377</v>
      </c>
      <c r="Z34" s="2" t="s">
        <v>377</v>
      </c>
      <c r="AA34" s="2">
        <v>10</v>
      </c>
      <c r="AB34" s="2" t="s">
        <v>377</v>
      </c>
      <c r="AC34" s="2" t="s">
        <v>4087</v>
      </c>
      <c r="AD34" s="2" t="s">
        <v>3609</v>
      </c>
      <c r="AE34" s="2">
        <v>8</v>
      </c>
      <c r="AF34" s="2" t="s">
        <v>3565</v>
      </c>
    </row>
    <row r="35" spans="1:32">
      <c r="A35" s="2" t="s">
        <v>3598</v>
      </c>
      <c r="B35" s="2" t="s">
        <v>3868</v>
      </c>
      <c r="C35" s="2">
        <v>16</v>
      </c>
      <c r="D35" s="2" t="s">
        <v>2578</v>
      </c>
      <c r="E35" s="2" t="s">
        <v>2583</v>
      </c>
      <c r="F35" s="2" t="s">
        <v>5390</v>
      </c>
      <c r="G35" s="2" t="s">
        <v>5390</v>
      </c>
      <c r="H35" s="5">
        <v>43009</v>
      </c>
      <c r="I35" s="7">
        <v>43190</v>
      </c>
      <c r="J35" s="2" t="s">
        <v>377</v>
      </c>
      <c r="K35" s="2" t="s">
        <v>377</v>
      </c>
      <c r="L35" s="2" t="s">
        <v>377</v>
      </c>
      <c r="M35" s="2" t="s">
        <v>377</v>
      </c>
      <c r="N35" s="2" t="s">
        <v>377</v>
      </c>
      <c r="O35" s="2" t="s">
        <v>377</v>
      </c>
      <c r="P35" s="2" t="s">
        <v>377</v>
      </c>
      <c r="Q35" s="2" t="s">
        <v>377</v>
      </c>
      <c r="R35" s="2" t="s">
        <v>377</v>
      </c>
      <c r="S35" s="2" t="s">
        <v>377</v>
      </c>
      <c r="T35" s="2" t="s">
        <v>377</v>
      </c>
      <c r="U35" s="2" t="s">
        <v>377</v>
      </c>
      <c r="V35" s="2" t="s">
        <v>377</v>
      </c>
      <c r="W35" s="2" t="s">
        <v>377</v>
      </c>
      <c r="X35" s="2" t="s">
        <v>377</v>
      </c>
      <c r="Y35" s="2" t="s">
        <v>377</v>
      </c>
      <c r="Z35" s="2" t="s">
        <v>377</v>
      </c>
      <c r="AA35" s="2">
        <v>10</v>
      </c>
      <c r="AB35" s="2" t="s">
        <v>377</v>
      </c>
      <c r="AC35" s="2" t="s">
        <v>4087</v>
      </c>
      <c r="AD35" s="2" t="s">
        <v>3600</v>
      </c>
      <c r="AE35" s="2">
        <v>3</v>
      </c>
      <c r="AF35" s="2" t="s">
        <v>3565</v>
      </c>
    </row>
    <row r="36" spans="1:32">
      <c r="A36" s="2" t="s">
        <v>3598</v>
      </c>
      <c r="B36" s="2" t="s">
        <v>3868</v>
      </c>
      <c r="C36" s="2">
        <v>16</v>
      </c>
      <c r="D36" s="2" t="s">
        <v>2522</v>
      </c>
      <c r="E36" s="2" t="s">
        <v>2523</v>
      </c>
      <c r="F36" s="2" t="s">
        <v>5373</v>
      </c>
      <c r="G36" s="2" t="s">
        <v>2525</v>
      </c>
      <c r="H36" s="5">
        <v>43190</v>
      </c>
      <c r="I36" s="7">
        <v>42993</v>
      </c>
      <c r="J36" s="2" t="s">
        <v>377</v>
      </c>
      <c r="K36" s="2" t="s">
        <v>377</v>
      </c>
      <c r="L36" s="2" t="s">
        <v>377</v>
      </c>
      <c r="M36" s="2" t="s">
        <v>377</v>
      </c>
      <c r="N36" s="2" t="s">
        <v>377</v>
      </c>
      <c r="O36" s="2" t="s">
        <v>377</v>
      </c>
      <c r="P36" s="2" t="s">
        <v>377</v>
      </c>
      <c r="Q36" s="2" t="s">
        <v>377</v>
      </c>
      <c r="R36" s="2" t="s">
        <v>377</v>
      </c>
      <c r="S36" s="2" t="s">
        <v>377</v>
      </c>
      <c r="T36" s="2" t="s">
        <v>377</v>
      </c>
      <c r="U36" s="2" t="s">
        <v>377</v>
      </c>
      <c r="V36" s="2" t="s">
        <v>377</v>
      </c>
      <c r="W36" s="2" t="s">
        <v>377</v>
      </c>
      <c r="X36" s="2" t="s">
        <v>377</v>
      </c>
      <c r="Y36" s="2" t="s">
        <v>377</v>
      </c>
      <c r="Z36" s="2" t="s">
        <v>377</v>
      </c>
      <c r="AA36" s="2">
        <v>10</v>
      </c>
      <c r="AB36" s="2" t="s">
        <v>377</v>
      </c>
      <c r="AC36" s="2" t="s">
        <v>4087</v>
      </c>
      <c r="AD36" s="2" t="s">
        <v>3600</v>
      </c>
      <c r="AE36" s="2">
        <v>1</v>
      </c>
      <c r="AF36" s="2" t="s">
        <v>3565</v>
      </c>
    </row>
    <row r="37" spans="1:32">
      <c r="A37" s="2" t="s">
        <v>3598</v>
      </c>
      <c r="B37" s="2" t="s">
        <v>3868</v>
      </c>
      <c r="C37" s="2">
        <v>16</v>
      </c>
      <c r="D37" s="2" t="s">
        <v>2588</v>
      </c>
      <c r="E37" s="2" t="s">
        <v>2599</v>
      </c>
      <c r="F37" s="2" t="s">
        <v>3942</v>
      </c>
      <c r="G37" s="2" t="s">
        <v>5397</v>
      </c>
      <c r="H37" s="5">
        <v>43191</v>
      </c>
      <c r="I37" s="7">
        <v>43191</v>
      </c>
      <c r="J37" s="2" t="s">
        <v>377</v>
      </c>
      <c r="K37" s="2" t="s">
        <v>377</v>
      </c>
      <c r="L37" s="2" t="s">
        <v>377</v>
      </c>
      <c r="M37" s="2" t="s">
        <v>377</v>
      </c>
      <c r="N37" s="2" t="s">
        <v>377</v>
      </c>
      <c r="O37" s="2" t="s">
        <v>377</v>
      </c>
      <c r="P37" s="2" t="s">
        <v>377</v>
      </c>
      <c r="Q37" s="2" t="s">
        <v>377</v>
      </c>
      <c r="R37" s="2" t="s">
        <v>377</v>
      </c>
      <c r="S37" s="2" t="s">
        <v>377</v>
      </c>
      <c r="T37" s="2" t="s">
        <v>377</v>
      </c>
      <c r="U37" s="2" t="s">
        <v>377</v>
      </c>
      <c r="V37" s="2" t="s">
        <v>377</v>
      </c>
      <c r="W37" s="2" t="s">
        <v>377</v>
      </c>
      <c r="X37" s="2" t="s">
        <v>377</v>
      </c>
      <c r="Y37" s="2" t="s">
        <v>377</v>
      </c>
      <c r="Z37" s="2" t="s">
        <v>377</v>
      </c>
      <c r="AA37" s="2">
        <v>10</v>
      </c>
      <c r="AB37" s="2" t="s">
        <v>377</v>
      </c>
      <c r="AC37" s="2" t="s">
        <v>4087</v>
      </c>
      <c r="AD37" s="2" t="s">
        <v>3600</v>
      </c>
      <c r="AE37" s="2">
        <v>1</v>
      </c>
      <c r="AF37" s="2" t="s">
        <v>3565</v>
      </c>
    </row>
    <row r="38" spans="1:32">
      <c r="A38" s="2" t="s">
        <v>3598</v>
      </c>
      <c r="B38" s="2" t="s">
        <v>3868</v>
      </c>
      <c r="C38" s="2">
        <v>16</v>
      </c>
      <c r="D38" s="2" t="s">
        <v>2379</v>
      </c>
      <c r="E38" s="2" t="s">
        <v>2396</v>
      </c>
      <c r="F38" s="2" t="s">
        <v>5225</v>
      </c>
      <c r="G38" s="2" t="s">
        <v>5227</v>
      </c>
      <c r="H38" s="5">
        <v>43190</v>
      </c>
      <c r="I38" s="7">
        <v>43059</v>
      </c>
      <c r="J38" s="2" t="s">
        <v>377</v>
      </c>
      <c r="K38" s="2" t="s">
        <v>377</v>
      </c>
      <c r="L38" s="2" t="s">
        <v>377</v>
      </c>
      <c r="M38" s="2" t="s">
        <v>377</v>
      </c>
      <c r="N38" s="2" t="s">
        <v>377</v>
      </c>
      <c r="O38" s="2" t="s">
        <v>377</v>
      </c>
      <c r="P38" s="2" t="s">
        <v>377</v>
      </c>
      <c r="Q38" s="2" t="s">
        <v>377</v>
      </c>
      <c r="R38" s="2" t="s">
        <v>377</v>
      </c>
      <c r="S38" s="2" t="s">
        <v>377</v>
      </c>
      <c r="T38" s="2" t="s">
        <v>377</v>
      </c>
      <c r="U38" s="2" t="s">
        <v>377</v>
      </c>
      <c r="V38" s="2" t="s">
        <v>377</v>
      </c>
      <c r="W38" s="2" t="s">
        <v>377</v>
      </c>
      <c r="X38" s="2" t="s">
        <v>377</v>
      </c>
      <c r="Y38" s="2" t="s">
        <v>377</v>
      </c>
      <c r="Z38" s="2" t="s">
        <v>377</v>
      </c>
      <c r="AA38" s="2">
        <v>10</v>
      </c>
      <c r="AB38" s="2" t="s">
        <v>377</v>
      </c>
      <c r="AC38" s="2" t="s">
        <v>4087</v>
      </c>
      <c r="AD38" s="2" t="s">
        <v>3600</v>
      </c>
      <c r="AE38" s="2">
        <v>1</v>
      </c>
      <c r="AF38" s="2" t="s">
        <v>3565</v>
      </c>
    </row>
    <row r="39" spans="1:32">
      <c r="A39" s="2" t="s">
        <v>3598</v>
      </c>
      <c r="B39" s="2" t="s">
        <v>3868</v>
      </c>
      <c r="C39" s="2">
        <v>16</v>
      </c>
      <c r="D39" s="2" t="s">
        <v>2563</v>
      </c>
      <c r="E39" s="2" t="s">
        <v>5376</v>
      </c>
      <c r="F39" s="2" t="s">
        <v>3937</v>
      </c>
      <c r="G39" s="2" t="s">
        <v>5378</v>
      </c>
      <c r="H39" s="5">
        <v>43235</v>
      </c>
      <c r="I39" s="7">
        <v>43235</v>
      </c>
      <c r="J39" s="2" t="s">
        <v>377</v>
      </c>
      <c r="K39" s="2" t="s">
        <v>377</v>
      </c>
      <c r="L39" s="2" t="s">
        <v>377</v>
      </c>
      <c r="M39" s="2" t="s">
        <v>377</v>
      </c>
      <c r="N39" s="2" t="s">
        <v>377</v>
      </c>
      <c r="O39" s="2" t="s">
        <v>377</v>
      </c>
      <c r="P39" s="2" t="s">
        <v>377</v>
      </c>
      <c r="Q39" s="2" t="s">
        <v>377</v>
      </c>
      <c r="R39" s="2" t="s">
        <v>377</v>
      </c>
      <c r="S39" s="2" t="s">
        <v>377</v>
      </c>
      <c r="T39" s="2" t="s">
        <v>377</v>
      </c>
      <c r="U39" s="2" t="s">
        <v>377</v>
      </c>
      <c r="V39" s="2" t="s">
        <v>377</v>
      </c>
      <c r="W39" s="2" t="s">
        <v>377</v>
      </c>
      <c r="X39" s="2" t="s">
        <v>377</v>
      </c>
      <c r="Y39" s="2" t="s">
        <v>377</v>
      </c>
      <c r="Z39" s="2" t="s">
        <v>377</v>
      </c>
      <c r="AA39" s="2">
        <v>10</v>
      </c>
      <c r="AB39" s="2" t="s">
        <v>377</v>
      </c>
      <c r="AC39" s="2" t="s">
        <v>4087</v>
      </c>
      <c r="AD39" s="2" t="s">
        <v>3600</v>
      </c>
      <c r="AE39" s="2">
        <v>2</v>
      </c>
      <c r="AF39" s="2" t="s">
        <v>3565</v>
      </c>
    </row>
    <row r="40" spans="1:32">
      <c r="A40" s="2" t="s">
        <v>3598</v>
      </c>
      <c r="B40" s="2" t="s">
        <v>3868</v>
      </c>
      <c r="C40" s="2">
        <v>16</v>
      </c>
      <c r="D40" s="2" t="s">
        <v>2379</v>
      </c>
      <c r="E40" s="2" t="s">
        <v>2396</v>
      </c>
      <c r="F40" s="2" t="s">
        <v>6599</v>
      </c>
      <c r="G40" s="2" t="s">
        <v>6599</v>
      </c>
      <c r="H40" s="5">
        <v>42461</v>
      </c>
      <c r="I40" s="7">
        <v>42461</v>
      </c>
      <c r="J40" s="2" t="s">
        <v>377</v>
      </c>
      <c r="K40" s="2" t="s">
        <v>377</v>
      </c>
      <c r="L40" s="2" t="s">
        <v>377</v>
      </c>
      <c r="M40" s="2" t="s">
        <v>377</v>
      </c>
      <c r="N40" s="2" t="s">
        <v>377</v>
      </c>
      <c r="O40" s="2" t="s">
        <v>377</v>
      </c>
      <c r="P40" s="2" t="s">
        <v>377</v>
      </c>
      <c r="Q40" s="2" t="s">
        <v>377</v>
      </c>
      <c r="R40" s="2" t="s">
        <v>377</v>
      </c>
      <c r="S40" s="2" t="s">
        <v>377</v>
      </c>
      <c r="T40" s="2" t="s">
        <v>377</v>
      </c>
      <c r="U40" s="2" t="s">
        <v>377</v>
      </c>
      <c r="V40" s="2" t="s">
        <v>377</v>
      </c>
      <c r="W40" s="2" t="s">
        <v>377</v>
      </c>
      <c r="X40" s="2" t="s">
        <v>377</v>
      </c>
      <c r="Y40" s="2" t="s">
        <v>377</v>
      </c>
      <c r="Z40" s="2" t="s">
        <v>377</v>
      </c>
      <c r="AA40" s="2">
        <v>10</v>
      </c>
      <c r="AB40" s="2" t="s">
        <v>377</v>
      </c>
      <c r="AC40" s="2" t="s">
        <v>4087</v>
      </c>
      <c r="AD40" s="2" t="s">
        <v>3600</v>
      </c>
      <c r="AE40" s="2">
        <v>5</v>
      </c>
      <c r="AF40" s="2" t="s">
        <v>3565</v>
      </c>
    </row>
    <row r="41" spans="1:32">
      <c r="A41" s="2" t="s">
        <v>3598</v>
      </c>
      <c r="B41" s="2" t="s">
        <v>3868</v>
      </c>
      <c r="C41" s="2">
        <v>16</v>
      </c>
      <c r="D41" s="2" t="s">
        <v>2379</v>
      </c>
      <c r="E41" s="2" t="s">
        <v>2396</v>
      </c>
      <c r="F41" s="2" t="s">
        <v>5211</v>
      </c>
      <c r="G41" s="2" t="s">
        <v>5213</v>
      </c>
      <c r="H41" s="5">
        <v>43922</v>
      </c>
      <c r="I41" s="7">
        <v>43922</v>
      </c>
      <c r="J41" s="2" t="s">
        <v>377</v>
      </c>
      <c r="K41" s="2" t="s">
        <v>377</v>
      </c>
      <c r="L41" s="2" t="s">
        <v>377</v>
      </c>
      <c r="M41" s="2" t="s">
        <v>377</v>
      </c>
      <c r="N41" s="2" t="s">
        <v>377</v>
      </c>
      <c r="O41" s="2" t="s">
        <v>377</v>
      </c>
      <c r="P41" s="2" t="s">
        <v>377</v>
      </c>
      <c r="Q41" s="2" t="s">
        <v>377</v>
      </c>
      <c r="R41" s="2" t="s">
        <v>377</v>
      </c>
      <c r="S41" s="2" t="s">
        <v>377</v>
      </c>
      <c r="T41" s="2" t="s">
        <v>377</v>
      </c>
      <c r="U41" s="2" t="s">
        <v>377</v>
      </c>
      <c r="V41" s="2" t="s">
        <v>377</v>
      </c>
      <c r="W41" s="2" t="s">
        <v>377</v>
      </c>
      <c r="X41" s="2" t="s">
        <v>377</v>
      </c>
      <c r="Y41" s="2" t="s">
        <v>377</v>
      </c>
      <c r="Z41" s="2" t="s">
        <v>377</v>
      </c>
      <c r="AA41" s="2">
        <v>10</v>
      </c>
      <c r="AB41" s="2" t="s">
        <v>377</v>
      </c>
      <c r="AC41" s="2" t="s">
        <v>4087</v>
      </c>
      <c r="AD41" s="2" t="s">
        <v>3600</v>
      </c>
      <c r="AE41" s="2">
        <v>1</v>
      </c>
      <c r="AF41" s="2" t="s">
        <v>3565</v>
      </c>
    </row>
    <row r="42" spans="1:32">
      <c r="A42" s="2" t="s">
        <v>3598</v>
      </c>
      <c r="B42" s="2" t="s">
        <v>3868</v>
      </c>
      <c r="C42" s="2">
        <v>16</v>
      </c>
      <c r="D42" s="2" t="s">
        <v>2379</v>
      </c>
      <c r="E42" s="2" t="s">
        <v>2396</v>
      </c>
      <c r="F42" s="2" t="s">
        <v>5238</v>
      </c>
      <c r="G42" s="2" t="s">
        <v>5239</v>
      </c>
      <c r="H42" s="5">
        <v>43922</v>
      </c>
      <c r="I42" s="7">
        <v>43922</v>
      </c>
      <c r="J42" s="2" t="s">
        <v>377</v>
      </c>
      <c r="K42" s="2" t="s">
        <v>377</v>
      </c>
      <c r="L42" s="2" t="s">
        <v>377</v>
      </c>
      <c r="M42" s="2" t="s">
        <v>377</v>
      </c>
      <c r="N42" s="2" t="s">
        <v>377</v>
      </c>
      <c r="O42" s="2" t="s">
        <v>377</v>
      </c>
      <c r="P42" s="2" t="s">
        <v>377</v>
      </c>
      <c r="Q42" s="2" t="s">
        <v>377</v>
      </c>
      <c r="R42" s="2" t="s">
        <v>377</v>
      </c>
      <c r="S42" s="2" t="s">
        <v>377</v>
      </c>
      <c r="T42" s="2" t="s">
        <v>377</v>
      </c>
      <c r="U42" s="2" t="s">
        <v>377</v>
      </c>
      <c r="V42" s="2" t="s">
        <v>377</v>
      </c>
      <c r="W42" s="2" t="s">
        <v>377</v>
      </c>
      <c r="X42" s="2" t="s">
        <v>377</v>
      </c>
      <c r="Y42" s="2" t="s">
        <v>377</v>
      </c>
      <c r="Z42" s="2" t="s">
        <v>377</v>
      </c>
      <c r="AA42" s="2">
        <v>10</v>
      </c>
      <c r="AB42" s="2" t="s">
        <v>377</v>
      </c>
      <c r="AC42" s="2" t="s">
        <v>4087</v>
      </c>
      <c r="AD42" s="2" t="s">
        <v>3600</v>
      </c>
      <c r="AE42" s="2">
        <v>1</v>
      </c>
      <c r="AF42" s="2" t="s">
        <v>3565</v>
      </c>
    </row>
    <row r="43" spans="1:32">
      <c r="A43" s="2" t="s">
        <v>3598</v>
      </c>
      <c r="B43" s="2" t="s">
        <v>3868</v>
      </c>
      <c r="C43" s="2">
        <v>16</v>
      </c>
      <c r="D43" s="2" t="s">
        <v>2578</v>
      </c>
      <c r="E43" s="2" t="s">
        <v>5976</v>
      </c>
      <c r="F43" s="2" t="s">
        <v>6600</v>
      </c>
      <c r="G43" s="2" t="s">
        <v>6601</v>
      </c>
      <c r="H43" s="5">
        <v>42826</v>
      </c>
      <c r="I43" s="7">
        <v>42826</v>
      </c>
      <c r="J43" s="2" t="s">
        <v>377</v>
      </c>
      <c r="K43" s="2" t="s">
        <v>377</v>
      </c>
      <c r="L43" s="2" t="s">
        <v>377</v>
      </c>
      <c r="M43" s="2" t="s">
        <v>377</v>
      </c>
      <c r="N43" s="2" t="s">
        <v>377</v>
      </c>
      <c r="O43" s="2" t="s">
        <v>377</v>
      </c>
      <c r="P43" s="2" t="s">
        <v>377</v>
      </c>
      <c r="Q43" s="2" t="s">
        <v>377</v>
      </c>
      <c r="R43" s="2" t="s">
        <v>377</v>
      </c>
      <c r="S43" s="2" t="s">
        <v>377</v>
      </c>
      <c r="T43" s="2" t="s">
        <v>377</v>
      </c>
      <c r="U43" s="2" t="s">
        <v>377</v>
      </c>
      <c r="V43" s="2" t="s">
        <v>377</v>
      </c>
      <c r="W43" s="2" t="s">
        <v>377</v>
      </c>
      <c r="X43" s="2" t="s">
        <v>377</v>
      </c>
      <c r="Y43" s="2" t="s">
        <v>377</v>
      </c>
      <c r="Z43" s="2" t="s">
        <v>377</v>
      </c>
      <c r="AA43" s="2">
        <v>10</v>
      </c>
      <c r="AB43" s="2" t="s">
        <v>377</v>
      </c>
      <c r="AC43" s="2" t="s">
        <v>4087</v>
      </c>
      <c r="AD43" s="2" t="s">
        <v>3600</v>
      </c>
      <c r="AE43" s="2">
        <v>5</v>
      </c>
      <c r="AF43" s="2" t="s">
        <v>3565</v>
      </c>
    </row>
    <row r="44" spans="1:32">
      <c r="A44" s="2" t="s">
        <v>3598</v>
      </c>
      <c r="B44" s="2" t="s">
        <v>3868</v>
      </c>
      <c r="C44" s="2">
        <v>16</v>
      </c>
      <c r="D44" s="2" t="s">
        <v>2563</v>
      </c>
      <c r="E44" s="2" t="s">
        <v>2569</v>
      </c>
      <c r="F44" s="2" t="s">
        <v>5386</v>
      </c>
      <c r="G44" s="2" t="s">
        <v>2571</v>
      </c>
      <c r="H44" s="5">
        <v>42961</v>
      </c>
      <c r="I44" s="7">
        <v>42961</v>
      </c>
      <c r="J44" s="2" t="s">
        <v>377</v>
      </c>
      <c r="K44" s="2" t="s">
        <v>377</v>
      </c>
      <c r="L44" s="2" t="s">
        <v>377</v>
      </c>
      <c r="M44" s="2" t="s">
        <v>377</v>
      </c>
      <c r="N44" s="2" t="s">
        <v>377</v>
      </c>
      <c r="O44" s="2" t="s">
        <v>377</v>
      </c>
      <c r="P44" s="2" t="s">
        <v>377</v>
      </c>
      <c r="Q44" s="2" t="s">
        <v>377</v>
      </c>
      <c r="R44" s="2" t="s">
        <v>377</v>
      </c>
      <c r="S44" s="2" t="s">
        <v>377</v>
      </c>
      <c r="T44" s="2" t="s">
        <v>377</v>
      </c>
      <c r="U44" s="2" t="s">
        <v>377</v>
      </c>
      <c r="V44" s="2" t="s">
        <v>377</v>
      </c>
      <c r="W44" s="2" t="s">
        <v>377</v>
      </c>
      <c r="X44" s="2" t="s">
        <v>377</v>
      </c>
      <c r="Y44" s="2" t="s">
        <v>377</v>
      </c>
      <c r="Z44" s="2" t="s">
        <v>377</v>
      </c>
      <c r="AA44" s="2">
        <v>10</v>
      </c>
      <c r="AB44" s="2" t="s">
        <v>377</v>
      </c>
      <c r="AC44" s="2" t="s">
        <v>4087</v>
      </c>
      <c r="AD44" s="2" t="s">
        <v>3600</v>
      </c>
      <c r="AE44" s="2">
        <v>4</v>
      </c>
      <c r="AF44" s="2" t="s">
        <v>3565</v>
      </c>
    </row>
    <row r="45" spans="1:32">
      <c r="A45" s="2" t="s">
        <v>3598</v>
      </c>
      <c r="B45" s="2" t="s">
        <v>3876</v>
      </c>
      <c r="C45" s="2">
        <v>16</v>
      </c>
      <c r="D45" s="2" t="s">
        <v>2487</v>
      </c>
      <c r="E45" s="2" t="s">
        <v>2493</v>
      </c>
      <c r="F45" s="2" t="s">
        <v>5316</v>
      </c>
      <c r="G45" s="2" t="s">
        <v>5316</v>
      </c>
      <c r="H45" s="5">
        <v>43556</v>
      </c>
      <c r="I45" s="7">
        <v>43556</v>
      </c>
      <c r="J45" s="2" t="s">
        <v>377</v>
      </c>
      <c r="K45" s="2" t="s">
        <v>377</v>
      </c>
      <c r="L45" s="2" t="s">
        <v>377</v>
      </c>
      <c r="M45" s="2" t="s">
        <v>377</v>
      </c>
      <c r="N45" s="2" t="s">
        <v>377</v>
      </c>
      <c r="O45" s="2" t="s">
        <v>377</v>
      </c>
      <c r="P45" s="2" t="s">
        <v>377</v>
      </c>
      <c r="Q45" s="2" t="s">
        <v>377</v>
      </c>
      <c r="R45" s="2" t="s">
        <v>377</v>
      </c>
      <c r="S45" s="2" t="s">
        <v>377</v>
      </c>
      <c r="T45" s="2" t="s">
        <v>377</v>
      </c>
      <c r="U45" s="2" t="s">
        <v>377</v>
      </c>
      <c r="V45" s="2" t="s">
        <v>377</v>
      </c>
      <c r="W45" s="2" t="s">
        <v>377</v>
      </c>
      <c r="X45" s="2" t="s">
        <v>377</v>
      </c>
      <c r="Y45" s="2" t="s">
        <v>377</v>
      </c>
      <c r="Z45" s="2" t="s">
        <v>377</v>
      </c>
      <c r="AA45" s="2">
        <v>10</v>
      </c>
      <c r="AB45" s="2" t="s">
        <v>377</v>
      </c>
      <c r="AC45" s="2" t="s">
        <v>4087</v>
      </c>
      <c r="AD45" s="2" t="s">
        <v>3609</v>
      </c>
      <c r="AE45" s="2">
        <v>2</v>
      </c>
      <c r="AF45" s="2" t="s">
        <v>3565</v>
      </c>
    </row>
    <row r="46" spans="1:32">
      <c r="A46" s="2" t="s">
        <v>3598</v>
      </c>
      <c r="B46" s="2" t="s">
        <v>3876</v>
      </c>
      <c r="C46" s="2">
        <v>16</v>
      </c>
      <c r="D46" s="2" t="s">
        <v>2487</v>
      </c>
      <c r="E46" s="2" t="s">
        <v>2493</v>
      </c>
      <c r="F46" s="2" t="s">
        <v>5316</v>
      </c>
      <c r="G46" s="2" t="s">
        <v>5320</v>
      </c>
      <c r="H46" s="5">
        <v>43191</v>
      </c>
      <c r="I46" s="7">
        <v>43191</v>
      </c>
      <c r="J46" s="2" t="s">
        <v>377</v>
      </c>
      <c r="K46" s="2" t="s">
        <v>377</v>
      </c>
      <c r="L46" s="2" t="s">
        <v>377</v>
      </c>
      <c r="M46" s="2" t="s">
        <v>377</v>
      </c>
      <c r="N46" s="2" t="s">
        <v>377</v>
      </c>
      <c r="O46" s="2" t="s">
        <v>377</v>
      </c>
      <c r="P46" s="2" t="s">
        <v>377</v>
      </c>
      <c r="Q46" s="2" t="s">
        <v>377</v>
      </c>
      <c r="R46" s="2" t="s">
        <v>377</v>
      </c>
      <c r="S46" s="2" t="s">
        <v>377</v>
      </c>
      <c r="T46" s="2" t="s">
        <v>377</v>
      </c>
      <c r="U46" s="2" t="s">
        <v>377</v>
      </c>
      <c r="V46" s="2" t="s">
        <v>377</v>
      </c>
      <c r="W46" s="2" t="s">
        <v>377</v>
      </c>
      <c r="X46" s="2" t="s">
        <v>377</v>
      </c>
      <c r="Y46" s="2" t="s">
        <v>377</v>
      </c>
      <c r="Z46" s="2" t="s">
        <v>377</v>
      </c>
      <c r="AA46" s="2">
        <v>10</v>
      </c>
      <c r="AB46" s="2" t="s">
        <v>377</v>
      </c>
      <c r="AC46" s="2" t="s">
        <v>4087</v>
      </c>
      <c r="AD46" s="2" t="s">
        <v>3609</v>
      </c>
      <c r="AE46" s="2">
        <v>7</v>
      </c>
      <c r="AF46" s="2" t="s">
        <v>3565</v>
      </c>
    </row>
    <row r="47" spans="1:32">
      <c r="A47" s="2" t="s">
        <v>3598</v>
      </c>
      <c r="B47" s="2" t="s">
        <v>3876</v>
      </c>
      <c r="C47" s="2">
        <v>16</v>
      </c>
      <c r="D47" s="2" t="s">
        <v>2487</v>
      </c>
      <c r="E47" s="2" t="s">
        <v>2493</v>
      </c>
      <c r="F47" s="2" t="s">
        <v>5316</v>
      </c>
      <c r="G47" s="2" t="s">
        <v>2495</v>
      </c>
      <c r="H47" s="5">
        <v>43191</v>
      </c>
      <c r="I47" s="7">
        <v>43191</v>
      </c>
      <c r="J47" s="2" t="s">
        <v>377</v>
      </c>
      <c r="K47" s="2" t="s">
        <v>377</v>
      </c>
      <c r="L47" s="2" t="s">
        <v>377</v>
      </c>
      <c r="M47" s="2" t="s">
        <v>377</v>
      </c>
      <c r="N47" s="2" t="s">
        <v>377</v>
      </c>
      <c r="O47" s="2" t="s">
        <v>377</v>
      </c>
      <c r="P47" s="2" t="s">
        <v>377</v>
      </c>
      <c r="Q47" s="2" t="s">
        <v>377</v>
      </c>
      <c r="R47" s="2" t="s">
        <v>377</v>
      </c>
      <c r="S47" s="2" t="s">
        <v>377</v>
      </c>
      <c r="T47" s="2" t="s">
        <v>377</v>
      </c>
      <c r="U47" s="2" t="s">
        <v>377</v>
      </c>
      <c r="V47" s="2" t="s">
        <v>377</v>
      </c>
      <c r="W47" s="2" t="s">
        <v>377</v>
      </c>
      <c r="X47" s="2" t="s">
        <v>377</v>
      </c>
      <c r="Y47" s="2" t="s">
        <v>377</v>
      </c>
      <c r="Z47" s="2" t="s">
        <v>377</v>
      </c>
      <c r="AA47" s="2">
        <v>10</v>
      </c>
      <c r="AB47" s="2" t="s">
        <v>377</v>
      </c>
      <c r="AC47" s="2" t="s">
        <v>4087</v>
      </c>
      <c r="AD47" s="2" t="s">
        <v>3609</v>
      </c>
      <c r="AE47" s="2">
        <v>1</v>
      </c>
      <c r="AF47" s="2" t="s">
        <v>3565</v>
      </c>
    </row>
    <row r="48" spans="1:32">
      <c r="A48" s="2" t="s">
        <v>3598</v>
      </c>
      <c r="B48" s="2" t="s">
        <v>3876</v>
      </c>
      <c r="C48" s="2">
        <v>16</v>
      </c>
      <c r="D48" s="2" t="s">
        <v>2454</v>
      </c>
      <c r="E48" s="2" t="s">
        <v>3908</v>
      </c>
      <c r="F48" s="2" t="s">
        <v>3910</v>
      </c>
      <c r="G48" s="2" t="s">
        <v>3912</v>
      </c>
      <c r="H48" s="5">
        <v>42604</v>
      </c>
      <c r="I48" s="7">
        <v>42604</v>
      </c>
      <c r="J48" s="2" t="s">
        <v>377</v>
      </c>
      <c r="K48" s="2" t="s">
        <v>377</v>
      </c>
      <c r="L48" s="2" t="s">
        <v>377</v>
      </c>
      <c r="M48" s="2" t="s">
        <v>377</v>
      </c>
      <c r="N48" s="2" t="s">
        <v>377</v>
      </c>
      <c r="O48" s="2" t="s">
        <v>377</v>
      </c>
      <c r="P48" s="2" t="s">
        <v>377</v>
      </c>
      <c r="Q48" s="2" t="s">
        <v>377</v>
      </c>
      <c r="R48" s="2" t="s">
        <v>377</v>
      </c>
      <c r="S48" s="2" t="s">
        <v>377</v>
      </c>
      <c r="T48" s="2" t="s">
        <v>377</v>
      </c>
      <c r="U48" s="2" t="s">
        <v>377</v>
      </c>
      <c r="V48" s="2" t="s">
        <v>377</v>
      </c>
      <c r="W48" s="2" t="s">
        <v>377</v>
      </c>
      <c r="X48" s="2" t="s">
        <v>377</v>
      </c>
      <c r="Y48" s="2" t="s">
        <v>377</v>
      </c>
      <c r="Z48" s="2" t="s">
        <v>377</v>
      </c>
      <c r="AA48" s="2">
        <v>10</v>
      </c>
      <c r="AB48" s="2" t="s">
        <v>377</v>
      </c>
      <c r="AC48" s="2" t="s">
        <v>4087</v>
      </c>
      <c r="AD48" s="2" t="s">
        <v>3609</v>
      </c>
      <c r="AE48" s="2">
        <v>3</v>
      </c>
      <c r="AF48" s="2" t="s">
        <v>3565</v>
      </c>
    </row>
    <row r="49" spans="1:32">
      <c r="A49" s="2" t="s">
        <v>3598</v>
      </c>
      <c r="B49" s="2" t="s">
        <v>3876</v>
      </c>
      <c r="C49" s="2">
        <v>16</v>
      </c>
      <c r="D49" s="2" t="s">
        <v>2413</v>
      </c>
      <c r="E49" s="2" t="s">
        <v>2414</v>
      </c>
      <c r="F49" s="2" t="s">
        <v>5249</v>
      </c>
      <c r="G49" s="2" t="s">
        <v>2422</v>
      </c>
      <c r="H49" s="5">
        <v>43191</v>
      </c>
      <c r="I49" s="7">
        <v>43191</v>
      </c>
      <c r="J49" s="2" t="s">
        <v>377</v>
      </c>
      <c r="K49" s="2" t="s">
        <v>377</v>
      </c>
      <c r="L49" s="2" t="s">
        <v>377</v>
      </c>
      <c r="M49" s="2" t="s">
        <v>377</v>
      </c>
      <c r="N49" s="2" t="s">
        <v>377</v>
      </c>
      <c r="O49" s="2" t="s">
        <v>377</v>
      </c>
      <c r="P49" s="2" t="s">
        <v>377</v>
      </c>
      <c r="Q49" s="2" t="s">
        <v>377</v>
      </c>
      <c r="R49" s="2" t="s">
        <v>377</v>
      </c>
      <c r="S49" s="2" t="s">
        <v>377</v>
      </c>
      <c r="T49" s="2" t="s">
        <v>377</v>
      </c>
      <c r="U49" s="2" t="s">
        <v>377</v>
      </c>
      <c r="V49" s="2" t="s">
        <v>377</v>
      </c>
      <c r="W49" s="2" t="s">
        <v>377</v>
      </c>
      <c r="X49" s="2" t="s">
        <v>377</v>
      </c>
      <c r="Y49" s="2" t="s">
        <v>377</v>
      </c>
      <c r="Z49" s="2" t="s">
        <v>377</v>
      </c>
      <c r="AA49" s="2">
        <v>10</v>
      </c>
      <c r="AB49" s="2" t="s">
        <v>377</v>
      </c>
      <c r="AC49" s="2" t="s">
        <v>4087</v>
      </c>
      <c r="AD49" s="2" t="s">
        <v>3609</v>
      </c>
      <c r="AE49" s="2">
        <v>2</v>
      </c>
      <c r="AF49" s="2" t="s">
        <v>3565</v>
      </c>
    </row>
    <row r="50" spans="1:32">
      <c r="A50" s="2" t="s">
        <v>3598</v>
      </c>
      <c r="B50" s="2" t="s">
        <v>3876</v>
      </c>
      <c r="C50" s="2">
        <v>16</v>
      </c>
      <c r="D50" s="2" t="s">
        <v>2413</v>
      </c>
      <c r="E50" s="2" t="s">
        <v>2414</v>
      </c>
      <c r="F50" s="2" t="s">
        <v>5249</v>
      </c>
      <c r="G50" s="2" t="s">
        <v>5253</v>
      </c>
      <c r="H50" s="5">
        <v>43160</v>
      </c>
      <c r="I50" s="7">
        <v>43160</v>
      </c>
      <c r="J50" s="2" t="s">
        <v>377</v>
      </c>
      <c r="K50" s="2" t="s">
        <v>377</v>
      </c>
      <c r="L50" s="2" t="s">
        <v>377</v>
      </c>
      <c r="M50" s="2" t="s">
        <v>377</v>
      </c>
      <c r="N50" s="2" t="s">
        <v>377</v>
      </c>
      <c r="O50" s="2" t="s">
        <v>377</v>
      </c>
      <c r="P50" s="2" t="s">
        <v>377</v>
      </c>
      <c r="Q50" s="2" t="s">
        <v>377</v>
      </c>
      <c r="R50" s="2" t="s">
        <v>377</v>
      </c>
      <c r="S50" s="2" t="s">
        <v>377</v>
      </c>
      <c r="T50" s="2" t="s">
        <v>377</v>
      </c>
      <c r="U50" s="2" t="s">
        <v>377</v>
      </c>
      <c r="V50" s="2" t="s">
        <v>377</v>
      </c>
      <c r="W50" s="2" t="s">
        <v>377</v>
      </c>
      <c r="X50" s="2" t="s">
        <v>377</v>
      </c>
      <c r="Y50" s="2" t="s">
        <v>377</v>
      </c>
      <c r="Z50" s="2" t="s">
        <v>377</v>
      </c>
      <c r="AA50" s="2">
        <v>10</v>
      </c>
      <c r="AB50" s="2" t="s">
        <v>377</v>
      </c>
      <c r="AC50" s="2" t="s">
        <v>4087</v>
      </c>
      <c r="AD50" s="2" t="s">
        <v>3609</v>
      </c>
      <c r="AE50" s="2">
        <v>2</v>
      </c>
      <c r="AF50" s="2" t="s">
        <v>3565</v>
      </c>
    </row>
    <row r="51" spans="1:32">
      <c r="A51" s="2" t="s">
        <v>3598</v>
      </c>
      <c r="B51" s="2" t="s">
        <v>3876</v>
      </c>
      <c r="C51" s="2">
        <v>16</v>
      </c>
      <c r="D51" s="2" t="s">
        <v>2454</v>
      </c>
      <c r="E51" s="2" t="s">
        <v>3021</v>
      </c>
      <c r="F51" s="2" t="s">
        <v>5288</v>
      </c>
      <c r="G51" s="2" t="s">
        <v>5290</v>
      </c>
      <c r="H51" s="5">
        <v>42782</v>
      </c>
      <c r="I51" s="7">
        <v>42782</v>
      </c>
      <c r="J51" s="2" t="s">
        <v>377</v>
      </c>
      <c r="K51" s="2" t="s">
        <v>377</v>
      </c>
      <c r="L51" s="2" t="s">
        <v>377</v>
      </c>
      <c r="M51" s="2" t="s">
        <v>377</v>
      </c>
      <c r="N51" s="2" t="s">
        <v>377</v>
      </c>
      <c r="O51" s="2" t="s">
        <v>377</v>
      </c>
      <c r="P51" s="2" t="s">
        <v>377</v>
      </c>
      <c r="Q51" s="2" t="s">
        <v>377</v>
      </c>
      <c r="R51" s="2" t="s">
        <v>377</v>
      </c>
      <c r="S51" s="2" t="s">
        <v>377</v>
      </c>
      <c r="T51" s="2" t="s">
        <v>377</v>
      </c>
      <c r="U51" s="2" t="s">
        <v>377</v>
      </c>
      <c r="V51" s="2" t="s">
        <v>377</v>
      </c>
      <c r="W51" s="2" t="s">
        <v>377</v>
      </c>
      <c r="X51" s="2" t="s">
        <v>377</v>
      </c>
      <c r="Y51" s="2" t="s">
        <v>377</v>
      </c>
      <c r="Z51" s="2" t="s">
        <v>377</v>
      </c>
      <c r="AA51" s="2">
        <v>10</v>
      </c>
      <c r="AB51" s="2" t="s">
        <v>377</v>
      </c>
      <c r="AC51" s="2" t="s">
        <v>4087</v>
      </c>
      <c r="AD51" s="2" t="s">
        <v>3609</v>
      </c>
      <c r="AE51" s="2">
        <v>1</v>
      </c>
      <c r="AF51" s="2" t="s">
        <v>3565</v>
      </c>
    </row>
    <row r="52" spans="1:32">
      <c r="A52" s="2" t="s">
        <v>3598</v>
      </c>
      <c r="B52" s="2" t="s">
        <v>3876</v>
      </c>
      <c r="C52" s="2">
        <v>16</v>
      </c>
      <c r="D52" s="2" t="s">
        <v>2462</v>
      </c>
      <c r="E52" s="2" t="s">
        <v>2468</v>
      </c>
      <c r="F52" s="2" t="s">
        <v>5299</v>
      </c>
      <c r="G52" s="2" t="s">
        <v>5301</v>
      </c>
      <c r="H52" s="5">
        <v>43556</v>
      </c>
      <c r="I52" s="7">
        <v>43556</v>
      </c>
      <c r="J52" s="2" t="s">
        <v>377</v>
      </c>
      <c r="K52" s="2" t="s">
        <v>377</v>
      </c>
      <c r="L52" s="2" t="s">
        <v>377</v>
      </c>
      <c r="M52" s="2" t="s">
        <v>377</v>
      </c>
      <c r="N52" s="2" t="s">
        <v>377</v>
      </c>
      <c r="O52" s="2" t="s">
        <v>377</v>
      </c>
      <c r="P52" s="2" t="s">
        <v>377</v>
      </c>
      <c r="Q52" s="2" t="s">
        <v>377</v>
      </c>
      <c r="R52" s="2" t="s">
        <v>377</v>
      </c>
      <c r="S52" s="2" t="s">
        <v>377</v>
      </c>
      <c r="T52" s="2" t="s">
        <v>377</v>
      </c>
      <c r="U52" s="2" t="s">
        <v>377</v>
      </c>
      <c r="V52" s="2" t="s">
        <v>377</v>
      </c>
      <c r="W52" s="2" t="s">
        <v>377</v>
      </c>
      <c r="X52" s="2" t="s">
        <v>377</v>
      </c>
      <c r="Y52" s="2" t="s">
        <v>377</v>
      </c>
      <c r="Z52" s="2" t="s">
        <v>377</v>
      </c>
      <c r="AA52" s="2">
        <v>10</v>
      </c>
      <c r="AB52" s="2" t="s">
        <v>377</v>
      </c>
      <c r="AC52" s="2" t="s">
        <v>4087</v>
      </c>
      <c r="AD52" s="2" t="s">
        <v>3609</v>
      </c>
      <c r="AE52" s="2">
        <v>1</v>
      </c>
      <c r="AF52" s="2" t="s">
        <v>3565</v>
      </c>
    </row>
    <row r="53" spans="1:32">
      <c r="A53" s="2" t="s">
        <v>3598</v>
      </c>
      <c r="B53" s="2" t="s">
        <v>5459</v>
      </c>
      <c r="C53" s="2">
        <v>17</v>
      </c>
      <c r="D53" s="2" t="s">
        <v>2691</v>
      </c>
      <c r="E53" s="2" t="s">
        <v>2692</v>
      </c>
      <c r="F53" s="2" t="s">
        <v>5461</v>
      </c>
      <c r="G53" s="2" t="s">
        <v>5463</v>
      </c>
      <c r="H53" s="5">
        <v>42611</v>
      </c>
      <c r="I53" s="7">
        <v>42611</v>
      </c>
      <c r="J53" s="2" t="s">
        <v>377</v>
      </c>
      <c r="K53" s="2" t="s">
        <v>377</v>
      </c>
      <c r="L53" s="2" t="s">
        <v>377</v>
      </c>
      <c r="M53" s="2" t="s">
        <v>377</v>
      </c>
      <c r="N53" s="2" t="s">
        <v>377</v>
      </c>
      <c r="O53" s="2" t="s">
        <v>377</v>
      </c>
      <c r="P53" s="2" t="s">
        <v>377</v>
      </c>
      <c r="Q53" s="3">
        <v>42333</v>
      </c>
      <c r="R53" s="2" t="s">
        <v>377</v>
      </c>
      <c r="S53" s="2" t="s">
        <v>377</v>
      </c>
      <c r="T53" s="2" t="s">
        <v>377</v>
      </c>
      <c r="U53" s="2" t="s">
        <v>377</v>
      </c>
      <c r="V53" s="2" t="s">
        <v>377</v>
      </c>
      <c r="W53" s="2" t="s">
        <v>377</v>
      </c>
      <c r="X53" s="2" t="s">
        <v>377</v>
      </c>
      <c r="Y53" s="2" t="s">
        <v>377</v>
      </c>
      <c r="Z53" s="2" t="s">
        <v>377</v>
      </c>
      <c r="AA53" s="2">
        <v>10</v>
      </c>
      <c r="AB53" s="2" t="s">
        <v>377</v>
      </c>
      <c r="AC53" s="2" t="s">
        <v>4087</v>
      </c>
      <c r="AD53" s="2" t="s">
        <v>3600</v>
      </c>
      <c r="AE53" s="2">
        <v>1</v>
      </c>
      <c r="AF53" s="2" t="s">
        <v>3565</v>
      </c>
    </row>
    <row r="54" spans="1:32">
      <c r="A54" s="2" t="s">
        <v>3598</v>
      </c>
      <c r="B54" s="2" t="s">
        <v>5459</v>
      </c>
      <c r="C54" s="2">
        <v>17</v>
      </c>
      <c r="D54" s="2" t="s">
        <v>3057</v>
      </c>
      <c r="E54" s="2" t="s">
        <v>2724</v>
      </c>
      <c r="F54" s="2" t="s">
        <v>5481</v>
      </c>
      <c r="G54" s="2" t="s">
        <v>5483</v>
      </c>
      <c r="H54" s="5">
        <v>43196</v>
      </c>
      <c r="I54" s="7">
        <v>43196</v>
      </c>
      <c r="J54" s="2" t="s">
        <v>377</v>
      </c>
      <c r="K54" s="2" t="s">
        <v>377</v>
      </c>
      <c r="L54" s="2" t="s">
        <v>377</v>
      </c>
      <c r="M54" s="2" t="s">
        <v>377</v>
      </c>
      <c r="N54" s="2" t="s">
        <v>377</v>
      </c>
      <c r="O54" s="2" t="s">
        <v>377</v>
      </c>
      <c r="P54" s="2" t="s">
        <v>377</v>
      </c>
      <c r="Q54" s="2" t="s">
        <v>377</v>
      </c>
      <c r="R54" s="2" t="s">
        <v>377</v>
      </c>
      <c r="S54" s="2" t="s">
        <v>377</v>
      </c>
      <c r="T54" s="2" t="s">
        <v>377</v>
      </c>
      <c r="U54" s="2" t="s">
        <v>377</v>
      </c>
      <c r="V54" s="2" t="s">
        <v>377</v>
      </c>
      <c r="W54" s="2" t="s">
        <v>377</v>
      </c>
      <c r="X54" s="2" t="s">
        <v>377</v>
      </c>
      <c r="Y54" s="2" t="s">
        <v>377</v>
      </c>
      <c r="Z54" s="2" t="s">
        <v>377</v>
      </c>
      <c r="AA54" s="2">
        <v>10</v>
      </c>
      <c r="AB54" s="2" t="s">
        <v>377</v>
      </c>
      <c r="AC54" s="2" t="s">
        <v>4087</v>
      </c>
      <c r="AD54" s="2" t="s">
        <v>3600</v>
      </c>
      <c r="AE54" s="2">
        <v>2</v>
      </c>
      <c r="AF54" s="2" t="s">
        <v>3565</v>
      </c>
    </row>
    <row r="55" spans="1:32">
      <c r="A55" s="2" t="s">
        <v>3598</v>
      </c>
      <c r="B55" s="2" t="s">
        <v>5459</v>
      </c>
      <c r="C55" s="2">
        <v>17</v>
      </c>
      <c r="D55" s="2" t="s">
        <v>2787</v>
      </c>
      <c r="E55" s="2" t="s">
        <v>2788</v>
      </c>
      <c r="F55" s="2" t="s">
        <v>2790</v>
      </c>
      <c r="G55" s="2" t="s">
        <v>6602</v>
      </c>
      <c r="H55" s="5">
        <v>42846</v>
      </c>
      <c r="I55" s="7">
        <v>42846</v>
      </c>
      <c r="J55" s="2" t="s">
        <v>377</v>
      </c>
      <c r="K55" s="2" t="s">
        <v>377</v>
      </c>
      <c r="L55" s="2" t="s">
        <v>377</v>
      </c>
      <c r="M55" s="2" t="s">
        <v>377</v>
      </c>
      <c r="N55" s="2" t="s">
        <v>377</v>
      </c>
      <c r="O55" s="2" t="s">
        <v>377</v>
      </c>
      <c r="P55" s="2" t="s">
        <v>377</v>
      </c>
      <c r="Q55" s="2" t="s">
        <v>377</v>
      </c>
      <c r="R55" s="2" t="s">
        <v>377</v>
      </c>
      <c r="S55" s="2" t="s">
        <v>377</v>
      </c>
      <c r="T55" s="2" t="s">
        <v>377</v>
      </c>
      <c r="U55" s="2" t="s">
        <v>377</v>
      </c>
      <c r="V55" s="2" t="s">
        <v>377</v>
      </c>
      <c r="W55" s="2" t="s">
        <v>377</v>
      </c>
      <c r="X55" s="2" t="s">
        <v>377</v>
      </c>
      <c r="Y55" s="2" t="s">
        <v>377</v>
      </c>
      <c r="Z55" s="2" t="s">
        <v>377</v>
      </c>
      <c r="AA55" s="2">
        <v>10</v>
      </c>
      <c r="AB55" s="2" t="s">
        <v>377</v>
      </c>
      <c r="AC55" s="2" t="s">
        <v>4087</v>
      </c>
      <c r="AD55" s="2" t="s">
        <v>3600</v>
      </c>
      <c r="AE55" s="2">
        <v>1</v>
      </c>
      <c r="AF55" s="2" t="s">
        <v>3565</v>
      </c>
    </row>
    <row r="56" spans="1:32">
      <c r="A56" s="2" t="s">
        <v>3598</v>
      </c>
      <c r="B56" s="2" t="s">
        <v>5459</v>
      </c>
      <c r="C56" s="2">
        <v>17</v>
      </c>
      <c r="D56" s="2" t="s">
        <v>2691</v>
      </c>
      <c r="E56" s="2" t="s">
        <v>2692</v>
      </c>
      <c r="F56" s="2" t="s">
        <v>5467</v>
      </c>
      <c r="G56" s="2" t="s">
        <v>5467</v>
      </c>
      <c r="H56" s="5">
        <v>43108</v>
      </c>
      <c r="I56" s="7">
        <v>43108</v>
      </c>
      <c r="J56" s="2" t="s">
        <v>377</v>
      </c>
      <c r="K56" s="2" t="s">
        <v>377</v>
      </c>
      <c r="L56" s="2" t="s">
        <v>377</v>
      </c>
      <c r="M56" s="2" t="s">
        <v>377</v>
      </c>
      <c r="N56" s="2" t="s">
        <v>377</v>
      </c>
      <c r="O56" s="2" t="s">
        <v>377</v>
      </c>
      <c r="P56" s="2" t="s">
        <v>377</v>
      </c>
      <c r="Q56" s="2" t="s">
        <v>377</v>
      </c>
      <c r="R56" s="2" t="s">
        <v>377</v>
      </c>
      <c r="S56" s="2" t="s">
        <v>377</v>
      </c>
      <c r="T56" s="2" t="s">
        <v>377</v>
      </c>
      <c r="U56" s="2" t="s">
        <v>377</v>
      </c>
      <c r="V56" s="2" t="s">
        <v>377</v>
      </c>
      <c r="W56" s="2" t="s">
        <v>377</v>
      </c>
      <c r="X56" s="2" t="s">
        <v>377</v>
      </c>
      <c r="Y56" s="2" t="s">
        <v>377</v>
      </c>
      <c r="Z56" s="2" t="s">
        <v>377</v>
      </c>
      <c r="AA56" s="2">
        <v>10</v>
      </c>
      <c r="AB56" s="2" t="s">
        <v>377</v>
      </c>
      <c r="AC56" s="2" t="s">
        <v>4087</v>
      </c>
      <c r="AD56" s="2" t="s">
        <v>3600</v>
      </c>
      <c r="AE56" s="2">
        <v>10</v>
      </c>
      <c r="AF56" s="2" t="s">
        <v>3565</v>
      </c>
    </row>
    <row r="57" spans="1:32">
      <c r="A57" s="2" t="s">
        <v>3598</v>
      </c>
      <c r="B57" s="2" t="s">
        <v>5459</v>
      </c>
      <c r="C57" s="2">
        <v>17</v>
      </c>
      <c r="D57" s="2" t="s">
        <v>2691</v>
      </c>
      <c r="E57" s="2" t="s">
        <v>5469</v>
      </c>
      <c r="F57" s="2" t="s">
        <v>5467</v>
      </c>
      <c r="G57" s="2" t="s">
        <v>5471</v>
      </c>
      <c r="H57" s="5">
        <v>43885</v>
      </c>
      <c r="I57" s="7">
        <v>43885</v>
      </c>
      <c r="J57" s="2" t="s">
        <v>377</v>
      </c>
      <c r="K57" s="2" t="s">
        <v>377</v>
      </c>
      <c r="L57" s="2" t="s">
        <v>377</v>
      </c>
      <c r="M57" s="2" t="s">
        <v>377</v>
      </c>
      <c r="N57" s="2" t="s">
        <v>377</v>
      </c>
      <c r="O57" s="2" t="s">
        <v>377</v>
      </c>
      <c r="P57" s="2" t="s">
        <v>377</v>
      </c>
      <c r="Q57" s="2" t="s">
        <v>377</v>
      </c>
      <c r="R57" s="2" t="s">
        <v>377</v>
      </c>
      <c r="S57" s="2" t="s">
        <v>377</v>
      </c>
      <c r="T57" s="2" t="s">
        <v>377</v>
      </c>
      <c r="U57" s="2" t="s">
        <v>377</v>
      </c>
      <c r="V57" s="2" t="s">
        <v>377</v>
      </c>
      <c r="W57" s="2" t="s">
        <v>377</v>
      </c>
      <c r="X57" s="2" t="s">
        <v>377</v>
      </c>
      <c r="Y57" s="2" t="s">
        <v>377</v>
      </c>
      <c r="Z57" s="2" t="s">
        <v>377</v>
      </c>
      <c r="AA57" s="2">
        <v>10</v>
      </c>
      <c r="AB57" s="2" t="s">
        <v>377</v>
      </c>
      <c r="AC57" s="2" t="s">
        <v>4087</v>
      </c>
      <c r="AD57" s="2" t="s">
        <v>3600</v>
      </c>
      <c r="AE57" s="2">
        <v>5</v>
      </c>
      <c r="AF57" s="2" t="s">
        <v>3565</v>
      </c>
    </row>
    <row r="58" spans="1:32">
      <c r="A58" s="2" t="s">
        <v>3598</v>
      </c>
      <c r="B58" s="2" t="s">
        <v>5459</v>
      </c>
      <c r="C58" s="2">
        <v>17</v>
      </c>
      <c r="D58" s="2" t="s">
        <v>2691</v>
      </c>
      <c r="E58" s="2" t="s">
        <v>2692</v>
      </c>
      <c r="F58" s="2" t="s">
        <v>5474</v>
      </c>
      <c r="G58" s="2" t="s">
        <v>5475</v>
      </c>
      <c r="H58" s="5">
        <v>43191</v>
      </c>
      <c r="I58" s="7">
        <v>43191</v>
      </c>
      <c r="J58" s="2" t="s">
        <v>377</v>
      </c>
      <c r="K58" s="2" t="s">
        <v>377</v>
      </c>
      <c r="L58" s="2" t="s">
        <v>377</v>
      </c>
      <c r="M58" s="2" t="s">
        <v>377</v>
      </c>
      <c r="N58" s="2" t="s">
        <v>377</v>
      </c>
      <c r="O58" s="2" t="s">
        <v>377</v>
      </c>
      <c r="P58" s="2" t="s">
        <v>377</v>
      </c>
      <c r="Q58" s="2" t="s">
        <v>377</v>
      </c>
      <c r="R58" s="2" t="s">
        <v>377</v>
      </c>
      <c r="S58" s="2" t="s">
        <v>377</v>
      </c>
      <c r="T58" s="2" t="s">
        <v>377</v>
      </c>
      <c r="U58" s="2" t="s">
        <v>377</v>
      </c>
      <c r="V58" s="2" t="s">
        <v>377</v>
      </c>
      <c r="W58" s="2" t="s">
        <v>377</v>
      </c>
      <c r="X58" s="2" t="s">
        <v>377</v>
      </c>
      <c r="Y58" s="2" t="s">
        <v>377</v>
      </c>
      <c r="Z58" s="2" t="s">
        <v>377</v>
      </c>
      <c r="AA58" s="2">
        <v>10</v>
      </c>
      <c r="AB58" s="2" t="s">
        <v>377</v>
      </c>
      <c r="AC58" s="2" t="s">
        <v>4087</v>
      </c>
      <c r="AD58" s="2" t="s">
        <v>3600</v>
      </c>
      <c r="AE58" s="2">
        <v>15</v>
      </c>
      <c r="AF58" s="2" t="s">
        <v>3565</v>
      </c>
    </row>
    <row r="59" spans="1:32">
      <c r="A59" s="2" t="s">
        <v>3598</v>
      </c>
      <c r="B59" s="2" t="s">
        <v>5459</v>
      </c>
      <c r="C59" s="2">
        <v>17</v>
      </c>
      <c r="D59" s="2" t="s">
        <v>2742</v>
      </c>
      <c r="E59" s="2" t="s">
        <v>2743</v>
      </c>
      <c r="F59" s="2" t="s">
        <v>6603</v>
      </c>
      <c r="G59" s="2" t="s">
        <v>6604</v>
      </c>
      <c r="H59" s="5">
        <v>43028</v>
      </c>
      <c r="I59" s="7">
        <v>43028</v>
      </c>
      <c r="J59" s="2" t="s">
        <v>377</v>
      </c>
      <c r="K59" s="2" t="s">
        <v>377</v>
      </c>
      <c r="L59" s="2" t="s">
        <v>377</v>
      </c>
      <c r="M59" s="2" t="s">
        <v>377</v>
      </c>
      <c r="N59" s="2" t="s">
        <v>377</v>
      </c>
      <c r="O59" s="2" t="s">
        <v>377</v>
      </c>
      <c r="P59" s="2" t="s">
        <v>377</v>
      </c>
      <c r="Q59" s="2" t="s">
        <v>377</v>
      </c>
      <c r="R59" s="2" t="s">
        <v>377</v>
      </c>
      <c r="S59" s="2" t="s">
        <v>377</v>
      </c>
      <c r="T59" s="2" t="s">
        <v>377</v>
      </c>
      <c r="U59" s="2" t="s">
        <v>377</v>
      </c>
      <c r="V59" s="2" t="s">
        <v>377</v>
      </c>
      <c r="W59" s="2" t="s">
        <v>377</v>
      </c>
      <c r="X59" s="2" t="s">
        <v>377</v>
      </c>
      <c r="Y59" s="2" t="s">
        <v>377</v>
      </c>
      <c r="Z59" s="2" t="s">
        <v>377</v>
      </c>
      <c r="AA59" s="2">
        <v>10</v>
      </c>
      <c r="AB59" s="2" t="s">
        <v>377</v>
      </c>
      <c r="AC59" s="2" t="s">
        <v>4087</v>
      </c>
      <c r="AD59" s="2" t="s">
        <v>3600</v>
      </c>
      <c r="AE59" s="2">
        <v>5</v>
      </c>
      <c r="AF59" s="2" t="s">
        <v>3565</v>
      </c>
    </row>
    <row r="60" spans="1:32">
      <c r="A60" s="2" t="s">
        <v>3598</v>
      </c>
      <c r="B60" s="2" t="s">
        <v>3862</v>
      </c>
      <c r="C60" s="2">
        <v>16</v>
      </c>
      <c r="D60" s="2" t="s">
        <v>5329</v>
      </c>
      <c r="E60" s="2" t="s">
        <v>6605</v>
      </c>
      <c r="F60" s="2" t="s">
        <v>6606</v>
      </c>
      <c r="G60" s="2" t="s">
        <v>6607</v>
      </c>
      <c r="H60" s="5">
        <v>42828</v>
      </c>
      <c r="I60" s="7">
        <v>42828</v>
      </c>
      <c r="J60" s="2" t="s">
        <v>377</v>
      </c>
      <c r="K60" s="2" t="s">
        <v>377</v>
      </c>
      <c r="L60" s="2" t="s">
        <v>377</v>
      </c>
      <c r="M60" s="2" t="s">
        <v>377</v>
      </c>
      <c r="N60" s="2" t="s">
        <v>377</v>
      </c>
      <c r="O60" s="2" t="s">
        <v>377</v>
      </c>
      <c r="P60" s="2" t="s">
        <v>377</v>
      </c>
      <c r="Q60" s="2" t="s">
        <v>377</v>
      </c>
      <c r="R60" s="2" t="s">
        <v>377</v>
      </c>
      <c r="S60" s="2" t="s">
        <v>377</v>
      </c>
      <c r="T60" s="2" t="s">
        <v>377</v>
      </c>
      <c r="U60" s="2" t="s">
        <v>377</v>
      </c>
      <c r="V60" s="2" t="s">
        <v>377</v>
      </c>
      <c r="W60" s="2" t="s">
        <v>377</v>
      </c>
      <c r="X60" s="2" t="s">
        <v>377</v>
      </c>
      <c r="Y60" s="2" t="s">
        <v>377</v>
      </c>
      <c r="Z60" s="2" t="s">
        <v>377</v>
      </c>
      <c r="AA60" s="2">
        <v>10</v>
      </c>
      <c r="AB60" s="2" t="s">
        <v>377</v>
      </c>
      <c r="AC60" s="2" t="s">
        <v>4087</v>
      </c>
      <c r="AD60" s="2" t="s">
        <v>3600</v>
      </c>
      <c r="AE60" s="2">
        <v>1</v>
      </c>
      <c r="AF60" s="2" t="s">
        <v>3565</v>
      </c>
    </row>
    <row r="61" spans="1:32">
      <c r="A61" s="2" t="s">
        <v>3598</v>
      </c>
      <c r="B61" s="2" t="s">
        <v>3862</v>
      </c>
      <c r="C61" s="2">
        <v>16</v>
      </c>
      <c r="D61" s="2" t="s">
        <v>2643</v>
      </c>
      <c r="E61" s="2" t="s">
        <v>2644</v>
      </c>
      <c r="F61" s="2" t="s">
        <v>5449</v>
      </c>
      <c r="G61" s="2" t="s">
        <v>5451</v>
      </c>
      <c r="H61" s="5">
        <v>43329</v>
      </c>
      <c r="I61" s="7">
        <v>43329</v>
      </c>
      <c r="J61" s="2" t="s">
        <v>377</v>
      </c>
      <c r="K61" s="2" t="s">
        <v>377</v>
      </c>
      <c r="L61" s="2" t="s">
        <v>377</v>
      </c>
      <c r="M61" s="2" t="s">
        <v>377</v>
      </c>
      <c r="N61" s="2" t="s">
        <v>377</v>
      </c>
      <c r="O61" s="2" t="s">
        <v>377</v>
      </c>
      <c r="P61" s="2" t="s">
        <v>377</v>
      </c>
      <c r="Q61" s="2" t="s">
        <v>377</v>
      </c>
      <c r="R61" s="2" t="s">
        <v>377</v>
      </c>
      <c r="S61" s="2" t="s">
        <v>377</v>
      </c>
      <c r="T61" s="2" t="s">
        <v>377</v>
      </c>
      <c r="U61" s="2" t="s">
        <v>377</v>
      </c>
      <c r="V61" s="2" t="s">
        <v>377</v>
      </c>
      <c r="W61" s="2" t="s">
        <v>377</v>
      </c>
      <c r="X61" s="2" t="s">
        <v>377</v>
      </c>
      <c r="Y61" s="2" t="s">
        <v>377</v>
      </c>
      <c r="Z61" s="2" t="s">
        <v>377</v>
      </c>
      <c r="AA61" s="2">
        <v>10</v>
      </c>
      <c r="AB61" s="2" t="s">
        <v>377</v>
      </c>
      <c r="AC61" s="2" t="s">
        <v>4087</v>
      </c>
      <c r="AD61" s="2" t="s">
        <v>3600</v>
      </c>
      <c r="AE61" s="2">
        <v>2</v>
      </c>
      <c r="AF61" s="2" t="s">
        <v>3565</v>
      </c>
    </row>
    <row r="62" spans="1:32">
      <c r="A62" s="2" t="s">
        <v>3598</v>
      </c>
      <c r="B62" s="2" t="s">
        <v>3608</v>
      </c>
      <c r="C62" s="2">
        <v>5</v>
      </c>
      <c r="D62" s="2" t="s">
        <v>1155</v>
      </c>
      <c r="E62" s="2" t="s">
        <v>1113</v>
      </c>
      <c r="F62" s="2" t="s">
        <v>4465</v>
      </c>
      <c r="G62" s="2" t="s">
        <v>4467</v>
      </c>
      <c r="H62" s="5">
        <v>42262</v>
      </c>
      <c r="I62" s="7">
        <v>42849</v>
      </c>
      <c r="J62" s="2" t="s">
        <v>377</v>
      </c>
      <c r="K62" s="2" t="s">
        <v>377</v>
      </c>
      <c r="L62" s="2" t="s">
        <v>377</v>
      </c>
      <c r="M62" s="2" t="s">
        <v>377</v>
      </c>
      <c r="N62" s="2" t="s">
        <v>377</v>
      </c>
      <c r="O62" s="2" t="s">
        <v>377</v>
      </c>
      <c r="P62" s="2" t="s">
        <v>377</v>
      </c>
      <c r="Q62" s="2" t="s">
        <v>377</v>
      </c>
      <c r="R62" s="2" t="s">
        <v>377</v>
      </c>
      <c r="S62" s="2" t="s">
        <v>377</v>
      </c>
      <c r="T62" s="2" t="s">
        <v>377</v>
      </c>
      <c r="U62" s="2" t="s">
        <v>377</v>
      </c>
      <c r="V62" s="2" t="s">
        <v>377</v>
      </c>
      <c r="W62" s="2" t="s">
        <v>377</v>
      </c>
      <c r="X62" s="2" t="s">
        <v>377</v>
      </c>
      <c r="Y62" s="2" t="s">
        <v>377</v>
      </c>
      <c r="Z62" s="2" t="s">
        <v>377</v>
      </c>
      <c r="AA62" s="2">
        <v>10</v>
      </c>
      <c r="AB62" s="2" t="s">
        <v>377</v>
      </c>
      <c r="AC62" s="2" t="s">
        <v>4087</v>
      </c>
      <c r="AD62" s="2" t="s">
        <v>3609</v>
      </c>
      <c r="AE62" s="2">
        <v>2</v>
      </c>
      <c r="AF62" s="2" t="s">
        <v>3565</v>
      </c>
    </row>
    <row r="63" spans="1:32">
      <c r="A63" s="2" t="s">
        <v>3598</v>
      </c>
      <c r="B63" s="2" t="s">
        <v>5894</v>
      </c>
      <c r="C63" s="2">
        <v>4</v>
      </c>
      <c r="D63" s="2" t="s">
        <v>920</v>
      </c>
      <c r="E63" s="2" t="s">
        <v>896</v>
      </c>
      <c r="F63" s="2" t="s">
        <v>6608</v>
      </c>
      <c r="G63" s="2" t="s">
        <v>6609</v>
      </c>
      <c r="H63" s="5">
        <v>42242</v>
      </c>
      <c r="I63" s="7">
        <v>42644</v>
      </c>
      <c r="J63" s="2" t="s">
        <v>377</v>
      </c>
      <c r="K63" s="2" t="s">
        <v>377</v>
      </c>
      <c r="L63" s="2" t="s">
        <v>377</v>
      </c>
      <c r="M63" s="2" t="s">
        <v>377</v>
      </c>
      <c r="N63" s="2" t="s">
        <v>377</v>
      </c>
      <c r="O63" s="2" t="s">
        <v>377</v>
      </c>
      <c r="P63" s="2" t="s">
        <v>377</v>
      </c>
      <c r="Q63" s="2" t="s">
        <v>377</v>
      </c>
      <c r="R63" s="2" t="s">
        <v>377</v>
      </c>
      <c r="S63" s="2" t="s">
        <v>377</v>
      </c>
      <c r="T63" s="2" t="s">
        <v>377</v>
      </c>
      <c r="U63" s="2" t="s">
        <v>377</v>
      </c>
      <c r="V63" s="2" t="s">
        <v>377</v>
      </c>
      <c r="W63" s="2" t="s">
        <v>377</v>
      </c>
      <c r="X63" s="2" t="s">
        <v>377</v>
      </c>
      <c r="Y63" s="2" t="s">
        <v>377</v>
      </c>
      <c r="Z63" s="2" t="s">
        <v>377</v>
      </c>
      <c r="AA63" s="2">
        <v>10</v>
      </c>
      <c r="AB63" s="2" t="s">
        <v>377</v>
      </c>
      <c r="AC63" s="2" t="s">
        <v>4087</v>
      </c>
      <c r="AD63" s="2" t="s">
        <v>3600</v>
      </c>
      <c r="AE63" s="2">
        <v>2</v>
      </c>
      <c r="AF63" s="2" t="s">
        <v>3565</v>
      </c>
    </row>
    <row r="64" spans="1:32">
      <c r="A64" s="2" t="s">
        <v>3598</v>
      </c>
      <c r="B64" s="2" t="s">
        <v>5894</v>
      </c>
      <c r="C64" s="2">
        <v>16</v>
      </c>
      <c r="D64" s="2" t="s">
        <v>2435</v>
      </c>
      <c r="E64" s="2" t="s">
        <v>6610</v>
      </c>
      <c r="F64" s="2" t="s">
        <v>6611</v>
      </c>
      <c r="G64" s="2" t="s">
        <v>6612</v>
      </c>
      <c r="H64" s="5">
        <v>42461</v>
      </c>
      <c r="I64" s="7">
        <v>42461</v>
      </c>
      <c r="J64" s="2" t="s">
        <v>377</v>
      </c>
      <c r="K64" s="2" t="s">
        <v>377</v>
      </c>
      <c r="L64" s="2" t="s">
        <v>377</v>
      </c>
      <c r="M64" s="2" t="s">
        <v>377</v>
      </c>
      <c r="N64" s="2" t="s">
        <v>377</v>
      </c>
      <c r="O64" s="2" t="s">
        <v>377</v>
      </c>
      <c r="P64" s="2" t="s">
        <v>377</v>
      </c>
      <c r="Q64" s="2" t="s">
        <v>377</v>
      </c>
      <c r="R64" s="2" t="s">
        <v>377</v>
      </c>
      <c r="S64" s="2" t="s">
        <v>377</v>
      </c>
      <c r="T64" s="2" t="s">
        <v>377</v>
      </c>
      <c r="U64" s="2" t="s">
        <v>377</v>
      </c>
      <c r="V64" s="2" t="s">
        <v>377</v>
      </c>
      <c r="W64" s="2" t="s">
        <v>377</v>
      </c>
      <c r="X64" s="2" t="s">
        <v>377</v>
      </c>
      <c r="Y64" s="2" t="s">
        <v>377</v>
      </c>
      <c r="Z64" s="2" t="s">
        <v>377</v>
      </c>
      <c r="AA64" s="2">
        <v>10</v>
      </c>
      <c r="AB64" s="2" t="s">
        <v>377</v>
      </c>
      <c r="AC64" s="2" t="s">
        <v>4087</v>
      </c>
      <c r="AD64" s="2" t="s">
        <v>3609</v>
      </c>
      <c r="AE64" s="2">
        <v>2</v>
      </c>
      <c r="AF64" s="2" t="s">
        <v>3565</v>
      </c>
    </row>
    <row r="65" spans="1:32">
      <c r="A65" s="2" t="s">
        <v>3598</v>
      </c>
      <c r="B65" s="2" t="s">
        <v>3868</v>
      </c>
      <c r="C65" s="2">
        <v>16</v>
      </c>
      <c r="D65" s="2" t="s">
        <v>2563</v>
      </c>
      <c r="E65" s="2" t="s">
        <v>6613</v>
      </c>
      <c r="F65" s="2" t="s">
        <v>6614</v>
      </c>
      <c r="G65" s="2" t="s">
        <v>6615</v>
      </c>
      <c r="H65" s="5">
        <v>42461</v>
      </c>
      <c r="I65" s="7">
        <v>42461</v>
      </c>
      <c r="J65" s="2" t="s">
        <v>377</v>
      </c>
      <c r="K65" s="2" t="s">
        <v>377</v>
      </c>
      <c r="L65" s="2" t="s">
        <v>377</v>
      </c>
      <c r="M65" s="2" t="s">
        <v>377</v>
      </c>
      <c r="N65" s="2" t="s">
        <v>377</v>
      </c>
      <c r="O65" s="2" t="s">
        <v>377</v>
      </c>
      <c r="P65" s="2" t="s">
        <v>377</v>
      </c>
      <c r="Q65" s="2" t="s">
        <v>377</v>
      </c>
      <c r="R65" s="2" t="s">
        <v>377</v>
      </c>
      <c r="S65" s="2" t="s">
        <v>377</v>
      </c>
      <c r="T65" s="2" t="s">
        <v>377</v>
      </c>
      <c r="U65" s="2" t="s">
        <v>377</v>
      </c>
      <c r="V65" s="2" t="s">
        <v>377</v>
      </c>
      <c r="W65" s="2" t="s">
        <v>377</v>
      </c>
      <c r="X65" s="2" t="s">
        <v>377</v>
      </c>
      <c r="Y65" s="2" t="s">
        <v>377</v>
      </c>
      <c r="Z65" s="2" t="s">
        <v>377</v>
      </c>
      <c r="AA65" s="2">
        <v>10</v>
      </c>
      <c r="AB65" s="2" t="s">
        <v>377</v>
      </c>
      <c r="AC65" s="2" t="s">
        <v>4087</v>
      </c>
      <c r="AD65" s="2" t="s">
        <v>3600</v>
      </c>
      <c r="AE65" s="2">
        <v>6</v>
      </c>
      <c r="AF65" s="2" t="s">
        <v>3565</v>
      </c>
    </row>
    <row r="66" spans="1:32">
      <c r="A66" s="2" t="s">
        <v>3598</v>
      </c>
      <c r="B66" s="2" t="s">
        <v>3876</v>
      </c>
      <c r="C66" s="2">
        <v>16</v>
      </c>
      <c r="D66" s="2" t="s">
        <v>2474</v>
      </c>
      <c r="E66" s="2" t="s">
        <v>2475</v>
      </c>
      <c r="F66" s="2" t="s">
        <v>6146</v>
      </c>
      <c r="G66" s="2" t="s">
        <v>6147</v>
      </c>
      <c r="H66" s="5">
        <v>42461</v>
      </c>
      <c r="I66" s="7">
        <v>42461</v>
      </c>
      <c r="J66" s="2" t="s">
        <v>377</v>
      </c>
      <c r="K66" s="2" t="s">
        <v>377</v>
      </c>
      <c r="L66" s="2" t="s">
        <v>377</v>
      </c>
      <c r="M66" s="2" t="s">
        <v>377</v>
      </c>
      <c r="N66" s="2" t="s">
        <v>377</v>
      </c>
      <c r="O66" s="2" t="s">
        <v>377</v>
      </c>
      <c r="P66" s="2" t="s">
        <v>377</v>
      </c>
      <c r="Q66" s="2" t="s">
        <v>377</v>
      </c>
      <c r="R66" s="2" t="s">
        <v>377</v>
      </c>
      <c r="S66" s="2" t="s">
        <v>377</v>
      </c>
      <c r="T66" s="2" t="s">
        <v>377</v>
      </c>
      <c r="U66" s="2" t="s">
        <v>377</v>
      </c>
      <c r="V66" s="2" t="s">
        <v>377</v>
      </c>
      <c r="W66" s="2" t="s">
        <v>377</v>
      </c>
      <c r="X66" s="2" t="s">
        <v>377</v>
      </c>
      <c r="Y66" s="2" t="s">
        <v>377</v>
      </c>
      <c r="Z66" s="2" t="s">
        <v>377</v>
      </c>
      <c r="AA66" s="2">
        <v>10</v>
      </c>
      <c r="AB66" s="2" t="s">
        <v>377</v>
      </c>
      <c r="AC66" s="2" t="s">
        <v>4087</v>
      </c>
      <c r="AD66" s="2" t="s">
        <v>3609</v>
      </c>
      <c r="AE66" s="2">
        <v>6</v>
      </c>
      <c r="AF66" s="2" t="s">
        <v>3565</v>
      </c>
    </row>
    <row r="67" spans="1:32">
      <c r="A67" s="2" t="s">
        <v>3598</v>
      </c>
      <c r="B67" s="2" t="s">
        <v>3876</v>
      </c>
      <c r="C67" s="2">
        <v>16</v>
      </c>
      <c r="D67" s="2" t="s">
        <v>2462</v>
      </c>
      <c r="E67" s="2" t="s">
        <v>6616</v>
      </c>
      <c r="F67" s="2" t="s">
        <v>6617</v>
      </c>
      <c r="G67" s="2" t="s">
        <v>6618</v>
      </c>
      <c r="H67" s="5">
        <v>42826</v>
      </c>
      <c r="I67" s="7">
        <v>42826</v>
      </c>
      <c r="J67" s="2" t="s">
        <v>377</v>
      </c>
      <c r="K67" s="2" t="s">
        <v>377</v>
      </c>
      <c r="L67" s="2" t="s">
        <v>377</v>
      </c>
      <c r="M67" s="2" t="s">
        <v>377</v>
      </c>
      <c r="N67" s="2" t="s">
        <v>377</v>
      </c>
      <c r="O67" s="2" t="s">
        <v>377</v>
      </c>
      <c r="P67" s="2" t="s">
        <v>377</v>
      </c>
      <c r="Q67" s="2" t="s">
        <v>377</v>
      </c>
      <c r="R67" s="2" t="s">
        <v>377</v>
      </c>
      <c r="S67" s="2" t="s">
        <v>377</v>
      </c>
      <c r="T67" s="2" t="s">
        <v>377</v>
      </c>
      <c r="U67" s="2" t="s">
        <v>377</v>
      </c>
      <c r="V67" s="2" t="s">
        <v>377</v>
      </c>
      <c r="W67" s="2" t="s">
        <v>377</v>
      </c>
      <c r="X67" s="2" t="s">
        <v>377</v>
      </c>
      <c r="Y67" s="2" t="s">
        <v>377</v>
      </c>
      <c r="Z67" s="2" t="s">
        <v>377</v>
      </c>
      <c r="AA67" s="2">
        <v>10</v>
      </c>
      <c r="AB67" s="2" t="s">
        <v>377</v>
      </c>
      <c r="AC67" s="2" t="s">
        <v>4087</v>
      </c>
      <c r="AD67" s="2" t="s">
        <v>3609</v>
      </c>
      <c r="AE67" s="2">
        <v>1</v>
      </c>
      <c r="AF67" s="2" t="s">
        <v>3565</v>
      </c>
    </row>
    <row r="68" spans="1:32">
      <c r="A68" s="2" t="s">
        <v>3598</v>
      </c>
      <c r="B68" s="2" t="s">
        <v>3876</v>
      </c>
      <c r="C68" s="2">
        <v>16</v>
      </c>
      <c r="D68" s="2" t="s">
        <v>2474</v>
      </c>
      <c r="E68" s="2" t="s">
        <v>6127</v>
      </c>
      <c r="F68" s="2" t="s">
        <v>6619</v>
      </c>
      <c r="G68" s="2" t="s">
        <v>6620</v>
      </c>
      <c r="H68" s="5">
        <v>42461</v>
      </c>
      <c r="I68" s="7">
        <v>42461</v>
      </c>
      <c r="J68" s="2" t="s">
        <v>377</v>
      </c>
      <c r="K68" s="2" t="s">
        <v>377</v>
      </c>
      <c r="L68" s="2" t="s">
        <v>377</v>
      </c>
      <c r="M68" s="2" t="s">
        <v>377</v>
      </c>
      <c r="N68" s="2" t="s">
        <v>377</v>
      </c>
      <c r="O68" s="2" t="s">
        <v>377</v>
      </c>
      <c r="P68" s="2" t="s">
        <v>377</v>
      </c>
      <c r="Q68" s="2" t="s">
        <v>377</v>
      </c>
      <c r="R68" s="2" t="s">
        <v>377</v>
      </c>
      <c r="S68" s="2" t="s">
        <v>377</v>
      </c>
      <c r="T68" s="2" t="s">
        <v>377</v>
      </c>
      <c r="U68" s="2" t="s">
        <v>377</v>
      </c>
      <c r="V68" s="2" t="s">
        <v>377</v>
      </c>
      <c r="W68" s="2" t="s">
        <v>377</v>
      </c>
      <c r="X68" s="2" t="s">
        <v>377</v>
      </c>
      <c r="Y68" s="2" t="s">
        <v>377</v>
      </c>
      <c r="Z68" s="2" t="s">
        <v>377</v>
      </c>
      <c r="AA68" s="2">
        <v>10</v>
      </c>
      <c r="AB68" s="2" t="s">
        <v>377</v>
      </c>
      <c r="AC68" s="2" t="s">
        <v>4087</v>
      </c>
      <c r="AD68" s="2" t="s">
        <v>3609</v>
      </c>
      <c r="AE68" s="2">
        <v>1</v>
      </c>
      <c r="AF68" s="2" t="s">
        <v>3565</v>
      </c>
    </row>
    <row r="69" spans="1:32">
      <c r="A69" s="2" t="s">
        <v>3598</v>
      </c>
      <c r="B69" s="2" t="s">
        <v>3876</v>
      </c>
      <c r="C69" s="2">
        <v>16</v>
      </c>
      <c r="D69" s="2" t="s">
        <v>2462</v>
      </c>
      <c r="E69" s="2" t="s">
        <v>6621</v>
      </c>
      <c r="F69" s="2" t="s">
        <v>6622</v>
      </c>
      <c r="G69" s="2" t="s">
        <v>6623</v>
      </c>
      <c r="H69" s="5">
        <v>42826</v>
      </c>
      <c r="I69" s="7">
        <v>42826</v>
      </c>
      <c r="J69" s="2" t="s">
        <v>377</v>
      </c>
      <c r="K69" s="2" t="s">
        <v>377</v>
      </c>
      <c r="L69" s="2" t="s">
        <v>377</v>
      </c>
      <c r="M69" s="2" t="s">
        <v>377</v>
      </c>
      <c r="N69" s="2" t="s">
        <v>377</v>
      </c>
      <c r="O69" s="2" t="s">
        <v>377</v>
      </c>
      <c r="P69" s="2" t="s">
        <v>377</v>
      </c>
      <c r="Q69" s="2" t="s">
        <v>377</v>
      </c>
      <c r="R69" s="2" t="s">
        <v>377</v>
      </c>
      <c r="S69" s="2" t="s">
        <v>377</v>
      </c>
      <c r="T69" s="2" t="s">
        <v>377</v>
      </c>
      <c r="U69" s="2" t="s">
        <v>377</v>
      </c>
      <c r="V69" s="2" t="s">
        <v>377</v>
      </c>
      <c r="W69" s="2" t="s">
        <v>377</v>
      </c>
      <c r="X69" s="2" t="s">
        <v>377</v>
      </c>
      <c r="Y69" s="2" t="s">
        <v>377</v>
      </c>
      <c r="Z69" s="2" t="s">
        <v>377</v>
      </c>
      <c r="AA69" s="2">
        <v>10</v>
      </c>
      <c r="AB69" s="2" t="s">
        <v>377</v>
      </c>
      <c r="AC69" s="2" t="s">
        <v>4087</v>
      </c>
      <c r="AD69" s="2" t="s">
        <v>3609</v>
      </c>
      <c r="AE69" s="2">
        <v>1</v>
      </c>
      <c r="AF69" s="2" t="s">
        <v>3565</v>
      </c>
    </row>
    <row r="70" spans="1:32">
      <c r="A70" s="2" t="s">
        <v>3598</v>
      </c>
      <c r="B70" s="2" t="s">
        <v>5459</v>
      </c>
      <c r="C70" s="2">
        <v>17</v>
      </c>
      <c r="D70" s="2" t="s">
        <v>2742</v>
      </c>
      <c r="E70" s="2" t="s">
        <v>3067</v>
      </c>
      <c r="F70" s="2" t="s">
        <v>6624</v>
      </c>
      <c r="G70" s="2" t="s">
        <v>6625</v>
      </c>
      <c r="H70" s="5">
        <v>42461</v>
      </c>
      <c r="I70" s="7">
        <v>42461</v>
      </c>
      <c r="J70" s="2" t="s">
        <v>377</v>
      </c>
      <c r="K70" s="2" t="s">
        <v>377</v>
      </c>
      <c r="L70" s="2" t="s">
        <v>377</v>
      </c>
      <c r="M70" s="2" t="s">
        <v>377</v>
      </c>
      <c r="N70" s="2" t="s">
        <v>377</v>
      </c>
      <c r="O70" s="2" t="s">
        <v>377</v>
      </c>
      <c r="P70" s="2" t="s">
        <v>377</v>
      </c>
      <c r="Q70" s="2" t="s">
        <v>377</v>
      </c>
      <c r="R70" s="2" t="s">
        <v>377</v>
      </c>
      <c r="S70" s="2" t="s">
        <v>377</v>
      </c>
      <c r="T70" s="2" t="s">
        <v>377</v>
      </c>
      <c r="U70" s="2" t="s">
        <v>377</v>
      </c>
      <c r="V70" s="2" t="s">
        <v>377</v>
      </c>
      <c r="W70" s="2" t="s">
        <v>377</v>
      </c>
      <c r="X70" s="2" t="s">
        <v>377</v>
      </c>
      <c r="Y70" s="2" t="s">
        <v>377</v>
      </c>
      <c r="Z70" s="2" t="s">
        <v>377</v>
      </c>
      <c r="AA70" s="2">
        <v>10</v>
      </c>
      <c r="AB70" s="2" t="s">
        <v>377</v>
      </c>
      <c r="AC70" s="2" t="s">
        <v>4087</v>
      </c>
      <c r="AD70" s="2" t="s">
        <v>3600</v>
      </c>
      <c r="AE70" s="2">
        <v>2</v>
      </c>
      <c r="AF70" s="2" t="s">
        <v>3565</v>
      </c>
    </row>
    <row r="71" spans="1:32">
      <c r="A71" s="2" t="s">
        <v>3638</v>
      </c>
      <c r="B71" s="2" t="s">
        <v>6168</v>
      </c>
      <c r="C71" s="2">
        <v>6</v>
      </c>
      <c r="D71" s="2" t="s">
        <v>1350</v>
      </c>
      <c r="E71" s="2" t="s">
        <v>3269</v>
      </c>
      <c r="F71" s="2" t="s">
        <v>4609</v>
      </c>
      <c r="G71" s="2" t="s">
        <v>6626</v>
      </c>
      <c r="H71" s="5">
        <v>42464</v>
      </c>
      <c r="I71" s="6" t="s">
        <v>377</v>
      </c>
      <c r="J71" s="2" t="s">
        <v>377</v>
      </c>
      <c r="K71" s="2" t="s">
        <v>377</v>
      </c>
      <c r="L71" s="2" t="s">
        <v>377</v>
      </c>
      <c r="M71" s="2" t="s">
        <v>377</v>
      </c>
      <c r="N71" s="2" t="s">
        <v>377</v>
      </c>
      <c r="O71" s="2" t="s">
        <v>377</v>
      </c>
      <c r="P71" s="2" t="s">
        <v>377</v>
      </c>
      <c r="Q71" s="3">
        <v>42081</v>
      </c>
      <c r="R71" s="2" t="s">
        <v>377</v>
      </c>
      <c r="S71" s="3">
        <v>42081</v>
      </c>
      <c r="T71" s="2" t="s">
        <v>377</v>
      </c>
      <c r="U71" s="2" t="s">
        <v>377</v>
      </c>
      <c r="V71" s="2" t="s">
        <v>377</v>
      </c>
      <c r="W71" s="2" t="s">
        <v>377</v>
      </c>
      <c r="X71" s="2" t="s">
        <v>377</v>
      </c>
      <c r="Y71" s="2" t="s">
        <v>377</v>
      </c>
      <c r="Z71" s="2" t="s">
        <v>377</v>
      </c>
      <c r="AA71" s="2">
        <v>10</v>
      </c>
      <c r="AB71" s="2" t="s">
        <v>6627</v>
      </c>
      <c r="AC71" s="2" t="s">
        <v>4087</v>
      </c>
      <c r="AD71" s="2" t="s">
        <v>3640</v>
      </c>
      <c r="AE71" s="2">
        <v>5</v>
      </c>
      <c r="AF71" s="2" t="s">
        <v>3565</v>
      </c>
    </row>
    <row r="72" spans="1:32">
      <c r="A72" s="2" t="s">
        <v>3638</v>
      </c>
      <c r="B72" s="2" t="s">
        <v>6197</v>
      </c>
      <c r="C72" s="2">
        <v>6</v>
      </c>
      <c r="D72" s="2" t="s">
        <v>1337</v>
      </c>
      <c r="E72" s="2" t="s">
        <v>3269</v>
      </c>
      <c r="F72" s="2" t="s">
        <v>4571</v>
      </c>
      <c r="G72" s="2" t="s">
        <v>4573</v>
      </c>
      <c r="H72" s="5">
        <v>43191</v>
      </c>
      <c r="I72" s="7">
        <v>43191</v>
      </c>
      <c r="J72" s="2" t="s">
        <v>377</v>
      </c>
      <c r="K72" s="2" t="s">
        <v>377</v>
      </c>
      <c r="L72" s="2" t="s">
        <v>377</v>
      </c>
      <c r="M72" s="2" t="s">
        <v>377</v>
      </c>
      <c r="N72" s="2" t="s">
        <v>377</v>
      </c>
      <c r="O72" s="2" t="s">
        <v>377</v>
      </c>
      <c r="P72" s="2" t="s">
        <v>377</v>
      </c>
      <c r="Q72" s="2" t="s">
        <v>377</v>
      </c>
      <c r="R72" s="2" t="s">
        <v>377</v>
      </c>
      <c r="S72" s="2" t="s">
        <v>377</v>
      </c>
      <c r="T72" s="2" t="s">
        <v>377</v>
      </c>
      <c r="U72" s="2" t="s">
        <v>377</v>
      </c>
      <c r="V72" s="2" t="s">
        <v>377</v>
      </c>
      <c r="W72" s="2" t="s">
        <v>377</v>
      </c>
      <c r="X72" s="2" t="s">
        <v>377</v>
      </c>
      <c r="Y72" s="2" t="s">
        <v>377</v>
      </c>
      <c r="Z72" s="2" t="s">
        <v>377</v>
      </c>
      <c r="AA72" s="2">
        <v>10</v>
      </c>
      <c r="AB72" s="2" t="s">
        <v>6628</v>
      </c>
      <c r="AC72" s="2" t="s">
        <v>4087</v>
      </c>
      <c r="AD72" s="2" t="s">
        <v>3657</v>
      </c>
      <c r="AE72" s="2">
        <v>2</v>
      </c>
      <c r="AF72" s="2" t="s">
        <v>3565</v>
      </c>
    </row>
    <row r="73" spans="1:32">
      <c r="A73" s="2" t="s">
        <v>3638</v>
      </c>
      <c r="B73" s="2" t="s">
        <v>6197</v>
      </c>
      <c r="C73" s="2">
        <v>6</v>
      </c>
      <c r="D73" s="2" t="s">
        <v>1292</v>
      </c>
      <c r="E73" s="2" t="s">
        <v>3269</v>
      </c>
      <c r="F73" s="2" t="s">
        <v>1299</v>
      </c>
      <c r="G73" s="2" t="s">
        <v>1299</v>
      </c>
      <c r="H73" s="5">
        <v>42444</v>
      </c>
      <c r="I73" s="7">
        <v>42826</v>
      </c>
      <c r="J73" s="2" t="s">
        <v>377</v>
      </c>
      <c r="K73" s="2" t="s">
        <v>377</v>
      </c>
      <c r="L73" s="2" t="s">
        <v>377</v>
      </c>
      <c r="M73" s="2" t="s">
        <v>377</v>
      </c>
      <c r="N73" s="2" t="s">
        <v>377</v>
      </c>
      <c r="O73" s="2" t="s">
        <v>377</v>
      </c>
      <c r="P73" s="2" t="s">
        <v>377</v>
      </c>
      <c r="Q73" s="2" t="s">
        <v>377</v>
      </c>
      <c r="R73" s="2" t="s">
        <v>377</v>
      </c>
      <c r="S73" s="2" t="s">
        <v>377</v>
      </c>
      <c r="T73" s="2" t="s">
        <v>377</v>
      </c>
      <c r="U73" s="2" t="s">
        <v>377</v>
      </c>
      <c r="V73" s="2" t="s">
        <v>377</v>
      </c>
      <c r="W73" s="2" t="s">
        <v>377</v>
      </c>
      <c r="X73" s="2" t="s">
        <v>377</v>
      </c>
      <c r="Y73" s="2" t="s">
        <v>377</v>
      </c>
      <c r="Z73" s="2" t="s">
        <v>377</v>
      </c>
      <c r="AA73" s="2">
        <v>10</v>
      </c>
      <c r="AB73" s="2" t="s">
        <v>377</v>
      </c>
      <c r="AC73" s="2" t="s">
        <v>4087</v>
      </c>
      <c r="AD73" s="2" t="s">
        <v>6629</v>
      </c>
      <c r="AE73" s="2">
        <v>9</v>
      </c>
      <c r="AF73" s="2" t="s">
        <v>3565</v>
      </c>
    </row>
    <row r="74" spans="1:32">
      <c r="A74" s="2" t="s">
        <v>3638</v>
      </c>
      <c r="B74" s="2" t="s">
        <v>3672</v>
      </c>
      <c r="C74" s="2">
        <v>6</v>
      </c>
      <c r="D74" s="2" t="s">
        <v>3700</v>
      </c>
      <c r="E74" s="2" t="s">
        <v>3699</v>
      </c>
      <c r="F74" s="2" t="s">
        <v>3714</v>
      </c>
      <c r="G74" s="2" t="s">
        <v>6214</v>
      </c>
      <c r="H74" s="5">
        <v>42464</v>
      </c>
      <c r="I74" s="7">
        <v>42663</v>
      </c>
      <c r="J74" s="2" t="s">
        <v>377</v>
      </c>
      <c r="K74" s="2" t="s">
        <v>377</v>
      </c>
      <c r="L74" s="2" t="s">
        <v>377</v>
      </c>
      <c r="M74" s="2" t="s">
        <v>377</v>
      </c>
      <c r="N74" s="2" t="s">
        <v>377</v>
      </c>
      <c r="O74" s="2" t="s">
        <v>377</v>
      </c>
      <c r="P74" s="2" t="s">
        <v>377</v>
      </c>
      <c r="Q74" s="2" t="s">
        <v>377</v>
      </c>
      <c r="R74" s="2" t="s">
        <v>377</v>
      </c>
      <c r="S74" s="2" t="s">
        <v>377</v>
      </c>
      <c r="T74" s="2" t="s">
        <v>377</v>
      </c>
      <c r="U74" s="2" t="s">
        <v>377</v>
      </c>
      <c r="V74" s="2" t="s">
        <v>377</v>
      </c>
      <c r="W74" s="2" t="s">
        <v>377</v>
      </c>
      <c r="X74" s="2" t="s">
        <v>377</v>
      </c>
      <c r="Y74" s="2" t="s">
        <v>377</v>
      </c>
      <c r="Z74" s="2" t="s">
        <v>377</v>
      </c>
      <c r="AA74" s="2">
        <v>10</v>
      </c>
      <c r="AB74" s="2" t="s">
        <v>6630</v>
      </c>
      <c r="AC74" s="2" t="s">
        <v>4087</v>
      </c>
      <c r="AD74" s="2" t="s">
        <v>6629</v>
      </c>
      <c r="AE74" s="2">
        <v>2</v>
      </c>
      <c r="AF74" s="2" t="s">
        <v>3565</v>
      </c>
    </row>
    <row r="75" spans="1:32">
      <c r="A75" s="2" t="s">
        <v>3638</v>
      </c>
      <c r="B75" s="2" t="s">
        <v>3672</v>
      </c>
      <c r="C75" s="2">
        <v>6</v>
      </c>
      <c r="D75" s="2" t="s">
        <v>3700</v>
      </c>
      <c r="E75" s="2" t="s">
        <v>3699</v>
      </c>
      <c r="F75" s="2" t="s">
        <v>3714</v>
      </c>
      <c r="G75" s="2" t="s">
        <v>3716</v>
      </c>
      <c r="H75" s="5">
        <v>42464</v>
      </c>
      <c r="I75" s="7">
        <v>42766</v>
      </c>
      <c r="J75" s="2" t="s">
        <v>377</v>
      </c>
      <c r="K75" s="2" t="s">
        <v>377</v>
      </c>
      <c r="L75" s="2" t="s">
        <v>377</v>
      </c>
      <c r="M75" s="2" t="s">
        <v>377</v>
      </c>
      <c r="N75" s="2" t="s">
        <v>377</v>
      </c>
      <c r="O75" s="2" t="s">
        <v>377</v>
      </c>
      <c r="P75" s="2" t="s">
        <v>377</v>
      </c>
      <c r="Q75" s="2" t="s">
        <v>377</v>
      </c>
      <c r="R75" s="2" t="s">
        <v>377</v>
      </c>
      <c r="S75" s="2" t="s">
        <v>377</v>
      </c>
      <c r="T75" s="2" t="s">
        <v>377</v>
      </c>
      <c r="U75" s="2" t="s">
        <v>377</v>
      </c>
      <c r="V75" s="2" t="s">
        <v>377</v>
      </c>
      <c r="W75" s="2" t="s">
        <v>377</v>
      </c>
      <c r="X75" s="2" t="s">
        <v>377</v>
      </c>
      <c r="Y75" s="2" t="s">
        <v>377</v>
      </c>
      <c r="Z75" s="2" t="s">
        <v>377</v>
      </c>
      <c r="AA75" s="2">
        <v>10</v>
      </c>
      <c r="AB75" s="2" t="s">
        <v>6631</v>
      </c>
      <c r="AC75" s="2" t="s">
        <v>4087</v>
      </c>
      <c r="AD75" s="2" t="s">
        <v>6629</v>
      </c>
      <c r="AE75" s="2">
        <v>2</v>
      </c>
      <c r="AF75" s="2" t="s">
        <v>3565</v>
      </c>
    </row>
    <row r="76" spans="1:32">
      <c r="A76" s="2" t="s">
        <v>3638</v>
      </c>
      <c r="B76" s="2" t="s">
        <v>3656</v>
      </c>
      <c r="C76" s="2">
        <v>6</v>
      </c>
      <c r="D76" s="2" t="s">
        <v>1372</v>
      </c>
      <c r="E76" s="2" t="s">
        <v>2901</v>
      </c>
      <c r="F76" s="2" t="s">
        <v>4650</v>
      </c>
      <c r="G76" s="2" t="s">
        <v>4652</v>
      </c>
      <c r="H76" s="5">
        <v>42811</v>
      </c>
      <c r="I76" s="7">
        <v>42811</v>
      </c>
      <c r="J76" s="2" t="s">
        <v>377</v>
      </c>
      <c r="K76" s="2" t="s">
        <v>377</v>
      </c>
      <c r="L76" s="2" t="s">
        <v>377</v>
      </c>
      <c r="M76" s="2" t="s">
        <v>377</v>
      </c>
      <c r="N76" s="2" t="s">
        <v>377</v>
      </c>
      <c r="O76" s="2" t="s">
        <v>377</v>
      </c>
      <c r="P76" s="2" t="s">
        <v>377</v>
      </c>
      <c r="Q76" s="2" t="s">
        <v>377</v>
      </c>
      <c r="R76" s="2" t="s">
        <v>377</v>
      </c>
      <c r="S76" s="2" t="s">
        <v>377</v>
      </c>
      <c r="T76" s="2" t="s">
        <v>377</v>
      </c>
      <c r="U76" s="2" t="s">
        <v>377</v>
      </c>
      <c r="V76" s="2" t="s">
        <v>377</v>
      </c>
      <c r="W76" s="2" t="s">
        <v>377</v>
      </c>
      <c r="X76" s="2" t="s">
        <v>377</v>
      </c>
      <c r="Y76" s="2" t="s">
        <v>377</v>
      </c>
      <c r="Z76" s="2" t="s">
        <v>377</v>
      </c>
      <c r="AA76" s="2">
        <v>10</v>
      </c>
      <c r="AB76" s="2" t="s">
        <v>377</v>
      </c>
      <c r="AC76" s="2" t="s">
        <v>4087</v>
      </c>
      <c r="AD76" s="2" t="s">
        <v>6629</v>
      </c>
      <c r="AE76" s="2">
        <v>12</v>
      </c>
      <c r="AF76" s="2" t="s">
        <v>3565</v>
      </c>
    </row>
    <row r="77" spans="1:32">
      <c r="A77" s="2" t="s">
        <v>3638</v>
      </c>
      <c r="B77" s="2" t="s">
        <v>6168</v>
      </c>
      <c r="C77" s="2">
        <v>6</v>
      </c>
      <c r="D77" s="2" t="s">
        <v>3298</v>
      </c>
      <c r="E77" s="2" t="s">
        <v>3269</v>
      </c>
      <c r="F77" s="2" t="s">
        <v>6632</v>
      </c>
      <c r="G77" s="2" t="s">
        <v>6633</v>
      </c>
      <c r="H77" s="5">
        <v>42828</v>
      </c>
      <c r="I77" s="6" t="s">
        <v>377</v>
      </c>
      <c r="J77" s="2" t="s">
        <v>377</v>
      </c>
      <c r="K77" s="2" t="s">
        <v>377</v>
      </c>
      <c r="L77" s="2" t="s">
        <v>377</v>
      </c>
      <c r="M77" s="2" t="s">
        <v>377</v>
      </c>
      <c r="N77" s="2" t="s">
        <v>377</v>
      </c>
      <c r="O77" s="2" t="s">
        <v>377</v>
      </c>
      <c r="P77" s="2" t="s">
        <v>377</v>
      </c>
      <c r="Q77" s="2" t="s">
        <v>377</v>
      </c>
      <c r="R77" s="2" t="s">
        <v>377</v>
      </c>
      <c r="S77" s="2" t="s">
        <v>377</v>
      </c>
      <c r="T77" s="2" t="s">
        <v>377</v>
      </c>
      <c r="U77" s="2" t="s">
        <v>377</v>
      </c>
      <c r="V77" s="2" t="s">
        <v>377</v>
      </c>
      <c r="W77" s="2" t="s">
        <v>377</v>
      </c>
      <c r="X77" s="2" t="s">
        <v>377</v>
      </c>
      <c r="Y77" s="2" t="s">
        <v>377</v>
      </c>
      <c r="Z77" s="2" t="s">
        <v>377</v>
      </c>
      <c r="AA77" s="2">
        <v>10</v>
      </c>
      <c r="AB77" s="2" t="s">
        <v>377</v>
      </c>
      <c r="AC77" s="2" t="s">
        <v>4087</v>
      </c>
      <c r="AD77" s="2" t="s">
        <v>3640</v>
      </c>
      <c r="AE77" s="2">
        <v>10</v>
      </c>
      <c r="AF77" s="2" t="s">
        <v>3565</v>
      </c>
    </row>
    <row r="78" spans="1:32">
      <c r="A78" s="2" t="s">
        <v>3638</v>
      </c>
      <c r="B78" s="2" t="s">
        <v>3720</v>
      </c>
      <c r="C78" s="2">
        <v>6</v>
      </c>
      <c r="D78" s="2" t="s">
        <v>6634</v>
      </c>
      <c r="E78" s="2" t="s">
        <v>3269</v>
      </c>
      <c r="F78" s="2" t="s">
        <v>6635</v>
      </c>
      <c r="G78" s="2" t="s">
        <v>6635</v>
      </c>
      <c r="H78" s="5">
        <v>42855</v>
      </c>
      <c r="I78" s="6" t="s">
        <v>377</v>
      </c>
      <c r="J78" s="2" t="s">
        <v>377</v>
      </c>
      <c r="K78" s="2" t="s">
        <v>377</v>
      </c>
      <c r="L78" s="2" t="s">
        <v>377</v>
      </c>
      <c r="M78" s="2" t="s">
        <v>377</v>
      </c>
      <c r="N78" s="2" t="s">
        <v>377</v>
      </c>
      <c r="O78" s="2" t="s">
        <v>377</v>
      </c>
      <c r="P78" s="2" t="s">
        <v>377</v>
      </c>
      <c r="Q78" s="2" t="s">
        <v>377</v>
      </c>
      <c r="R78" s="2" t="s">
        <v>377</v>
      </c>
      <c r="S78" s="2" t="s">
        <v>377</v>
      </c>
      <c r="T78" s="2" t="s">
        <v>377</v>
      </c>
      <c r="U78" s="2" t="s">
        <v>377</v>
      </c>
      <c r="V78" s="2" t="s">
        <v>377</v>
      </c>
      <c r="W78" s="2" t="s">
        <v>377</v>
      </c>
      <c r="X78" s="2" t="s">
        <v>377</v>
      </c>
      <c r="Y78" s="2" t="s">
        <v>377</v>
      </c>
      <c r="Z78" s="2" t="s">
        <v>377</v>
      </c>
      <c r="AA78" s="2">
        <v>10</v>
      </c>
      <c r="AB78" s="2" t="s">
        <v>6636</v>
      </c>
      <c r="AC78" s="2" t="s">
        <v>4087</v>
      </c>
      <c r="AD78" s="2" t="s">
        <v>6637</v>
      </c>
      <c r="AE78" s="2">
        <v>9</v>
      </c>
      <c r="AF78" s="2" t="s">
        <v>3565</v>
      </c>
    </row>
    <row r="79" spans="1:32">
      <c r="A79" s="2" t="s">
        <v>3638</v>
      </c>
      <c r="B79" s="2" t="s">
        <v>6203</v>
      </c>
      <c r="C79" s="2">
        <v>6</v>
      </c>
      <c r="D79" s="2" t="s">
        <v>1313</v>
      </c>
      <c r="E79" s="2" t="s">
        <v>3269</v>
      </c>
      <c r="F79" s="2" t="s">
        <v>6638</v>
      </c>
      <c r="G79" s="2" t="s">
        <v>6639</v>
      </c>
      <c r="H79" s="5">
        <v>42826</v>
      </c>
      <c r="I79" s="7">
        <v>42826</v>
      </c>
      <c r="J79" s="2" t="s">
        <v>377</v>
      </c>
      <c r="K79" s="2" t="s">
        <v>377</v>
      </c>
      <c r="L79" s="2" t="s">
        <v>377</v>
      </c>
      <c r="M79" s="2" t="s">
        <v>377</v>
      </c>
      <c r="N79" s="2" t="s">
        <v>377</v>
      </c>
      <c r="O79" s="2" t="s">
        <v>377</v>
      </c>
      <c r="P79" s="2" t="s">
        <v>377</v>
      </c>
      <c r="Q79" s="2" t="s">
        <v>377</v>
      </c>
      <c r="R79" s="2" t="s">
        <v>377</v>
      </c>
      <c r="S79" s="2" t="s">
        <v>377</v>
      </c>
      <c r="T79" s="2" t="s">
        <v>377</v>
      </c>
      <c r="U79" s="2" t="s">
        <v>377</v>
      </c>
      <c r="V79" s="2" t="s">
        <v>377</v>
      </c>
      <c r="W79" s="2" t="s">
        <v>377</v>
      </c>
      <c r="X79" s="2" t="s">
        <v>377</v>
      </c>
      <c r="Y79" s="2" t="s">
        <v>377</v>
      </c>
      <c r="Z79" s="2" t="s">
        <v>377</v>
      </c>
      <c r="AA79" s="2">
        <v>10</v>
      </c>
      <c r="AB79" s="2" t="s">
        <v>6640</v>
      </c>
      <c r="AC79" s="2" t="s">
        <v>4087</v>
      </c>
      <c r="AD79" s="2" t="s">
        <v>6637</v>
      </c>
      <c r="AE79" s="2">
        <v>1</v>
      </c>
      <c r="AF79" s="2" t="s">
        <v>3565</v>
      </c>
    </row>
    <row r="80" spans="1:32">
      <c r="A80" s="2" t="s">
        <v>3735</v>
      </c>
      <c r="B80" s="2" t="s">
        <v>6292</v>
      </c>
      <c r="C80" s="2">
        <v>13</v>
      </c>
      <c r="D80" s="2" t="s">
        <v>1943</v>
      </c>
      <c r="E80" s="2" t="s">
        <v>1944</v>
      </c>
      <c r="F80" s="2" t="s">
        <v>4937</v>
      </c>
      <c r="G80" s="2" t="s">
        <v>4939</v>
      </c>
      <c r="H80" s="5">
        <v>43465</v>
      </c>
      <c r="I80" s="7">
        <v>43465</v>
      </c>
      <c r="J80" s="2" t="s">
        <v>377</v>
      </c>
      <c r="K80" s="2" t="s">
        <v>377</v>
      </c>
      <c r="L80" s="2" t="s">
        <v>377</v>
      </c>
      <c r="M80" s="2" t="s">
        <v>377</v>
      </c>
      <c r="N80" s="2" t="s">
        <v>377</v>
      </c>
      <c r="O80" s="2" t="s">
        <v>377</v>
      </c>
      <c r="P80" s="2" t="s">
        <v>377</v>
      </c>
      <c r="Q80" s="2" t="s">
        <v>377</v>
      </c>
      <c r="R80" s="2" t="s">
        <v>377</v>
      </c>
      <c r="S80" s="2" t="s">
        <v>377</v>
      </c>
      <c r="T80" s="2" t="s">
        <v>377</v>
      </c>
      <c r="U80" s="2" t="s">
        <v>377</v>
      </c>
      <c r="V80" s="2" t="s">
        <v>377</v>
      </c>
      <c r="W80" s="2" t="s">
        <v>377</v>
      </c>
      <c r="X80" s="2" t="s">
        <v>377</v>
      </c>
      <c r="Y80" s="2" t="s">
        <v>377</v>
      </c>
      <c r="Z80" s="2" t="s">
        <v>377</v>
      </c>
      <c r="AA80" s="2">
        <v>10</v>
      </c>
      <c r="AB80" s="2" t="s">
        <v>377</v>
      </c>
      <c r="AC80" s="2" t="s">
        <v>4087</v>
      </c>
      <c r="AD80" s="2" t="s">
        <v>3797</v>
      </c>
      <c r="AE80" s="2">
        <v>1</v>
      </c>
      <c r="AF80" s="2" t="s">
        <v>3565</v>
      </c>
    </row>
    <row r="81" spans="1:32">
      <c r="A81" s="2" t="s">
        <v>3735</v>
      </c>
      <c r="B81" s="2" t="s">
        <v>6292</v>
      </c>
      <c r="C81" s="2">
        <v>13</v>
      </c>
      <c r="D81" s="2" t="s">
        <v>2941</v>
      </c>
      <c r="E81" s="2" t="s">
        <v>1944</v>
      </c>
      <c r="F81" s="2" t="s">
        <v>4906</v>
      </c>
      <c r="G81" s="2" t="s">
        <v>4908</v>
      </c>
      <c r="H81" s="5">
        <v>43343</v>
      </c>
      <c r="I81" s="7">
        <v>43342</v>
      </c>
      <c r="J81" s="2" t="s">
        <v>377</v>
      </c>
      <c r="K81" s="2" t="s">
        <v>377</v>
      </c>
      <c r="L81" s="2" t="s">
        <v>377</v>
      </c>
      <c r="M81" s="2" t="s">
        <v>377</v>
      </c>
      <c r="N81" s="2" t="s">
        <v>377</v>
      </c>
      <c r="O81" s="2" t="s">
        <v>377</v>
      </c>
      <c r="P81" s="2" t="s">
        <v>377</v>
      </c>
      <c r="Q81" s="2" t="s">
        <v>377</v>
      </c>
      <c r="R81" s="2" t="s">
        <v>377</v>
      </c>
      <c r="S81" s="2" t="s">
        <v>377</v>
      </c>
      <c r="T81" s="2" t="s">
        <v>377</v>
      </c>
      <c r="U81" s="2" t="s">
        <v>377</v>
      </c>
      <c r="V81" s="2" t="s">
        <v>377</v>
      </c>
      <c r="W81" s="2" t="s">
        <v>377</v>
      </c>
      <c r="X81" s="2" t="s">
        <v>377</v>
      </c>
      <c r="Y81" s="2" t="s">
        <v>377</v>
      </c>
      <c r="Z81" s="2" t="s">
        <v>377</v>
      </c>
      <c r="AA81" s="2">
        <v>10</v>
      </c>
      <c r="AB81" s="2" t="s">
        <v>377</v>
      </c>
      <c r="AC81" s="2" t="s">
        <v>4087</v>
      </c>
      <c r="AD81" s="2" t="s">
        <v>3797</v>
      </c>
      <c r="AE81" s="2">
        <v>1</v>
      </c>
      <c r="AF81" s="2" t="s">
        <v>3565</v>
      </c>
    </row>
    <row r="82" spans="1:32">
      <c r="A82" s="2" t="s">
        <v>3735</v>
      </c>
      <c r="B82" s="2" t="s">
        <v>6292</v>
      </c>
      <c r="C82" s="2">
        <v>13</v>
      </c>
      <c r="D82" s="2" t="s">
        <v>2941</v>
      </c>
      <c r="E82" s="2" t="s">
        <v>1944</v>
      </c>
      <c r="F82" s="2" t="s">
        <v>4912</v>
      </c>
      <c r="G82" s="2" t="s">
        <v>4914</v>
      </c>
      <c r="H82" s="5">
        <v>44073</v>
      </c>
      <c r="I82" s="6" t="s">
        <v>377</v>
      </c>
      <c r="J82" s="2" t="s">
        <v>377</v>
      </c>
      <c r="K82" s="2" t="s">
        <v>377</v>
      </c>
      <c r="L82" s="2" t="s">
        <v>377</v>
      </c>
      <c r="M82" s="2" t="s">
        <v>377</v>
      </c>
      <c r="N82" s="2" t="s">
        <v>377</v>
      </c>
      <c r="O82" s="2" t="s">
        <v>377</v>
      </c>
      <c r="P82" s="2" t="s">
        <v>377</v>
      </c>
      <c r="Q82" s="2" t="s">
        <v>377</v>
      </c>
      <c r="R82" s="2" t="s">
        <v>377</v>
      </c>
      <c r="S82" s="2" t="s">
        <v>377</v>
      </c>
      <c r="T82" s="2" t="s">
        <v>377</v>
      </c>
      <c r="U82" s="2" t="s">
        <v>377</v>
      </c>
      <c r="V82" s="2" t="s">
        <v>377</v>
      </c>
      <c r="W82" s="2" t="s">
        <v>377</v>
      </c>
      <c r="X82" s="2" t="s">
        <v>377</v>
      </c>
      <c r="Y82" s="2" t="s">
        <v>377</v>
      </c>
      <c r="Z82" s="2" t="s">
        <v>377</v>
      </c>
      <c r="AA82" s="2">
        <v>10</v>
      </c>
      <c r="AB82" s="2" t="s">
        <v>377</v>
      </c>
      <c r="AC82" s="2" t="s">
        <v>4087</v>
      </c>
      <c r="AD82" s="2" t="s">
        <v>3797</v>
      </c>
      <c r="AE82" s="2">
        <v>7</v>
      </c>
      <c r="AF82" s="2" t="s">
        <v>3565</v>
      </c>
    </row>
    <row r="83" spans="1:32">
      <c r="A83" s="2" t="s">
        <v>3735</v>
      </c>
      <c r="B83" s="2" t="s">
        <v>6292</v>
      </c>
      <c r="C83" s="2">
        <v>13</v>
      </c>
      <c r="D83" s="2" t="s">
        <v>2941</v>
      </c>
      <c r="E83" s="2" t="s">
        <v>1944</v>
      </c>
      <c r="F83" s="2" t="s">
        <v>3799</v>
      </c>
      <c r="G83" s="2" t="s">
        <v>4917</v>
      </c>
      <c r="H83" s="5">
        <v>43434</v>
      </c>
      <c r="I83" s="6" t="s">
        <v>377</v>
      </c>
      <c r="J83" s="2" t="s">
        <v>377</v>
      </c>
      <c r="K83" s="2" t="s">
        <v>377</v>
      </c>
      <c r="L83" s="2" t="s">
        <v>377</v>
      </c>
      <c r="M83" s="2" t="s">
        <v>377</v>
      </c>
      <c r="N83" s="2" t="s">
        <v>377</v>
      </c>
      <c r="O83" s="2" t="s">
        <v>377</v>
      </c>
      <c r="P83" s="2" t="s">
        <v>377</v>
      </c>
      <c r="Q83" s="2" t="s">
        <v>377</v>
      </c>
      <c r="R83" s="2" t="s">
        <v>377</v>
      </c>
      <c r="S83" s="2" t="s">
        <v>377</v>
      </c>
      <c r="T83" s="2" t="s">
        <v>377</v>
      </c>
      <c r="U83" s="2" t="s">
        <v>377</v>
      </c>
      <c r="V83" s="2" t="s">
        <v>377</v>
      </c>
      <c r="W83" s="2" t="s">
        <v>377</v>
      </c>
      <c r="X83" s="2" t="s">
        <v>377</v>
      </c>
      <c r="Y83" s="2" t="s">
        <v>377</v>
      </c>
      <c r="Z83" s="2" t="s">
        <v>377</v>
      </c>
      <c r="AA83" s="2">
        <v>10</v>
      </c>
      <c r="AB83" s="2" t="s">
        <v>377</v>
      </c>
      <c r="AC83" s="2" t="s">
        <v>4087</v>
      </c>
      <c r="AD83" s="2" t="s">
        <v>3797</v>
      </c>
      <c r="AE83" s="2">
        <v>1</v>
      </c>
      <c r="AF83" s="2" t="s">
        <v>3565</v>
      </c>
    </row>
    <row r="84" spans="1:32">
      <c r="A84" s="2" t="s">
        <v>3735</v>
      </c>
      <c r="B84" s="2" t="s">
        <v>6292</v>
      </c>
      <c r="C84" s="2">
        <v>13</v>
      </c>
      <c r="D84" s="2" t="s">
        <v>1943</v>
      </c>
      <c r="E84" s="2" t="s">
        <v>1944</v>
      </c>
      <c r="F84" s="2" t="s">
        <v>4942</v>
      </c>
      <c r="G84" s="2" t="s">
        <v>4942</v>
      </c>
      <c r="H84" s="5">
        <v>44469</v>
      </c>
      <c r="I84" s="7">
        <v>44104</v>
      </c>
      <c r="J84" s="2" t="s">
        <v>377</v>
      </c>
      <c r="K84" s="2" t="s">
        <v>377</v>
      </c>
      <c r="L84" s="2" t="s">
        <v>377</v>
      </c>
      <c r="M84" s="2" t="s">
        <v>377</v>
      </c>
      <c r="N84" s="2" t="s">
        <v>377</v>
      </c>
      <c r="O84" s="2" t="s">
        <v>377</v>
      </c>
      <c r="P84" s="2" t="s">
        <v>377</v>
      </c>
      <c r="Q84" s="2" t="s">
        <v>377</v>
      </c>
      <c r="R84" s="2" t="s">
        <v>377</v>
      </c>
      <c r="S84" s="2" t="s">
        <v>377</v>
      </c>
      <c r="T84" s="2" t="s">
        <v>377</v>
      </c>
      <c r="U84" s="2" t="s">
        <v>377</v>
      </c>
      <c r="V84" s="2" t="s">
        <v>377</v>
      </c>
      <c r="W84" s="2" t="s">
        <v>377</v>
      </c>
      <c r="X84" s="2" t="s">
        <v>377</v>
      </c>
      <c r="Y84" s="2" t="s">
        <v>377</v>
      </c>
      <c r="Z84" s="2" t="s">
        <v>377</v>
      </c>
      <c r="AA84" s="2">
        <v>10</v>
      </c>
      <c r="AB84" s="2" t="s">
        <v>377</v>
      </c>
      <c r="AC84" s="2" t="s">
        <v>4087</v>
      </c>
      <c r="AD84" s="2" t="s">
        <v>3797</v>
      </c>
      <c r="AE84" s="2">
        <v>14</v>
      </c>
      <c r="AF84" s="2" t="s">
        <v>3565</v>
      </c>
    </row>
    <row r="85" spans="1:32">
      <c r="A85" s="2" t="s">
        <v>3735</v>
      </c>
      <c r="B85" s="2" t="s">
        <v>6292</v>
      </c>
      <c r="C85" s="2">
        <v>13</v>
      </c>
      <c r="D85" s="2" t="s">
        <v>1964</v>
      </c>
      <c r="E85" s="2" t="s">
        <v>1944</v>
      </c>
      <c r="F85" s="2" t="s">
        <v>6641</v>
      </c>
      <c r="G85" s="2" t="s">
        <v>6642</v>
      </c>
      <c r="H85" s="5">
        <v>42735</v>
      </c>
      <c r="I85" s="6" t="s">
        <v>377</v>
      </c>
      <c r="J85" s="2" t="s">
        <v>377</v>
      </c>
      <c r="K85" s="2" t="s">
        <v>377</v>
      </c>
      <c r="L85" s="2" t="s">
        <v>377</v>
      </c>
      <c r="M85" s="2" t="s">
        <v>377</v>
      </c>
      <c r="N85" s="2" t="s">
        <v>377</v>
      </c>
      <c r="O85" s="2" t="s">
        <v>377</v>
      </c>
      <c r="P85" s="2" t="s">
        <v>377</v>
      </c>
      <c r="Q85" s="2" t="s">
        <v>377</v>
      </c>
      <c r="R85" s="2" t="s">
        <v>377</v>
      </c>
      <c r="S85" s="2" t="s">
        <v>377</v>
      </c>
      <c r="T85" s="2" t="s">
        <v>377</v>
      </c>
      <c r="U85" s="2" t="s">
        <v>377</v>
      </c>
      <c r="V85" s="2" t="s">
        <v>377</v>
      </c>
      <c r="W85" s="2" t="s">
        <v>377</v>
      </c>
      <c r="X85" s="2" t="s">
        <v>377</v>
      </c>
      <c r="Y85" s="2" t="s">
        <v>377</v>
      </c>
      <c r="Z85" s="2" t="s">
        <v>377</v>
      </c>
      <c r="AA85" s="2">
        <v>10</v>
      </c>
      <c r="AB85" s="2" t="s">
        <v>377</v>
      </c>
      <c r="AC85" s="2" t="s">
        <v>4087</v>
      </c>
      <c r="AD85" s="2" t="s">
        <v>3797</v>
      </c>
      <c r="AE85" s="2">
        <v>5</v>
      </c>
      <c r="AF85" s="2" t="s">
        <v>3565</v>
      </c>
    </row>
    <row r="86" spans="1:32">
      <c r="A86" s="2" t="s">
        <v>3735</v>
      </c>
      <c r="B86" s="2" t="s">
        <v>6292</v>
      </c>
      <c r="C86" s="2">
        <v>13</v>
      </c>
      <c r="D86" s="2" t="s">
        <v>2941</v>
      </c>
      <c r="E86" s="2" t="s">
        <v>1944</v>
      </c>
      <c r="F86" s="2" t="s">
        <v>4921</v>
      </c>
      <c r="G86" s="2" t="s">
        <v>4923</v>
      </c>
      <c r="H86" s="5">
        <v>43830</v>
      </c>
      <c r="I86" s="6" t="s">
        <v>377</v>
      </c>
      <c r="J86" s="2" t="s">
        <v>377</v>
      </c>
      <c r="K86" s="2" t="s">
        <v>377</v>
      </c>
      <c r="L86" s="2" t="s">
        <v>377</v>
      </c>
      <c r="M86" s="2" t="s">
        <v>377</v>
      </c>
      <c r="N86" s="2" t="s">
        <v>377</v>
      </c>
      <c r="O86" s="2" t="s">
        <v>377</v>
      </c>
      <c r="P86" s="2" t="s">
        <v>377</v>
      </c>
      <c r="Q86" s="2" t="s">
        <v>377</v>
      </c>
      <c r="R86" s="2" t="s">
        <v>377</v>
      </c>
      <c r="S86" s="2" t="s">
        <v>377</v>
      </c>
      <c r="T86" s="2" t="s">
        <v>377</v>
      </c>
      <c r="U86" s="2" t="s">
        <v>377</v>
      </c>
      <c r="V86" s="2" t="s">
        <v>377</v>
      </c>
      <c r="W86" s="2" t="s">
        <v>377</v>
      </c>
      <c r="X86" s="2" t="s">
        <v>377</v>
      </c>
      <c r="Y86" s="2" t="s">
        <v>377</v>
      </c>
      <c r="Z86" s="2" t="s">
        <v>377</v>
      </c>
      <c r="AA86" s="2">
        <v>10</v>
      </c>
      <c r="AB86" s="2" t="s">
        <v>377</v>
      </c>
      <c r="AC86" s="2" t="s">
        <v>4087</v>
      </c>
      <c r="AD86" s="2" t="s">
        <v>3797</v>
      </c>
      <c r="AE86" s="2">
        <v>2</v>
      </c>
      <c r="AF86" s="2" t="s">
        <v>3565</v>
      </c>
    </row>
    <row r="87" spans="1:32">
      <c r="A87" s="2" t="s">
        <v>3735</v>
      </c>
      <c r="B87" s="2" t="s">
        <v>6292</v>
      </c>
      <c r="C87" s="2">
        <v>13</v>
      </c>
      <c r="D87" s="2" t="s">
        <v>1964</v>
      </c>
      <c r="E87" s="2" t="s">
        <v>1944</v>
      </c>
      <c r="F87" s="2" t="s">
        <v>4970</v>
      </c>
      <c r="G87" s="2" t="s">
        <v>4972</v>
      </c>
      <c r="H87" s="5">
        <v>42978</v>
      </c>
      <c r="I87" s="7">
        <v>43190</v>
      </c>
      <c r="J87" s="2" t="s">
        <v>377</v>
      </c>
      <c r="K87" s="2" t="s">
        <v>377</v>
      </c>
      <c r="L87" s="2" t="s">
        <v>377</v>
      </c>
      <c r="M87" s="2" t="s">
        <v>377</v>
      </c>
      <c r="N87" s="2" t="s">
        <v>377</v>
      </c>
      <c r="O87" s="2" t="s">
        <v>377</v>
      </c>
      <c r="P87" s="2" t="s">
        <v>377</v>
      </c>
      <c r="Q87" s="2" t="s">
        <v>377</v>
      </c>
      <c r="R87" s="2" t="s">
        <v>377</v>
      </c>
      <c r="S87" s="2" t="s">
        <v>377</v>
      </c>
      <c r="T87" s="2" t="s">
        <v>377</v>
      </c>
      <c r="U87" s="2" t="s">
        <v>377</v>
      </c>
      <c r="V87" s="2" t="s">
        <v>377</v>
      </c>
      <c r="W87" s="2" t="s">
        <v>377</v>
      </c>
      <c r="X87" s="2" t="s">
        <v>377</v>
      </c>
      <c r="Y87" s="2" t="s">
        <v>377</v>
      </c>
      <c r="Z87" s="2" t="s">
        <v>377</v>
      </c>
      <c r="AA87" s="2">
        <v>10</v>
      </c>
      <c r="AB87" s="2" t="s">
        <v>377</v>
      </c>
      <c r="AC87" s="2" t="s">
        <v>4087</v>
      </c>
      <c r="AD87" s="2" t="s">
        <v>3797</v>
      </c>
      <c r="AE87" s="2">
        <v>1</v>
      </c>
      <c r="AF87" s="2" t="s">
        <v>3565</v>
      </c>
    </row>
    <row r="88" spans="1:32">
      <c r="A88" s="2" t="s">
        <v>3735</v>
      </c>
      <c r="B88" s="2" t="s">
        <v>6292</v>
      </c>
      <c r="C88" s="2">
        <v>13</v>
      </c>
      <c r="D88" s="2" t="s">
        <v>1950</v>
      </c>
      <c r="E88" s="2" t="s">
        <v>1944</v>
      </c>
      <c r="F88" s="2" t="s">
        <v>4946</v>
      </c>
      <c r="G88" s="2" t="s">
        <v>4959</v>
      </c>
      <c r="H88" s="5">
        <v>42855</v>
      </c>
      <c r="I88" s="7">
        <v>42855</v>
      </c>
      <c r="J88" s="2" t="s">
        <v>377</v>
      </c>
      <c r="K88" s="2" t="s">
        <v>377</v>
      </c>
      <c r="L88" s="2" t="s">
        <v>377</v>
      </c>
      <c r="M88" s="2" t="s">
        <v>377</v>
      </c>
      <c r="N88" s="2" t="s">
        <v>377</v>
      </c>
      <c r="O88" s="2" t="s">
        <v>377</v>
      </c>
      <c r="P88" s="2" t="s">
        <v>377</v>
      </c>
      <c r="Q88" s="2" t="s">
        <v>377</v>
      </c>
      <c r="R88" s="2" t="s">
        <v>377</v>
      </c>
      <c r="S88" s="2" t="s">
        <v>377</v>
      </c>
      <c r="T88" s="2" t="s">
        <v>377</v>
      </c>
      <c r="U88" s="2" t="s">
        <v>377</v>
      </c>
      <c r="V88" s="2" t="s">
        <v>377</v>
      </c>
      <c r="W88" s="2" t="s">
        <v>377</v>
      </c>
      <c r="X88" s="2" t="s">
        <v>377</v>
      </c>
      <c r="Y88" s="2" t="s">
        <v>377</v>
      </c>
      <c r="Z88" s="2" t="s">
        <v>377</v>
      </c>
      <c r="AA88" s="2">
        <v>10</v>
      </c>
      <c r="AB88" s="2" t="s">
        <v>377</v>
      </c>
      <c r="AC88" s="2" t="s">
        <v>4087</v>
      </c>
      <c r="AD88" s="2" t="s">
        <v>3797</v>
      </c>
      <c r="AE88" s="2">
        <v>4</v>
      </c>
      <c r="AF88" s="2" t="s">
        <v>3565</v>
      </c>
    </row>
    <row r="89" spans="1:32">
      <c r="A89" s="2" t="s">
        <v>3735</v>
      </c>
      <c r="B89" s="2" t="s">
        <v>6292</v>
      </c>
      <c r="C89" s="2">
        <v>13</v>
      </c>
      <c r="D89" s="2" t="s">
        <v>1943</v>
      </c>
      <c r="E89" s="2" t="s">
        <v>1944</v>
      </c>
      <c r="F89" s="2" t="s">
        <v>4946</v>
      </c>
      <c r="G89" s="2" t="s">
        <v>4948</v>
      </c>
      <c r="H89" s="5">
        <v>43585</v>
      </c>
      <c r="I89" s="7">
        <v>43585</v>
      </c>
      <c r="J89" s="2" t="s">
        <v>377</v>
      </c>
      <c r="K89" s="2" t="s">
        <v>377</v>
      </c>
      <c r="L89" s="2" t="s">
        <v>377</v>
      </c>
      <c r="M89" s="2" t="s">
        <v>377</v>
      </c>
      <c r="N89" s="2" t="s">
        <v>377</v>
      </c>
      <c r="O89" s="2" t="s">
        <v>377</v>
      </c>
      <c r="P89" s="2" t="s">
        <v>377</v>
      </c>
      <c r="Q89" s="2" t="s">
        <v>377</v>
      </c>
      <c r="R89" s="2" t="s">
        <v>377</v>
      </c>
      <c r="S89" s="2" t="s">
        <v>377</v>
      </c>
      <c r="T89" s="2" t="s">
        <v>377</v>
      </c>
      <c r="U89" s="2" t="s">
        <v>377</v>
      </c>
      <c r="V89" s="2" t="s">
        <v>377</v>
      </c>
      <c r="W89" s="2" t="s">
        <v>377</v>
      </c>
      <c r="X89" s="2" t="s">
        <v>377</v>
      </c>
      <c r="Y89" s="2" t="s">
        <v>377</v>
      </c>
      <c r="Z89" s="2" t="s">
        <v>377</v>
      </c>
      <c r="AA89" s="2">
        <v>10</v>
      </c>
      <c r="AB89" s="2" t="s">
        <v>377</v>
      </c>
      <c r="AC89" s="2" t="s">
        <v>4087</v>
      </c>
      <c r="AD89" s="2" t="s">
        <v>3797</v>
      </c>
      <c r="AE89" s="2">
        <v>1</v>
      </c>
      <c r="AF89" s="2" t="s">
        <v>3565</v>
      </c>
    </row>
    <row r="90" spans="1:32">
      <c r="A90" s="2" t="s">
        <v>3735</v>
      </c>
      <c r="B90" s="2" t="s">
        <v>4059</v>
      </c>
      <c r="C90" s="2">
        <v>7</v>
      </c>
      <c r="D90" s="2" t="s">
        <v>1539</v>
      </c>
      <c r="E90" s="2" t="s">
        <v>1478</v>
      </c>
      <c r="F90" s="2" t="s">
        <v>6299</v>
      </c>
      <c r="G90" s="2" t="s">
        <v>6299</v>
      </c>
      <c r="H90" s="5">
        <v>42826</v>
      </c>
      <c r="I90" s="7">
        <v>42613</v>
      </c>
      <c r="J90" s="2" t="s">
        <v>377</v>
      </c>
      <c r="K90" s="2" t="s">
        <v>377</v>
      </c>
      <c r="L90" s="2" t="s">
        <v>377</v>
      </c>
      <c r="M90" s="2" t="s">
        <v>377</v>
      </c>
      <c r="N90" s="2" t="s">
        <v>377</v>
      </c>
      <c r="O90" s="2" t="s">
        <v>377</v>
      </c>
      <c r="P90" s="2" t="s">
        <v>377</v>
      </c>
      <c r="Q90" s="2" t="s">
        <v>377</v>
      </c>
      <c r="R90" s="2" t="s">
        <v>377</v>
      </c>
      <c r="S90" s="2" t="s">
        <v>377</v>
      </c>
      <c r="T90" s="2" t="s">
        <v>377</v>
      </c>
      <c r="U90" s="2" t="s">
        <v>377</v>
      </c>
      <c r="V90" s="3">
        <v>41898</v>
      </c>
      <c r="W90" s="2" t="s">
        <v>377</v>
      </c>
      <c r="X90" s="2" t="s">
        <v>377</v>
      </c>
      <c r="Y90" s="2" t="s">
        <v>377</v>
      </c>
      <c r="Z90" s="2" t="s">
        <v>377</v>
      </c>
      <c r="AA90" s="2">
        <v>10</v>
      </c>
      <c r="AB90" s="2" t="s">
        <v>377</v>
      </c>
      <c r="AC90" s="2" t="s">
        <v>4087</v>
      </c>
      <c r="AD90" s="2" t="s">
        <v>3737</v>
      </c>
      <c r="AE90" s="2">
        <v>5</v>
      </c>
      <c r="AF90" s="2" t="s">
        <v>3565</v>
      </c>
    </row>
    <row r="91" spans="1:32">
      <c r="A91" s="2" t="s">
        <v>3735</v>
      </c>
      <c r="B91" s="2" t="s">
        <v>4059</v>
      </c>
      <c r="C91" s="2">
        <v>15</v>
      </c>
      <c r="D91" s="2" t="s">
        <v>2269</v>
      </c>
      <c r="E91" s="2" t="s">
        <v>2275</v>
      </c>
      <c r="F91" s="2" t="s">
        <v>5170</v>
      </c>
      <c r="G91" s="2" t="s">
        <v>5172</v>
      </c>
      <c r="H91" s="5">
        <v>43585</v>
      </c>
      <c r="I91" s="6" t="s">
        <v>377</v>
      </c>
      <c r="J91" s="2" t="s">
        <v>377</v>
      </c>
      <c r="K91" s="2" t="s">
        <v>377</v>
      </c>
      <c r="L91" s="2" t="s">
        <v>377</v>
      </c>
      <c r="M91" s="2" t="s">
        <v>377</v>
      </c>
      <c r="N91" s="2" t="s">
        <v>377</v>
      </c>
      <c r="O91" s="2" t="s">
        <v>377</v>
      </c>
      <c r="P91" s="2" t="s">
        <v>377</v>
      </c>
      <c r="Q91" s="2" t="s">
        <v>377</v>
      </c>
      <c r="R91" s="2" t="s">
        <v>377</v>
      </c>
      <c r="S91" s="2" t="s">
        <v>377</v>
      </c>
      <c r="T91" s="2" t="s">
        <v>377</v>
      </c>
      <c r="U91" s="2" t="s">
        <v>377</v>
      </c>
      <c r="V91" s="2" t="s">
        <v>377</v>
      </c>
      <c r="W91" s="2" t="s">
        <v>377</v>
      </c>
      <c r="X91" s="2" t="s">
        <v>377</v>
      </c>
      <c r="Y91" s="2" t="s">
        <v>377</v>
      </c>
      <c r="Z91" s="2" t="s">
        <v>377</v>
      </c>
      <c r="AA91" s="2">
        <v>10</v>
      </c>
      <c r="AB91" s="2" t="s">
        <v>377</v>
      </c>
      <c r="AC91" s="2" t="s">
        <v>4087</v>
      </c>
      <c r="AD91" s="2" t="s">
        <v>3797</v>
      </c>
      <c r="AE91" s="2">
        <v>2</v>
      </c>
      <c r="AF91" s="2" t="s">
        <v>3565</v>
      </c>
    </row>
    <row r="92" spans="1:32">
      <c r="A92" s="2" t="s">
        <v>3735</v>
      </c>
      <c r="B92" s="2" t="s">
        <v>4059</v>
      </c>
      <c r="C92" s="2">
        <v>7</v>
      </c>
      <c r="D92" s="2" t="s">
        <v>1402</v>
      </c>
      <c r="E92" s="2" t="s">
        <v>1412</v>
      </c>
      <c r="F92" s="2" t="s">
        <v>1419</v>
      </c>
      <c r="G92" s="2" t="s">
        <v>1414</v>
      </c>
      <c r="H92" s="5">
        <v>42490</v>
      </c>
      <c r="I92" s="7">
        <v>42490</v>
      </c>
      <c r="J92" s="2" t="s">
        <v>377</v>
      </c>
      <c r="K92" s="2" t="s">
        <v>377</v>
      </c>
      <c r="L92" s="2" t="s">
        <v>377</v>
      </c>
      <c r="M92" s="2" t="s">
        <v>377</v>
      </c>
      <c r="N92" s="2" t="s">
        <v>377</v>
      </c>
      <c r="O92" s="2" t="s">
        <v>377</v>
      </c>
      <c r="P92" s="2" t="s">
        <v>377</v>
      </c>
      <c r="Q92" s="2" t="s">
        <v>377</v>
      </c>
      <c r="R92" s="2" t="s">
        <v>377</v>
      </c>
      <c r="S92" s="2" t="s">
        <v>377</v>
      </c>
      <c r="T92" s="2" t="s">
        <v>377</v>
      </c>
      <c r="U92" s="2" t="s">
        <v>377</v>
      </c>
      <c r="V92" s="2" t="s">
        <v>377</v>
      </c>
      <c r="W92" s="2" t="s">
        <v>377</v>
      </c>
      <c r="X92" s="2" t="s">
        <v>377</v>
      </c>
      <c r="Y92" s="2" t="s">
        <v>377</v>
      </c>
      <c r="Z92" s="2" t="s">
        <v>377</v>
      </c>
      <c r="AA92" s="2">
        <v>10</v>
      </c>
      <c r="AB92" s="2" t="s">
        <v>377</v>
      </c>
      <c r="AC92" s="2" t="s">
        <v>4087</v>
      </c>
      <c r="AD92" s="2" t="s">
        <v>3737</v>
      </c>
      <c r="AE92" s="2">
        <v>3</v>
      </c>
      <c r="AF92" s="2" t="s">
        <v>3565</v>
      </c>
    </row>
    <row r="93" spans="1:32">
      <c r="A93" s="2" t="s">
        <v>3735</v>
      </c>
      <c r="B93" s="2" t="s">
        <v>4059</v>
      </c>
      <c r="C93" s="2">
        <v>15</v>
      </c>
      <c r="D93" s="2" t="s">
        <v>2285</v>
      </c>
      <c r="E93" s="2" t="s">
        <v>5175</v>
      </c>
      <c r="F93" s="2" t="s">
        <v>2297</v>
      </c>
      <c r="G93" s="2" t="s">
        <v>5177</v>
      </c>
      <c r="H93" s="5">
        <v>42643</v>
      </c>
      <c r="I93" s="7">
        <v>42613</v>
      </c>
      <c r="J93" s="2" t="s">
        <v>377</v>
      </c>
      <c r="K93" s="2" t="s">
        <v>377</v>
      </c>
      <c r="L93" s="2" t="s">
        <v>377</v>
      </c>
      <c r="M93" s="2" t="s">
        <v>377</v>
      </c>
      <c r="N93" s="2" t="s">
        <v>377</v>
      </c>
      <c r="O93" s="2" t="s">
        <v>377</v>
      </c>
      <c r="P93" s="2" t="s">
        <v>377</v>
      </c>
      <c r="Q93" s="2" t="s">
        <v>377</v>
      </c>
      <c r="R93" s="2" t="s">
        <v>377</v>
      </c>
      <c r="S93" s="2" t="s">
        <v>377</v>
      </c>
      <c r="T93" s="2" t="s">
        <v>377</v>
      </c>
      <c r="U93" s="2" t="s">
        <v>377</v>
      </c>
      <c r="V93" s="2" t="s">
        <v>377</v>
      </c>
      <c r="W93" s="2" t="s">
        <v>377</v>
      </c>
      <c r="X93" s="2" t="s">
        <v>377</v>
      </c>
      <c r="Y93" s="2" t="s">
        <v>377</v>
      </c>
      <c r="Z93" s="2" t="s">
        <v>377</v>
      </c>
      <c r="AA93" s="2">
        <v>10</v>
      </c>
      <c r="AB93" s="2" t="s">
        <v>377</v>
      </c>
      <c r="AC93" s="2" t="s">
        <v>4087</v>
      </c>
      <c r="AD93" s="2" t="s">
        <v>3797</v>
      </c>
      <c r="AE93" s="2">
        <v>9</v>
      </c>
      <c r="AF93" s="2" t="s">
        <v>3565</v>
      </c>
    </row>
    <row r="94" spans="1:32">
      <c r="A94" s="2" t="s">
        <v>3735</v>
      </c>
      <c r="B94" s="2" t="s">
        <v>4059</v>
      </c>
      <c r="C94" s="2">
        <v>7</v>
      </c>
      <c r="D94" s="2" t="s">
        <v>1402</v>
      </c>
      <c r="E94" s="2" t="s">
        <v>1408</v>
      </c>
      <c r="F94" s="2" t="s">
        <v>6312</v>
      </c>
      <c r="G94" s="2" t="s">
        <v>6643</v>
      </c>
      <c r="H94" s="5">
        <v>42490</v>
      </c>
      <c r="I94" s="7">
        <v>42643</v>
      </c>
      <c r="J94" s="2" t="s">
        <v>377</v>
      </c>
      <c r="K94" s="2" t="s">
        <v>377</v>
      </c>
      <c r="L94" s="2" t="s">
        <v>377</v>
      </c>
      <c r="M94" s="2" t="s">
        <v>377</v>
      </c>
      <c r="N94" s="2" t="s">
        <v>377</v>
      </c>
      <c r="O94" s="2" t="s">
        <v>377</v>
      </c>
      <c r="P94" s="2" t="s">
        <v>377</v>
      </c>
      <c r="Q94" s="2" t="s">
        <v>377</v>
      </c>
      <c r="R94" s="2" t="s">
        <v>377</v>
      </c>
      <c r="S94" s="2" t="s">
        <v>377</v>
      </c>
      <c r="T94" s="2" t="s">
        <v>377</v>
      </c>
      <c r="U94" s="2" t="s">
        <v>377</v>
      </c>
      <c r="V94" s="2" t="s">
        <v>377</v>
      </c>
      <c r="W94" s="2" t="s">
        <v>377</v>
      </c>
      <c r="X94" s="2" t="s">
        <v>377</v>
      </c>
      <c r="Y94" s="2" t="s">
        <v>377</v>
      </c>
      <c r="Z94" s="2" t="s">
        <v>377</v>
      </c>
      <c r="AA94" s="2">
        <v>10</v>
      </c>
      <c r="AB94" s="2" t="s">
        <v>377</v>
      </c>
      <c r="AC94" s="2" t="s">
        <v>4087</v>
      </c>
      <c r="AD94" s="2" t="s">
        <v>3737</v>
      </c>
      <c r="AE94" s="2">
        <v>1</v>
      </c>
      <c r="AF94" s="2" t="s">
        <v>3565</v>
      </c>
    </row>
    <row r="95" spans="1:32">
      <c r="A95" s="2" t="s">
        <v>3735</v>
      </c>
      <c r="B95" s="2" t="s">
        <v>4059</v>
      </c>
      <c r="C95" s="2">
        <v>15</v>
      </c>
      <c r="D95" s="2" t="s">
        <v>2319</v>
      </c>
      <c r="E95" s="2" t="s">
        <v>2995</v>
      </c>
      <c r="F95" s="2" t="s">
        <v>3857</v>
      </c>
      <c r="G95" s="2" t="s">
        <v>5185</v>
      </c>
      <c r="H95" s="5">
        <v>43708</v>
      </c>
      <c r="I95" s="7">
        <v>43738</v>
      </c>
      <c r="J95" s="2" t="s">
        <v>377</v>
      </c>
      <c r="K95" s="2" t="s">
        <v>377</v>
      </c>
      <c r="L95" s="2" t="s">
        <v>377</v>
      </c>
      <c r="M95" s="2" t="s">
        <v>377</v>
      </c>
      <c r="N95" s="2" t="s">
        <v>377</v>
      </c>
      <c r="O95" s="2" t="s">
        <v>377</v>
      </c>
      <c r="P95" s="2" t="s">
        <v>377</v>
      </c>
      <c r="Q95" s="2" t="s">
        <v>377</v>
      </c>
      <c r="R95" s="2" t="s">
        <v>377</v>
      </c>
      <c r="S95" s="2" t="s">
        <v>377</v>
      </c>
      <c r="T95" s="2" t="s">
        <v>377</v>
      </c>
      <c r="U95" s="2" t="s">
        <v>377</v>
      </c>
      <c r="V95" s="2" t="s">
        <v>377</v>
      </c>
      <c r="W95" s="2" t="s">
        <v>377</v>
      </c>
      <c r="X95" s="2" t="s">
        <v>377</v>
      </c>
      <c r="Y95" s="2" t="s">
        <v>377</v>
      </c>
      <c r="Z95" s="2" t="s">
        <v>377</v>
      </c>
      <c r="AA95" s="2">
        <v>10</v>
      </c>
      <c r="AB95" s="2" t="s">
        <v>377</v>
      </c>
      <c r="AC95" s="2" t="s">
        <v>4087</v>
      </c>
      <c r="AD95" s="2" t="s">
        <v>3797</v>
      </c>
      <c r="AE95" s="2">
        <v>2</v>
      </c>
      <c r="AF95" s="2" t="s">
        <v>3565</v>
      </c>
    </row>
    <row r="96" spans="1:32">
      <c r="A96" s="2" t="s">
        <v>3735</v>
      </c>
      <c r="B96" s="2" t="s">
        <v>4059</v>
      </c>
      <c r="C96" s="2">
        <v>7</v>
      </c>
      <c r="D96" s="2" t="s">
        <v>1539</v>
      </c>
      <c r="E96" s="2" t="s">
        <v>1478</v>
      </c>
      <c r="F96" s="2" t="s">
        <v>3748</v>
      </c>
      <c r="G96" s="2" t="s">
        <v>3750</v>
      </c>
      <c r="H96" s="5">
        <v>42855</v>
      </c>
      <c r="I96" s="7">
        <v>42643</v>
      </c>
      <c r="J96" s="2" t="s">
        <v>377</v>
      </c>
      <c r="K96" s="2" t="s">
        <v>377</v>
      </c>
      <c r="L96" s="2" t="s">
        <v>377</v>
      </c>
      <c r="M96" s="2" t="s">
        <v>377</v>
      </c>
      <c r="N96" s="2" t="s">
        <v>377</v>
      </c>
      <c r="O96" s="2" t="s">
        <v>377</v>
      </c>
      <c r="P96" s="2" t="s">
        <v>377</v>
      </c>
      <c r="Q96" s="2" t="s">
        <v>377</v>
      </c>
      <c r="R96" s="2" t="s">
        <v>377</v>
      </c>
      <c r="S96" s="2" t="s">
        <v>377</v>
      </c>
      <c r="T96" s="2" t="s">
        <v>377</v>
      </c>
      <c r="U96" s="2" t="s">
        <v>377</v>
      </c>
      <c r="V96" s="2" t="s">
        <v>377</v>
      </c>
      <c r="W96" s="2" t="s">
        <v>377</v>
      </c>
      <c r="X96" s="2" t="s">
        <v>377</v>
      </c>
      <c r="Y96" s="2" t="s">
        <v>377</v>
      </c>
      <c r="Z96" s="2" t="s">
        <v>377</v>
      </c>
      <c r="AA96" s="2">
        <v>10</v>
      </c>
      <c r="AB96" s="2" t="s">
        <v>377</v>
      </c>
      <c r="AC96" s="2" t="s">
        <v>4087</v>
      </c>
      <c r="AD96" s="2" t="s">
        <v>3737</v>
      </c>
      <c r="AE96" s="2">
        <v>4</v>
      </c>
      <c r="AF96" s="2" t="s">
        <v>3565</v>
      </c>
    </row>
    <row r="97" spans="1:32">
      <c r="A97" s="2" t="s">
        <v>3735</v>
      </c>
      <c r="B97" s="2" t="s">
        <v>4059</v>
      </c>
      <c r="C97" s="2">
        <v>7</v>
      </c>
      <c r="D97" s="2" t="s">
        <v>1424</v>
      </c>
      <c r="E97" s="2" t="s">
        <v>1431</v>
      </c>
      <c r="F97" s="2" t="s">
        <v>3748</v>
      </c>
      <c r="G97" s="2" t="s">
        <v>4667</v>
      </c>
      <c r="H97" s="5">
        <v>43585</v>
      </c>
      <c r="I97" s="7">
        <v>43738</v>
      </c>
      <c r="J97" s="2" t="s">
        <v>377</v>
      </c>
      <c r="K97" s="2" t="s">
        <v>377</v>
      </c>
      <c r="L97" s="2" t="s">
        <v>377</v>
      </c>
      <c r="M97" s="2" t="s">
        <v>377</v>
      </c>
      <c r="N97" s="2" t="s">
        <v>377</v>
      </c>
      <c r="O97" s="2" t="s">
        <v>377</v>
      </c>
      <c r="P97" s="2" t="s">
        <v>377</v>
      </c>
      <c r="Q97" s="2" t="s">
        <v>377</v>
      </c>
      <c r="R97" s="2" t="s">
        <v>377</v>
      </c>
      <c r="S97" s="2" t="s">
        <v>377</v>
      </c>
      <c r="T97" s="2" t="s">
        <v>377</v>
      </c>
      <c r="U97" s="2" t="s">
        <v>377</v>
      </c>
      <c r="V97" s="2" t="s">
        <v>377</v>
      </c>
      <c r="W97" s="2" t="s">
        <v>377</v>
      </c>
      <c r="X97" s="2" t="s">
        <v>377</v>
      </c>
      <c r="Y97" s="2" t="s">
        <v>377</v>
      </c>
      <c r="Z97" s="2" t="s">
        <v>377</v>
      </c>
      <c r="AA97" s="2">
        <v>10</v>
      </c>
      <c r="AB97" s="2" t="s">
        <v>377</v>
      </c>
      <c r="AC97" s="2" t="s">
        <v>4087</v>
      </c>
      <c r="AD97" s="2" t="s">
        <v>3737</v>
      </c>
      <c r="AE97" s="2">
        <v>1</v>
      </c>
      <c r="AF97" s="2" t="s">
        <v>3565</v>
      </c>
    </row>
    <row r="98" spans="1:32">
      <c r="A98" s="2" t="s">
        <v>3735</v>
      </c>
      <c r="B98" s="2" t="s">
        <v>4059</v>
      </c>
      <c r="C98" s="2">
        <v>15</v>
      </c>
      <c r="D98" s="2" t="s">
        <v>2184</v>
      </c>
      <c r="E98" s="2" t="s">
        <v>2185</v>
      </c>
      <c r="F98" s="2" t="s">
        <v>5124</v>
      </c>
      <c r="G98" s="2" t="s">
        <v>5124</v>
      </c>
      <c r="H98" s="5">
        <v>43435</v>
      </c>
      <c r="I98" s="7">
        <v>43465</v>
      </c>
      <c r="J98" s="2" t="s">
        <v>377</v>
      </c>
      <c r="K98" s="2" t="s">
        <v>377</v>
      </c>
      <c r="L98" s="2" t="s">
        <v>377</v>
      </c>
      <c r="M98" s="2" t="s">
        <v>377</v>
      </c>
      <c r="N98" s="2" t="s">
        <v>377</v>
      </c>
      <c r="O98" s="2" t="s">
        <v>377</v>
      </c>
      <c r="P98" s="2" t="s">
        <v>377</v>
      </c>
      <c r="Q98" s="2" t="s">
        <v>377</v>
      </c>
      <c r="R98" s="2" t="s">
        <v>377</v>
      </c>
      <c r="S98" s="2" t="s">
        <v>377</v>
      </c>
      <c r="T98" s="2" t="s">
        <v>377</v>
      </c>
      <c r="U98" s="2" t="s">
        <v>377</v>
      </c>
      <c r="V98" s="2" t="s">
        <v>377</v>
      </c>
      <c r="W98" s="2" t="s">
        <v>377</v>
      </c>
      <c r="X98" s="2" t="s">
        <v>377</v>
      </c>
      <c r="Y98" s="2" t="s">
        <v>377</v>
      </c>
      <c r="Z98" s="2" t="s">
        <v>377</v>
      </c>
      <c r="AA98" s="2">
        <v>10</v>
      </c>
      <c r="AB98" s="2" t="s">
        <v>377</v>
      </c>
      <c r="AC98" s="2" t="s">
        <v>4087</v>
      </c>
      <c r="AD98" s="2" t="s">
        <v>3797</v>
      </c>
      <c r="AE98" s="2">
        <v>9</v>
      </c>
      <c r="AF98" s="2" t="s">
        <v>3565</v>
      </c>
    </row>
    <row r="99" spans="1:32">
      <c r="A99" s="2" t="s">
        <v>3735</v>
      </c>
      <c r="B99" s="2" t="s">
        <v>4059</v>
      </c>
      <c r="C99" s="2">
        <v>15</v>
      </c>
      <c r="D99" s="2" t="s">
        <v>2184</v>
      </c>
      <c r="E99" s="2" t="s">
        <v>2185</v>
      </c>
      <c r="F99" s="2" t="s">
        <v>5124</v>
      </c>
      <c r="G99" s="2" t="s">
        <v>2198</v>
      </c>
      <c r="H99" s="5">
        <v>43709</v>
      </c>
      <c r="I99" s="7">
        <v>43738</v>
      </c>
      <c r="J99" s="2" t="s">
        <v>377</v>
      </c>
      <c r="K99" s="2" t="s">
        <v>377</v>
      </c>
      <c r="L99" s="2" t="s">
        <v>377</v>
      </c>
      <c r="M99" s="2" t="s">
        <v>377</v>
      </c>
      <c r="N99" s="2" t="s">
        <v>377</v>
      </c>
      <c r="O99" s="2" t="s">
        <v>377</v>
      </c>
      <c r="P99" s="2" t="s">
        <v>377</v>
      </c>
      <c r="Q99" s="2" t="s">
        <v>377</v>
      </c>
      <c r="R99" s="2" t="s">
        <v>377</v>
      </c>
      <c r="S99" s="2" t="s">
        <v>377</v>
      </c>
      <c r="T99" s="2" t="s">
        <v>377</v>
      </c>
      <c r="U99" s="2" t="s">
        <v>377</v>
      </c>
      <c r="V99" s="2" t="s">
        <v>377</v>
      </c>
      <c r="W99" s="2" t="s">
        <v>377</v>
      </c>
      <c r="X99" s="2" t="s">
        <v>377</v>
      </c>
      <c r="Y99" s="2" t="s">
        <v>377</v>
      </c>
      <c r="Z99" s="2" t="s">
        <v>377</v>
      </c>
      <c r="AA99" s="2">
        <v>10</v>
      </c>
      <c r="AB99" s="2" t="s">
        <v>377</v>
      </c>
      <c r="AC99" s="2" t="s">
        <v>4087</v>
      </c>
      <c r="AD99" s="2" t="s">
        <v>3797</v>
      </c>
      <c r="AE99" s="2">
        <v>1</v>
      </c>
      <c r="AF99" s="2" t="s">
        <v>3565</v>
      </c>
    </row>
    <row r="100" spans="1:32">
      <c r="A100" s="2" t="s">
        <v>3735</v>
      </c>
      <c r="B100" s="2" t="s">
        <v>4059</v>
      </c>
      <c r="C100" s="2">
        <v>7</v>
      </c>
      <c r="D100" s="2" t="s">
        <v>1457</v>
      </c>
      <c r="E100" s="2" t="s">
        <v>1454</v>
      </c>
      <c r="F100" s="2" t="s">
        <v>4684</v>
      </c>
      <c r="G100" s="2" t="s">
        <v>4685</v>
      </c>
      <c r="H100" s="5">
        <v>43373</v>
      </c>
      <c r="I100" s="7">
        <v>43373</v>
      </c>
      <c r="J100" s="2" t="s">
        <v>377</v>
      </c>
      <c r="K100" s="2" t="s">
        <v>377</v>
      </c>
      <c r="L100" s="2" t="s">
        <v>377</v>
      </c>
      <c r="M100" s="2" t="s">
        <v>377</v>
      </c>
      <c r="N100" s="2" t="s">
        <v>377</v>
      </c>
      <c r="O100" s="2" t="s">
        <v>377</v>
      </c>
      <c r="P100" s="2" t="s">
        <v>377</v>
      </c>
      <c r="Q100" s="2" t="s">
        <v>377</v>
      </c>
      <c r="R100" s="2" t="s">
        <v>377</v>
      </c>
      <c r="S100" s="2" t="s">
        <v>377</v>
      </c>
      <c r="T100" s="2" t="s">
        <v>377</v>
      </c>
      <c r="U100" s="2" t="s">
        <v>377</v>
      </c>
      <c r="V100" s="2" t="s">
        <v>377</v>
      </c>
      <c r="W100" s="2" t="s">
        <v>377</v>
      </c>
      <c r="X100" s="2" t="s">
        <v>377</v>
      </c>
      <c r="Y100" s="2" t="s">
        <v>377</v>
      </c>
      <c r="Z100" s="2" t="s">
        <v>377</v>
      </c>
      <c r="AA100" s="2">
        <v>10</v>
      </c>
      <c r="AB100" s="2" t="s">
        <v>377</v>
      </c>
      <c r="AC100" s="2" t="s">
        <v>4087</v>
      </c>
      <c r="AD100" s="2" t="s">
        <v>3737</v>
      </c>
      <c r="AE100" s="2">
        <v>2</v>
      </c>
      <c r="AF100" s="2" t="s">
        <v>3565</v>
      </c>
    </row>
    <row r="101" spans="1:32">
      <c r="A101" s="2" t="s">
        <v>3735</v>
      </c>
      <c r="B101" s="2" t="s">
        <v>4059</v>
      </c>
      <c r="C101" s="2">
        <v>15</v>
      </c>
      <c r="D101" s="2" t="s">
        <v>2269</v>
      </c>
      <c r="E101" s="2" t="s">
        <v>6644</v>
      </c>
      <c r="F101" s="2" t="s">
        <v>6645</v>
      </c>
      <c r="G101" s="2" t="s">
        <v>6645</v>
      </c>
      <c r="H101" s="5">
        <v>42643</v>
      </c>
      <c r="I101" s="7">
        <v>42490</v>
      </c>
      <c r="J101" s="2" t="s">
        <v>377</v>
      </c>
      <c r="K101" s="2" t="s">
        <v>377</v>
      </c>
      <c r="L101" s="2" t="s">
        <v>377</v>
      </c>
      <c r="M101" s="2" t="s">
        <v>377</v>
      </c>
      <c r="N101" s="2" t="s">
        <v>377</v>
      </c>
      <c r="O101" s="2" t="s">
        <v>377</v>
      </c>
      <c r="P101" s="2" t="s">
        <v>377</v>
      </c>
      <c r="Q101" s="2" t="s">
        <v>377</v>
      </c>
      <c r="R101" s="2" t="s">
        <v>377</v>
      </c>
      <c r="S101" s="2" t="s">
        <v>377</v>
      </c>
      <c r="T101" s="2" t="s">
        <v>377</v>
      </c>
      <c r="U101" s="2" t="s">
        <v>377</v>
      </c>
      <c r="V101" s="2" t="s">
        <v>377</v>
      </c>
      <c r="W101" s="2" t="s">
        <v>377</v>
      </c>
      <c r="X101" s="2" t="s">
        <v>377</v>
      </c>
      <c r="Y101" s="2" t="s">
        <v>377</v>
      </c>
      <c r="Z101" s="2" t="s">
        <v>377</v>
      </c>
      <c r="AA101" s="2">
        <v>10</v>
      </c>
      <c r="AB101" s="2" t="s">
        <v>377</v>
      </c>
      <c r="AC101" s="2" t="s">
        <v>4087</v>
      </c>
      <c r="AD101" s="2" t="s">
        <v>3797</v>
      </c>
      <c r="AE101" s="2">
        <v>11</v>
      </c>
      <c r="AF101" s="2" t="s">
        <v>3565</v>
      </c>
    </row>
    <row r="102" spans="1:32">
      <c r="A102" s="2" t="s">
        <v>3735</v>
      </c>
      <c r="B102" s="2" t="s">
        <v>4059</v>
      </c>
      <c r="C102" s="2">
        <v>7</v>
      </c>
      <c r="D102" s="2" t="s">
        <v>1424</v>
      </c>
      <c r="E102" s="2" t="s">
        <v>1431</v>
      </c>
      <c r="F102" s="2" t="s">
        <v>4672</v>
      </c>
      <c r="G102" s="2" t="s">
        <v>4674</v>
      </c>
      <c r="H102" s="5">
        <v>43343</v>
      </c>
      <c r="I102" s="7">
        <v>43404</v>
      </c>
      <c r="J102" s="2" t="s">
        <v>377</v>
      </c>
      <c r="K102" s="2" t="s">
        <v>377</v>
      </c>
      <c r="L102" s="2" t="s">
        <v>377</v>
      </c>
      <c r="M102" s="2" t="s">
        <v>377</v>
      </c>
      <c r="N102" s="2" t="s">
        <v>377</v>
      </c>
      <c r="O102" s="2" t="s">
        <v>377</v>
      </c>
      <c r="P102" s="2" t="s">
        <v>377</v>
      </c>
      <c r="Q102" s="2" t="s">
        <v>377</v>
      </c>
      <c r="R102" s="2" t="s">
        <v>377</v>
      </c>
      <c r="S102" s="2" t="s">
        <v>377</v>
      </c>
      <c r="T102" s="2" t="s">
        <v>377</v>
      </c>
      <c r="U102" s="2" t="s">
        <v>377</v>
      </c>
      <c r="V102" s="2" t="s">
        <v>377</v>
      </c>
      <c r="W102" s="2" t="s">
        <v>377</v>
      </c>
      <c r="X102" s="2" t="s">
        <v>377</v>
      </c>
      <c r="Y102" s="2" t="s">
        <v>377</v>
      </c>
      <c r="Z102" s="2" t="s">
        <v>377</v>
      </c>
      <c r="AA102" s="2">
        <v>10</v>
      </c>
      <c r="AB102" s="2" t="s">
        <v>377</v>
      </c>
      <c r="AC102" s="2" t="s">
        <v>4087</v>
      </c>
      <c r="AD102" s="2" t="s">
        <v>3737</v>
      </c>
      <c r="AE102" s="2">
        <v>1</v>
      </c>
      <c r="AF102" s="2" t="s">
        <v>3565</v>
      </c>
    </row>
    <row r="103" spans="1:32">
      <c r="A103" s="2" t="s">
        <v>3735</v>
      </c>
      <c r="B103" s="2" t="s">
        <v>4059</v>
      </c>
      <c r="C103" s="2">
        <v>7</v>
      </c>
      <c r="D103" s="2" t="s">
        <v>1539</v>
      </c>
      <c r="E103" s="2" t="s">
        <v>1478</v>
      </c>
      <c r="F103" s="2" t="s">
        <v>4725</v>
      </c>
      <c r="G103" s="2" t="s">
        <v>4726</v>
      </c>
      <c r="H103" s="5">
        <v>42490</v>
      </c>
      <c r="I103" s="7">
        <v>42643</v>
      </c>
      <c r="J103" s="2" t="s">
        <v>377</v>
      </c>
      <c r="K103" s="2" t="s">
        <v>377</v>
      </c>
      <c r="L103" s="2" t="s">
        <v>377</v>
      </c>
      <c r="M103" s="2" t="s">
        <v>377</v>
      </c>
      <c r="N103" s="2" t="s">
        <v>377</v>
      </c>
      <c r="O103" s="2" t="s">
        <v>377</v>
      </c>
      <c r="P103" s="2" t="s">
        <v>377</v>
      </c>
      <c r="Q103" s="2" t="s">
        <v>377</v>
      </c>
      <c r="R103" s="2" t="s">
        <v>377</v>
      </c>
      <c r="S103" s="2" t="s">
        <v>377</v>
      </c>
      <c r="T103" s="2" t="s">
        <v>377</v>
      </c>
      <c r="U103" s="2" t="s">
        <v>377</v>
      </c>
      <c r="V103" s="2" t="s">
        <v>377</v>
      </c>
      <c r="W103" s="2" t="s">
        <v>377</v>
      </c>
      <c r="X103" s="2" t="s">
        <v>377</v>
      </c>
      <c r="Y103" s="2" t="s">
        <v>377</v>
      </c>
      <c r="Z103" s="2" t="s">
        <v>377</v>
      </c>
      <c r="AA103" s="2">
        <v>10</v>
      </c>
      <c r="AB103" s="2" t="s">
        <v>377</v>
      </c>
      <c r="AC103" s="2" t="s">
        <v>4087</v>
      </c>
      <c r="AD103" s="2" t="s">
        <v>3737</v>
      </c>
      <c r="AE103" s="2">
        <v>11</v>
      </c>
      <c r="AF103" s="2" t="s">
        <v>3565</v>
      </c>
    </row>
    <row r="104" spans="1:32">
      <c r="A104" s="2" t="s">
        <v>3735</v>
      </c>
      <c r="B104" s="2" t="s">
        <v>4059</v>
      </c>
      <c r="C104" s="2">
        <v>15</v>
      </c>
      <c r="D104" s="2" t="s">
        <v>2269</v>
      </c>
      <c r="E104" s="2" t="s">
        <v>2993</v>
      </c>
      <c r="F104" s="2" t="s">
        <v>6341</v>
      </c>
      <c r="G104" s="2" t="s">
        <v>6342</v>
      </c>
      <c r="H104" s="5">
        <v>42825</v>
      </c>
      <c r="I104" s="7">
        <v>42400</v>
      </c>
      <c r="J104" s="2" t="s">
        <v>377</v>
      </c>
      <c r="K104" s="2" t="s">
        <v>377</v>
      </c>
      <c r="L104" s="2" t="s">
        <v>377</v>
      </c>
      <c r="M104" s="2" t="s">
        <v>377</v>
      </c>
      <c r="N104" s="2" t="s">
        <v>377</v>
      </c>
      <c r="O104" s="2" t="s">
        <v>377</v>
      </c>
      <c r="P104" s="2" t="s">
        <v>377</v>
      </c>
      <c r="Q104" s="2" t="s">
        <v>377</v>
      </c>
      <c r="R104" s="2" t="s">
        <v>377</v>
      </c>
      <c r="S104" s="2" t="s">
        <v>377</v>
      </c>
      <c r="T104" s="2" t="s">
        <v>377</v>
      </c>
      <c r="U104" s="2" t="s">
        <v>377</v>
      </c>
      <c r="V104" s="2" t="s">
        <v>377</v>
      </c>
      <c r="W104" s="2" t="s">
        <v>377</v>
      </c>
      <c r="X104" s="2" t="s">
        <v>377</v>
      </c>
      <c r="Y104" s="2" t="s">
        <v>377</v>
      </c>
      <c r="Z104" s="2" t="s">
        <v>377</v>
      </c>
      <c r="AA104" s="2">
        <v>10</v>
      </c>
      <c r="AB104" s="2" t="s">
        <v>377</v>
      </c>
      <c r="AC104" s="2" t="s">
        <v>4087</v>
      </c>
      <c r="AD104" s="2" t="s">
        <v>3797</v>
      </c>
      <c r="AE104" s="2">
        <v>2</v>
      </c>
      <c r="AF104" s="2" t="s">
        <v>3565</v>
      </c>
    </row>
    <row r="105" spans="1:32">
      <c r="A105" s="2" t="s">
        <v>3735</v>
      </c>
      <c r="B105" s="2" t="s">
        <v>6347</v>
      </c>
      <c r="C105" s="2">
        <v>10</v>
      </c>
      <c r="D105" s="2" t="s">
        <v>1687</v>
      </c>
      <c r="E105" s="2" t="s">
        <v>1688</v>
      </c>
      <c r="F105" s="2" t="s">
        <v>1690</v>
      </c>
      <c r="G105" s="2" t="s">
        <v>1690</v>
      </c>
      <c r="H105" s="5">
        <v>43921</v>
      </c>
      <c r="I105" s="7">
        <v>43921</v>
      </c>
      <c r="J105" s="2" t="s">
        <v>377</v>
      </c>
      <c r="K105" s="2" t="s">
        <v>377</v>
      </c>
      <c r="L105" s="2" t="s">
        <v>377</v>
      </c>
      <c r="M105" s="2" t="s">
        <v>377</v>
      </c>
      <c r="N105" s="2" t="s">
        <v>377</v>
      </c>
      <c r="O105" s="2" t="s">
        <v>377</v>
      </c>
      <c r="P105" s="2" t="s">
        <v>377</v>
      </c>
      <c r="Q105" s="2" t="s">
        <v>377</v>
      </c>
      <c r="R105" s="2" t="s">
        <v>377</v>
      </c>
      <c r="S105" s="2" t="s">
        <v>377</v>
      </c>
      <c r="T105" s="2" t="s">
        <v>377</v>
      </c>
      <c r="U105" s="2" t="s">
        <v>377</v>
      </c>
      <c r="V105" s="2" t="s">
        <v>377</v>
      </c>
      <c r="W105" s="2" t="s">
        <v>377</v>
      </c>
      <c r="X105" s="2" t="s">
        <v>377</v>
      </c>
      <c r="Y105" s="2" t="s">
        <v>377</v>
      </c>
      <c r="Z105" s="2" t="s">
        <v>377</v>
      </c>
      <c r="AA105" s="2">
        <v>10</v>
      </c>
      <c r="AB105" s="2" t="s">
        <v>377</v>
      </c>
      <c r="AC105" s="2" t="s">
        <v>4087</v>
      </c>
      <c r="AD105" s="2" t="s">
        <v>3737</v>
      </c>
      <c r="AE105" s="2">
        <v>4</v>
      </c>
      <c r="AF105" s="2" t="s">
        <v>3565</v>
      </c>
    </row>
    <row r="106" spans="1:32">
      <c r="A106" s="2" t="s">
        <v>3735</v>
      </c>
      <c r="B106" s="2" t="s">
        <v>6347</v>
      </c>
      <c r="C106" s="2">
        <v>8</v>
      </c>
      <c r="D106" s="2" t="s">
        <v>1634</v>
      </c>
      <c r="E106" s="2" t="s">
        <v>4762</v>
      </c>
      <c r="F106" s="2" t="s">
        <v>4764</v>
      </c>
      <c r="G106" s="2" t="s">
        <v>4766</v>
      </c>
      <c r="H106" s="5">
        <v>43585</v>
      </c>
      <c r="I106" s="7">
        <v>43585</v>
      </c>
      <c r="J106" s="2" t="s">
        <v>377</v>
      </c>
      <c r="K106" s="2" t="s">
        <v>377</v>
      </c>
      <c r="L106" s="2" t="s">
        <v>377</v>
      </c>
      <c r="M106" s="2" t="s">
        <v>377</v>
      </c>
      <c r="N106" s="2" t="s">
        <v>377</v>
      </c>
      <c r="O106" s="2" t="s">
        <v>377</v>
      </c>
      <c r="P106" s="2" t="s">
        <v>377</v>
      </c>
      <c r="Q106" s="2" t="s">
        <v>377</v>
      </c>
      <c r="R106" s="2" t="s">
        <v>377</v>
      </c>
      <c r="S106" s="2" t="s">
        <v>377</v>
      </c>
      <c r="T106" s="2" t="s">
        <v>377</v>
      </c>
      <c r="U106" s="2" t="s">
        <v>377</v>
      </c>
      <c r="V106" s="2" t="s">
        <v>377</v>
      </c>
      <c r="W106" s="2" t="s">
        <v>377</v>
      </c>
      <c r="X106" s="2" t="s">
        <v>377</v>
      </c>
      <c r="Y106" s="2" t="s">
        <v>377</v>
      </c>
      <c r="Z106" s="2" t="s">
        <v>377</v>
      </c>
      <c r="AA106" s="2">
        <v>10</v>
      </c>
      <c r="AB106" s="2" t="s">
        <v>377</v>
      </c>
      <c r="AC106" s="2" t="s">
        <v>4087</v>
      </c>
      <c r="AD106" s="2" t="s">
        <v>3737</v>
      </c>
      <c r="AE106" s="2">
        <v>1</v>
      </c>
      <c r="AF106" s="2" t="s">
        <v>3565</v>
      </c>
    </row>
    <row r="107" spans="1:32">
      <c r="A107" s="2" t="s">
        <v>3735</v>
      </c>
      <c r="B107" s="2" t="s">
        <v>6347</v>
      </c>
      <c r="C107" s="2">
        <v>8</v>
      </c>
      <c r="D107" s="2" t="s">
        <v>1634</v>
      </c>
      <c r="E107" s="2" t="s">
        <v>1635</v>
      </c>
      <c r="F107" s="2" t="s">
        <v>4764</v>
      </c>
      <c r="G107" s="2" t="s">
        <v>4770</v>
      </c>
      <c r="H107" s="5">
        <v>43951</v>
      </c>
      <c r="I107" s="7">
        <v>43951</v>
      </c>
      <c r="J107" s="2" t="s">
        <v>377</v>
      </c>
      <c r="K107" s="2" t="s">
        <v>377</v>
      </c>
      <c r="L107" s="2" t="s">
        <v>377</v>
      </c>
      <c r="M107" s="2" t="s">
        <v>377</v>
      </c>
      <c r="N107" s="2" t="s">
        <v>377</v>
      </c>
      <c r="O107" s="2" t="s">
        <v>377</v>
      </c>
      <c r="P107" s="2" t="s">
        <v>377</v>
      </c>
      <c r="Q107" s="2" t="s">
        <v>377</v>
      </c>
      <c r="R107" s="2" t="s">
        <v>377</v>
      </c>
      <c r="S107" s="2" t="s">
        <v>377</v>
      </c>
      <c r="T107" s="2" t="s">
        <v>377</v>
      </c>
      <c r="U107" s="2" t="s">
        <v>377</v>
      </c>
      <c r="V107" s="2" t="s">
        <v>377</v>
      </c>
      <c r="W107" s="2" t="s">
        <v>377</v>
      </c>
      <c r="X107" s="2" t="s">
        <v>377</v>
      </c>
      <c r="Y107" s="2" t="s">
        <v>377</v>
      </c>
      <c r="Z107" s="2" t="s">
        <v>377</v>
      </c>
      <c r="AA107" s="2">
        <v>10</v>
      </c>
      <c r="AB107" s="2" t="s">
        <v>377</v>
      </c>
      <c r="AC107" s="2" t="s">
        <v>4087</v>
      </c>
      <c r="AD107" s="2" t="s">
        <v>3737</v>
      </c>
      <c r="AE107" s="2">
        <v>1</v>
      </c>
      <c r="AF107" s="2" t="s">
        <v>3565</v>
      </c>
    </row>
    <row r="108" spans="1:32">
      <c r="A108" s="2" t="s">
        <v>3735</v>
      </c>
      <c r="B108" s="2" t="s">
        <v>6347</v>
      </c>
      <c r="C108" s="2">
        <v>8</v>
      </c>
      <c r="D108" s="2" t="s">
        <v>1634</v>
      </c>
      <c r="E108" s="2" t="s">
        <v>1635</v>
      </c>
      <c r="F108" s="2" t="s">
        <v>4773</v>
      </c>
      <c r="G108" s="2" t="s">
        <v>4775</v>
      </c>
      <c r="H108" s="5">
        <v>43100</v>
      </c>
      <c r="I108" s="7">
        <v>43100</v>
      </c>
      <c r="J108" s="2" t="s">
        <v>377</v>
      </c>
      <c r="K108" s="2" t="s">
        <v>377</v>
      </c>
      <c r="L108" s="2" t="s">
        <v>377</v>
      </c>
      <c r="M108" s="2" t="s">
        <v>377</v>
      </c>
      <c r="N108" s="2" t="s">
        <v>377</v>
      </c>
      <c r="O108" s="2" t="s">
        <v>377</v>
      </c>
      <c r="P108" s="2" t="s">
        <v>377</v>
      </c>
      <c r="Q108" s="2" t="s">
        <v>377</v>
      </c>
      <c r="R108" s="2" t="s">
        <v>377</v>
      </c>
      <c r="S108" s="2" t="s">
        <v>377</v>
      </c>
      <c r="T108" s="2" t="s">
        <v>377</v>
      </c>
      <c r="U108" s="2" t="s">
        <v>377</v>
      </c>
      <c r="V108" s="2" t="s">
        <v>377</v>
      </c>
      <c r="W108" s="2" t="s">
        <v>377</v>
      </c>
      <c r="X108" s="2" t="s">
        <v>377</v>
      </c>
      <c r="Y108" s="2" t="s">
        <v>377</v>
      </c>
      <c r="Z108" s="2" t="s">
        <v>377</v>
      </c>
      <c r="AA108" s="2">
        <v>10</v>
      </c>
      <c r="AB108" s="2" t="s">
        <v>377</v>
      </c>
      <c r="AC108" s="2" t="s">
        <v>4087</v>
      </c>
      <c r="AD108" s="2" t="s">
        <v>3737</v>
      </c>
      <c r="AE108" s="2">
        <v>1</v>
      </c>
      <c r="AF108" s="2" t="s">
        <v>3565</v>
      </c>
    </row>
    <row r="109" spans="1:32">
      <c r="A109" s="2" t="s">
        <v>3735</v>
      </c>
      <c r="B109" s="2" t="s">
        <v>3812</v>
      </c>
      <c r="C109" s="2">
        <v>14</v>
      </c>
      <c r="D109" s="2" t="s">
        <v>2027</v>
      </c>
      <c r="E109" s="2" t="s">
        <v>5025</v>
      </c>
      <c r="F109" s="2" t="s">
        <v>4982</v>
      </c>
      <c r="G109" s="2" t="s">
        <v>4982</v>
      </c>
      <c r="H109" s="5">
        <v>43373</v>
      </c>
      <c r="I109" s="7">
        <v>43404</v>
      </c>
      <c r="J109" s="2" t="s">
        <v>377</v>
      </c>
      <c r="K109" s="2" t="s">
        <v>377</v>
      </c>
      <c r="L109" s="2" t="s">
        <v>377</v>
      </c>
      <c r="M109" s="2" t="s">
        <v>377</v>
      </c>
      <c r="N109" s="2" t="s">
        <v>377</v>
      </c>
      <c r="O109" s="2" t="s">
        <v>377</v>
      </c>
      <c r="P109" s="2" t="s">
        <v>377</v>
      </c>
      <c r="Q109" s="2" t="s">
        <v>377</v>
      </c>
      <c r="R109" s="2" t="s">
        <v>377</v>
      </c>
      <c r="S109" s="2" t="s">
        <v>377</v>
      </c>
      <c r="T109" s="2" t="s">
        <v>377</v>
      </c>
      <c r="U109" s="2" t="s">
        <v>377</v>
      </c>
      <c r="V109" s="2" t="s">
        <v>377</v>
      </c>
      <c r="W109" s="2" t="s">
        <v>377</v>
      </c>
      <c r="X109" s="2" t="s">
        <v>377</v>
      </c>
      <c r="Y109" s="2" t="s">
        <v>377</v>
      </c>
      <c r="Z109" s="2" t="s">
        <v>377</v>
      </c>
      <c r="AA109" s="2">
        <v>10</v>
      </c>
      <c r="AB109" s="2" t="s">
        <v>377</v>
      </c>
      <c r="AC109" s="2" t="s">
        <v>4087</v>
      </c>
      <c r="AD109" s="2" t="s">
        <v>3813</v>
      </c>
      <c r="AE109" s="2">
        <v>11</v>
      </c>
      <c r="AF109" s="2" t="s">
        <v>3565</v>
      </c>
    </row>
    <row r="110" spans="1:32">
      <c r="A110" s="2" t="s">
        <v>3735</v>
      </c>
      <c r="B110" s="2" t="s">
        <v>3812</v>
      </c>
      <c r="C110" s="2">
        <v>14</v>
      </c>
      <c r="D110" s="2" t="s">
        <v>2040</v>
      </c>
      <c r="E110" s="2" t="s">
        <v>2965</v>
      </c>
      <c r="F110" s="2" t="s">
        <v>5031</v>
      </c>
      <c r="G110" s="2" t="s">
        <v>5033</v>
      </c>
      <c r="H110" s="5">
        <v>43039</v>
      </c>
      <c r="I110" s="6" t="s">
        <v>377</v>
      </c>
      <c r="J110" s="2" t="s">
        <v>377</v>
      </c>
      <c r="K110" s="2" t="s">
        <v>377</v>
      </c>
      <c r="L110" s="2" t="s">
        <v>377</v>
      </c>
      <c r="M110" s="2" t="s">
        <v>377</v>
      </c>
      <c r="N110" s="2" t="s">
        <v>377</v>
      </c>
      <c r="O110" s="2" t="s">
        <v>377</v>
      </c>
      <c r="P110" s="2" t="s">
        <v>377</v>
      </c>
      <c r="Q110" s="2" t="s">
        <v>377</v>
      </c>
      <c r="R110" s="2" t="s">
        <v>377</v>
      </c>
      <c r="S110" s="2" t="s">
        <v>377</v>
      </c>
      <c r="T110" s="2" t="s">
        <v>377</v>
      </c>
      <c r="U110" s="2" t="s">
        <v>377</v>
      </c>
      <c r="V110" s="2" t="s">
        <v>377</v>
      </c>
      <c r="W110" s="2" t="s">
        <v>377</v>
      </c>
      <c r="X110" s="2" t="s">
        <v>377</v>
      </c>
      <c r="Y110" s="2" t="s">
        <v>377</v>
      </c>
      <c r="Z110" s="2" t="s">
        <v>377</v>
      </c>
      <c r="AA110" s="2">
        <v>10</v>
      </c>
      <c r="AB110" s="2" t="s">
        <v>377</v>
      </c>
      <c r="AC110" s="2" t="s">
        <v>4087</v>
      </c>
      <c r="AD110" s="2" t="s">
        <v>3813</v>
      </c>
      <c r="AE110" s="2">
        <v>3</v>
      </c>
      <c r="AF110" s="2" t="s">
        <v>3565</v>
      </c>
    </row>
    <row r="111" spans="1:32">
      <c r="A111" s="2" t="s">
        <v>3735</v>
      </c>
      <c r="B111" s="2" t="s">
        <v>3812</v>
      </c>
      <c r="C111" s="2">
        <v>15</v>
      </c>
      <c r="D111" s="2" t="s">
        <v>2216</v>
      </c>
      <c r="E111" s="2" t="s">
        <v>2217</v>
      </c>
      <c r="F111" s="2" t="s">
        <v>3849</v>
      </c>
      <c r="G111" s="2" t="s">
        <v>2219</v>
      </c>
      <c r="H111" s="5">
        <v>43982</v>
      </c>
      <c r="I111" s="7">
        <v>43921</v>
      </c>
      <c r="J111" s="2" t="s">
        <v>377</v>
      </c>
      <c r="K111" s="2" t="s">
        <v>377</v>
      </c>
      <c r="L111" s="2" t="s">
        <v>377</v>
      </c>
      <c r="M111" s="2" t="s">
        <v>377</v>
      </c>
      <c r="N111" s="2" t="s">
        <v>377</v>
      </c>
      <c r="O111" s="2" t="s">
        <v>377</v>
      </c>
      <c r="P111" s="2" t="s">
        <v>377</v>
      </c>
      <c r="Q111" s="2" t="s">
        <v>377</v>
      </c>
      <c r="R111" s="2" t="s">
        <v>377</v>
      </c>
      <c r="S111" s="2" t="s">
        <v>377</v>
      </c>
      <c r="T111" s="2" t="s">
        <v>377</v>
      </c>
      <c r="U111" s="2" t="s">
        <v>377</v>
      </c>
      <c r="V111" s="2" t="s">
        <v>377</v>
      </c>
      <c r="W111" s="2" t="s">
        <v>377</v>
      </c>
      <c r="X111" s="2" t="s">
        <v>377</v>
      </c>
      <c r="Y111" s="2" t="s">
        <v>377</v>
      </c>
      <c r="Z111" s="2" t="s">
        <v>377</v>
      </c>
      <c r="AA111" s="2">
        <v>10</v>
      </c>
      <c r="AB111" s="2" t="s">
        <v>377</v>
      </c>
      <c r="AC111" s="2" t="s">
        <v>4087</v>
      </c>
      <c r="AD111" s="2" t="s">
        <v>3813</v>
      </c>
      <c r="AE111" s="2">
        <v>2</v>
      </c>
      <c r="AF111" s="2" t="s">
        <v>3565</v>
      </c>
    </row>
    <row r="112" spans="1:32">
      <c r="A112" s="2" t="s">
        <v>3735</v>
      </c>
      <c r="B112" s="2" t="s">
        <v>3812</v>
      </c>
      <c r="C112" s="2">
        <v>14</v>
      </c>
      <c r="D112" s="2" t="s">
        <v>2040</v>
      </c>
      <c r="E112" s="2" t="s">
        <v>2960</v>
      </c>
      <c r="F112" s="2" t="s">
        <v>5037</v>
      </c>
      <c r="G112" s="2" t="s">
        <v>5038</v>
      </c>
      <c r="H112" s="5">
        <v>44104</v>
      </c>
      <c r="I112" s="6" t="s">
        <v>377</v>
      </c>
      <c r="J112" s="2" t="s">
        <v>377</v>
      </c>
      <c r="K112" s="2" t="s">
        <v>377</v>
      </c>
      <c r="L112" s="2" t="s">
        <v>377</v>
      </c>
      <c r="M112" s="2" t="s">
        <v>377</v>
      </c>
      <c r="N112" s="2" t="s">
        <v>377</v>
      </c>
      <c r="O112" s="2" t="s">
        <v>377</v>
      </c>
      <c r="P112" s="2" t="s">
        <v>377</v>
      </c>
      <c r="Q112" s="2" t="s">
        <v>377</v>
      </c>
      <c r="R112" s="2" t="s">
        <v>377</v>
      </c>
      <c r="S112" s="2" t="s">
        <v>377</v>
      </c>
      <c r="T112" s="2" t="s">
        <v>377</v>
      </c>
      <c r="U112" s="2" t="s">
        <v>377</v>
      </c>
      <c r="V112" s="2" t="s">
        <v>377</v>
      </c>
      <c r="W112" s="2" t="s">
        <v>377</v>
      </c>
      <c r="X112" s="2" t="s">
        <v>377</v>
      </c>
      <c r="Y112" s="2" t="s">
        <v>377</v>
      </c>
      <c r="Z112" s="2" t="s">
        <v>377</v>
      </c>
      <c r="AA112" s="2">
        <v>10</v>
      </c>
      <c r="AB112" s="2" t="s">
        <v>377</v>
      </c>
      <c r="AC112" s="2" t="s">
        <v>4087</v>
      </c>
      <c r="AD112" s="2" t="s">
        <v>3813</v>
      </c>
      <c r="AE112" s="2">
        <v>9</v>
      </c>
      <c r="AF112" s="2" t="s">
        <v>3565</v>
      </c>
    </row>
    <row r="113" spans="1:32">
      <c r="A113" s="2" t="s">
        <v>3735</v>
      </c>
      <c r="B113" s="2" t="s">
        <v>3812</v>
      </c>
      <c r="C113" s="2">
        <v>14</v>
      </c>
      <c r="D113" s="2" t="s">
        <v>2040</v>
      </c>
      <c r="E113" s="2" t="s">
        <v>2961</v>
      </c>
      <c r="F113" s="2" t="s">
        <v>5037</v>
      </c>
      <c r="G113" s="2" t="s">
        <v>5041</v>
      </c>
      <c r="H113" s="5">
        <v>43373</v>
      </c>
      <c r="I113" s="7">
        <v>43830</v>
      </c>
      <c r="J113" s="2" t="s">
        <v>377</v>
      </c>
      <c r="K113" s="2" t="s">
        <v>377</v>
      </c>
      <c r="L113" s="2" t="s">
        <v>377</v>
      </c>
      <c r="M113" s="2" t="s">
        <v>377</v>
      </c>
      <c r="N113" s="2" t="s">
        <v>377</v>
      </c>
      <c r="O113" s="2" t="s">
        <v>377</v>
      </c>
      <c r="P113" s="2" t="s">
        <v>377</v>
      </c>
      <c r="Q113" s="2" t="s">
        <v>377</v>
      </c>
      <c r="R113" s="2" t="s">
        <v>377</v>
      </c>
      <c r="S113" s="2" t="s">
        <v>377</v>
      </c>
      <c r="T113" s="2" t="s">
        <v>377</v>
      </c>
      <c r="U113" s="2" t="s">
        <v>377</v>
      </c>
      <c r="V113" s="2" t="s">
        <v>377</v>
      </c>
      <c r="W113" s="2" t="s">
        <v>377</v>
      </c>
      <c r="X113" s="2" t="s">
        <v>377</v>
      </c>
      <c r="Y113" s="2" t="s">
        <v>377</v>
      </c>
      <c r="Z113" s="2" t="s">
        <v>377</v>
      </c>
      <c r="AA113" s="2">
        <v>10</v>
      </c>
      <c r="AB113" s="2" t="s">
        <v>377</v>
      </c>
      <c r="AC113" s="2" t="s">
        <v>4087</v>
      </c>
      <c r="AD113" s="2" t="s">
        <v>3813</v>
      </c>
      <c r="AE113" s="2">
        <v>8</v>
      </c>
      <c r="AF113" s="2" t="s">
        <v>3565</v>
      </c>
    </row>
    <row r="114" spans="1:32">
      <c r="A114" s="2" t="s">
        <v>3735</v>
      </c>
      <c r="B114" s="2" t="s">
        <v>3812</v>
      </c>
      <c r="C114" s="2">
        <v>14</v>
      </c>
      <c r="D114" s="2" t="s">
        <v>2065</v>
      </c>
      <c r="E114" s="2" t="s">
        <v>2070</v>
      </c>
      <c r="F114" s="2" t="s">
        <v>5044</v>
      </c>
      <c r="G114" s="2" t="s">
        <v>5046</v>
      </c>
      <c r="H114" s="5">
        <v>43738</v>
      </c>
      <c r="I114" s="6" t="s">
        <v>377</v>
      </c>
      <c r="J114" s="2" t="s">
        <v>377</v>
      </c>
      <c r="K114" s="2" t="s">
        <v>377</v>
      </c>
      <c r="L114" s="2" t="s">
        <v>377</v>
      </c>
      <c r="M114" s="2" t="s">
        <v>377</v>
      </c>
      <c r="N114" s="2" t="s">
        <v>377</v>
      </c>
      <c r="O114" s="2" t="s">
        <v>377</v>
      </c>
      <c r="P114" s="2" t="s">
        <v>377</v>
      </c>
      <c r="Q114" s="2" t="s">
        <v>377</v>
      </c>
      <c r="R114" s="2" t="s">
        <v>377</v>
      </c>
      <c r="S114" s="2" t="s">
        <v>377</v>
      </c>
      <c r="T114" s="2" t="s">
        <v>377</v>
      </c>
      <c r="U114" s="2" t="s">
        <v>377</v>
      </c>
      <c r="V114" s="2" t="s">
        <v>377</v>
      </c>
      <c r="W114" s="2" t="s">
        <v>377</v>
      </c>
      <c r="X114" s="2" t="s">
        <v>377</v>
      </c>
      <c r="Y114" s="2" t="s">
        <v>377</v>
      </c>
      <c r="Z114" s="2" t="s">
        <v>377</v>
      </c>
      <c r="AA114" s="2">
        <v>10</v>
      </c>
      <c r="AB114" s="2" t="s">
        <v>377</v>
      </c>
      <c r="AC114" s="2" t="s">
        <v>4087</v>
      </c>
      <c r="AD114" s="2" t="s">
        <v>3813</v>
      </c>
      <c r="AE114" s="2">
        <v>1</v>
      </c>
      <c r="AF114" s="2" t="s">
        <v>3565</v>
      </c>
    </row>
    <row r="115" spans="1:32">
      <c r="A115" s="2" t="s">
        <v>3735</v>
      </c>
      <c r="B115" s="2" t="s">
        <v>3812</v>
      </c>
      <c r="C115" s="2">
        <v>15</v>
      </c>
      <c r="D115" s="2" t="s">
        <v>2239</v>
      </c>
      <c r="E115" s="2" t="s">
        <v>2240</v>
      </c>
      <c r="F115" s="2" t="s">
        <v>5044</v>
      </c>
      <c r="G115" s="2" t="s">
        <v>2242</v>
      </c>
      <c r="H115" s="5">
        <v>42887</v>
      </c>
      <c r="I115" s="6" t="s">
        <v>377</v>
      </c>
      <c r="J115" s="2" t="s">
        <v>377</v>
      </c>
      <c r="K115" s="2" t="s">
        <v>377</v>
      </c>
      <c r="L115" s="2" t="s">
        <v>377</v>
      </c>
      <c r="M115" s="2" t="s">
        <v>377</v>
      </c>
      <c r="N115" s="2" t="s">
        <v>377</v>
      </c>
      <c r="O115" s="2" t="s">
        <v>377</v>
      </c>
      <c r="P115" s="2" t="s">
        <v>377</v>
      </c>
      <c r="Q115" s="2" t="s">
        <v>377</v>
      </c>
      <c r="R115" s="2" t="s">
        <v>377</v>
      </c>
      <c r="S115" s="2" t="s">
        <v>377</v>
      </c>
      <c r="T115" s="2" t="s">
        <v>377</v>
      </c>
      <c r="U115" s="2" t="s">
        <v>377</v>
      </c>
      <c r="V115" s="2" t="s">
        <v>377</v>
      </c>
      <c r="W115" s="2" t="s">
        <v>377</v>
      </c>
      <c r="X115" s="2" t="s">
        <v>377</v>
      </c>
      <c r="Y115" s="2" t="s">
        <v>377</v>
      </c>
      <c r="Z115" s="2" t="s">
        <v>377</v>
      </c>
      <c r="AA115" s="2">
        <v>10</v>
      </c>
      <c r="AB115" s="2" t="s">
        <v>377</v>
      </c>
      <c r="AC115" s="2" t="s">
        <v>4087</v>
      </c>
      <c r="AD115" s="2" t="s">
        <v>3813</v>
      </c>
      <c r="AE115" s="2">
        <v>1</v>
      </c>
      <c r="AF115" s="2" t="s">
        <v>3565</v>
      </c>
    </row>
    <row r="116" spans="1:32">
      <c r="A116" s="2" t="s">
        <v>3735</v>
      </c>
      <c r="B116" s="2" t="s">
        <v>3812</v>
      </c>
      <c r="C116" s="2">
        <v>14</v>
      </c>
      <c r="D116" s="2" t="s">
        <v>1993</v>
      </c>
      <c r="E116" s="2" t="s">
        <v>1999</v>
      </c>
      <c r="F116" s="2" t="s">
        <v>5020</v>
      </c>
      <c r="G116" s="2" t="s">
        <v>5022</v>
      </c>
      <c r="H116" s="5">
        <v>43738</v>
      </c>
      <c r="I116" s="7">
        <v>43585</v>
      </c>
      <c r="J116" s="2" t="s">
        <v>377</v>
      </c>
      <c r="K116" s="2" t="s">
        <v>377</v>
      </c>
      <c r="L116" s="2" t="s">
        <v>377</v>
      </c>
      <c r="M116" s="2" t="s">
        <v>377</v>
      </c>
      <c r="N116" s="2" t="s">
        <v>377</v>
      </c>
      <c r="O116" s="2" t="s">
        <v>377</v>
      </c>
      <c r="P116" s="2" t="s">
        <v>377</v>
      </c>
      <c r="Q116" s="2" t="s">
        <v>377</v>
      </c>
      <c r="R116" s="2" t="s">
        <v>377</v>
      </c>
      <c r="S116" s="2" t="s">
        <v>377</v>
      </c>
      <c r="T116" s="2" t="s">
        <v>377</v>
      </c>
      <c r="U116" s="2" t="s">
        <v>377</v>
      </c>
      <c r="V116" s="2" t="s">
        <v>377</v>
      </c>
      <c r="W116" s="2" t="s">
        <v>377</v>
      </c>
      <c r="X116" s="2" t="s">
        <v>377</v>
      </c>
      <c r="Y116" s="2" t="s">
        <v>377</v>
      </c>
      <c r="Z116" s="2" t="s">
        <v>377</v>
      </c>
      <c r="AA116" s="2">
        <v>10</v>
      </c>
      <c r="AB116" s="2" t="s">
        <v>377</v>
      </c>
      <c r="AC116" s="2" t="s">
        <v>4087</v>
      </c>
      <c r="AD116" s="2" t="s">
        <v>3813</v>
      </c>
      <c r="AE116" s="2">
        <v>1</v>
      </c>
      <c r="AF116" s="2" t="s">
        <v>3565</v>
      </c>
    </row>
    <row r="117" spans="1:32">
      <c r="A117" s="2" t="s">
        <v>3735</v>
      </c>
      <c r="B117" s="2" t="s">
        <v>3812</v>
      </c>
      <c r="C117" s="2">
        <v>15</v>
      </c>
      <c r="D117" s="2" t="s">
        <v>2216</v>
      </c>
      <c r="E117" s="2" t="s">
        <v>2221</v>
      </c>
      <c r="F117" s="2" t="s">
        <v>6646</v>
      </c>
      <c r="G117" s="2" t="s">
        <v>6647</v>
      </c>
      <c r="H117" s="5">
        <v>43251</v>
      </c>
      <c r="I117" s="6" t="s">
        <v>377</v>
      </c>
      <c r="J117" s="2" t="s">
        <v>377</v>
      </c>
      <c r="K117" s="2" t="s">
        <v>377</v>
      </c>
      <c r="L117" s="2" t="s">
        <v>377</v>
      </c>
      <c r="M117" s="2" t="s">
        <v>377</v>
      </c>
      <c r="N117" s="2" t="s">
        <v>377</v>
      </c>
      <c r="O117" s="2" t="s">
        <v>377</v>
      </c>
      <c r="P117" s="2" t="s">
        <v>377</v>
      </c>
      <c r="Q117" s="2" t="s">
        <v>377</v>
      </c>
      <c r="R117" s="2" t="s">
        <v>377</v>
      </c>
      <c r="S117" s="2" t="s">
        <v>377</v>
      </c>
      <c r="T117" s="2" t="s">
        <v>377</v>
      </c>
      <c r="U117" s="2" t="s">
        <v>377</v>
      </c>
      <c r="V117" s="2" t="s">
        <v>377</v>
      </c>
      <c r="W117" s="2" t="s">
        <v>377</v>
      </c>
      <c r="X117" s="2" t="s">
        <v>377</v>
      </c>
      <c r="Y117" s="2" t="s">
        <v>377</v>
      </c>
      <c r="Z117" s="2" t="s">
        <v>377</v>
      </c>
      <c r="AA117" s="2">
        <v>10</v>
      </c>
      <c r="AB117" s="2" t="s">
        <v>377</v>
      </c>
      <c r="AC117" s="2" t="s">
        <v>4087</v>
      </c>
      <c r="AD117" s="2" t="s">
        <v>3813</v>
      </c>
      <c r="AE117" s="2">
        <v>12</v>
      </c>
      <c r="AF117" s="2" t="s">
        <v>3565</v>
      </c>
    </row>
    <row r="118" spans="1:32">
      <c r="A118" s="2" t="s">
        <v>3735</v>
      </c>
      <c r="B118" s="2" t="s">
        <v>3812</v>
      </c>
      <c r="C118" s="2">
        <v>15</v>
      </c>
      <c r="D118" s="2" t="s">
        <v>2239</v>
      </c>
      <c r="E118" s="2" t="s">
        <v>2240</v>
      </c>
      <c r="F118" s="2" t="s">
        <v>6646</v>
      </c>
      <c r="G118" s="2" t="s">
        <v>2245</v>
      </c>
      <c r="H118" s="5">
        <v>43555</v>
      </c>
      <c r="I118" s="6" t="s">
        <v>377</v>
      </c>
      <c r="J118" s="2" t="s">
        <v>377</v>
      </c>
      <c r="K118" s="2" t="s">
        <v>377</v>
      </c>
      <c r="L118" s="2" t="s">
        <v>377</v>
      </c>
      <c r="M118" s="2" t="s">
        <v>377</v>
      </c>
      <c r="N118" s="2" t="s">
        <v>377</v>
      </c>
      <c r="O118" s="2" t="s">
        <v>377</v>
      </c>
      <c r="P118" s="2" t="s">
        <v>377</v>
      </c>
      <c r="Q118" s="2" t="s">
        <v>377</v>
      </c>
      <c r="R118" s="2" t="s">
        <v>377</v>
      </c>
      <c r="S118" s="2" t="s">
        <v>377</v>
      </c>
      <c r="T118" s="2" t="s">
        <v>377</v>
      </c>
      <c r="U118" s="2" t="s">
        <v>377</v>
      </c>
      <c r="V118" s="2" t="s">
        <v>377</v>
      </c>
      <c r="W118" s="2" t="s">
        <v>377</v>
      </c>
      <c r="X118" s="2" t="s">
        <v>377</v>
      </c>
      <c r="Y118" s="2" t="s">
        <v>377</v>
      </c>
      <c r="Z118" s="2" t="s">
        <v>377</v>
      </c>
      <c r="AA118" s="2">
        <v>10</v>
      </c>
      <c r="AB118" s="2" t="s">
        <v>377</v>
      </c>
      <c r="AC118" s="2" t="s">
        <v>4087</v>
      </c>
      <c r="AD118" s="2" t="s">
        <v>3813</v>
      </c>
      <c r="AE118" s="2">
        <v>1</v>
      </c>
      <c r="AF118" s="2" t="s">
        <v>3565</v>
      </c>
    </row>
    <row r="119" spans="1:32">
      <c r="A119" s="2" t="s">
        <v>3735</v>
      </c>
      <c r="B119" s="2" t="s">
        <v>3812</v>
      </c>
      <c r="C119" s="2">
        <v>15</v>
      </c>
      <c r="D119" s="2" t="s">
        <v>2239</v>
      </c>
      <c r="E119" s="2" t="s">
        <v>2240</v>
      </c>
      <c r="F119" s="2" t="s">
        <v>5132</v>
      </c>
      <c r="G119" s="2" t="s">
        <v>2249</v>
      </c>
      <c r="H119" s="5">
        <v>42978</v>
      </c>
      <c r="I119" s="6" t="s">
        <v>377</v>
      </c>
      <c r="J119" s="2" t="s">
        <v>377</v>
      </c>
      <c r="K119" s="2" t="s">
        <v>377</v>
      </c>
      <c r="L119" s="2" t="s">
        <v>377</v>
      </c>
      <c r="M119" s="2" t="s">
        <v>377</v>
      </c>
      <c r="N119" s="2" t="s">
        <v>377</v>
      </c>
      <c r="O119" s="2" t="s">
        <v>377</v>
      </c>
      <c r="P119" s="2" t="s">
        <v>377</v>
      </c>
      <c r="Q119" s="2" t="s">
        <v>377</v>
      </c>
      <c r="R119" s="2" t="s">
        <v>377</v>
      </c>
      <c r="S119" s="2" t="s">
        <v>377</v>
      </c>
      <c r="T119" s="2" t="s">
        <v>377</v>
      </c>
      <c r="U119" s="2" t="s">
        <v>377</v>
      </c>
      <c r="V119" s="2" t="s">
        <v>377</v>
      </c>
      <c r="W119" s="2" t="s">
        <v>377</v>
      </c>
      <c r="X119" s="2" t="s">
        <v>377</v>
      </c>
      <c r="Y119" s="2" t="s">
        <v>377</v>
      </c>
      <c r="Z119" s="2" t="s">
        <v>377</v>
      </c>
      <c r="AA119" s="2">
        <v>10</v>
      </c>
      <c r="AB119" s="2" t="s">
        <v>377</v>
      </c>
      <c r="AC119" s="2" t="s">
        <v>4087</v>
      </c>
      <c r="AD119" s="2" t="s">
        <v>3813</v>
      </c>
      <c r="AE119" s="2">
        <v>1</v>
      </c>
      <c r="AF119" s="2" t="s">
        <v>3565</v>
      </c>
    </row>
    <row r="120" spans="1:32">
      <c r="A120" s="2" t="s">
        <v>3735</v>
      </c>
      <c r="B120" s="2" t="s">
        <v>6395</v>
      </c>
      <c r="C120" s="2">
        <v>7</v>
      </c>
      <c r="D120" s="2" t="s">
        <v>1556</v>
      </c>
      <c r="E120" s="2" t="s">
        <v>1478</v>
      </c>
      <c r="F120" s="2" t="s">
        <v>6648</v>
      </c>
      <c r="G120" s="2" t="s">
        <v>6649</v>
      </c>
      <c r="H120" s="5">
        <v>43220</v>
      </c>
      <c r="I120" s="6" t="s">
        <v>377</v>
      </c>
      <c r="J120" s="2" t="s">
        <v>377</v>
      </c>
      <c r="K120" s="2" t="s">
        <v>377</v>
      </c>
      <c r="L120" s="2" t="s">
        <v>377</v>
      </c>
      <c r="M120" s="2" t="s">
        <v>377</v>
      </c>
      <c r="N120" s="2" t="s">
        <v>377</v>
      </c>
      <c r="O120" s="2" t="s">
        <v>377</v>
      </c>
      <c r="P120" s="2" t="s">
        <v>377</v>
      </c>
      <c r="Q120" s="2" t="s">
        <v>377</v>
      </c>
      <c r="R120" s="2" t="s">
        <v>377</v>
      </c>
      <c r="S120" s="2" t="s">
        <v>377</v>
      </c>
      <c r="T120" s="2" t="s">
        <v>377</v>
      </c>
      <c r="U120" s="2" t="s">
        <v>377</v>
      </c>
      <c r="V120" s="2" t="s">
        <v>377</v>
      </c>
      <c r="W120" s="2" t="s">
        <v>377</v>
      </c>
      <c r="X120" s="2" t="s">
        <v>377</v>
      </c>
      <c r="Y120" s="2" t="s">
        <v>377</v>
      </c>
      <c r="Z120" s="2" t="s">
        <v>377</v>
      </c>
      <c r="AA120" s="2">
        <v>10</v>
      </c>
      <c r="AB120" s="2" t="s">
        <v>377</v>
      </c>
      <c r="AC120" s="2" t="s">
        <v>4087</v>
      </c>
      <c r="AD120" s="2" t="s">
        <v>3737</v>
      </c>
      <c r="AE120" s="2">
        <v>8</v>
      </c>
      <c r="AF120" s="2" t="s">
        <v>3565</v>
      </c>
    </row>
    <row r="121" spans="1:32">
      <c r="A121" s="2" t="s">
        <v>3735</v>
      </c>
      <c r="B121" s="2" t="s">
        <v>6395</v>
      </c>
      <c r="C121" s="2">
        <v>15</v>
      </c>
      <c r="D121" s="2" t="s">
        <v>2111</v>
      </c>
      <c r="E121" s="2" t="s">
        <v>2980</v>
      </c>
      <c r="F121" s="2" t="s">
        <v>5101</v>
      </c>
      <c r="G121" s="2" t="s">
        <v>5103</v>
      </c>
      <c r="H121" s="5">
        <v>42855</v>
      </c>
      <c r="I121" s="7">
        <v>44286</v>
      </c>
      <c r="J121" s="2" t="s">
        <v>377</v>
      </c>
      <c r="K121" s="2" t="s">
        <v>377</v>
      </c>
      <c r="L121" s="2" t="s">
        <v>377</v>
      </c>
      <c r="M121" s="2" t="s">
        <v>377</v>
      </c>
      <c r="N121" s="2" t="s">
        <v>377</v>
      </c>
      <c r="O121" s="2" t="s">
        <v>377</v>
      </c>
      <c r="P121" s="2" t="s">
        <v>377</v>
      </c>
      <c r="Q121" s="2" t="s">
        <v>377</v>
      </c>
      <c r="R121" s="2" t="s">
        <v>377</v>
      </c>
      <c r="S121" s="2" t="s">
        <v>377</v>
      </c>
      <c r="T121" s="2" t="s">
        <v>377</v>
      </c>
      <c r="U121" s="2" t="s">
        <v>377</v>
      </c>
      <c r="V121" s="2" t="s">
        <v>377</v>
      </c>
      <c r="W121" s="2" t="s">
        <v>377</v>
      </c>
      <c r="X121" s="2" t="s">
        <v>377</v>
      </c>
      <c r="Y121" s="2" t="s">
        <v>377</v>
      </c>
      <c r="Z121" s="2" t="s">
        <v>377</v>
      </c>
      <c r="AA121" s="2">
        <v>10</v>
      </c>
      <c r="AB121" s="2" t="s">
        <v>377</v>
      </c>
      <c r="AC121" s="2" t="s">
        <v>4087</v>
      </c>
      <c r="AD121" s="2" t="s">
        <v>3844</v>
      </c>
      <c r="AE121" s="2">
        <v>1</v>
      </c>
      <c r="AF121" s="2" t="s">
        <v>3565</v>
      </c>
    </row>
    <row r="122" spans="1:32">
      <c r="A122" s="2" t="s">
        <v>3735</v>
      </c>
      <c r="B122" s="2" t="s">
        <v>6395</v>
      </c>
      <c r="C122" s="2">
        <v>15</v>
      </c>
      <c r="D122" s="2" t="s">
        <v>2259</v>
      </c>
      <c r="E122" s="2" t="s">
        <v>5161</v>
      </c>
      <c r="F122" s="2" t="s">
        <v>5163</v>
      </c>
      <c r="G122" s="2" t="s">
        <v>5165</v>
      </c>
      <c r="H122" s="5">
        <v>43860</v>
      </c>
      <c r="I122" s="7">
        <v>43738</v>
      </c>
      <c r="J122" s="2" t="s">
        <v>377</v>
      </c>
      <c r="K122" s="2" t="s">
        <v>377</v>
      </c>
      <c r="L122" s="2" t="s">
        <v>377</v>
      </c>
      <c r="M122" s="2" t="s">
        <v>377</v>
      </c>
      <c r="N122" s="2" t="s">
        <v>377</v>
      </c>
      <c r="O122" s="2" t="s">
        <v>377</v>
      </c>
      <c r="P122" s="2" t="s">
        <v>377</v>
      </c>
      <c r="Q122" s="2" t="s">
        <v>377</v>
      </c>
      <c r="R122" s="2" t="s">
        <v>377</v>
      </c>
      <c r="S122" s="2" t="s">
        <v>377</v>
      </c>
      <c r="T122" s="2" t="s">
        <v>377</v>
      </c>
      <c r="U122" s="2" t="s">
        <v>377</v>
      </c>
      <c r="V122" s="2" t="s">
        <v>377</v>
      </c>
      <c r="W122" s="2" t="s">
        <v>377</v>
      </c>
      <c r="X122" s="2" t="s">
        <v>377</v>
      </c>
      <c r="Y122" s="2" t="s">
        <v>377</v>
      </c>
      <c r="Z122" s="2" t="s">
        <v>377</v>
      </c>
      <c r="AA122" s="2">
        <v>10</v>
      </c>
      <c r="AB122" s="2" t="s">
        <v>377</v>
      </c>
      <c r="AC122" s="2" t="s">
        <v>4087</v>
      </c>
      <c r="AD122" s="2" t="s">
        <v>3844</v>
      </c>
      <c r="AE122" s="2">
        <v>8</v>
      </c>
      <c r="AF122" s="2" t="s">
        <v>3565</v>
      </c>
    </row>
    <row r="123" spans="1:32">
      <c r="A123" s="2" t="s">
        <v>3735</v>
      </c>
      <c r="B123" s="2" t="s">
        <v>6395</v>
      </c>
      <c r="C123" s="2">
        <v>15</v>
      </c>
      <c r="D123" s="2" t="s">
        <v>2111</v>
      </c>
      <c r="E123" s="2" t="s">
        <v>2973</v>
      </c>
      <c r="F123" s="2" t="s">
        <v>2122</v>
      </c>
      <c r="G123" s="2" t="s">
        <v>5109</v>
      </c>
      <c r="H123" s="5">
        <v>43343</v>
      </c>
      <c r="I123" s="6" t="s">
        <v>377</v>
      </c>
      <c r="J123" s="2" t="s">
        <v>377</v>
      </c>
      <c r="K123" s="2" t="s">
        <v>377</v>
      </c>
      <c r="L123" s="2" t="s">
        <v>377</v>
      </c>
      <c r="M123" s="2" t="s">
        <v>377</v>
      </c>
      <c r="N123" s="2" t="s">
        <v>377</v>
      </c>
      <c r="O123" s="2" t="s">
        <v>377</v>
      </c>
      <c r="P123" s="2" t="s">
        <v>377</v>
      </c>
      <c r="Q123" s="2" t="s">
        <v>377</v>
      </c>
      <c r="R123" s="2" t="s">
        <v>377</v>
      </c>
      <c r="S123" s="2" t="s">
        <v>377</v>
      </c>
      <c r="T123" s="2" t="s">
        <v>377</v>
      </c>
      <c r="U123" s="2" t="s">
        <v>377</v>
      </c>
      <c r="V123" s="2" t="s">
        <v>377</v>
      </c>
      <c r="W123" s="2" t="s">
        <v>377</v>
      </c>
      <c r="X123" s="2" t="s">
        <v>377</v>
      </c>
      <c r="Y123" s="2" t="s">
        <v>377</v>
      </c>
      <c r="Z123" s="2" t="s">
        <v>377</v>
      </c>
      <c r="AA123" s="2">
        <v>10</v>
      </c>
      <c r="AB123" s="2" t="s">
        <v>377</v>
      </c>
      <c r="AC123" s="2" t="s">
        <v>4087</v>
      </c>
      <c r="AD123" s="2" t="s">
        <v>3844</v>
      </c>
      <c r="AE123" s="2">
        <v>1</v>
      </c>
      <c r="AF123" s="2" t="s">
        <v>3565</v>
      </c>
    </row>
    <row r="124" spans="1:32">
      <c r="A124" s="2" t="s">
        <v>3735</v>
      </c>
      <c r="B124" s="2" t="s">
        <v>6395</v>
      </c>
      <c r="C124" s="2">
        <v>7</v>
      </c>
      <c r="D124" s="2" t="s">
        <v>1473</v>
      </c>
      <c r="E124" s="2" t="s">
        <v>1478</v>
      </c>
      <c r="F124" s="2" t="s">
        <v>6650</v>
      </c>
      <c r="G124" s="2" t="s">
        <v>6651</v>
      </c>
      <c r="H124" s="5">
        <v>42855</v>
      </c>
      <c r="I124" s="7">
        <v>42855</v>
      </c>
      <c r="J124" s="2" t="s">
        <v>377</v>
      </c>
      <c r="K124" s="2" t="s">
        <v>377</v>
      </c>
      <c r="L124" s="2" t="s">
        <v>377</v>
      </c>
      <c r="M124" s="2" t="s">
        <v>377</v>
      </c>
      <c r="N124" s="2" t="s">
        <v>377</v>
      </c>
      <c r="O124" s="2" t="s">
        <v>377</v>
      </c>
      <c r="P124" s="2" t="s">
        <v>377</v>
      </c>
      <c r="Q124" s="2" t="s">
        <v>377</v>
      </c>
      <c r="R124" s="2" t="s">
        <v>377</v>
      </c>
      <c r="S124" s="2" t="s">
        <v>377</v>
      </c>
      <c r="T124" s="2" t="s">
        <v>377</v>
      </c>
      <c r="U124" s="2" t="s">
        <v>377</v>
      </c>
      <c r="V124" s="2" t="s">
        <v>377</v>
      </c>
      <c r="W124" s="2" t="s">
        <v>377</v>
      </c>
      <c r="X124" s="2" t="s">
        <v>377</v>
      </c>
      <c r="Y124" s="2" t="s">
        <v>377</v>
      </c>
      <c r="Z124" s="2" t="s">
        <v>377</v>
      </c>
      <c r="AA124" s="2">
        <v>10</v>
      </c>
      <c r="AB124" s="2" t="s">
        <v>377</v>
      </c>
      <c r="AC124" s="2" t="s">
        <v>4087</v>
      </c>
      <c r="AD124" s="2" t="s">
        <v>3737</v>
      </c>
      <c r="AE124" s="2">
        <v>7</v>
      </c>
      <c r="AF124" s="2" t="s">
        <v>3565</v>
      </c>
    </row>
    <row r="125" spans="1:32">
      <c r="A125" s="2" t="s">
        <v>3735</v>
      </c>
      <c r="B125" s="2" t="s">
        <v>6395</v>
      </c>
      <c r="C125" s="2">
        <v>15</v>
      </c>
      <c r="D125" s="2" t="s">
        <v>2111</v>
      </c>
      <c r="E125" s="2" t="s">
        <v>2980</v>
      </c>
      <c r="F125" s="2" t="s">
        <v>5114</v>
      </c>
      <c r="G125" s="2" t="s">
        <v>5116</v>
      </c>
      <c r="H125" s="5">
        <v>42947</v>
      </c>
      <c r="I125" s="6" t="s">
        <v>377</v>
      </c>
      <c r="J125" s="2" t="s">
        <v>377</v>
      </c>
      <c r="K125" s="2" t="s">
        <v>377</v>
      </c>
      <c r="L125" s="2" t="s">
        <v>377</v>
      </c>
      <c r="M125" s="2" t="s">
        <v>377</v>
      </c>
      <c r="N125" s="2" t="s">
        <v>377</v>
      </c>
      <c r="O125" s="2" t="s">
        <v>377</v>
      </c>
      <c r="P125" s="2" t="s">
        <v>377</v>
      </c>
      <c r="Q125" s="2" t="s">
        <v>377</v>
      </c>
      <c r="R125" s="2" t="s">
        <v>377</v>
      </c>
      <c r="S125" s="2" t="s">
        <v>377</v>
      </c>
      <c r="T125" s="2" t="s">
        <v>377</v>
      </c>
      <c r="U125" s="2" t="s">
        <v>377</v>
      </c>
      <c r="V125" s="2" t="s">
        <v>377</v>
      </c>
      <c r="W125" s="2" t="s">
        <v>377</v>
      </c>
      <c r="X125" s="2" t="s">
        <v>377</v>
      </c>
      <c r="Y125" s="2" t="s">
        <v>377</v>
      </c>
      <c r="Z125" s="2" t="s">
        <v>377</v>
      </c>
      <c r="AA125" s="2">
        <v>10</v>
      </c>
      <c r="AB125" s="2" t="s">
        <v>377</v>
      </c>
      <c r="AC125" s="2" t="s">
        <v>4087</v>
      </c>
      <c r="AD125" s="2" t="s">
        <v>3844</v>
      </c>
      <c r="AE125" s="2">
        <v>1</v>
      </c>
      <c r="AF125" s="2" t="s">
        <v>3565</v>
      </c>
    </row>
    <row r="126" spans="1:32">
      <c r="A126" s="2" t="s">
        <v>3735</v>
      </c>
      <c r="B126" s="2" t="s">
        <v>6395</v>
      </c>
      <c r="C126" s="2">
        <v>15</v>
      </c>
      <c r="D126" s="2" t="s">
        <v>2111</v>
      </c>
      <c r="E126" s="2" t="s">
        <v>2980</v>
      </c>
      <c r="F126" s="2" t="s">
        <v>6652</v>
      </c>
      <c r="G126" s="2" t="s">
        <v>6653</v>
      </c>
      <c r="H126" s="5">
        <v>42094</v>
      </c>
      <c r="I126" s="7">
        <v>42460</v>
      </c>
      <c r="J126" s="2" t="s">
        <v>377</v>
      </c>
      <c r="K126" s="2" t="s">
        <v>377</v>
      </c>
      <c r="L126" s="2" t="s">
        <v>377</v>
      </c>
      <c r="M126" s="2" t="s">
        <v>377</v>
      </c>
      <c r="N126" s="2" t="s">
        <v>377</v>
      </c>
      <c r="O126" s="2" t="s">
        <v>377</v>
      </c>
      <c r="P126" s="2" t="s">
        <v>377</v>
      </c>
      <c r="Q126" s="2" t="s">
        <v>377</v>
      </c>
      <c r="R126" s="2" t="s">
        <v>377</v>
      </c>
      <c r="S126" s="2" t="s">
        <v>377</v>
      </c>
      <c r="T126" s="2" t="s">
        <v>377</v>
      </c>
      <c r="U126" s="3">
        <v>42180</v>
      </c>
      <c r="V126" s="2" t="s">
        <v>377</v>
      </c>
      <c r="W126" s="2" t="s">
        <v>377</v>
      </c>
      <c r="X126" s="2" t="s">
        <v>377</v>
      </c>
      <c r="Y126" s="2" t="s">
        <v>377</v>
      </c>
      <c r="Z126" s="2" t="s">
        <v>377</v>
      </c>
      <c r="AA126" s="2">
        <v>10</v>
      </c>
      <c r="AB126" s="2" t="s">
        <v>6654</v>
      </c>
      <c r="AC126" s="2" t="s">
        <v>4087</v>
      </c>
      <c r="AD126" s="2" t="s">
        <v>3797</v>
      </c>
      <c r="AE126" s="2">
        <v>18</v>
      </c>
      <c r="AF126" s="2" t="s">
        <v>3565</v>
      </c>
    </row>
    <row r="127" spans="1:32">
      <c r="A127" s="2" t="s">
        <v>3735</v>
      </c>
      <c r="B127" s="2" t="s">
        <v>6395</v>
      </c>
      <c r="C127" s="2">
        <v>15</v>
      </c>
      <c r="D127" s="2" t="s">
        <v>2111</v>
      </c>
      <c r="E127" s="2" t="s">
        <v>2973</v>
      </c>
      <c r="F127" s="2" t="s">
        <v>5120</v>
      </c>
      <c r="G127" s="2" t="s">
        <v>5121</v>
      </c>
      <c r="H127" s="5">
        <v>43220</v>
      </c>
      <c r="I127" s="6" t="s">
        <v>377</v>
      </c>
      <c r="J127" s="2" t="s">
        <v>377</v>
      </c>
      <c r="K127" s="2" t="s">
        <v>377</v>
      </c>
      <c r="L127" s="2" t="s">
        <v>377</v>
      </c>
      <c r="M127" s="2" t="s">
        <v>377</v>
      </c>
      <c r="N127" s="2" t="s">
        <v>377</v>
      </c>
      <c r="O127" s="2" t="s">
        <v>377</v>
      </c>
      <c r="P127" s="2" t="s">
        <v>377</v>
      </c>
      <c r="Q127" s="2" t="s">
        <v>377</v>
      </c>
      <c r="R127" s="2" t="s">
        <v>377</v>
      </c>
      <c r="S127" s="2" t="s">
        <v>377</v>
      </c>
      <c r="T127" s="2" t="s">
        <v>377</v>
      </c>
      <c r="U127" s="2" t="s">
        <v>377</v>
      </c>
      <c r="V127" s="2" t="s">
        <v>377</v>
      </c>
      <c r="W127" s="2" t="s">
        <v>377</v>
      </c>
      <c r="X127" s="2" t="s">
        <v>377</v>
      </c>
      <c r="Y127" s="2" t="s">
        <v>377</v>
      </c>
      <c r="Z127" s="2" t="s">
        <v>377</v>
      </c>
      <c r="AA127" s="2">
        <v>10</v>
      </c>
      <c r="AB127" s="2" t="s">
        <v>377</v>
      </c>
      <c r="AC127" s="2" t="s">
        <v>4087</v>
      </c>
      <c r="AD127" s="2" t="s">
        <v>3844</v>
      </c>
      <c r="AE127" s="2">
        <v>1</v>
      </c>
      <c r="AF127" s="2" t="s">
        <v>3565</v>
      </c>
    </row>
    <row r="128" spans="1:32">
      <c r="A128" s="2" t="s">
        <v>3735</v>
      </c>
      <c r="B128" s="2" t="s">
        <v>6395</v>
      </c>
      <c r="C128" s="2">
        <v>7</v>
      </c>
      <c r="D128" s="2" t="s">
        <v>1473</v>
      </c>
      <c r="E128" s="2" t="s">
        <v>1478</v>
      </c>
      <c r="F128" s="2" t="s">
        <v>6655</v>
      </c>
      <c r="G128" s="2" t="s">
        <v>6655</v>
      </c>
      <c r="H128" s="5">
        <v>42855</v>
      </c>
      <c r="I128" s="7">
        <v>42855</v>
      </c>
      <c r="J128" s="2" t="s">
        <v>377</v>
      </c>
      <c r="K128" s="2" t="s">
        <v>377</v>
      </c>
      <c r="L128" s="2" t="s">
        <v>377</v>
      </c>
      <c r="M128" s="2" t="s">
        <v>377</v>
      </c>
      <c r="N128" s="2" t="s">
        <v>377</v>
      </c>
      <c r="O128" s="2" t="s">
        <v>377</v>
      </c>
      <c r="P128" s="2" t="s">
        <v>377</v>
      </c>
      <c r="Q128" s="2" t="s">
        <v>377</v>
      </c>
      <c r="R128" s="2" t="s">
        <v>377</v>
      </c>
      <c r="S128" s="2" t="s">
        <v>377</v>
      </c>
      <c r="T128" s="2" t="s">
        <v>377</v>
      </c>
      <c r="U128" s="2" t="s">
        <v>377</v>
      </c>
      <c r="V128" s="2" t="s">
        <v>377</v>
      </c>
      <c r="W128" s="2" t="s">
        <v>377</v>
      </c>
      <c r="X128" s="2" t="s">
        <v>377</v>
      </c>
      <c r="Y128" s="2" t="s">
        <v>377</v>
      </c>
      <c r="Z128" s="2" t="s">
        <v>377</v>
      </c>
      <c r="AA128" s="2">
        <v>10</v>
      </c>
      <c r="AB128" s="2" t="s">
        <v>377</v>
      </c>
      <c r="AC128" s="2" t="s">
        <v>4087</v>
      </c>
      <c r="AD128" s="2" t="s">
        <v>3737</v>
      </c>
      <c r="AE128" s="2">
        <v>5</v>
      </c>
      <c r="AF128" s="2" t="s">
        <v>3565</v>
      </c>
    </row>
    <row r="129" spans="1:32">
      <c r="A129" s="2" t="s">
        <v>3735</v>
      </c>
      <c r="B129" s="2" t="s">
        <v>6395</v>
      </c>
      <c r="C129" s="2">
        <v>15</v>
      </c>
      <c r="D129" s="2" t="s">
        <v>2239</v>
      </c>
      <c r="E129" s="2" t="s">
        <v>2240</v>
      </c>
      <c r="F129" s="2" t="s">
        <v>5156</v>
      </c>
      <c r="G129" s="2" t="s">
        <v>5158</v>
      </c>
      <c r="H129" s="5">
        <v>43373</v>
      </c>
      <c r="I129" s="6" t="s">
        <v>377</v>
      </c>
      <c r="J129" s="2" t="s">
        <v>377</v>
      </c>
      <c r="K129" s="2" t="s">
        <v>377</v>
      </c>
      <c r="L129" s="2" t="s">
        <v>377</v>
      </c>
      <c r="M129" s="2" t="s">
        <v>377</v>
      </c>
      <c r="N129" s="2" t="s">
        <v>377</v>
      </c>
      <c r="O129" s="2" t="s">
        <v>377</v>
      </c>
      <c r="P129" s="2" t="s">
        <v>377</v>
      </c>
      <c r="Q129" s="2" t="s">
        <v>377</v>
      </c>
      <c r="R129" s="2" t="s">
        <v>377</v>
      </c>
      <c r="S129" s="2" t="s">
        <v>377</v>
      </c>
      <c r="T129" s="2" t="s">
        <v>377</v>
      </c>
      <c r="U129" s="2" t="s">
        <v>377</v>
      </c>
      <c r="V129" s="2" t="s">
        <v>377</v>
      </c>
      <c r="W129" s="2" t="s">
        <v>377</v>
      </c>
      <c r="X129" s="2" t="s">
        <v>377</v>
      </c>
      <c r="Y129" s="2" t="s">
        <v>377</v>
      </c>
      <c r="Z129" s="2" t="s">
        <v>377</v>
      </c>
      <c r="AA129" s="2">
        <v>10</v>
      </c>
      <c r="AB129" s="2" t="s">
        <v>377</v>
      </c>
      <c r="AC129" s="2" t="s">
        <v>4087</v>
      </c>
      <c r="AD129" s="2" t="s">
        <v>3844</v>
      </c>
      <c r="AE129" s="2">
        <v>1</v>
      </c>
      <c r="AF129" s="2" t="s">
        <v>3565</v>
      </c>
    </row>
    <row r="130" spans="1:32">
      <c r="A130" s="2" t="s">
        <v>3735</v>
      </c>
      <c r="B130" s="2" t="s">
        <v>6422</v>
      </c>
      <c r="C130" s="2">
        <v>14</v>
      </c>
      <c r="D130" s="2" t="s">
        <v>2103</v>
      </c>
      <c r="E130" s="2" t="s">
        <v>2104</v>
      </c>
      <c r="F130" s="2" t="s">
        <v>5089</v>
      </c>
      <c r="G130" s="2" t="s">
        <v>2106</v>
      </c>
      <c r="H130" s="5">
        <v>43738</v>
      </c>
      <c r="I130" s="6" t="s">
        <v>377</v>
      </c>
      <c r="J130" s="2" t="s">
        <v>377</v>
      </c>
      <c r="K130" s="2" t="s">
        <v>377</v>
      </c>
      <c r="L130" s="2" t="s">
        <v>377</v>
      </c>
      <c r="M130" s="2" t="s">
        <v>377</v>
      </c>
      <c r="N130" s="2" t="s">
        <v>377</v>
      </c>
      <c r="O130" s="2" t="s">
        <v>377</v>
      </c>
      <c r="P130" s="2" t="s">
        <v>377</v>
      </c>
      <c r="Q130" s="2" t="s">
        <v>377</v>
      </c>
      <c r="R130" s="2" t="s">
        <v>377</v>
      </c>
      <c r="S130" s="2" t="s">
        <v>377</v>
      </c>
      <c r="T130" s="2" t="s">
        <v>377</v>
      </c>
      <c r="U130" s="2" t="s">
        <v>377</v>
      </c>
      <c r="V130" s="2" t="s">
        <v>377</v>
      </c>
      <c r="W130" s="2" t="s">
        <v>377</v>
      </c>
      <c r="X130" s="2" t="s">
        <v>377</v>
      </c>
      <c r="Y130" s="2" t="s">
        <v>377</v>
      </c>
      <c r="Z130" s="2" t="s">
        <v>377</v>
      </c>
      <c r="AA130" s="2">
        <v>10</v>
      </c>
      <c r="AB130" s="2" t="s">
        <v>377</v>
      </c>
      <c r="AC130" s="2" t="s">
        <v>4087</v>
      </c>
      <c r="AD130" s="2" t="s">
        <v>3813</v>
      </c>
      <c r="AE130" s="2">
        <v>1</v>
      </c>
      <c r="AF130" s="2" t="s">
        <v>3565</v>
      </c>
    </row>
    <row r="131" spans="1:32">
      <c r="A131" s="2" t="s">
        <v>3735</v>
      </c>
      <c r="B131" s="2" t="s">
        <v>6422</v>
      </c>
      <c r="C131" s="2">
        <v>13</v>
      </c>
      <c r="D131" s="2" t="s">
        <v>1956</v>
      </c>
      <c r="E131" s="2" t="s">
        <v>1944</v>
      </c>
      <c r="F131" s="2" t="s">
        <v>1958</v>
      </c>
      <c r="G131" s="2" t="s">
        <v>1958</v>
      </c>
      <c r="H131" s="5">
        <v>42885</v>
      </c>
      <c r="I131" s="6" t="s">
        <v>377</v>
      </c>
      <c r="J131" s="2" t="s">
        <v>377</v>
      </c>
      <c r="K131" s="2" t="s">
        <v>377</v>
      </c>
      <c r="L131" s="2" t="s">
        <v>377</v>
      </c>
      <c r="M131" s="2" t="s">
        <v>377</v>
      </c>
      <c r="N131" s="2" t="s">
        <v>377</v>
      </c>
      <c r="O131" s="2" t="s">
        <v>377</v>
      </c>
      <c r="P131" s="2" t="s">
        <v>377</v>
      </c>
      <c r="Q131" s="2" t="s">
        <v>377</v>
      </c>
      <c r="R131" s="2" t="s">
        <v>377</v>
      </c>
      <c r="S131" s="2" t="s">
        <v>377</v>
      </c>
      <c r="T131" s="2" t="s">
        <v>377</v>
      </c>
      <c r="U131" s="2" t="s">
        <v>377</v>
      </c>
      <c r="V131" s="2" t="s">
        <v>377</v>
      </c>
      <c r="W131" s="2" t="s">
        <v>377</v>
      </c>
      <c r="X131" s="2" t="s">
        <v>377</v>
      </c>
      <c r="Y131" s="2" t="s">
        <v>377</v>
      </c>
      <c r="Z131" s="2" t="s">
        <v>377</v>
      </c>
      <c r="AA131" s="2">
        <v>10</v>
      </c>
      <c r="AB131" s="2" t="s">
        <v>377</v>
      </c>
      <c r="AC131" s="2" t="s">
        <v>4087</v>
      </c>
      <c r="AD131" s="2" t="s">
        <v>3797</v>
      </c>
      <c r="AE131" s="2">
        <v>7</v>
      </c>
      <c r="AF131" s="2" t="s">
        <v>3565</v>
      </c>
    </row>
    <row r="132" spans="1:32">
      <c r="A132" s="2" t="s">
        <v>3735</v>
      </c>
      <c r="B132" s="2" t="s">
        <v>6422</v>
      </c>
      <c r="C132" s="2">
        <v>14</v>
      </c>
      <c r="D132" s="2" t="s">
        <v>1972</v>
      </c>
      <c r="E132" s="2" t="s">
        <v>2949</v>
      </c>
      <c r="F132" s="2" t="s">
        <v>4976</v>
      </c>
      <c r="G132" s="2" t="s">
        <v>4978</v>
      </c>
      <c r="H132" s="5">
        <v>42460</v>
      </c>
      <c r="I132" s="7">
        <v>43738</v>
      </c>
      <c r="J132" s="2" t="s">
        <v>377</v>
      </c>
      <c r="K132" s="2" t="s">
        <v>377</v>
      </c>
      <c r="L132" s="2" t="s">
        <v>377</v>
      </c>
      <c r="M132" s="2" t="s">
        <v>377</v>
      </c>
      <c r="N132" s="2" t="s">
        <v>377</v>
      </c>
      <c r="O132" s="2" t="s">
        <v>377</v>
      </c>
      <c r="P132" s="2" t="s">
        <v>377</v>
      </c>
      <c r="Q132" s="2" t="s">
        <v>377</v>
      </c>
      <c r="R132" s="2" t="s">
        <v>377</v>
      </c>
      <c r="S132" s="2" t="s">
        <v>377</v>
      </c>
      <c r="T132" s="2" t="s">
        <v>377</v>
      </c>
      <c r="U132" s="2" t="s">
        <v>377</v>
      </c>
      <c r="V132" s="2" t="s">
        <v>377</v>
      </c>
      <c r="W132" s="2" t="s">
        <v>377</v>
      </c>
      <c r="X132" s="2" t="s">
        <v>377</v>
      </c>
      <c r="Y132" s="2" t="s">
        <v>377</v>
      </c>
      <c r="Z132" s="2" t="s">
        <v>377</v>
      </c>
      <c r="AA132" s="2">
        <v>10</v>
      </c>
      <c r="AB132" s="2" t="s">
        <v>377</v>
      </c>
      <c r="AC132" s="2" t="s">
        <v>4087</v>
      </c>
      <c r="AD132" s="2" t="s">
        <v>3813</v>
      </c>
      <c r="AE132" s="2">
        <v>1</v>
      </c>
      <c r="AF132" s="2" t="s">
        <v>3565</v>
      </c>
    </row>
    <row r="133" spans="1:32">
      <c r="A133" s="2" t="s">
        <v>3735</v>
      </c>
      <c r="B133" s="2" t="s">
        <v>6422</v>
      </c>
      <c r="C133" s="2">
        <v>14</v>
      </c>
      <c r="D133" s="2" t="s">
        <v>1972</v>
      </c>
      <c r="E133" s="2" t="s">
        <v>4980</v>
      </c>
      <c r="F133" s="2" t="s">
        <v>6656</v>
      </c>
      <c r="G133" s="2" t="s">
        <v>6656</v>
      </c>
      <c r="H133" s="5">
        <v>43738</v>
      </c>
      <c r="I133" s="7">
        <v>43646</v>
      </c>
      <c r="J133" s="2" t="s">
        <v>377</v>
      </c>
      <c r="K133" s="2" t="s">
        <v>377</v>
      </c>
      <c r="L133" s="2" t="s">
        <v>377</v>
      </c>
      <c r="M133" s="2" t="s">
        <v>377</v>
      </c>
      <c r="N133" s="2" t="s">
        <v>377</v>
      </c>
      <c r="O133" s="2" t="s">
        <v>377</v>
      </c>
      <c r="P133" s="2" t="s">
        <v>377</v>
      </c>
      <c r="Q133" s="2" t="s">
        <v>377</v>
      </c>
      <c r="R133" s="2" t="s">
        <v>377</v>
      </c>
      <c r="S133" s="2" t="s">
        <v>377</v>
      </c>
      <c r="T133" s="2" t="s">
        <v>377</v>
      </c>
      <c r="U133" s="2" t="s">
        <v>377</v>
      </c>
      <c r="V133" s="2" t="s">
        <v>377</v>
      </c>
      <c r="W133" s="2" t="s">
        <v>377</v>
      </c>
      <c r="X133" s="2" t="s">
        <v>377</v>
      </c>
      <c r="Y133" s="2" t="s">
        <v>377</v>
      </c>
      <c r="Z133" s="2" t="s">
        <v>377</v>
      </c>
      <c r="AA133" s="2">
        <v>10</v>
      </c>
      <c r="AB133" s="2" t="s">
        <v>377</v>
      </c>
      <c r="AC133" s="2" t="s">
        <v>4087</v>
      </c>
      <c r="AD133" s="2" t="s">
        <v>3813</v>
      </c>
      <c r="AE133" s="2">
        <v>7</v>
      </c>
      <c r="AF133" s="2" t="s">
        <v>3565</v>
      </c>
    </row>
    <row r="134" spans="1:32">
      <c r="A134" s="2" t="s">
        <v>3735</v>
      </c>
      <c r="B134" s="2" t="s">
        <v>6422</v>
      </c>
      <c r="C134" s="2">
        <v>14</v>
      </c>
      <c r="D134" s="2" t="s">
        <v>2078</v>
      </c>
      <c r="E134" s="2" t="s">
        <v>2070</v>
      </c>
      <c r="F134" s="2" t="s">
        <v>5068</v>
      </c>
      <c r="G134" s="2" t="s">
        <v>2083</v>
      </c>
      <c r="H134" s="5">
        <v>43343</v>
      </c>
      <c r="I134" s="7">
        <v>42978</v>
      </c>
      <c r="J134" s="2" t="s">
        <v>377</v>
      </c>
      <c r="K134" s="2" t="s">
        <v>377</v>
      </c>
      <c r="L134" s="2" t="s">
        <v>377</v>
      </c>
      <c r="M134" s="2" t="s">
        <v>377</v>
      </c>
      <c r="N134" s="2" t="s">
        <v>377</v>
      </c>
      <c r="O134" s="2" t="s">
        <v>377</v>
      </c>
      <c r="P134" s="2" t="s">
        <v>377</v>
      </c>
      <c r="Q134" s="2" t="s">
        <v>377</v>
      </c>
      <c r="R134" s="2" t="s">
        <v>377</v>
      </c>
      <c r="S134" s="2" t="s">
        <v>377</v>
      </c>
      <c r="T134" s="2" t="s">
        <v>377</v>
      </c>
      <c r="U134" s="2" t="s">
        <v>377</v>
      </c>
      <c r="V134" s="2" t="s">
        <v>377</v>
      </c>
      <c r="W134" s="2" t="s">
        <v>377</v>
      </c>
      <c r="X134" s="2" t="s">
        <v>377</v>
      </c>
      <c r="Y134" s="2" t="s">
        <v>377</v>
      </c>
      <c r="Z134" s="2" t="s">
        <v>377</v>
      </c>
      <c r="AA134" s="2">
        <v>10</v>
      </c>
      <c r="AB134" s="2" t="s">
        <v>377</v>
      </c>
      <c r="AC134" s="2" t="s">
        <v>4087</v>
      </c>
      <c r="AD134" s="2" t="s">
        <v>3813</v>
      </c>
      <c r="AE134" s="2">
        <v>1</v>
      </c>
      <c r="AF134" s="2" t="s">
        <v>3565</v>
      </c>
    </row>
    <row r="135" spans="1:32">
      <c r="A135" s="2" t="s">
        <v>3735</v>
      </c>
      <c r="B135" s="2" t="s">
        <v>6422</v>
      </c>
      <c r="C135" s="2">
        <v>14</v>
      </c>
      <c r="D135" s="2" t="s">
        <v>2065</v>
      </c>
      <c r="E135" s="2" t="s">
        <v>2070</v>
      </c>
      <c r="F135" s="2" t="s">
        <v>5051</v>
      </c>
      <c r="G135" s="2" t="s">
        <v>5053</v>
      </c>
      <c r="H135" s="5">
        <v>43616</v>
      </c>
      <c r="I135" s="6" t="s">
        <v>377</v>
      </c>
      <c r="J135" s="2" t="s">
        <v>377</v>
      </c>
      <c r="K135" s="2" t="s">
        <v>377</v>
      </c>
      <c r="L135" s="2" t="s">
        <v>377</v>
      </c>
      <c r="M135" s="2" t="s">
        <v>377</v>
      </c>
      <c r="N135" s="2" t="s">
        <v>377</v>
      </c>
      <c r="O135" s="2" t="s">
        <v>377</v>
      </c>
      <c r="P135" s="2" t="s">
        <v>377</v>
      </c>
      <c r="Q135" s="2" t="s">
        <v>377</v>
      </c>
      <c r="R135" s="2" t="s">
        <v>377</v>
      </c>
      <c r="S135" s="2" t="s">
        <v>377</v>
      </c>
      <c r="T135" s="2" t="s">
        <v>377</v>
      </c>
      <c r="U135" s="2" t="s">
        <v>377</v>
      </c>
      <c r="V135" s="2" t="s">
        <v>377</v>
      </c>
      <c r="W135" s="2" t="s">
        <v>377</v>
      </c>
      <c r="X135" s="2" t="s">
        <v>377</v>
      </c>
      <c r="Y135" s="2" t="s">
        <v>377</v>
      </c>
      <c r="Z135" s="2" t="s">
        <v>377</v>
      </c>
      <c r="AA135" s="2">
        <v>10</v>
      </c>
      <c r="AB135" s="2" t="s">
        <v>377</v>
      </c>
      <c r="AC135" s="2" t="s">
        <v>4087</v>
      </c>
      <c r="AD135" s="2" t="s">
        <v>3813</v>
      </c>
      <c r="AE135" s="2">
        <v>1</v>
      </c>
      <c r="AF135" s="2" t="s">
        <v>3565</v>
      </c>
    </row>
    <row r="136" spans="1:32">
      <c r="A136" s="2" t="s">
        <v>3735</v>
      </c>
      <c r="B136" s="2" t="s">
        <v>6422</v>
      </c>
      <c r="C136" s="2">
        <v>14</v>
      </c>
      <c r="D136" s="2" t="s">
        <v>2078</v>
      </c>
      <c r="E136" s="2" t="s">
        <v>2070</v>
      </c>
      <c r="F136" s="2" t="s">
        <v>5057</v>
      </c>
      <c r="G136" s="2" t="s">
        <v>5073</v>
      </c>
      <c r="H136" s="5">
        <v>43373</v>
      </c>
      <c r="I136" s="7">
        <v>43343</v>
      </c>
      <c r="J136" s="2" t="s">
        <v>377</v>
      </c>
      <c r="K136" s="2" t="s">
        <v>377</v>
      </c>
      <c r="L136" s="2" t="s">
        <v>377</v>
      </c>
      <c r="M136" s="2" t="s">
        <v>377</v>
      </c>
      <c r="N136" s="2" t="s">
        <v>377</v>
      </c>
      <c r="O136" s="2" t="s">
        <v>377</v>
      </c>
      <c r="P136" s="2" t="s">
        <v>377</v>
      </c>
      <c r="Q136" s="2" t="s">
        <v>377</v>
      </c>
      <c r="R136" s="2" t="s">
        <v>377</v>
      </c>
      <c r="S136" s="2" t="s">
        <v>377</v>
      </c>
      <c r="T136" s="2" t="s">
        <v>377</v>
      </c>
      <c r="U136" s="2" t="s">
        <v>377</v>
      </c>
      <c r="V136" s="2" t="s">
        <v>377</v>
      </c>
      <c r="W136" s="2" t="s">
        <v>377</v>
      </c>
      <c r="X136" s="2" t="s">
        <v>377</v>
      </c>
      <c r="Y136" s="2" t="s">
        <v>377</v>
      </c>
      <c r="Z136" s="2" t="s">
        <v>377</v>
      </c>
      <c r="AA136" s="2">
        <v>10</v>
      </c>
      <c r="AB136" s="2" t="s">
        <v>377</v>
      </c>
      <c r="AC136" s="2" t="s">
        <v>4087</v>
      </c>
      <c r="AD136" s="2" t="s">
        <v>3813</v>
      </c>
      <c r="AE136" s="2">
        <v>1</v>
      </c>
      <c r="AF136" s="2" t="s">
        <v>3565</v>
      </c>
    </row>
    <row r="137" spans="1:32">
      <c r="A137" s="2" t="s">
        <v>3735</v>
      </c>
      <c r="B137" s="2" t="s">
        <v>6422</v>
      </c>
      <c r="C137" s="2">
        <v>14</v>
      </c>
      <c r="D137" s="2" t="s">
        <v>2065</v>
      </c>
      <c r="E137" s="2" t="s">
        <v>2070</v>
      </c>
      <c r="F137" s="2" t="s">
        <v>5057</v>
      </c>
      <c r="G137" s="2" t="s">
        <v>2080</v>
      </c>
      <c r="H137" s="5">
        <v>43008</v>
      </c>
      <c r="I137" s="7">
        <v>42855</v>
      </c>
      <c r="J137" s="2" t="s">
        <v>377</v>
      </c>
      <c r="K137" s="2" t="s">
        <v>377</v>
      </c>
      <c r="L137" s="2" t="s">
        <v>377</v>
      </c>
      <c r="M137" s="2" t="s">
        <v>377</v>
      </c>
      <c r="N137" s="2" t="s">
        <v>377</v>
      </c>
      <c r="O137" s="2" t="s">
        <v>377</v>
      </c>
      <c r="P137" s="2" t="s">
        <v>377</v>
      </c>
      <c r="Q137" s="2" t="s">
        <v>377</v>
      </c>
      <c r="R137" s="2" t="s">
        <v>377</v>
      </c>
      <c r="S137" s="2" t="s">
        <v>377</v>
      </c>
      <c r="T137" s="2" t="s">
        <v>377</v>
      </c>
      <c r="U137" s="2" t="s">
        <v>377</v>
      </c>
      <c r="V137" s="2" t="s">
        <v>377</v>
      </c>
      <c r="W137" s="2" t="s">
        <v>377</v>
      </c>
      <c r="X137" s="2" t="s">
        <v>377</v>
      </c>
      <c r="Y137" s="2" t="s">
        <v>377</v>
      </c>
      <c r="Z137" s="2" t="s">
        <v>377</v>
      </c>
      <c r="AA137" s="2">
        <v>10</v>
      </c>
      <c r="AB137" s="2" t="s">
        <v>377</v>
      </c>
      <c r="AC137" s="2" t="s">
        <v>4087</v>
      </c>
      <c r="AD137" s="2" t="s">
        <v>3813</v>
      </c>
      <c r="AE137" s="2">
        <v>1</v>
      </c>
      <c r="AF137" s="2" t="s">
        <v>3565</v>
      </c>
    </row>
    <row r="138" spans="1:32">
      <c r="A138" s="2" t="s">
        <v>3735</v>
      </c>
      <c r="B138" s="2" t="s">
        <v>6422</v>
      </c>
      <c r="C138" s="2">
        <v>14</v>
      </c>
      <c r="D138" s="2" t="s">
        <v>2103</v>
      </c>
      <c r="E138" s="2" t="s">
        <v>2104</v>
      </c>
      <c r="F138" s="2" t="s">
        <v>5093</v>
      </c>
      <c r="G138" s="2" t="s">
        <v>5094</v>
      </c>
      <c r="H138" s="5">
        <v>43373</v>
      </c>
      <c r="I138" s="7">
        <v>43281</v>
      </c>
      <c r="J138" s="2" t="s">
        <v>377</v>
      </c>
      <c r="K138" s="2" t="s">
        <v>377</v>
      </c>
      <c r="L138" s="2" t="s">
        <v>377</v>
      </c>
      <c r="M138" s="2" t="s">
        <v>377</v>
      </c>
      <c r="N138" s="2" t="s">
        <v>377</v>
      </c>
      <c r="O138" s="2" t="s">
        <v>377</v>
      </c>
      <c r="P138" s="2" t="s">
        <v>377</v>
      </c>
      <c r="Q138" s="2" t="s">
        <v>377</v>
      </c>
      <c r="R138" s="2" t="s">
        <v>377</v>
      </c>
      <c r="S138" s="2" t="s">
        <v>377</v>
      </c>
      <c r="T138" s="2" t="s">
        <v>377</v>
      </c>
      <c r="U138" s="2" t="s">
        <v>377</v>
      </c>
      <c r="V138" s="2" t="s">
        <v>377</v>
      </c>
      <c r="W138" s="2" t="s">
        <v>377</v>
      </c>
      <c r="X138" s="2" t="s">
        <v>377</v>
      </c>
      <c r="Y138" s="2" t="s">
        <v>377</v>
      </c>
      <c r="Z138" s="2" t="s">
        <v>377</v>
      </c>
      <c r="AA138" s="2">
        <v>10</v>
      </c>
      <c r="AB138" s="2" t="s">
        <v>377</v>
      </c>
      <c r="AC138" s="2" t="s">
        <v>4087</v>
      </c>
      <c r="AD138" s="2" t="s">
        <v>3813</v>
      </c>
      <c r="AE138" s="2">
        <v>6</v>
      </c>
      <c r="AF138" s="2" t="s">
        <v>3565</v>
      </c>
    </row>
    <row r="139" spans="1:32">
      <c r="A139" s="2" t="s">
        <v>3735</v>
      </c>
      <c r="B139" s="2" t="s">
        <v>6422</v>
      </c>
      <c r="C139" s="2">
        <v>14</v>
      </c>
      <c r="D139" s="2" t="s">
        <v>2103</v>
      </c>
      <c r="E139" s="2" t="s">
        <v>2104</v>
      </c>
      <c r="F139" s="2" t="s">
        <v>5093</v>
      </c>
      <c r="G139" s="2" t="s">
        <v>5097</v>
      </c>
      <c r="H139" s="5">
        <v>44104</v>
      </c>
      <c r="I139" s="7">
        <v>44012</v>
      </c>
      <c r="J139" s="2" t="s">
        <v>377</v>
      </c>
      <c r="K139" s="2" t="s">
        <v>377</v>
      </c>
      <c r="L139" s="2" t="s">
        <v>377</v>
      </c>
      <c r="M139" s="2" t="s">
        <v>377</v>
      </c>
      <c r="N139" s="2" t="s">
        <v>377</v>
      </c>
      <c r="O139" s="2" t="s">
        <v>377</v>
      </c>
      <c r="P139" s="2" t="s">
        <v>377</v>
      </c>
      <c r="Q139" s="2" t="s">
        <v>377</v>
      </c>
      <c r="R139" s="2" t="s">
        <v>377</v>
      </c>
      <c r="S139" s="2" t="s">
        <v>377</v>
      </c>
      <c r="T139" s="2" t="s">
        <v>377</v>
      </c>
      <c r="U139" s="2" t="s">
        <v>377</v>
      </c>
      <c r="V139" s="2" t="s">
        <v>377</v>
      </c>
      <c r="W139" s="2" t="s">
        <v>377</v>
      </c>
      <c r="X139" s="2" t="s">
        <v>377</v>
      </c>
      <c r="Y139" s="2" t="s">
        <v>377</v>
      </c>
      <c r="Z139" s="2" t="s">
        <v>377</v>
      </c>
      <c r="AA139" s="2">
        <v>10</v>
      </c>
      <c r="AB139" s="2" t="s">
        <v>377</v>
      </c>
      <c r="AC139" s="2" t="s">
        <v>4087</v>
      </c>
      <c r="AD139" s="2" t="s">
        <v>3813</v>
      </c>
      <c r="AE139" s="2">
        <v>1</v>
      </c>
      <c r="AF139" s="2" t="s">
        <v>3565</v>
      </c>
    </row>
    <row r="140" spans="1:32">
      <c r="A140" s="2" t="s">
        <v>3735</v>
      </c>
      <c r="B140" s="2" t="s">
        <v>6422</v>
      </c>
      <c r="C140" s="2">
        <v>14</v>
      </c>
      <c r="D140" s="2" t="s">
        <v>2065</v>
      </c>
      <c r="E140" s="2" t="s">
        <v>2070</v>
      </c>
      <c r="F140" s="2" t="s">
        <v>5077</v>
      </c>
      <c r="G140" s="2" t="s">
        <v>6657</v>
      </c>
      <c r="H140" s="5">
        <v>42464</v>
      </c>
      <c r="I140" s="7">
        <v>42643</v>
      </c>
      <c r="J140" s="2" t="s">
        <v>377</v>
      </c>
      <c r="K140" s="2" t="s">
        <v>377</v>
      </c>
      <c r="L140" s="2" t="s">
        <v>377</v>
      </c>
      <c r="M140" s="2" t="s">
        <v>377</v>
      </c>
      <c r="N140" s="2" t="s">
        <v>377</v>
      </c>
      <c r="O140" s="2" t="s">
        <v>377</v>
      </c>
      <c r="P140" s="2" t="s">
        <v>377</v>
      </c>
      <c r="Q140" s="2" t="s">
        <v>377</v>
      </c>
      <c r="R140" s="2" t="s">
        <v>377</v>
      </c>
      <c r="S140" s="2" t="s">
        <v>377</v>
      </c>
      <c r="T140" s="2" t="s">
        <v>377</v>
      </c>
      <c r="U140" s="2" t="s">
        <v>377</v>
      </c>
      <c r="V140" s="2" t="s">
        <v>377</v>
      </c>
      <c r="W140" s="2" t="s">
        <v>377</v>
      </c>
      <c r="X140" s="2" t="s">
        <v>377</v>
      </c>
      <c r="Y140" s="2" t="s">
        <v>377</v>
      </c>
      <c r="Z140" s="2" t="s">
        <v>377</v>
      </c>
      <c r="AA140" s="2">
        <v>10</v>
      </c>
      <c r="AB140" s="2" t="s">
        <v>377</v>
      </c>
      <c r="AC140" s="2" t="s">
        <v>4087</v>
      </c>
      <c r="AD140" s="2" t="s">
        <v>3813</v>
      </c>
      <c r="AE140" s="2">
        <v>1</v>
      </c>
      <c r="AF140" s="2" t="s">
        <v>3565</v>
      </c>
    </row>
    <row r="141" spans="1:32">
      <c r="A141" s="2" t="s">
        <v>3735</v>
      </c>
      <c r="B141" s="2" t="s">
        <v>6422</v>
      </c>
      <c r="C141" s="2">
        <v>14</v>
      </c>
      <c r="D141" s="2" t="s">
        <v>2078</v>
      </c>
      <c r="E141" s="2" t="s">
        <v>2070</v>
      </c>
      <c r="F141" s="2" t="s">
        <v>5077</v>
      </c>
      <c r="G141" s="2" t="s">
        <v>2086</v>
      </c>
      <c r="H141" s="5">
        <v>43373</v>
      </c>
      <c r="I141" s="6" t="s">
        <v>377</v>
      </c>
      <c r="J141" s="2" t="s">
        <v>377</v>
      </c>
      <c r="K141" s="2" t="s">
        <v>377</v>
      </c>
      <c r="L141" s="2" t="s">
        <v>377</v>
      </c>
      <c r="M141" s="2" t="s">
        <v>377</v>
      </c>
      <c r="N141" s="2" t="s">
        <v>377</v>
      </c>
      <c r="O141" s="2" t="s">
        <v>377</v>
      </c>
      <c r="P141" s="2" t="s">
        <v>377</v>
      </c>
      <c r="Q141" s="2" t="s">
        <v>377</v>
      </c>
      <c r="R141" s="2" t="s">
        <v>377</v>
      </c>
      <c r="S141" s="2" t="s">
        <v>377</v>
      </c>
      <c r="T141" s="2" t="s">
        <v>377</v>
      </c>
      <c r="U141" s="2" t="s">
        <v>377</v>
      </c>
      <c r="V141" s="2" t="s">
        <v>377</v>
      </c>
      <c r="W141" s="2" t="s">
        <v>377</v>
      </c>
      <c r="X141" s="2" t="s">
        <v>377</v>
      </c>
      <c r="Y141" s="2" t="s">
        <v>377</v>
      </c>
      <c r="Z141" s="2" t="s">
        <v>377</v>
      </c>
      <c r="AA141" s="2">
        <v>10</v>
      </c>
      <c r="AB141" s="2" t="s">
        <v>377</v>
      </c>
      <c r="AC141" s="2" t="s">
        <v>4087</v>
      </c>
      <c r="AD141" s="2" t="s">
        <v>3813</v>
      </c>
      <c r="AE141" s="2">
        <v>1</v>
      </c>
      <c r="AF141" s="2" t="s">
        <v>3565</v>
      </c>
    </row>
    <row r="142" spans="1:32">
      <c r="A142" s="2" t="s">
        <v>3735</v>
      </c>
      <c r="B142" s="2" t="s">
        <v>6422</v>
      </c>
      <c r="C142" s="2">
        <v>14</v>
      </c>
      <c r="D142" s="2" t="s">
        <v>2951</v>
      </c>
      <c r="E142" s="2" t="s">
        <v>2952</v>
      </c>
      <c r="F142" s="2" t="s">
        <v>4996</v>
      </c>
      <c r="G142" s="2" t="s">
        <v>4998</v>
      </c>
      <c r="H142" s="5">
        <v>43373</v>
      </c>
      <c r="I142" s="7">
        <v>43343</v>
      </c>
      <c r="J142" s="2" t="s">
        <v>377</v>
      </c>
      <c r="K142" s="2" t="s">
        <v>377</v>
      </c>
      <c r="L142" s="2" t="s">
        <v>377</v>
      </c>
      <c r="M142" s="2" t="s">
        <v>377</v>
      </c>
      <c r="N142" s="2" t="s">
        <v>377</v>
      </c>
      <c r="O142" s="2" t="s">
        <v>377</v>
      </c>
      <c r="P142" s="2" t="s">
        <v>377</v>
      </c>
      <c r="Q142" s="2" t="s">
        <v>377</v>
      </c>
      <c r="R142" s="2" t="s">
        <v>377</v>
      </c>
      <c r="S142" s="2" t="s">
        <v>377</v>
      </c>
      <c r="T142" s="2" t="s">
        <v>377</v>
      </c>
      <c r="U142" s="2" t="s">
        <v>377</v>
      </c>
      <c r="V142" s="2" t="s">
        <v>377</v>
      </c>
      <c r="W142" s="2" t="s">
        <v>377</v>
      </c>
      <c r="X142" s="2" t="s">
        <v>377</v>
      </c>
      <c r="Y142" s="2" t="s">
        <v>377</v>
      </c>
      <c r="Z142" s="2" t="s">
        <v>377</v>
      </c>
      <c r="AA142" s="2">
        <v>10</v>
      </c>
      <c r="AB142" s="2" t="s">
        <v>377</v>
      </c>
      <c r="AC142" s="2" t="s">
        <v>4087</v>
      </c>
      <c r="AD142" s="2" t="s">
        <v>3813</v>
      </c>
      <c r="AE142" s="2">
        <v>1</v>
      </c>
      <c r="AF142" s="2" t="s">
        <v>3565</v>
      </c>
    </row>
    <row r="143" spans="1:32">
      <c r="A143" s="2" t="s">
        <v>3735</v>
      </c>
      <c r="B143" s="2" t="s">
        <v>6422</v>
      </c>
      <c r="C143" s="2">
        <v>14</v>
      </c>
      <c r="D143" s="2" t="s">
        <v>2078</v>
      </c>
      <c r="E143" s="2" t="s">
        <v>2070</v>
      </c>
      <c r="F143" s="2" t="s">
        <v>5062</v>
      </c>
      <c r="G143" s="2" t="s">
        <v>5085</v>
      </c>
      <c r="H143" s="5">
        <v>43373</v>
      </c>
      <c r="I143" s="7">
        <v>43343</v>
      </c>
      <c r="J143" s="2" t="s">
        <v>377</v>
      </c>
      <c r="K143" s="2" t="s">
        <v>377</v>
      </c>
      <c r="L143" s="2" t="s">
        <v>377</v>
      </c>
      <c r="M143" s="2" t="s">
        <v>377</v>
      </c>
      <c r="N143" s="2" t="s">
        <v>377</v>
      </c>
      <c r="O143" s="2" t="s">
        <v>377</v>
      </c>
      <c r="P143" s="2" t="s">
        <v>377</v>
      </c>
      <c r="Q143" s="2" t="s">
        <v>377</v>
      </c>
      <c r="R143" s="2" t="s">
        <v>377</v>
      </c>
      <c r="S143" s="2" t="s">
        <v>377</v>
      </c>
      <c r="T143" s="2" t="s">
        <v>377</v>
      </c>
      <c r="U143" s="2" t="s">
        <v>377</v>
      </c>
      <c r="V143" s="2" t="s">
        <v>377</v>
      </c>
      <c r="W143" s="2" t="s">
        <v>377</v>
      </c>
      <c r="X143" s="2" t="s">
        <v>377</v>
      </c>
      <c r="Y143" s="2" t="s">
        <v>377</v>
      </c>
      <c r="Z143" s="2" t="s">
        <v>377</v>
      </c>
      <c r="AA143" s="2">
        <v>10</v>
      </c>
      <c r="AB143" s="2" t="s">
        <v>377</v>
      </c>
      <c r="AC143" s="2" t="s">
        <v>4087</v>
      </c>
      <c r="AD143" s="2" t="s">
        <v>3813</v>
      </c>
      <c r="AE143" s="2">
        <v>1</v>
      </c>
      <c r="AF143" s="2" t="s">
        <v>3565</v>
      </c>
    </row>
    <row r="144" spans="1:32">
      <c r="A144" s="2" t="s">
        <v>3735</v>
      </c>
      <c r="B144" s="2" t="s">
        <v>6422</v>
      </c>
      <c r="C144" s="2">
        <v>14</v>
      </c>
      <c r="D144" s="2" t="s">
        <v>2065</v>
      </c>
      <c r="E144" s="2" t="s">
        <v>2070</v>
      </c>
      <c r="F144" s="2" t="s">
        <v>5062</v>
      </c>
      <c r="G144" s="2" t="s">
        <v>2072</v>
      </c>
      <c r="H144" s="5">
        <v>43008</v>
      </c>
      <c r="I144" s="7">
        <v>42978</v>
      </c>
      <c r="J144" s="2" t="s">
        <v>377</v>
      </c>
      <c r="K144" s="2" t="s">
        <v>377</v>
      </c>
      <c r="L144" s="2" t="s">
        <v>377</v>
      </c>
      <c r="M144" s="2" t="s">
        <v>377</v>
      </c>
      <c r="N144" s="2" t="s">
        <v>377</v>
      </c>
      <c r="O144" s="2" t="s">
        <v>377</v>
      </c>
      <c r="P144" s="2" t="s">
        <v>377</v>
      </c>
      <c r="Q144" s="2" t="s">
        <v>377</v>
      </c>
      <c r="R144" s="2" t="s">
        <v>377</v>
      </c>
      <c r="S144" s="2" t="s">
        <v>377</v>
      </c>
      <c r="T144" s="2" t="s">
        <v>377</v>
      </c>
      <c r="U144" s="2" t="s">
        <v>377</v>
      </c>
      <c r="V144" s="2" t="s">
        <v>377</v>
      </c>
      <c r="W144" s="2" t="s">
        <v>377</v>
      </c>
      <c r="X144" s="2" t="s">
        <v>377</v>
      </c>
      <c r="Y144" s="2" t="s">
        <v>377</v>
      </c>
      <c r="Z144" s="2" t="s">
        <v>377</v>
      </c>
      <c r="AA144" s="2">
        <v>10</v>
      </c>
      <c r="AB144" s="2" t="s">
        <v>377</v>
      </c>
      <c r="AC144" s="2" t="s">
        <v>4087</v>
      </c>
      <c r="AD144" s="2" t="s">
        <v>3813</v>
      </c>
      <c r="AE144" s="2">
        <v>1</v>
      </c>
      <c r="AF144" s="2" t="s">
        <v>3565</v>
      </c>
    </row>
    <row r="145" spans="1:32">
      <c r="A145" s="2" t="s">
        <v>3735</v>
      </c>
      <c r="B145" s="2" t="s">
        <v>6422</v>
      </c>
      <c r="C145" s="2">
        <v>14</v>
      </c>
      <c r="D145" s="2" t="s">
        <v>2951</v>
      </c>
      <c r="E145" s="2" t="s">
        <v>2952</v>
      </c>
      <c r="F145" s="2" t="s">
        <v>5002</v>
      </c>
      <c r="G145" s="2" t="s">
        <v>5004</v>
      </c>
      <c r="H145" s="5">
        <v>43008</v>
      </c>
      <c r="I145" s="7">
        <v>42978</v>
      </c>
      <c r="J145" s="2" t="s">
        <v>377</v>
      </c>
      <c r="K145" s="2" t="s">
        <v>377</v>
      </c>
      <c r="L145" s="2" t="s">
        <v>377</v>
      </c>
      <c r="M145" s="2" t="s">
        <v>377</v>
      </c>
      <c r="N145" s="2" t="s">
        <v>377</v>
      </c>
      <c r="O145" s="2" t="s">
        <v>377</v>
      </c>
      <c r="P145" s="2" t="s">
        <v>377</v>
      </c>
      <c r="Q145" s="2" t="s">
        <v>377</v>
      </c>
      <c r="R145" s="2" t="s">
        <v>377</v>
      </c>
      <c r="S145" s="2" t="s">
        <v>377</v>
      </c>
      <c r="T145" s="2" t="s">
        <v>377</v>
      </c>
      <c r="U145" s="2" t="s">
        <v>377</v>
      </c>
      <c r="V145" s="2" t="s">
        <v>377</v>
      </c>
      <c r="W145" s="2" t="s">
        <v>377</v>
      </c>
      <c r="X145" s="2" t="s">
        <v>377</v>
      </c>
      <c r="Y145" s="2" t="s">
        <v>377</v>
      </c>
      <c r="Z145" s="2" t="s">
        <v>377</v>
      </c>
      <c r="AA145" s="2">
        <v>10</v>
      </c>
      <c r="AB145" s="2" t="s">
        <v>377</v>
      </c>
      <c r="AC145" s="2" t="s">
        <v>4087</v>
      </c>
      <c r="AD145" s="2" t="s">
        <v>3813</v>
      </c>
      <c r="AE145" s="2">
        <v>1</v>
      </c>
      <c r="AF145" s="2" t="s">
        <v>3565</v>
      </c>
    </row>
    <row r="146" spans="1:32">
      <c r="A146" s="2" t="s">
        <v>3735</v>
      </c>
      <c r="B146" s="2" t="s">
        <v>377</v>
      </c>
      <c r="C146" s="2">
        <v>7</v>
      </c>
      <c r="D146" s="2" t="s">
        <v>1517</v>
      </c>
      <c r="E146" s="2" t="s">
        <v>1478</v>
      </c>
      <c r="F146" s="2" t="s">
        <v>4715</v>
      </c>
      <c r="G146" s="2" t="s">
        <v>4717</v>
      </c>
      <c r="H146" s="5">
        <v>43556</v>
      </c>
      <c r="I146" s="7">
        <v>43738</v>
      </c>
      <c r="J146" s="2" t="s">
        <v>377</v>
      </c>
      <c r="K146" s="2" t="s">
        <v>377</v>
      </c>
      <c r="L146" s="2" t="s">
        <v>377</v>
      </c>
      <c r="M146" s="2" t="s">
        <v>377</v>
      </c>
      <c r="N146" s="2" t="s">
        <v>377</v>
      </c>
      <c r="O146" s="2" t="s">
        <v>377</v>
      </c>
      <c r="P146" s="2" t="s">
        <v>377</v>
      </c>
      <c r="Q146" s="2" t="s">
        <v>377</v>
      </c>
      <c r="R146" s="2" t="s">
        <v>377</v>
      </c>
      <c r="S146" s="2" t="s">
        <v>377</v>
      </c>
      <c r="T146" s="2" t="s">
        <v>377</v>
      </c>
      <c r="U146" s="2" t="s">
        <v>377</v>
      </c>
      <c r="V146" s="2" t="s">
        <v>377</v>
      </c>
      <c r="W146" s="2" t="s">
        <v>377</v>
      </c>
      <c r="X146" s="2" t="s">
        <v>377</v>
      </c>
      <c r="Y146" s="2" t="s">
        <v>377</v>
      </c>
      <c r="Z146" s="2" t="s">
        <v>377</v>
      </c>
      <c r="AA146" s="2">
        <v>10</v>
      </c>
      <c r="AB146" s="2" t="s">
        <v>377</v>
      </c>
      <c r="AC146" s="2" t="s">
        <v>4087</v>
      </c>
      <c r="AD146" s="2" t="s">
        <v>377</v>
      </c>
      <c r="AE146" s="2">
        <v>2</v>
      </c>
      <c r="AF146" s="2" t="s">
        <v>3565</v>
      </c>
    </row>
    <row r="147" spans="1:32">
      <c r="A147" s="2" t="s">
        <v>3735</v>
      </c>
      <c r="B147" s="2" t="s">
        <v>3812</v>
      </c>
      <c r="C147" s="2">
        <v>14</v>
      </c>
      <c r="D147" s="2" t="s">
        <v>2027</v>
      </c>
      <c r="E147" s="2" t="s">
        <v>5025</v>
      </c>
      <c r="F147" s="2" t="s">
        <v>6658</v>
      </c>
      <c r="G147" s="2" t="s">
        <v>6658</v>
      </c>
      <c r="H147" s="5">
        <v>42855</v>
      </c>
      <c r="I147" s="7">
        <v>42855</v>
      </c>
      <c r="J147" s="2" t="s">
        <v>377</v>
      </c>
      <c r="K147" s="2" t="s">
        <v>377</v>
      </c>
      <c r="L147" s="2" t="s">
        <v>377</v>
      </c>
      <c r="M147" s="2" t="s">
        <v>377</v>
      </c>
      <c r="N147" s="2" t="s">
        <v>377</v>
      </c>
      <c r="O147" s="2" t="s">
        <v>377</v>
      </c>
      <c r="P147" s="2" t="s">
        <v>377</v>
      </c>
      <c r="Q147" s="2" t="s">
        <v>377</v>
      </c>
      <c r="R147" s="2" t="s">
        <v>377</v>
      </c>
      <c r="S147" s="2" t="s">
        <v>377</v>
      </c>
      <c r="T147" s="2" t="s">
        <v>377</v>
      </c>
      <c r="U147" s="2" t="s">
        <v>377</v>
      </c>
      <c r="V147" s="2" t="s">
        <v>377</v>
      </c>
      <c r="W147" s="2" t="s">
        <v>377</v>
      </c>
      <c r="X147" s="2" t="s">
        <v>377</v>
      </c>
      <c r="Y147" s="2" t="s">
        <v>377</v>
      </c>
      <c r="Z147" s="2" t="s">
        <v>377</v>
      </c>
      <c r="AA147" s="2">
        <v>10</v>
      </c>
      <c r="AB147" s="2" t="s">
        <v>377</v>
      </c>
      <c r="AC147" s="2" t="s">
        <v>4087</v>
      </c>
      <c r="AD147" s="2" t="s">
        <v>3813</v>
      </c>
      <c r="AE147" s="2">
        <v>9</v>
      </c>
      <c r="AF147" s="2" t="s">
        <v>3565</v>
      </c>
    </row>
    <row r="148" spans="1:32">
      <c r="A148" s="2" t="s">
        <v>3735</v>
      </c>
      <c r="B148" s="2" t="s">
        <v>6395</v>
      </c>
      <c r="C148" s="2">
        <v>7</v>
      </c>
      <c r="D148" s="2" t="s">
        <v>1491</v>
      </c>
      <c r="E148" s="2" t="s">
        <v>1478</v>
      </c>
      <c r="F148" s="2" t="s">
        <v>4704</v>
      </c>
      <c r="G148" s="2" t="s">
        <v>4706</v>
      </c>
      <c r="H148" s="5">
        <v>42855</v>
      </c>
      <c r="I148" s="7">
        <v>42855</v>
      </c>
      <c r="J148" s="2" t="s">
        <v>377</v>
      </c>
      <c r="K148" s="2" t="s">
        <v>377</v>
      </c>
      <c r="L148" s="2" t="s">
        <v>377</v>
      </c>
      <c r="M148" s="2" t="s">
        <v>377</v>
      </c>
      <c r="N148" s="2" t="s">
        <v>377</v>
      </c>
      <c r="O148" s="2" t="s">
        <v>377</v>
      </c>
      <c r="P148" s="2" t="s">
        <v>377</v>
      </c>
      <c r="Q148" s="2" t="s">
        <v>377</v>
      </c>
      <c r="R148" s="2" t="s">
        <v>377</v>
      </c>
      <c r="S148" s="2" t="s">
        <v>377</v>
      </c>
      <c r="T148" s="2" t="s">
        <v>377</v>
      </c>
      <c r="U148" s="2" t="s">
        <v>377</v>
      </c>
      <c r="V148" s="2" t="s">
        <v>377</v>
      </c>
      <c r="W148" s="2" t="s">
        <v>377</v>
      </c>
      <c r="X148" s="2" t="s">
        <v>377</v>
      </c>
      <c r="Y148" s="2" t="s">
        <v>377</v>
      </c>
      <c r="Z148" s="2" t="s">
        <v>377</v>
      </c>
      <c r="AA148" s="2">
        <v>10</v>
      </c>
      <c r="AB148" s="2" t="s">
        <v>377</v>
      </c>
      <c r="AC148" s="2" t="s">
        <v>4087</v>
      </c>
      <c r="AD148" s="2" t="s">
        <v>3737</v>
      </c>
      <c r="AE148" s="2">
        <v>18</v>
      </c>
      <c r="AF148" s="2" t="s">
        <v>3565</v>
      </c>
    </row>
    <row r="149" spans="1:32">
      <c r="A149" s="2" t="s">
        <v>3735</v>
      </c>
      <c r="B149" s="2" t="s">
        <v>6395</v>
      </c>
      <c r="C149" s="2">
        <v>7</v>
      </c>
      <c r="D149" s="2" t="s">
        <v>1556</v>
      </c>
      <c r="E149" s="2" t="s">
        <v>1478</v>
      </c>
      <c r="F149" s="2" t="s">
        <v>4730</v>
      </c>
      <c r="G149" s="2" t="s">
        <v>1558</v>
      </c>
      <c r="H149" s="5">
        <v>42855</v>
      </c>
      <c r="I149" s="6" t="s">
        <v>377</v>
      </c>
      <c r="J149" s="2" t="s">
        <v>377</v>
      </c>
      <c r="K149" s="2" t="s">
        <v>377</v>
      </c>
      <c r="L149" s="2" t="s">
        <v>377</v>
      </c>
      <c r="M149" s="2" t="s">
        <v>377</v>
      </c>
      <c r="N149" s="2" t="s">
        <v>377</v>
      </c>
      <c r="O149" s="2" t="s">
        <v>377</v>
      </c>
      <c r="P149" s="2" t="s">
        <v>377</v>
      </c>
      <c r="Q149" s="2" t="s">
        <v>377</v>
      </c>
      <c r="R149" s="2" t="s">
        <v>377</v>
      </c>
      <c r="S149" s="2" t="s">
        <v>377</v>
      </c>
      <c r="T149" s="2" t="s">
        <v>377</v>
      </c>
      <c r="U149" s="2" t="s">
        <v>377</v>
      </c>
      <c r="V149" s="2" t="s">
        <v>377</v>
      </c>
      <c r="W149" s="2" t="s">
        <v>377</v>
      </c>
      <c r="X149" s="2" t="s">
        <v>377</v>
      </c>
      <c r="Y149" s="2" t="s">
        <v>377</v>
      </c>
      <c r="Z149" s="2" t="s">
        <v>377</v>
      </c>
      <c r="AA149" s="2">
        <v>10</v>
      </c>
      <c r="AB149" s="2" t="s">
        <v>377</v>
      </c>
      <c r="AC149" s="2" t="s">
        <v>4087</v>
      </c>
      <c r="AD149" s="2" t="s">
        <v>3737</v>
      </c>
      <c r="AE149" s="2">
        <v>8</v>
      </c>
      <c r="AF149" s="2" t="s">
        <v>3565</v>
      </c>
    </row>
    <row r="150" spans="1:32">
      <c r="A150" s="2" t="s">
        <v>3735</v>
      </c>
      <c r="B150" s="2" t="s">
        <v>6395</v>
      </c>
      <c r="C150" s="2">
        <v>15</v>
      </c>
      <c r="D150" s="2" t="s">
        <v>2111</v>
      </c>
      <c r="E150" s="2" t="s">
        <v>2112</v>
      </c>
      <c r="F150" s="2" t="s">
        <v>6659</v>
      </c>
      <c r="G150" s="2" t="s">
        <v>6660</v>
      </c>
      <c r="H150" s="5">
        <v>42491</v>
      </c>
      <c r="I150" s="7">
        <v>42490</v>
      </c>
      <c r="J150" s="2" t="s">
        <v>377</v>
      </c>
      <c r="K150" s="2" t="s">
        <v>377</v>
      </c>
      <c r="L150" s="2" t="s">
        <v>377</v>
      </c>
      <c r="M150" s="2" t="s">
        <v>377</v>
      </c>
      <c r="N150" s="2" t="s">
        <v>377</v>
      </c>
      <c r="O150" s="2" t="s">
        <v>377</v>
      </c>
      <c r="P150" s="2" t="s">
        <v>377</v>
      </c>
      <c r="Q150" s="2" t="s">
        <v>377</v>
      </c>
      <c r="R150" s="2" t="s">
        <v>377</v>
      </c>
      <c r="S150" s="2" t="s">
        <v>377</v>
      </c>
      <c r="T150" s="2" t="s">
        <v>377</v>
      </c>
      <c r="U150" s="2" t="s">
        <v>377</v>
      </c>
      <c r="V150" s="2" t="s">
        <v>377</v>
      </c>
      <c r="W150" s="2" t="s">
        <v>377</v>
      </c>
      <c r="X150" s="2" t="s">
        <v>377</v>
      </c>
      <c r="Y150" s="2" t="s">
        <v>377</v>
      </c>
      <c r="Z150" s="2" t="s">
        <v>377</v>
      </c>
      <c r="AA150" s="2">
        <v>10</v>
      </c>
      <c r="AB150" s="2" t="s">
        <v>377</v>
      </c>
      <c r="AC150" s="2" t="s">
        <v>4087</v>
      </c>
      <c r="AD150" s="2" t="s">
        <v>3844</v>
      </c>
      <c r="AE150" s="2">
        <v>1</v>
      </c>
      <c r="AF150" s="2" t="s">
        <v>3565</v>
      </c>
    </row>
    <row r="151" spans="1:32">
      <c r="A151" s="2" t="s">
        <v>3735</v>
      </c>
      <c r="B151" s="2" t="s">
        <v>6395</v>
      </c>
      <c r="C151" s="2">
        <v>15</v>
      </c>
      <c r="D151" s="2" t="s">
        <v>2239</v>
      </c>
      <c r="E151" s="2" t="s">
        <v>2240</v>
      </c>
      <c r="F151" s="2" t="s">
        <v>6661</v>
      </c>
      <c r="G151" s="2" t="s">
        <v>6662</v>
      </c>
      <c r="H151" s="5">
        <v>42551</v>
      </c>
      <c r="I151" s="6" t="s">
        <v>377</v>
      </c>
      <c r="J151" s="2" t="s">
        <v>377</v>
      </c>
      <c r="K151" s="2" t="s">
        <v>377</v>
      </c>
      <c r="L151" s="2" t="s">
        <v>377</v>
      </c>
      <c r="M151" s="2" t="s">
        <v>377</v>
      </c>
      <c r="N151" s="2" t="s">
        <v>377</v>
      </c>
      <c r="O151" s="2" t="s">
        <v>377</v>
      </c>
      <c r="P151" s="2" t="s">
        <v>377</v>
      </c>
      <c r="Q151" s="2" t="s">
        <v>377</v>
      </c>
      <c r="R151" s="2" t="s">
        <v>377</v>
      </c>
      <c r="S151" s="2" t="s">
        <v>377</v>
      </c>
      <c r="T151" s="2" t="s">
        <v>377</v>
      </c>
      <c r="U151" s="2" t="s">
        <v>377</v>
      </c>
      <c r="V151" s="2" t="s">
        <v>377</v>
      </c>
      <c r="W151" s="2" t="s">
        <v>377</v>
      </c>
      <c r="X151" s="2" t="s">
        <v>377</v>
      </c>
      <c r="Y151" s="2" t="s">
        <v>377</v>
      </c>
      <c r="Z151" s="2" t="s">
        <v>377</v>
      </c>
      <c r="AA151" s="2">
        <v>10</v>
      </c>
      <c r="AB151" s="2" t="s">
        <v>377</v>
      </c>
      <c r="AC151" s="2" t="s">
        <v>4087</v>
      </c>
      <c r="AD151" s="2" t="s">
        <v>3844</v>
      </c>
      <c r="AE151" s="2">
        <v>1</v>
      </c>
      <c r="AF151" s="2" t="s">
        <v>3565</v>
      </c>
    </row>
    <row r="152" spans="1:32">
      <c r="A152" s="2" t="s">
        <v>3735</v>
      </c>
      <c r="B152" s="2" t="s">
        <v>6422</v>
      </c>
      <c r="C152" s="2">
        <v>14</v>
      </c>
      <c r="D152" s="2" t="s">
        <v>2078</v>
      </c>
      <c r="E152" s="2" t="s">
        <v>2070</v>
      </c>
      <c r="F152" s="2" t="s">
        <v>2094</v>
      </c>
      <c r="G152" s="2" t="s">
        <v>2094</v>
      </c>
      <c r="H152" s="5">
        <v>43373</v>
      </c>
      <c r="I152" s="6" t="s">
        <v>377</v>
      </c>
      <c r="J152" s="2" t="s">
        <v>377</v>
      </c>
      <c r="K152" s="2" t="s">
        <v>377</v>
      </c>
      <c r="L152" s="2" t="s">
        <v>377</v>
      </c>
      <c r="M152" s="2" t="s">
        <v>377</v>
      </c>
      <c r="N152" s="2" t="s">
        <v>377</v>
      </c>
      <c r="O152" s="2" t="s">
        <v>377</v>
      </c>
      <c r="P152" s="2" t="s">
        <v>377</v>
      </c>
      <c r="Q152" s="2" t="s">
        <v>377</v>
      </c>
      <c r="R152" s="2" t="s">
        <v>377</v>
      </c>
      <c r="S152" s="2" t="s">
        <v>377</v>
      </c>
      <c r="T152" s="2" t="s">
        <v>377</v>
      </c>
      <c r="U152" s="2" t="s">
        <v>377</v>
      </c>
      <c r="V152" s="2" t="s">
        <v>377</v>
      </c>
      <c r="W152" s="2" t="s">
        <v>377</v>
      </c>
      <c r="X152" s="2" t="s">
        <v>377</v>
      </c>
      <c r="Y152" s="2" t="s">
        <v>377</v>
      </c>
      <c r="Z152" s="2" t="s">
        <v>377</v>
      </c>
      <c r="AA152" s="2">
        <v>10</v>
      </c>
      <c r="AB152" s="2" t="s">
        <v>377</v>
      </c>
      <c r="AC152" s="2" t="s">
        <v>4087</v>
      </c>
      <c r="AD152" s="2" t="s">
        <v>3813</v>
      </c>
      <c r="AE152" s="2">
        <v>5</v>
      </c>
      <c r="AF152" s="2" t="s">
        <v>3565</v>
      </c>
    </row>
    <row r="153" spans="1:32">
      <c r="A153" s="2" t="s">
        <v>3735</v>
      </c>
      <c r="B153" s="2" t="s">
        <v>6422</v>
      </c>
      <c r="C153" s="2">
        <v>13</v>
      </c>
      <c r="D153" s="2" t="s">
        <v>1956</v>
      </c>
      <c r="E153" s="2" t="s">
        <v>1944</v>
      </c>
      <c r="F153" s="2" t="s">
        <v>4965</v>
      </c>
      <c r="G153" s="2" t="s">
        <v>4965</v>
      </c>
      <c r="H153" s="5">
        <v>42613</v>
      </c>
      <c r="I153" s="7">
        <v>42794</v>
      </c>
      <c r="J153" s="2" t="s">
        <v>377</v>
      </c>
      <c r="K153" s="2" t="s">
        <v>377</v>
      </c>
      <c r="L153" s="2" t="s">
        <v>377</v>
      </c>
      <c r="M153" s="2" t="s">
        <v>377</v>
      </c>
      <c r="N153" s="2" t="s">
        <v>377</v>
      </c>
      <c r="O153" s="2" t="s">
        <v>377</v>
      </c>
      <c r="P153" s="2" t="s">
        <v>377</v>
      </c>
      <c r="Q153" s="2" t="s">
        <v>377</v>
      </c>
      <c r="R153" s="2" t="s">
        <v>377</v>
      </c>
      <c r="S153" s="2" t="s">
        <v>377</v>
      </c>
      <c r="T153" s="2" t="s">
        <v>377</v>
      </c>
      <c r="U153" s="2" t="s">
        <v>377</v>
      </c>
      <c r="V153" s="2" t="s">
        <v>377</v>
      </c>
      <c r="W153" s="2" t="s">
        <v>377</v>
      </c>
      <c r="X153" s="2" t="s">
        <v>377</v>
      </c>
      <c r="Y153" s="2" t="s">
        <v>377</v>
      </c>
      <c r="Z153" s="2" t="s">
        <v>377</v>
      </c>
      <c r="AA153" s="2">
        <v>10</v>
      </c>
      <c r="AB153" s="2" t="s">
        <v>377</v>
      </c>
      <c r="AC153" s="2" t="s">
        <v>4087</v>
      </c>
      <c r="AD153" s="2" t="s">
        <v>3797</v>
      </c>
      <c r="AE153" s="2">
        <v>6</v>
      </c>
      <c r="AF153" s="2" t="s">
        <v>3565</v>
      </c>
    </row>
    <row r="154" spans="1:32">
      <c r="A154" s="2" t="s">
        <v>3735</v>
      </c>
      <c r="B154" s="2" t="s">
        <v>377</v>
      </c>
      <c r="C154" s="2">
        <v>7</v>
      </c>
      <c r="D154" s="2" t="s">
        <v>1424</v>
      </c>
      <c r="E154" s="2" t="s">
        <v>1425</v>
      </c>
      <c r="F154" s="2" t="s">
        <v>4679</v>
      </c>
      <c r="G154" s="2" t="s">
        <v>1427</v>
      </c>
      <c r="H154" s="5">
        <v>43220</v>
      </c>
      <c r="I154" s="7">
        <v>43220</v>
      </c>
      <c r="J154" s="2" t="s">
        <v>377</v>
      </c>
      <c r="K154" s="2" t="s">
        <v>377</v>
      </c>
      <c r="L154" s="2" t="s">
        <v>377</v>
      </c>
      <c r="M154" s="2" t="s">
        <v>377</v>
      </c>
      <c r="N154" s="2" t="s">
        <v>377</v>
      </c>
      <c r="O154" s="2" t="s">
        <v>377</v>
      </c>
      <c r="P154" s="2" t="s">
        <v>377</v>
      </c>
      <c r="Q154" s="2" t="s">
        <v>377</v>
      </c>
      <c r="R154" s="2" t="s">
        <v>377</v>
      </c>
      <c r="S154" s="2" t="s">
        <v>377</v>
      </c>
      <c r="T154" s="2" t="s">
        <v>377</v>
      </c>
      <c r="U154" s="2" t="s">
        <v>377</v>
      </c>
      <c r="V154" s="2" t="s">
        <v>377</v>
      </c>
      <c r="W154" s="2" t="s">
        <v>377</v>
      </c>
      <c r="X154" s="2" t="s">
        <v>377</v>
      </c>
      <c r="Y154" s="2" t="s">
        <v>377</v>
      </c>
      <c r="Z154" s="2" t="s">
        <v>377</v>
      </c>
      <c r="AA154" s="2">
        <v>10</v>
      </c>
      <c r="AB154" s="2" t="s">
        <v>377</v>
      </c>
      <c r="AC154" s="2" t="s">
        <v>4087</v>
      </c>
      <c r="AD154" s="2" t="s">
        <v>377</v>
      </c>
      <c r="AE154" s="2">
        <v>2</v>
      </c>
      <c r="AF154" s="2" t="s">
        <v>3565</v>
      </c>
    </row>
    <row r="155" spans="1:32">
      <c r="A155" s="2" t="s">
        <v>3735</v>
      </c>
      <c r="B155" s="2" t="s">
        <v>377</v>
      </c>
      <c r="C155" s="2">
        <v>13</v>
      </c>
      <c r="D155" s="2" t="s">
        <v>2941</v>
      </c>
      <c r="E155" s="2" t="s">
        <v>1944</v>
      </c>
      <c r="F155" s="2" t="s">
        <v>4929</v>
      </c>
      <c r="G155" s="2" t="s">
        <v>4931</v>
      </c>
      <c r="H155" s="5">
        <v>42947</v>
      </c>
      <c r="I155" s="7">
        <v>42947</v>
      </c>
      <c r="J155" s="2" t="s">
        <v>377</v>
      </c>
      <c r="K155" s="2" t="s">
        <v>377</v>
      </c>
      <c r="L155" s="2" t="s">
        <v>377</v>
      </c>
      <c r="M155" s="2" t="s">
        <v>377</v>
      </c>
      <c r="N155" s="2" t="s">
        <v>377</v>
      </c>
      <c r="O155" s="2" t="s">
        <v>377</v>
      </c>
      <c r="P155" s="2" t="s">
        <v>377</v>
      </c>
      <c r="Q155" s="2" t="s">
        <v>377</v>
      </c>
      <c r="R155" s="2" t="s">
        <v>377</v>
      </c>
      <c r="S155" s="2" t="s">
        <v>377</v>
      </c>
      <c r="T155" s="2" t="s">
        <v>377</v>
      </c>
      <c r="U155" s="2" t="s">
        <v>377</v>
      </c>
      <c r="V155" s="2" t="s">
        <v>377</v>
      </c>
      <c r="W155" s="2" t="s">
        <v>377</v>
      </c>
      <c r="X155" s="2" t="s">
        <v>377</v>
      </c>
      <c r="Y155" s="2" t="s">
        <v>377</v>
      </c>
      <c r="Z155" s="2" t="s">
        <v>377</v>
      </c>
      <c r="AA155" s="2">
        <v>10</v>
      </c>
      <c r="AB155" s="2" t="s">
        <v>377</v>
      </c>
      <c r="AC155" s="2" t="s">
        <v>4087</v>
      </c>
      <c r="AD155" s="2" t="s">
        <v>377</v>
      </c>
      <c r="AE155" s="2">
        <v>2</v>
      </c>
      <c r="AF155" s="2" t="s">
        <v>3565</v>
      </c>
    </row>
    <row r="156" spans="1:32">
      <c r="A156" s="2" t="s">
        <v>3735</v>
      </c>
      <c r="B156" s="2" t="s">
        <v>377</v>
      </c>
      <c r="C156" s="2">
        <v>14</v>
      </c>
      <c r="D156" s="2" t="s">
        <v>1972</v>
      </c>
      <c r="E156" s="2" t="s">
        <v>4986</v>
      </c>
      <c r="F156" s="2" t="s">
        <v>4988</v>
      </c>
      <c r="G156" s="2" t="s">
        <v>4990</v>
      </c>
      <c r="H156" s="5">
        <v>43008</v>
      </c>
      <c r="I156" s="6" t="s">
        <v>377</v>
      </c>
      <c r="J156" s="2" t="s">
        <v>377</v>
      </c>
      <c r="K156" s="2" t="s">
        <v>377</v>
      </c>
      <c r="L156" s="2" t="s">
        <v>377</v>
      </c>
      <c r="M156" s="2" t="s">
        <v>377</v>
      </c>
      <c r="N156" s="2" t="s">
        <v>377</v>
      </c>
      <c r="O156" s="2" t="s">
        <v>377</v>
      </c>
      <c r="P156" s="2" t="s">
        <v>377</v>
      </c>
      <c r="Q156" s="2" t="s">
        <v>377</v>
      </c>
      <c r="R156" s="2" t="s">
        <v>377</v>
      </c>
      <c r="S156" s="2" t="s">
        <v>377</v>
      </c>
      <c r="T156" s="2" t="s">
        <v>377</v>
      </c>
      <c r="U156" s="2" t="s">
        <v>377</v>
      </c>
      <c r="V156" s="2" t="s">
        <v>377</v>
      </c>
      <c r="W156" s="2" t="s">
        <v>377</v>
      </c>
      <c r="X156" s="2" t="s">
        <v>377</v>
      </c>
      <c r="Y156" s="2" t="s">
        <v>377</v>
      </c>
      <c r="Z156" s="2" t="s">
        <v>377</v>
      </c>
      <c r="AA156" s="2">
        <v>10</v>
      </c>
      <c r="AB156" s="2" t="s">
        <v>377</v>
      </c>
      <c r="AC156" s="2" t="s">
        <v>4087</v>
      </c>
      <c r="AD156" s="2" t="s">
        <v>377</v>
      </c>
      <c r="AE156" s="2">
        <v>2</v>
      </c>
      <c r="AF156" s="2" t="s">
        <v>3565</v>
      </c>
    </row>
    <row r="157" spans="1:32">
      <c r="A157" s="2" t="s">
        <v>3735</v>
      </c>
      <c r="B157" s="2" t="s">
        <v>377</v>
      </c>
      <c r="C157" s="2">
        <v>14</v>
      </c>
      <c r="D157" s="2" t="s">
        <v>2951</v>
      </c>
      <c r="E157" s="2" t="s">
        <v>6663</v>
      </c>
      <c r="F157" s="2" t="s">
        <v>6664</v>
      </c>
      <c r="G157" s="2" t="s">
        <v>6665</v>
      </c>
      <c r="H157" s="5">
        <v>42794</v>
      </c>
      <c r="I157" s="6" t="s">
        <v>377</v>
      </c>
      <c r="J157" s="2" t="s">
        <v>377</v>
      </c>
      <c r="K157" s="2" t="s">
        <v>377</v>
      </c>
      <c r="L157" s="2" t="s">
        <v>377</v>
      </c>
      <c r="M157" s="2" t="s">
        <v>377</v>
      </c>
      <c r="N157" s="2" t="s">
        <v>377</v>
      </c>
      <c r="O157" s="2" t="s">
        <v>377</v>
      </c>
      <c r="P157" s="2" t="s">
        <v>377</v>
      </c>
      <c r="Q157" s="2" t="s">
        <v>377</v>
      </c>
      <c r="R157" s="2" t="s">
        <v>377</v>
      </c>
      <c r="S157" s="2" t="s">
        <v>377</v>
      </c>
      <c r="T157" s="2" t="s">
        <v>377</v>
      </c>
      <c r="U157" s="2" t="s">
        <v>377</v>
      </c>
      <c r="V157" s="2" t="s">
        <v>377</v>
      </c>
      <c r="W157" s="2" t="s">
        <v>377</v>
      </c>
      <c r="X157" s="2" t="s">
        <v>377</v>
      </c>
      <c r="Y157" s="2" t="s">
        <v>377</v>
      </c>
      <c r="Z157" s="2" t="s">
        <v>377</v>
      </c>
      <c r="AA157" s="2">
        <v>10</v>
      </c>
      <c r="AB157" s="2" t="s">
        <v>377</v>
      </c>
      <c r="AC157" s="2" t="s">
        <v>4087</v>
      </c>
      <c r="AD157" s="2" t="s">
        <v>377</v>
      </c>
      <c r="AE157" s="2">
        <v>1</v>
      </c>
      <c r="AF157" s="2" t="s">
        <v>3565</v>
      </c>
    </row>
    <row r="159" spans="1:32">
      <c r="A159" s="2" t="s">
        <v>6666</v>
      </c>
    </row>
  </sheetData>
  <autoFilter ref="A3:AF3" xr:uid="{00000000-0009-0000-0000-000012000000}"/>
  <customSheetViews>
    <customSheetView guid="{4C44FD3C-4CF5-4F78-B86F-6FE8BBA84517}" showAutoFilter="1" state="hidden">
      <selection activeCell="A8" sqref="A8"/>
      <pageMargins left="0" right="0" top="0" bottom="0" header="0" footer="0"/>
      <autoFilter ref="A3:AF3" xr:uid="{0575DE79-F130-48AE-BF6B-747EBC321A2D}"/>
    </customSheetView>
    <customSheetView guid="{F1AC79C2-47D0-4304-B7A6-B833DA60E4BD}" showAutoFilter="1" state="hidden">
      <selection activeCell="A8" sqref="A8"/>
      <pageMargins left="0" right="0" top="0" bottom="0" header="0" footer="0"/>
      <autoFilter ref="A3:AF157" xr:uid="{3BD5C66E-B4D2-41A4-81B4-5D25EDA46D1C}"/>
    </customSheetView>
  </customSheetViews>
  <pageMargins left="0.78740157499999996" right="0.78740157499999996" top="0.984251969" bottom="0.984251969" header="0.4921259845" footer="0.49212598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3:S32"/>
  <sheetViews>
    <sheetView workbookViewId="0"/>
  </sheetViews>
  <sheetFormatPr defaultColWidth="11.5703125" defaultRowHeight="15"/>
  <cols>
    <col min="1" max="1" width="22.5703125" style="8" bestFit="1" customWidth="1"/>
    <col min="2" max="13" width="12" style="9" customWidth="1"/>
    <col min="14" max="14" width="21" style="8" bestFit="1" customWidth="1"/>
    <col min="15" max="15" width="25.5703125" style="8" bestFit="1" customWidth="1"/>
    <col min="16" max="16" width="26.5703125" style="8" bestFit="1" customWidth="1"/>
    <col min="17" max="17" width="31.42578125" style="8" bestFit="1" customWidth="1"/>
    <col min="18" max="18" width="25.5703125" style="8" bestFit="1" customWidth="1"/>
    <col min="19" max="19" width="30.5703125" style="8" bestFit="1" customWidth="1"/>
    <col min="20" max="16384" width="11.5703125" style="8"/>
  </cols>
  <sheetData>
    <row r="3" spans="1:19" ht="30">
      <c r="B3" s="75" t="s">
        <v>0</v>
      </c>
    </row>
    <row r="4" spans="1:19" ht="60">
      <c r="B4" s="9" t="s">
        <v>1</v>
      </c>
      <c r="H4" s="9" t="s">
        <v>23</v>
      </c>
      <c r="I4" s="9" t="s">
        <v>3</v>
      </c>
      <c r="J4" s="9" t="s">
        <v>4</v>
      </c>
      <c r="L4" s="9" t="s">
        <v>24</v>
      </c>
      <c r="M4" s="9" t="s">
        <v>25</v>
      </c>
      <c r="N4" s="8" t="s">
        <v>26</v>
      </c>
      <c r="P4" s="8" t="s">
        <v>27</v>
      </c>
      <c r="Q4" s="8" t="s">
        <v>28</v>
      </c>
      <c r="R4" s="8" t="s">
        <v>29</v>
      </c>
      <c r="S4" s="8" t="s">
        <v>6</v>
      </c>
    </row>
    <row r="5" spans="1:19">
      <c r="B5" s="9">
        <v>0.5</v>
      </c>
      <c r="D5" s="9">
        <v>1</v>
      </c>
      <c r="F5" s="9" t="s">
        <v>30</v>
      </c>
      <c r="J5" s="9" t="s">
        <v>9</v>
      </c>
      <c r="N5" s="8" t="s">
        <v>26</v>
      </c>
    </row>
    <row r="6" spans="1:19" ht="45">
      <c r="A6" s="70" t="s">
        <v>10</v>
      </c>
      <c r="B6" s="9" t="s">
        <v>31</v>
      </c>
      <c r="C6" s="9" t="s">
        <v>12</v>
      </c>
      <c r="D6" s="9" t="s">
        <v>31</v>
      </c>
      <c r="E6" s="9" t="s">
        <v>12</v>
      </c>
      <c r="F6" s="9" t="s">
        <v>31</v>
      </c>
      <c r="G6" s="9" t="s">
        <v>12</v>
      </c>
      <c r="J6" s="9" t="s">
        <v>31</v>
      </c>
      <c r="K6" s="9" t="s">
        <v>12</v>
      </c>
      <c r="N6" s="8" t="s">
        <v>31</v>
      </c>
      <c r="O6" s="8" t="s">
        <v>12</v>
      </c>
    </row>
    <row r="7" spans="1:19">
      <c r="A7" s="10">
        <v>2011</v>
      </c>
      <c r="B7" s="9">
        <v>9</v>
      </c>
      <c r="C7" s="9">
        <v>598</v>
      </c>
      <c r="D7" s="9">
        <v>56</v>
      </c>
      <c r="E7" s="9">
        <v>3320</v>
      </c>
      <c r="F7" s="9">
        <v>2</v>
      </c>
      <c r="G7" s="9">
        <v>9</v>
      </c>
      <c r="H7" s="9">
        <v>67</v>
      </c>
      <c r="I7" s="9">
        <v>3927</v>
      </c>
      <c r="J7" s="9">
        <v>1</v>
      </c>
      <c r="K7" s="9">
        <v>32</v>
      </c>
      <c r="L7" s="9">
        <v>1</v>
      </c>
      <c r="M7" s="9">
        <v>32</v>
      </c>
      <c r="R7" s="8">
        <v>68</v>
      </c>
      <c r="S7" s="8">
        <v>3959</v>
      </c>
    </row>
    <row r="8" spans="1:19">
      <c r="A8" s="10">
        <v>2013</v>
      </c>
      <c r="B8" s="9">
        <v>226</v>
      </c>
      <c r="C8" s="9">
        <v>10351</v>
      </c>
      <c r="D8" s="9">
        <v>1</v>
      </c>
      <c r="E8" s="9">
        <v>18</v>
      </c>
      <c r="F8" s="9">
        <v>3</v>
      </c>
      <c r="G8" s="9">
        <v>47</v>
      </c>
      <c r="H8" s="9">
        <v>230</v>
      </c>
      <c r="I8" s="9">
        <v>10416</v>
      </c>
      <c r="J8" s="9">
        <v>31</v>
      </c>
      <c r="K8" s="9">
        <v>1673</v>
      </c>
      <c r="L8" s="9">
        <v>31</v>
      </c>
      <c r="M8" s="9">
        <v>1673</v>
      </c>
      <c r="R8" s="8">
        <v>261</v>
      </c>
      <c r="S8" s="8">
        <v>12089</v>
      </c>
    </row>
    <row r="9" spans="1:19">
      <c r="A9" s="10" t="s">
        <v>18</v>
      </c>
      <c r="B9" s="9">
        <v>3</v>
      </c>
      <c r="C9" s="9">
        <v>180</v>
      </c>
      <c r="H9" s="9">
        <v>3</v>
      </c>
      <c r="I9" s="9">
        <v>180</v>
      </c>
      <c r="R9" s="8">
        <v>3</v>
      </c>
      <c r="S9" s="8">
        <v>180</v>
      </c>
    </row>
    <row r="10" spans="1:19">
      <c r="A10" s="10" t="s">
        <v>13</v>
      </c>
      <c r="D10" s="9">
        <v>2</v>
      </c>
      <c r="E10" s="9">
        <v>94</v>
      </c>
      <c r="H10" s="9">
        <v>2</v>
      </c>
      <c r="I10" s="9">
        <v>94</v>
      </c>
      <c r="R10" s="8">
        <v>2</v>
      </c>
      <c r="S10" s="8">
        <v>94</v>
      </c>
    </row>
    <row r="11" spans="1:19">
      <c r="A11" s="10" t="s">
        <v>14</v>
      </c>
      <c r="B11" s="9">
        <v>1</v>
      </c>
      <c r="C11" s="9">
        <v>4</v>
      </c>
      <c r="D11" s="9">
        <v>3</v>
      </c>
      <c r="E11" s="9">
        <v>119</v>
      </c>
      <c r="H11" s="9">
        <v>4</v>
      </c>
      <c r="I11" s="9">
        <v>123</v>
      </c>
      <c r="R11" s="8">
        <v>4</v>
      </c>
      <c r="S11" s="8">
        <v>123</v>
      </c>
    </row>
    <row r="12" spans="1:19">
      <c r="A12" s="10" t="s">
        <v>16</v>
      </c>
      <c r="B12" s="9">
        <v>4</v>
      </c>
      <c r="C12" s="9">
        <v>125</v>
      </c>
      <c r="D12" s="9">
        <v>1</v>
      </c>
      <c r="E12" s="9">
        <v>21</v>
      </c>
      <c r="F12" s="9">
        <v>1</v>
      </c>
      <c r="G12" s="9">
        <v>16</v>
      </c>
      <c r="H12" s="9">
        <v>6</v>
      </c>
      <c r="I12" s="9">
        <v>162</v>
      </c>
      <c r="R12" s="8">
        <v>6</v>
      </c>
      <c r="S12" s="8">
        <v>162</v>
      </c>
    </row>
    <row r="13" spans="1:19">
      <c r="A13" s="10" t="s">
        <v>21</v>
      </c>
      <c r="D13" s="9">
        <v>2</v>
      </c>
      <c r="E13" s="9">
        <v>85</v>
      </c>
      <c r="H13" s="9">
        <v>2</v>
      </c>
      <c r="I13" s="9">
        <v>85</v>
      </c>
      <c r="R13" s="8">
        <v>2</v>
      </c>
      <c r="S13" s="8">
        <v>85</v>
      </c>
    </row>
    <row r="14" spans="1:19">
      <c r="A14" s="10" t="s">
        <v>20</v>
      </c>
      <c r="B14" s="9">
        <v>4</v>
      </c>
      <c r="C14" s="9">
        <v>16</v>
      </c>
      <c r="H14" s="9">
        <v>4</v>
      </c>
      <c r="I14" s="9">
        <v>16</v>
      </c>
      <c r="R14" s="8">
        <v>4</v>
      </c>
      <c r="S14" s="8">
        <v>16</v>
      </c>
    </row>
    <row r="15" spans="1:19">
      <c r="A15" s="10" t="s">
        <v>26</v>
      </c>
      <c r="O15" s="8">
        <v>32982</v>
      </c>
      <c r="Q15" s="8">
        <v>32982</v>
      </c>
      <c r="S15" s="8">
        <v>32982</v>
      </c>
    </row>
    <row r="16" spans="1:19">
      <c r="A16" s="10" t="s">
        <v>22</v>
      </c>
      <c r="B16" s="9">
        <v>247</v>
      </c>
      <c r="C16" s="9">
        <v>11274</v>
      </c>
      <c r="D16" s="9">
        <v>65</v>
      </c>
      <c r="E16" s="9">
        <v>3657</v>
      </c>
      <c r="F16" s="9">
        <v>6</v>
      </c>
      <c r="G16" s="9">
        <v>72</v>
      </c>
      <c r="H16" s="9">
        <v>318</v>
      </c>
      <c r="I16" s="9">
        <v>15003</v>
      </c>
      <c r="J16" s="9">
        <v>32</v>
      </c>
      <c r="K16" s="9">
        <v>1705</v>
      </c>
      <c r="L16" s="9">
        <v>32</v>
      </c>
      <c r="M16" s="9">
        <v>1705</v>
      </c>
      <c r="O16" s="8">
        <v>32982</v>
      </c>
      <c r="Q16" s="8">
        <v>32982</v>
      </c>
      <c r="R16" s="8">
        <v>350</v>
      </c>
      <c r="S16" s="8">
        <v>49690</v>
      </c>
    </row>
    <row r="20" spans="1:13" ht="60">
      <c r="B20" s="634" t="s">
        <v>1</v>
      </c>
      <c r="C20" s="634"/>
      <c r="D20" s="634"/>
      <c r="E20" s="634"/>
      <c r="F20" s="634" t="s">
        <v>23</v>
      </c>
      <c r="G20" s="634" t="s">
        <v>3</v>
      </c>
      <c r="H20" s="634" t="s">
        <v>4</v>
      </c>
      <c r="I20" s="634"/>
      <c r="J20" s="9" t="s">
        <v>29</v>
      </c>
      <c r="K20" s="9" t="s">
        <v>6</v>
      </c>
      <c r="L20" s="8"/>
      <c r="M20" s="8"/>
    </row>
    <row r="21" spans="1:13" s="12" customFormat="1">
      <c r="B21" s="635">
        <v>0.5</v>
      </c>
      <c r="C21" s="635"/>
      <c r="D21" s="635">
        <v>1</v>
      </c>
      <c r="E21" s="635"/>
      <c r="F21" s="634"/>
      <c r="G21" s="634"/>
      <c r="H21" s="13" t="s">
        <v>9</v>
      </c>
      <c r="I21" s="13"/>
      <c r="J21" s="13"/>
      <c r="K21" s="13"/>
    </row>
    <row r="22" spans="1:13" ht="45.75" thickBot="1">
      <c r="A22" s="8" t="s">
        <v>10</v>
      </c>
      <c r="B22" s="9" t="s">
        <v>31</v>
      </c>
      <c r="C22" s="9" t="s">
        <v>12</v>
      </c>
      <c r="D22" s="9" t="s">
        <v>31</v>
      </c>
      <c r="E22" s="9" t="s">
        <v>12</v>
      </c>
      <c r="F22" s="634"/>
      <c r="G22" s="634"/>
      <c r="H22" s="9" t="s">
        <v>31</v>
      </c>
      <c r="I22" s="9" t="s">
        <v>12</v>
      </c>
      <c r="L22" s="8"/>
      <c r="M22" s="8"/>
    </row>
    <row r="23" spans="1:13" s="72" customFormat="1" ht="30">
      <c r="A23" s="73" t="s">
        <v>32</v>
      </c>
      <c r="B23" s="76">
        <v>1</v>
      </c>
      <c r="C23" s="76">
        <v>4</v>
      </c>
      <c r="D23" s="76">
        <v>5</v>
      </c>
      <c r="E23" s="76">
        <f>94+119</f>
        <v>213</v>
      </c>
      <c r="F23" s="76">
        <f>B23+D23</f>
        <v>6</v>
      </c>
      <c r="G23" s="76">
        <f>C23+E23</f>
        <v>217</v>
      </c>
      <c r="H23" s="76"/>
      <c r="I23" s="76"/>
      <c r="J23" s="76">
        <f>F23+H23</f>
        <v>6</v>
      </c>
      <c r="K23" s="76">
        <f>G23+I23</f>
        <v>217</v>
      </c>
    </row>
    <row r="24" spans="1:13" s="41" customFormat="1">
      <c r="A24" s="71">
        <v>2011</v>
      </c>
      <c r="B24" s="15">
        <f>9+2</f>
        <v>11</v>
      </c>
      <c r="C24" s="15">
        <f>598+9</f>
        <v>607</v>
      </c>
      <c r="D24" s="15">
        <v>56</v>
      </c>
      <c r="E24" s="15">
        <v>3320</v>
      </c>
      <c r="F24" s="15">
        <v>67</v>
      </c>
      <c r="G24" s="15">
        <v>3927</v>
      </c>
      <c r="H24" s="15">
        <v>1</v>
      </c>
      <c r="I24" s="15">
        <v>32</v>
      </c>
      <c r="J24" s="15">
        <v>68</v>
      </c>
      <c r="K24" s="15">
        <v>3959</v>
      </c>
    </row>
    <row r="25" spans="1:13" s="41" customFormat="1">
      <c r="A25" s="71" t="s">
        <v>16</v>
      </c>
      <c r="B25" s="15">
        <f>4+1</f>
        <v>5</v>
      </c>
      <c r="C25" s="15">
        <f>125+16</f>
        <v>141</v>
      </c>
      <c r="D25" s="15">
        <v>1</v>
      </c>
      <c r="E25" s="15">
        <v>21</v>
      </c>
      <c r="F25" s="15">
        <v>6</v>
      </c>
      <c r="G25" s="15">
        <v>162</v>
      </c>
      <c r="H25" s="15"/>
      <c r="I25" s="15"/>
      <c r="J25" s="15">
        <v>6</v>
      </c>
      <c r="K25" s="15">
        <v>162</v>
      </c>
    </row>
    <row r="26" spans="1:13" s="72" customFormat="1">
      <c r="A26" s="74" t="s">
        <v>33</v>
      </c>
      <c r="B26" s="76">
        <f>11+5</f>
        <v>16</v>
      </c>
      <c r="C26" s="76">
        <f>607+141</f>
        <v>748</v>
      </c>
      <c r="D26" s="76">
        <f>56+1</f>
        <v>57</v>
      </c>
      <c r="E26" s="76">
        <f>3320+21</f>
        <v>3341</v>
      </c>
      <c r="F26" s="76">
        <f>B26+D26</f>
        <v>73</v>
      </c>
      <c r="G26" s="76">
        <f>C26+E26</f>
        <v>4089</v>
      </c>
      <c r="H26" s="76">
        <v>1</v>
      </c>
      <c r="I26" s="76">
        <v>32</v>
      </c>
      <c r="J26" s="76">
        <f>F26+H26</f>
        <v>74</v>
      </c>
      <c r="K26" s="76">
        <f>G26+I26</f>
        <v>4121</v>
      </c>
    </row>
    <row r="27" spans="1:13" s="41" customFormat="1">
      <c r="A27" s="71">
        <v>2013</v>
      </c>
      <c r="B27" s="15">
        <f>226+3</f>
        <v>229</v>
      </c>
      <c r="C27" s="15">
        <f>10351+47</f>
        <v>10398</v>
      </c>
      <c r="D27" s="15">
        <v>1</v>
      </c>
      <c r="E27" s="15">
        <v>18</v>
      </c>
      <c r="F27" s="15">
        <v>230</v>
      </c>
      <c r="G27" s="15">
        <v>10416</v>
      </c>
      <c r="H27" s="15">
        <v>31</v>
      </c>
      <c r="I27" s="15">
        <v>1673</v>
      </c>
      <c r="J27" s="15">
        <v>261</v>
      </c>
      <c r="K27" s="15">
        <v>12089</v>
      </c>
    </row>
    <row r="28" spans="1:13" s="41" customFormat="1">
      <c r="A28" s="71" t="s">
        <v>18</v>
      </c>
      <c r="B28" s="15">
        <v>3</v>
      </c>
      <c r="C28" s="15">
        <v>180</v>
      </c>
      <c r="D28" s="15"/>
      <c r="E28" s="15"/>
      <c r="F28" s="15">
        <v>3</v>
      </c>
      <c r="G28" s="15">
        <v>180</v>
      </c>
      <c r="H28" s="15"/>
      <c r="I28" s="15"/>
      <c r="J28" s="15">
        <v>3</v>
      </c>
      <c r="K28" s="15">
        <v>180</v>
      </c>
    </row>
    <row r="29" spans="1:13" s="72" customFormat="1">
      <c r="A29" s="74" t="s">
        <v>34</v>
      </c>
      <c r="B29" s="76">
        <f>229+3</f>
        <v>232</v>
      </c>
      <c r="C29" s="76">
        <f>10398+180</f>
        <v>10578</v>
      </c>
      <c r="D29" s="76">
        <f>1</f>
        <v>1</v>
      </c>
      <c r="E29" s="76">
        <f>18</f>
        <v>18</v>
      </c>
      <c r="F29" s="76">
        <f>B29+D29</f>
        <v>233</v>
      </c>
      <c r="G29" s="76">
        <f>C29+E29</f>
        <v>10596</v>
      </c>
      <c r="H29" s="76">
        <v>31</v>
      </c>
      <c r="I29" s="76">
        <v>1673</v>
      </c>
      <c r="J29" s="76">
        <f>F29+H29</f>
        <v>264</v>
      </c>
      <c r="K29" s="76">
        <f>G29+I29</f>
        <v>12269</v>
      </c>
    </row>
    <row r="30" spans="1:13" s="72" customFormat="1" ht="30">
      <c r="A30" s="74" t="s">
        <v>35</v>
      </c>
      <c r="B30" s="76">
        <v>4</v>
      </c>
      <c r="C30" s="76">
        <v>16</v>
      </c>
      <c r="D30" s="76"/>
      <c r="E30" s="76"/>
      <c r="F30" s="76">
        <v>4</v>
      </c>
      <c r="G30" s="76">
        <v>16</v>
      </c>
      <c r="H30" s="76"/>
      <c r="I30" s="76"/>
      <c r="J30" s="76">
        <v>4</v>
      </c>
      <c r="K30" s="76">
        <v>16</v>
      </c>
    </row>
    <row r="31" spans="1:13" s="72" customFormat="1">
      <c r="A31" s="74" t="s">
        <v>36</v>
      </c>
      <c r="B31" s="76"/>
      <c r="C31" s="76"/>
      <c r="D31" s="76">
        <v>2</v>
      </c>
      <c r="E31" s="76">
        <v>85</v>
      </c>
      <c r="F31" s="76">
        <v>2</v>
      </c>
      <c r="G31" s="76">
        <v>85</v>
      </c>
      <c r="H31" s="76"/>
      <c r="I31" s="76"/>
      <c r="J31" s="76">
        <v>2</v>
      </c>
      <c r="K31" s="76">
        <v>85</v>
      </c>
    </row>
    <row r="32" spans="1:13" s="72" customFormat="1">
      <c r="A32" s="74" t="s">
        <v>22</v>
      </c>
      <c r="B32" s="76">
        <f>B23+B26+B29+B30+B31</f>
        <v>253</v>
      </c>
      <c r="C32" s="76">
        <f t="shared" ref="C32:K32" si="0">C23+C26+C29+C30+C31</f>
        <v>11346</v>
      </c>
      <c r="D32" s="76">
        <f t="shared" si="0"/>
        <v>65</v>
      </c>
      <c r="E32" s="76">
        <f t="shared" si="0"/>
        <v>3657</v>
      </c>
      <c r="F32" s="76">
        <f t="shared" si="0"/>
        <v>318</v>
      </c>
      <c r="G32" s="76">
        <f t="shared" si="0"/>
        <v>15003</v>
      </c>
      <c r="H32" s="76">
        <f t="shared" si="0"/>
        <v>32</v>
      </c>
      <c r="I32" s="76">
        <f t="shared" si="0"/>
        <v>1705</v>
      </c>
      <c r="J32" s="76">
        <f t="shared" si="0"/>
        <v>350</v>
      </c>
      <c r="K32" s="76">
        <f t="shared" si="0"/>
        <v>16708</v>
      </c>
    </row>
  </sheetData>
  <customSheetViews>
    <customSheetView guid="{4C44FD3C-4CF5-4F78-B86F-6FE8BBA84517}" scale="85" fitToPage="1" state="hidden" topLeftCell="A15">
      <selection activeCell="H35" sqref="H35"/>
      <pageMargins left="0" right="0" top="0" bottom="0" header="0" footer="0"/>
      <pageSetup paperSize="5" orientation="landscape" r:id="rId2"/>
    </customSheetView>
    <customSheetView guid="{F1AC79C2-47D0-4304-B7A6-B833DA60E4BD}" scale="85" showPageBreaks="1" fitToPage="1" printArea="1" state="hidden" topLeftCell="A15">
      <selection activeCell="H35" sqref="H35"/>
      <pageMargins left="0" right="0" top="0" bottom="0" header="0" footer="0"/>
      <pageSetup paperSize="5" orientation="landscape" r:id="rId3"/>
    </customSheetView>
  </customSheetViews>
  <mergeCells count="6">
    <mergeCell ref="F20:F22"/>
    <mergeCell ref="G20:G22"/>
    <mergeCell ref="H20:I20"/>
    <mergeCell ref="B21:C21"/>
    <mergeCell ref="D21:E21"/>
    <mergeCell ref="B20:E20"/>
  </mergeCells>
  <pageMargins left="0.7" right="0.7" top="0.75" bottom="0.75" header="0.3" footer="0.3"/>
  <pageSetup paperSize="5" orientation="landscape"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18" filterMode="1"/>
  <dimension ref="A1:P61"/>
  <sheetViews>
    <sheetView workbookViewId="0"/>
  </sheetViews>
  <sheetFormatPr defaultColWidth="11.42578125" defaultRowHeight="15"/>
  <cols>
    <col min="6" max="6" width="30.42578125" customWidth="1"/>
    <col min="11" max="11" width="0" hidden="1" customWidth="1"/>
  </cols>
  <sheetData>
    <row r="1" spans="1:16">
      <c r="A1" s="1"/>
      <c r="B1" s="1"/>
      <c r="C1" s="1"/>
      <c r="D1" s="1"/>
      <c r="E1" s="1"/>
      <c r="F1" s="1"/>
      <c r="G1" s="1"/>
      <c r="H1" s="1"/>
      <c r="I1" s="1"/>
      <c r="J1" s="1"/>
      <c r="K1" s="1"/>
      <c r="L1" s="1"/>
      <c r="M1" s="1"/>
      <c r="N1" s="1"/>
      <c r="O1" s="1"/>
      <c r="P1" s="1"/>
    </row>
    <row r="2" spans="1:16" ht="30" hidden="1">
      <c r="A2" s="866">
        <v>1</v>
      </c>
      <c r="B2" s="867" t="s">
        <v>366</v>
      </c>
      <c r="C2" s="868" t="s">
        <v>359</v>
      </c>
      <c r="D2" s="869" t="s">
        <v>5650</v>
      </c>
      <c r="E2" s="870" t="s">
        <v>5651</v>
      </c>
      <c r="F2" s="871" t="s">
        <v>5652</v>
      </c>
      <c r="G2" s="872">
        <v>80</v>
      </c>
      <c r="H2" s="868" t="s">
        <v>1</v>
      </c>
      <c r="I2" s="868" t="s">
        <v>347</v>
      </c>
      <c r="J2" s="873" t="s">
        <v>3596</v>
      </c>
      <c r="K2" s="874">
        <v>42268</v>
      </c>
      <c r="L2" s="869">
        <v>2011</v>
      </c>
      <c r="M2" s="868" t="s">
        <v>3565</v>
      </c>
      <c r="N2" s="875" t="s">
        <v>5505</v>
      </c>
      <c r="O2" s="876">
        <v>42268</v>
      </c>
      <c r="P2" s="877"/>
    </row>
    <row r="3" spans="1:16" ht="30" hidden="1">
      <c r="A3" s="866">
        <v>1</v>
      </c>
      <c r="B3" s="867" t="s">
        <v>366</v>
      </c>
      <c r="C3" s="868" t="s">
        <v>359</v>
      </c>
      <c r="D3" s="869" t="s">
        <v>5622</v>
      </c>
      <c r="E3" s="870" t="s">
        <v>5623</v>
      </c>
      <c r="F3" s="871" t="s">
        <v>5626</v>
      </c>
      <c r="G3" s="872">
        <v>78</v>
      </c>
      <c r="H3" s="868" t="s">
        <v>1</v>
      </c>
      <c r="I3" s="868" t="s">
        <v>347</v>
      </c>
      <c r="J3" s="873" t="s">
        <v>3596</v>
      </c>
      <c r="K3" s="874">
        <v>42282</v>
      </c>
      <c r="L3" s="869">
        <v>2011</v>
      </c>
      <c r="M3" s="868" t="s">
        <v>3565</v>
      </c>
      <c r="N3" s="875" t="s">
        <v>5505</v>
      </c>
      <c r="O3" s="876">
        <v>42282</v>
      </c>
      <c r="P3" s="875"/>
    </row>
    <row r="4" spans="1:16" ht="30" hidden="1">
      <c r="A4" s="866">
        <v>1</v>
      </c>
      <c r="B4" s="867" t="s">
        <v>5630</v>
      </c>
      <c r="C4" s="868" t="s">
        <v>351</v>
      </c>
      <c r="D4" s="869" t="s">
        <v>5631</v>
      </c>
      <c r="E4" s="870" t="s">
        <v>5632</v>
      </c>
      <c r="F4" s="871" t="s">
        <v>5635</v>
      </c>
      <c r="G4" s="872">
        <v>31</v>
      </c>
      <c r="H4" s="868" t="s">
        <v>1</v>
      </c>
      <c r="I4" s="868" t="s">
        <v>347</v>
      </c>
      <c r="J4" s="873" t="s">
        <v>3596</v>
      </c>
      <c r="K4" s="878">
        <v>42296</v>
      </c>
      <c r="L4" s="869">
        <v>2011</v>
      </c>
      <c r="M4" s="868" t="s">
        <v>3565</v>
      </c>
      <c r="N4" s="875" t="s">
        <v>5505</v>
      </c>
      <c r="O4" s="877">
        <v>42296</v>
      </c>
      <c r="P4" s="875"/>
    </row>
    <row r="5" spans="1:16" ht="30" hidden="1">
      <c r="A5" s="879">
        <v>1</v>
      </c>
      <c r="B5" s="880" t="s">
        <v>2824</v>
      </c>
      <c r="C5" s="881" t="s">
        <v>2823</v>
      </c>
      <c r="D5" s="882" t="s">
        <v>3556</v>
      </c>
      <c r="E5" s="883" t="s">
        <v>3558</v>
      </c>
      <c r="F5" s="884" t="s">
        <v>6667</v>
      </c>
      <c r="G5" s="885">
        <v>13</v>
      </c>
      <c r="H5" s="881" t="s">
        <v>1</v>
      </c>
      <c r="I5" s="881" t="s">
        <v>371</v>
      </c>
      <c r="J5" s="886" t="s">
        <v>3596</v>
      </c>
      <c r="K5" s="887">
        <v>42373</v>
      </c>
      <c r="L5" s="882">
        <v>2011</v>
      </c>
      <c r="M5" s="881" t="s">
        <v>3565</v>
      </c>
      <c r="N5" s="888" t="s">
        <v>5505</v>
      </c>
      <c r="O5" s="889">
        <v>42373</v>
      </c>
      <c r="P5" s="888" t="s">
        <v>6668</v>
      </c>
    </row>
    <row r="6" spans="1:16" ht="30" hidden="1">
      <c r="A6" s="890">
        <v>2</v>
      </c>
      <c r="B6" s="891" t="s">
        <v>2837</v>
      </c>
      <c r="C6" s="892" t="s">
        <v>5572</v>
      </c>
      <c r="D6" s="893" t="s">
        <v>6669</v>
      </c>
      <c r="E6" s="894" t="s">
        <v>6670</v>
      </c>
      <c r="F6" s="895" t="s">
        <v>6671</v>
      </c>
      <c r="G6" s="896">
        <v>35</v>
      </c>
      <c r="H6" s="892" t="s">
        <v>1</v>
      </c>
      <c r="I6" s="892" t="s">
        <v>957</v>
      </c>
      <c r="J6" s="897" t="s">
        <v>3596</v>
      </c>
      <c r="K6" s="898">
        <v>42240</v>
      </c>
      <c r="L6" s="893" t="s">
        <v>16</v>
      </c>
      <c r="M6" s="892" t="s">
        <v>3565</v>
      </c>
      <c r="N6" s="899" t="s">
        <v>5505</v>
      </c>
      <c r="O6" s="900">
        <v>42317</v>
      </c>
      <c r="P6" s="899"/>
    </row>
    <row r="7" spans="1:16" ht="30" hidden="1">
      <c r="A7" s="901">
        <v>3</v>
      </c>
      <c r="B7" s="902" t="s">
        <v>658</v>
      </c>
      <c r="C7" s="903" t="s">
        <v>876</v>
      </c>
      <c r="D7" s="903" t="s">
        <v>4310</v>
      </c>
      <c r="E7" s="904" t="s">
        <v>5551</v>
      </c>
      <c r="F7" s="905" t="s">
        <v>4311</v>
      </c>
      <c r="G7" s="906">
        <v>78</v>
      </c>
      <c r="H7" s="903" t="s">
        <v>1</v>
      </c>
      <c r="I7" s="903" t="s">
        <v>347</v>
      </c>
      <c r="J7" s="873" t="s">
        <v>3596</v>
      </c>
      <c r="K7" s="907">
        <v>42271</v>
      </c>
      <c r="L7" s="908">
        <v>2011</v>
      </c>
      <c r="M7" s="903" t="s">
        <v>3565</v>
      </c>
      <c r="N7" s="909" t="s">
        <v>5505</v>
      </c>
      <c r="O7" s="910">
        <v>42309</v>
      </c>
      <c r="P7" s="909"/>
    </row>
    <row r="8" spans="1:16" ht="30" hidden="1">
      <c r="A8" s="866">
        <v>3</v>
      </c>
      <c r="B8" s="867" t="s">
        <v>5745</v>
      </c>
      <c r="C8" s="868" t="s">
        <v>599</v>
      </c>
      <c r="D8" s="868" t="s">
        <v>4248</v>
      </c>
      <c r="E8" s="911" t="s">
        <v>5746</v>
      </c>
      <c r="F8" s="871" t="s">
        <v>610</v>
      </c>
      <c r="G8" s="872">
        <v>39</v>
      </c>
      <c r="H8" s="868" t="s">
        <v>1</v>
      </c>
      <c r="I8" s="868" t="s">
        <v>347</v>
      </c>
      <c r="J8" s="873" t="s">
        <v>3596</v>
      </c>
      <c r="K8" s="878">
        <v>42310</v>
      </c>
      <c r="L8" s="869">
        <v>2011</v>
      </c>
      <c r="M8" s="868" t="s">
        <v>3565</v>
      </c>
      <c r="N8" s="875" t="s">
        <v>5505</v>
      </c>
      <c r="O8" s="877">
        <v>42324</v>
      </c>
      <c r="P8" s="875"/>
    </row>
    <row r="9" spans="1:16" ht="30" hidden="1">
      <c r="A9" s="866">
        <v>3</v>
      </c>
      <c r="B9" s="867" t="s">
        <v>5730</v>
      </c>
      <c r="C9" s="868" t="s">
        <v>599</v>
      </c>
      <c r="D9" s="868" t="s">
        <v>5731</v>
      </c>
      <c r="E9" s="911" t="s">
        <v>620</v>
      </c>
      <c r="F9" s="871" t="s">
        <v>6672</v>
      </c>
      <c r="G9" s="872">
        <v>62</v>
      </c>
      <c r="H9" s="868" t="s">
        <v>1</v>
      </c>
      <c r="I9" s="868" t="s">
        <v>347</v>
      </c>
      <c r="J9" s="873" t="s">
        <v>3596</v>
      </c>
      <c r="K9" s="874">
        <v>42349</v>
      </c>
      <c r="L9" s="869">
        <v>2011</v>
      </c>
      <c r="M9" s="868" t="s">
        <v>3565</v>
      </c>
      <c r="N9" s="875" t="s">
        <v>5505</v>
      </c>
      <c r="O9" s="912">
        <v>42373</v>
      </c>
      <c r="P9" s="875"/>
    </row>
    <row r="10" spans="1:16" ht="31.5" hidden="1">
      <c r="A10" s="866">
        <v>3</v>
      </c>
      <c r="B10" s="867" t="s">
        <v>1436</v>
      </c>
      <c r="C10" s="868" t="s">
        <v>582</v>
      </c>
      <c r="D10" s="868" t="s">
        <v>4227</v>
      </c>
      <c r="E10" s="911" t="s">
        <v>5583</v>
      </c>
      <c r="F10" s="871" t="s">
        <v>4228</v>
      </c>
      <c r="G10" s="872">
        <v>80</v>
      </c>
      <c r="H10" s="868" t="s">
        <v>1</v>
      </c>
      <c r="I10" s="868" t="s">
        <v>347</v>
      </c>
      <c r="J10" s="873" t="s">
        <v>3596</v>
      </c>
      <c r="K10" s="874">
        <v>42374</v>
      </c>
      <c r="L10" s="869">
        <v>2011</v>
      </c>
      <c r="M10" s="868" t="s">
        <v>3565</v>
      </c>
      <c r="N10" s="875" t="s">
        <v>5505</v>
      </c>
      <c r="O10" s="877">
        <v>42374</v>
      </c>
      <c r="P10" s="875"/>
    </row>
    <row r="11" spans="1:16" ht="31.5" hidden="1">
      <c r="A11" s="866">
        <v>4</v>
      </c>
      <c r="B11" s="867" t="s">
        <v>896</v>
      </c>
      <c r="C11" s="868" t="s">
        <v>920</v>
      </c>
      <c r="D11" s="868" t="s">
        <v>5908</v>
      </c>
      <c r="E11" s="911" t="s">
        <v>5908</v>
      </c>
      <c r="F11" s="871" t="s">
        <v>5909</v>
      </c>
      <c r="G11" s="872">
        <v>22</v>
      </c>
      <c r="H11" s="868" t="s">
        <v>1</v>
      </c>
      <c r="I11" s="868" t="s">
        <v>371</v>
      </c>
      <c r="J11" s="873" t="s">
        <v>3596</v>
      </c>
      <c r="K11" s="874">
        <v>42226</v>
      </c>
      <c r="L11" s="869">
        <v>2011</v>
      </c>
      <c r="M11" s="868" t="s">
        <v>3565</v>
      </c>
      <c r="N11" s="868" t="s">
        <v>5505</v>
      </c>
      <c r="O11" s="912">
        <v>42282</v>
      </c>
      <c r="P11" s="875"/>
    </row>
    <row r="12" spans="1:16" ht="31.5" hidden="1">
      <c r="A12" s="866">
        <v>4</v>
      </c>
      <c r="B12" s="867" t="s">
        <v>896</v>
      </c>
      <c r="C12" s="868" t="s">
        <v>920</v>
      </c>
      <c r="D12" s="868" t="s">
        <v>5924</v>
      </c>
      <c r="E12" s="911" t="s">
        <v>932</v>
      </c>
      <c r="F12" s="871" t="s">
        <v>5925</v>
      </c>
      <c r="G12" s="872">
        <v>52</v>
      </c>
      <c r="H12" s="868" t="s">
        <v>1</v>
      </c>
      <c r="I12" s="868" t="s">
        <v>347</v>
      </c>
      <c r="J12" s="873" t="s">
        <v>3596</v>
      </c>
      <c r="K12" s="878">
        <v>42262</v>
      </c>
      <c r="L12" s="869">
        <v>2011</v>
      </c>
      <c r="M12" s="868" t="s">
        <v>3565</v>
      </c>
      <c r="N12" s="868" t="s">
        <v>5505</v>
      </c>
      <c r="O12" s="912">
        <v>42282</v>
      </c>
      <c r="P12" s="875"/>
    </row>
    <row r="13" spans="1:16" ht="31.5" hidden="1">
      <c r="A13" s="866">
        <v>5</v>
      </c>
      <c r="B13" s="867" t="s">
        <v>5860</v>
      </c>
      <c r="C13" s="868" t="s">
        <v>1029</v>
      </c>
      <c r="D13" s="868" t="s">
        <v>5861</v>
      </c>
      <c r="E13" s="911" t="s">
        <v>5862</v>
      </c>
      <c r="F13" s="871" t="s">
        <v>5863</v>
      </c>
      <c r="G13" s="872">
        <v>21</v>
      </c>
      <c r="H13" s="868" t="s">
        <v>1</v>
      </c>
      <c r="I13" s="868" t="s">
        <v>371</v>
      </c>
      <c r="J13" s="873" t="s">
        <v>3596</v>
      </c>
      <c r="K13" s="878">
        <v>42247</v>
      </c>
      <c r="L13" s="869">
        <v>2011</v>
      </c>
      <c r="M13" s="868" t="s">
        <v>3565</v>
      </c>
      <c r="N13" s="868" t="s">
        <v>5505</v>
      </c>
      <c r="O13" s="912">
        <v>42308</v>
      </c>
      <c r="P13" s="875"/>
    </row>
    <row r="14" spans="1:16" ht="30" hidden="1">
      <c r="A14" s="866">
        <v>6</v>
      </c>
      <c r="B14" s="867" t="s">
        <v>3269</v>
      </c>
      <c r="C14" s="868" t="s">
        <v>1388</v>
      </c>
      <c r="D14" s="868" t="s">
        <v>6181</v>
      </c>
      <c r="E14" s="911" t="s">
        <v>6181</v>
      </c>
      <c r="F14" s="871" t="s">
        <v>6182</v>
      </c>
      <c r="G14" s="872">
        <v>10</v>
      </c>
      <c r="H14" s="868" t="s">
        <v>1</v>
      </c>
      <c r="I14" s="868" t="s">
        <v>371</v>
      </c>
      <c r="J14" s="873" t="s">
        <v>3596</v>
      </c>
      <c r="K14" s="878">
        <v>42247</v>
      </c>
      <c r="L14" s="869">
        <v>2011</v>
      </c>
      <c r="M14" s="868" t="s">
        <v>3565</v>
      </c>
      <c r="N14" s="868" t="s">
        <v>5505</v>
      </c>
      <c r="O14" s="912">
        <v>42255</v>
      </c>
      <c r="P14" s="875"/>
    </row>
    <row r="15" spans="1:16" ht="30" hidden="1">
      <c r="A15" s="866">
        <v>6</v>
      </c>
      <c r="B15" s="867" t="s">
        <v>3269</v>
      </c>
      <c r="C15" s="868" t="s">
        <v>3298</v>
      </c>
      <c r="D15" s="868" t="s">
        <v>6174</v>
      </c>
      <c r="E15" s="911" t="s">
        <v>6174</v>
      </c>
      <c r="F15" s="871" t="s">
        <v>6175</v>
      </c>
      <c r="G15" s="872">
        <v>14</v>
      </c>
      <c r="H15" s="868" t="s">
        <v>1</v>
      </c>
      <c r="I15" s="868" t="s">
        <v>371</v>
      </c>
      <c r="J15" s="873" t="s">
        <v>3596</v>
      </c>
      <c r="K15" s="878">
        <v>42248</v>
      </c>
      <c r="L15" s="869">
        <v>2011</v>
      </c>
      <c r="M15" s="868" t="s">
        <v>3565</v>
      </c>
      <c r="N15" s="868" t="s">
        <v>5505</v>
      </c>
      <c r="O15" s="912">
        <v>42248</v>
      </c>
      <c r="P15" s="875"/>
    </row>
    <row r="16" spans="1:16" ht="30" hidden="1">
      <c r="A16" s="866">
        <v>6</v>
      </c>
      <c r="B16" s="867" t="s">
        <v>3269</v>
      </c>
      <c r="C16" s="868" t="s">
        <v>1337</v>
      </c>
      <c r="D16" s="868" t="s">
        <v>6221</v>
      </c>
      <c r="E16" s="911" t="s">
        <v>6222</v>
      </c>
      <c r="F16" s="871" t="s">
        <v>6223</v>
      </c>
      <c r="G16" s="872">
        <v>60</v>
      </c>
      <c r="H16" s="868" t="s">
        <v>1</v>
      </c>
      <c r="I16" s="868" t="s">
        <v>957</v>
      </c>
      <c r="J16" s="873" t="s">
        <v>3596</v>
      </c>
      <c r="K16" s="874">
        <v>42248</v>
      </c>
      <c r="L16" s="869">
        <v>2011</v>
      </c>
      <c r="M16" s="868" t="s">
        <v>3565</v>
      </c>
      <c r="N16" s="868" t="s">
        <v>5505</v>
      </c>
      <c r="O16" s="912">
        <v>42261</v>
      </c>
      <c r="P16" s="875"/>
    </row>
    <row r="17" spans="1:16" ht="30" hidden="1">
      <c r="A17" s="866">
        <v>6</v>
      </c>
      <c r="B17" s="867" t="s">
        <v>3269</v>
      </c>
      <c r="C17" s="868" t="s">
        <v>1388</v>
      </c>
      <c r="D17" s="868" t="s">
        <v>6181</v>
      </c>
      <c r="E17" s="911" t="s">
        <v>6184</v>
      </c>
      <c r="F17" s="871" t="s">
        <v>6182</v>
      </c>
      <c r="G17" s="872">
        <v>60</v>
      </c>
      <c r="H17" s="868" t="s">
        <v>1</v>
      </c>
      <c r="I17" s="868" t="s">
        <v>347</v>
      </c>
      <c r="J17" s="873" t="s">
        <v>3596</v>
      </c>
      <c r="K17" s="878">
        <v>42309</v>
      </c>
      <c r="L17" s="869">
        <v>2011</v>
      </c>
      <c r="M17" s="868" t="s">
        <v>3565</v>
      </c>
      <c r="N17" s="868" t="s">
        <v>5505</v>
      </c>
      <c r="O17" s="877">
        <v>42309</v>
      </c>
      <c r="P17" s="875"/>
    </row>
    <row r="18" spans="1:16" ht="30" hidden="1">
      <c r="A18" s="866">
        <v>6</v>
      </c>
      <c r="B18" s="867" t="s">
        <v>3269</v>
      </c>
      <c r="C18" s="868" t="s">
        <v>1292</v>
      </c>
      <c r="D18" s="868" t="s">
        <v>6178</v>
      </c>
      <c r="E18" s="911" t="s">
        <v>6178</v>
      </c>
      <c r="F18" s="871" t="s">
        <v>6179</v>
      </c>
      <c r="G18" s="872">
        <v>20</v>
      </c>
      <c r="H18" s="868" t="s">
        <v>1</v>
      </c>
      <c r="I18" s="868" t="s">
        <v>371</v>
      </c>
      <c r="J18" s="873" t="s">
        <v>3596</v>
      </c>
      <c r="K18" s="874">
        <v>42370</v>
      </c>
      <c r="L18" s="869">
        <v>2011</v>
      </c>
      <c r="M18" s="868" t="s">
        <v>3565</v>
      </c>
      <c r="N18" s="868" t="s">
        <v>5505</v>
      </c>
      <c r="O18" s="912">
        <v>42399</v>
      </c>
      <c r="P18" s="875"/>
    </row>
    <row r="19" spans="1:16" ht="30" hidden="1">
      <c r="A19" s="879">
        <v>6</v>
      </c>
      <c r="B19" s="880" t="s">
        <v>3269</v>
      </c>
      <c r="C19" s="881" t="s">
        <v>1245</v>
      </c>
      <c r="D19" s="881" t="s">
        <v>6218</v>
      </c>
      <c r="E19" s="886" t="s">
        <v>6218</v>
      </c>
      <c r="F19" s="884" t="s">
        <v>6219</v>
      </c>
      <c r="G19" s="885">
        <v>18</v>
      </c>
      <c r="H19" s="881" t="s">
        <v>1</v>
      </c>
      <c r="I19" s="881" t="s">
        <v>371</v>
      </c>
      <c r="J19" s="886" t="s">
        <v>3596</v>
      </c>
      <c r="K19" s="913">
        <v>42429</v>
      </c>
      <c r="L19" s="882">
        <v>2011</v>
      </c>
      <c r="M19" s="881" t="s">
        <v>3565</v>
      </c>
      <c r="N19" s="881" t="s">
        <v>5505</v>
      </c>
      <c r="O19" s="914">
        <v>42429</v>
      </c>
      <c r="P19" s="888"/>
    </row>
    <row r="20" spans="1:16" ht="30" hidden="1">
      <c r="A20" s="866">
        <v>7</v>
      </c>
      <c r="B20" s="867" t="s">
        <v>6324</v>
      </c>
      <c r="C20" s="868" t="s">
        <v>1457</v>
      </c>
      <c r="D20" s="868" t="s">
        <v>6325</v>
      </c>
      <c r="E20" s="911" t="s">
        <v>6326</v>
      </c>
      <c r="F20" s="871" t="s">
        <v>6327</v>
      </c>
      <c r="G20" s="872">
        <v>25</v>
      </c>
      <c r="H20" s="868" t="s">
        <v>1</v>
      </c>
      <c r="I20" s="868" t="s">
        <v>371</v>
      </c>
      <c r="J20" s="873" t="s">
        <v>3596</v>
      </c>
      <c r="K20" s="874">
        <v>42277</v>
      </c>
      <c r="L20" s="869">
        <v>2011</v>
      </c>
      <c r="M20" s="868" t="s">
        <v>3565</v>
      </c>
      <c r="N20" s="868" t="s">
        <v>5505</v>
      </c>
      <c r="O20" s="912">
        <v>42277</v>
      </c>
      <c r="P20" s="875"/>
    </row>
    <row r="21" spans="1:16" ht="30" hidden="1">
      <c r="A21" s="866">
        <v>7</v>
      </c>
      <c r="B21" s="867" t="s">
        <v>1478</v>
      </c>
      <c r="C21" s="868" t="s">
        <v>1473</v>
      </c>
      <c r="D21" s="868" t="s">
        <v>6396</v>
      </c>
      <c r="E21" s="911" t="s">
        <v>6397</v>
      </c>
      <c r="F21" s="871" t="s">
        <v>6398</v>
      </c>
      <c r="G21" s="872">
        <v>59</v>
      </c>
      <c r="H21" s="868" t="s">
        <v>1</v>
      </c>
      <c r="I21" s="868" t="s">
        <v>347</v>
      </c>
      <c r="J21" s="873" t="s">
        <v>3596</v>
      </c>
      <c r="K21" s="878">
        <v>42428</v>
      </c>
      <c r="L21" s="869">
        <v>2011</v>
      </c>
      <c r="M21" s="868" t="s">
        <v>3565</v>
      </c>
      <c r="N21" s="868" t="s">
        <v>5505</v>
      </c>
      <c r="O21" s="877">
        <v>42428</v>
      </c>
      <c r="P21" s="875"/>
    </row>
    <row r="22" spans="1:16" ht="30" hidden="1">
      <c r="A22" s="879">
        <v>7</v>
      </c>
      <c r="B22" s="880" t="s">
        <v>1478</v>
      </c>
      <c r="C22" s="881" t="s">
        <v>1539</v>
      </c>
      <c r="D22" s="882" t="s">
        <v>3748</v>
      </c>
      <c r="E22" s="883" t="s">
        <v>3750</v>
      </c>
      <c r="F22" s="884" t="s">
        <v>6673</v>
      </c>
      <c r="G22" s="885">
        <v>19</v>
      </c>
      <c r="H22" s="881" t="s">
        <v>1</v>
      </c>
      <c r="I22" s="881" t="s">
        <v>371</v>
      </c>
      <c r="J22" s="886" t="s">
        <v>3596</v>
      </c>
      <c r="K22" s="913">
        <v>42460</v>
      </c>
      <c r="L22" s="882">
        <v>2013</v>
      </c>
      <c r="M22" s="881" t="s">
        <v>3565</v>
      </c>
      <c r="N22" s="881" t="s">
        <v>5505</v>
      </c>
      <c r="O22" s="915">
        <v>42460</v>
      </c>
      <c r="P22" s="888"/>
    </row>
    <row r="23" spans="1:16" ht="30" hidden="1">
      <c r="A23" s="879">
        <v>7</v>
      </c>
      <c r="B23" s="880" t="s">
        <v>1478</v>
      </c>
      <c r="C23" s="881" t="s">
        <v>1539</v>
      </c>
      <c r="D23" s="881" t="s">
        <v>3748</v>
      </c>
      <c r="E23" s="886" t="s">
        <v>3750</v>
      </c>
      <c r="F23" s="884" t="s">
        <v>3751</v>
      </c>
      <c r="G23" s="885">
        <v>61</v>
      </c>
      <c r="H23" s="881" t="s">
        <v>1</v>
      </c>
      <c r="I23" s="881" t="s">
        <v>347</v>
      </c>
      <c r="J23" s="886" t="s">
        <v>3596</v>
      </c>
      <c r="K23" s="913">
        <v>42460</v>
      </c>
      <c r="L23" s="882">
        <v>2011</v>
      </c>
      <c r="M23" s="881" t="s">
        <v>3565</v>
      </c>
      <c r="N23" s="881" t="s">
        <v>5505</v>
      </c>
      <c r="O23" s="914">
        <v>42460</v>
      </c>
      <c r="P23" s="888"/>
    </row>
    <row r="24" spans="1:16" ht="30" hidden="1">
      <c r="A24" s="866">
        <v>8</v>
      </c>
      <c r="B24" s="867" t="s">
        <v>6352</v>
      </c>
      <c r="C24" s="868" t="s">
        <v>1634</v>
      </c>
      <c r="D24" s="868" t="s">
        <v>6353</v>
      </c>
      <c r="E24" s="911" t="s">
        <v>6354</v>
      </c>
      <c r="F24" s="871" t="s">
        <v>6674</v>
      </c>
      <c r="G24" s="872">
        <v>21</v>
      </c>
      <c r="H24" s="868" t="s">
        <v>1</v>
      </c>
      <c r="I24" s="868" t="s">
        <v>347</v>
      </c>
      <c r="J24" s="873" t="s">
        <v>3596</v>
      </c>
      <c r="K24" s="874">
        <v>42247</v>
      </c>
      <c r="L24" s="869">
        <v>2011</v>
      </c>
      <c r="M24" s="868" t="s">
        <v>3565</v>
      </c>
      <c r="N24" s="868" t="s">
        <v>5505</v>
      </c>
      <c r="O24" s="912">
        <v>42277</v>
      </c>
      <c r="P24" s="875"/>
    </row>
    <row r="25" spans="1:16" ht="30" hidden="1">
      <c r="A25" s="866">
        <v>8</v>
      </c>
      <c r="B25" s="867" t="s">
        <v>1580</v>
      </c>
      <c r="C25" s="868" t="s">
        <v>1579</v>
      </c>
      <c r="D25" s="868" t="s">
        <v>6349</v>
      </c>
      <c r="E25" s="911" t="s">
        <v>6350</v>
      </c>
      <c r="F25" s="871" t="s">
        <v>1581</v>
      </c>
      <c r="G25" s="872">
        <v>36</v>
      </c>
      <c r="H25" s="868" t="s">
        <v>1</v>
      </c>
      <c r="I25" s="868" t="s">
        <v>347</v>
      </c>
      <c r="J25" s="873" t="s">
        <v>3596</v>
      </c>
      <c r="K25" s="878">
        <v>42338</v>
      </c>
      <c r="L25" s="869">
        <v>2011</v>
      </c>
      <c r="M25" s="868" t="s">
        <v>3565</v>
      </c>
      <c r="N25" s="868" t="s">
        <v>5505</v>
      </c>
      <c r="O25" s="877">
        <v>42338</v>
      </c>
      <c r="P25" s="875"/>
    </row>
    <row r="26" spans="1:16" ht="30" hidden="1">
      <c r="A26" s="866">
        <v>8</v>
      </c>
      <c r="B26" s="867" t="s">
        <v>1635</v>
      </c>
      <c r="C26" s="868" t="s">
        <v>1634</v>
      </c>
      <c r="D26" s="868" t="s">
        <v>4056</v>
      </c>
      <c r="E26" s="911" t="s">
        <v>6358</v>
      </c>
      <c r="F26" s="871" t="s">
        <v>2916</v>
      </c>
      <c r="G26" s="872">
        <v>80</v>
      </c>
      <c r="H26" s="868" t="s">
        <v>1</v>
      </c>
      <c r="I26" s="868" t="s">
        <v>347</v>
      </c>
      <c r="J26" s="873" t="s">
        <v>3596</v>
      </c>
      <c r="K26" s="878">
        <v>42338</v>
      </c>
      <c r="L26" s="869">
        <v>2011</v>
      </c>
      <c r="M26" s="868" t="s">
        <v>3565</v>
      </c>
      <c r="N26" s="868" t="s">
        <v>5505</v>
      </c>
      <c r="O26" s="877">
        <v>42338</v>
      </c>
      <c r="P26" s="875"/>
    </row>
    <row r="27" spans="1:16" ht="30" hidden="1">
      <c r="A27" s="866">
        <v>9</v>
      </c>
      <c r="B27" s="867" t="s">
        <v>4778</v>
      </c>
      <c r="C27" s="868" t="s">
        <v>3134</v>
      </c>
      <c r="D27" s="868" t="s">
        <v>5567</v>
      </c>
      <c r="E27" s="911" t="s">
        <v>5567</v>
      </c>
      <c r="F27" s="871" t="s">
        <v>5568</v>
      </c>
      <c r="G27" s="872">
        <v>17</v>
      </c>
      <c r="H27" s="868" t="s">
        <v>1</v>
      </c>
      <c r="I27" s="868" t="s">
        <v>371</v>
      </c>
      <c r="J27" s="873" t="s">
        <v>3596</v>
      </c>
      <c r="K27" s="874">
        <v>42262</v>
      </c>
      <c r="L27" s="869">
        <v>2011</v>
      </c>
      <c r="M27" s="868" t="s">
        <v>3565</v>
      </c>
      <c r="N27" s="875" t="s">
        <v>5505</v>
      </c>
      <c r="O27" s="877">
        <v>42268</v>
      </c>
      <c r="P27" s="875"/>
    </row>
    <row r="28" spans="1:16" ht="30" hidden="1">
      <c r="A28" s="866">
        <v>9</v>
      </c>
      <c r="B28" s="867" t="s">
        <v>1667</v>
      </c>
      <c r="C28" s="868" t="s">
        <v>1666</v>
      </c>
      <c r="D28" s="868" t="s">
        <v>6675</v>
      </c>
      <c r="E28" s="911" t="s">
        <v>6676</v>
      </c>
      <c r="F28" s="871" t="s">
        <v>6677</v>
      </c>
      <c r="G28" s="872">
        <v>34</v>
      </c>
      <c r="H28" s="868" t="s">
        <v>1</v>
      </c>
      <c r="I28" s="868" t="s">
        <v>371</v>
      </c>
      <c r="J28" s="873" t="s">
        <v>3596</v>
      </c>
      <c r="K28" s="878">
        <v>42292</v>
      </c>
      <c r="L28" s="869" t="s">
        <v>16</v>
      </c>
      <c r="M28" s="868" t="s">
        <v>3565</v>
      </c>
      <c r="N28" s="875" t="s">
        <v>5505</v>
      </c>
      <c r="O28" s="877">
        <v>42292</v>
      </c>
      <c r="P28" s="875"/>
    </row>
    <row r="29" spans="1:16" ht="47.25" hidden="1">
      <c r="A29" s="866">
        <v>9</v>
      </c>
      <c r="B29" s="867" t="s">
        <v>5605</v>
      </c>
      <c r="C29" s="868" t="s">
        <v>3139</v>
      </c>
      <c r="D29" s="868" t="s">
        <v>4788</v>
      </c>
      <c r="E29" s="911" t="s">
        <v>5606</v>
      </c>
      <c r="F29" s="871" t="s">
        <v>4789</v>
      </c>
      <c r="G29" s="872">
        <v>21</v>
      </c>
      <c r="H29" s="868" t="s">
        <v>1</v>
      </c>
      <c r="I29" s="868" t="s">
        <v>347</v>
      </c>
      <c r="J29" s="873" t="s">
        <v>3596</v>
      </c>
      <c r="K29" s="878">
        <v>42374</v>
      </c>
      <c r="L29" s="869">
        <v>2011</v>
      </c>
      <c r="M29" s="868" t="s">
        <v>3565</v>
      </c>
      <c r="N29" s="875" t="s">
        <v>5505</v>
      </c>
      <c r="O29" s="877">
        <v>42374</v>
      </c>
      <c r="P29" s="875"/>
    </row>
    <row r="30" spans="1:16" ht="60" hidden="1">
      <c r="A30" s="866">
        <v>9</v>
      </c>
      <c r="B30" s="867" t="s">
        <v>6678</v>
      </c>
      <c r="C30" s="868" t="s">
        <v>6679</v>
      </c>
      <c r="D30" s="868" t="s">
        <v>6680</v>
      </c>
      <c r="E30" s="911" t="s">
        <v>6681</v>
      </c>
      <c r="F30" s="871" t="s">
        <v>6682</v>
      </c>
      <c r="G30" s="872">
        <v>29</v>
      </c>
      <c r="H30" s="868" t="s">
        <v>1</v>
      </c>
      <c r="I30" s="868" t="s">
        <v>957</v>
      </c>
      <c r="J30" s="873" t="s">
        <v>3596</v>
      </c>
      <c r="K30" s="878">
        <v>42428</v>
      </c>
      <c r="L30" s="869" t="s">
        <v>14</v>
      </c>
      <c r="M30" s="868" t="s">
        <v>3565</v>
      </c>
      <c r="N30" s="875" t="s">
        <v>5505</v>
      </c>
      <c r="O30" s="877">
        <v>42428</v>
      </c>
      <c r="P30" s="875"/>
    </row>
    <row r="31" spans="1:16" ht="60" hidden="1">
      <c r="A31" s="866">
        <v>10</v>
      </c>
      <c r="B31" s="867" t="s">
        <v>2923</v>
      </c>
      <c r="C31" s="868" t="s">
        <v>2922</v>
      </c>
      <c r="D31" s="868" t="s">
        <v>6683</v>
      </c>
      <c r="E31" s="911" t="s">
        <v>6684</v>
      </c>
      <c r="F31" s="871" t="s">
        <v>6685</v>
      </c>
      <c r="G31" s="872">
        <v>60</v>
      </c>
      <c r="H31" s="868" t="s">
        <v>1</v>
      </c>
      <c r="I31" s="868" t="s">
        <v>957</v>
      </c>
      <c r="J31" s="873" t="s">
        <v>3596</v>
      </c>
      <c r="K31" s="878">
        <v>42277</v>
      </c>
      <c r="L31" s="869" t="s">
        <v>14</v>
      </c>
      <c r="M31" s="868" t="s">
        <v>3565</v>
      </c>
      <c r="N31" s="868" t="s">
        <v>5505</v>
      </c>
      <c r="O31" s="877">
        <v>42277</v>
      </c>
      <c r="P31" s="875"/>
    </row>
    <row r="32" spans="1:16" ht="31.5" hidden="1">
      <c r="A32" s="866">
        <v>11</v>
      </c>
      <c r="B32" s="867" t="s">
        <v>5639</v>
      </c>
      <c r="C32" s="868" t="s">
        <v>1702</v>
      </c>
      <c r="D32" s="868" t="s">
        <v>5640</v>
      </c>
      <c r="E32" s="911" t="s">
        <v>5641</v>
      </c>
      <c r="F32" s="871" t="s">
        <v>5642</v>
      </c>
      <c r="G32" s="872">
        <v>44</v>
      </c>
      <c r="H32" s="868" t="s">
        <v>1</v>
      </c>
      <c r="I32" s="868" t="s">
        <v>347</v>
      </c>
      <c r="J32" s="873" t="s">
        <v>3596</v>
      </c>
      <c r="K32" s="878">
        <v>42405</v>
      </c>
      <c r="L32" s="869">
        <v>2011</v>
      </c>
      <c r="M32" s="868" t="s">
        <v>3565</v>
      </c>
      <c r="N32" s="875" t="s">
        <v>5505</v>
      </c>
      <c r="O32" s="877">
        <v>42405</v>
      </c>
      <c r="P32" s="875"/>
    </row>
    <row r="33" spans="1:16" ht="30">
      <c r="A33" s="866">
        <v>13</v>
      </c>
      <c r="B33" s="867" t="s">
        <v>1944</v>
      </c>
      <c r="C33" s="868" t="s">
        <v>1943</v>
      </c>
      <c r="D33" s="868" t="s">
        <v>6459</v>
      </c>
      <c r="E33" s="911" t="s">
        <v>6460</v>
      </c>
      <c r="F33" s="871" t="s">
        <v>6461</v>
      </c>
      <c r="G33" s="872">
        <v>32</v>
      </c>
      <c r="H33" s="868" t="s">
        <v>4</v>
      </c>
      <c r="I33" s="868" t="s">
        <v>395</v>
      </c>
      <c r="J33" s="873" t="s">
        <v>3596</v>
      </c>
      <c r="K33" s="878">
        <v>42428</v>
      </c>
      <c r="L33" s="869">
        <v>2011</v>
      </c>
      <c r="M33" s="868" t="s">
        <v>30</v>
      </c>
      <c r="N33" s="868" t="s">
        <v>5505</v>
      </c>
      <c r="O33" s="877">
        <v>42428</v>
      </c>
      <c r="P33" s="875"/>
    </row>
    <row r="34" spans="1:16" ht="30" hidden="1">
      <c r="A34" s="866">
        <v>13</v>
      </c>
      <c r="B34" s="867" t="s">
        <v>1944</v>
      </c>
      <c r="C34" s="868" t="s">
        <v>1956</v>
      </c>
      <c r="D34" s="868" t="s">
        <v>6429</v>
      </c>
      <c r="E34" s="911" t="s">
        <v>6429</v>
      </c>
      <c r="F34" s="871" t="s">
        <v>6430</v>
      </c>
      <c r="G34" s="872">
        <v>23</v>
      </c>
      <c r="H34" s="868" t="s">
        <v>1</v>
      </c>
      <c r="I34" s="868" t="s">
        <v>371</v>
      </c>
      <c r="J34" s="873" t="s">
        <v>3596</v>
      </c>
      <c r="K34" s="874">
        <v>42460</v>
      </c>
      <c r="L34" s="869">
        <v>2011</v>
      </c>
      <c r="M34" s="868" t="s">
        <v>3565</v>
      </c>
      <c r="N34" s="868" t="s">
        <v>5505</v>
      </c>
      <c r="O34" s="877">
        <v>42460</v>
      </c>
      <c r="P34" s="875"/>
    </row>
    <row r="35" spans="1:16" ht="30" hidden="1">
      <c r="A35" s="866">
        <v>13</v>
      </c>
      <c r="B35" s="867" t="s">
        <v>1944</v>
      </c>
      <c r="C35" s="868" t="s">
        <v>4951</v>
      </c>
      <c r="D35" s="868" t="s">
        <v>6293</v>
      </c>
      <c r="E35" s="911" t="s">
        <v>6294</v>
      </c>
      <c r="F35" s="871" t="s">
        <v>6295</v>
      </c>
      <c r="G35" s="872">
        <v>80</v>
      </c>
      <c r="H35" s="868" t="s">
        <v>1</v>
      </c>
      <c r="I35" s="868" t="s">
        <v>347</v>
      </c>
      <c r="J35" s="873" t="s">
        <v>3596</v>
      </c>
      <c r="K35" s="874">
        <v>42460</v>
      </c>
      <c r="L35" s="869">
        <v>2011</v>
      </c>
      <c r="M35" s="868" t="s">
        <v>3565</v>
      </c>
      <c r="N35" s="868" t="s">
        <v>5505</v>
      </c>
      <c r="O35" s="877">
        <v>42460</v>
      </c>
      <c r="P35" s="875"/>
    </row>
    <row r="36" spans="1:16" ht="31.5" hidden="1">
      <c r="A36" s="866">
        <v>14</v>
      </c>
      <c r="B36" s="867" t="s">
        <v>2070</v>
      </c>
      <c r="C36" s="868" t="s">
        <v>2078</v>
      </c>
      <c r="D36" s="868" t="s">
        <v>5077</v>
      </c>
      <c r="E36" s="911" t="s">
        <v>6440</v>
      </c>
      <c r="F36" s="871" t="s">
        <v>6686</v>
      </c>
      <c r="G36" s="872">
        <v>80</v>
      </c>
      <c r="H36" s="868" t="s">
        <v>1</v>
      </c>
      <c r="I36" s="868" t="s">
        <v>347</v>
      </c>
      <c r="J36" s="873" t="s">
        <v>3596</v>
      </c>
      <c r="K36" s="874">
        <v>42369</v>
      </c>
      <c r="L36" s="869">
        <v>2011</v>
      </c>
      <c r="M36" s="868" t="s">
        <v>3565</v>
      </c>
      <c r="N36" s="868" t="s">
        <v>5505</v>
      </c>
      <c r="O36" s="877">
        <v>42369</v>
      </c>
      <c r="P36" s="875"/>
    </row>
    <row r="37" spans="1:16" ht="31.5" hidden="1">
      <c r="A37" s="879">
        <v>14</v>
      </c>
      <c r="B37" s="880" t="s">
        <v>2070</v>
      </c>
      <c r="C37" s="881" t="s">
        <v>2078</v>
      </c>
      <c r="D37" s="881" t="s">
        <v>6425</v>
      </c>
      <c r="E37" s="886" t="s">
        <v>6426</v>
      </c>
      <c r="F37" s="884" t="s">
        <v>6687</v>
      </c>
      <c r="G37" s="885">
        <v>80</v>
      </c>
      <c r="H37" s="881" t="s">
        <v>1</v>
      </c>
      <c r="I37" s="881" t="s">
        <v>347</v>
      </c>
      <c r="J37" s="886" t="s">
        <v>3596</v>
      </c>
      <c r="K37" s="913">
        <v>42400</v>
      </c>
      <c r="L37" s="882">
        <v>2011</v>
      </c>
      <c r="M37" s="881" t="s">
        <v>3565</v>
      </c>
      <c r="N37" s="881" t="s">
        <v>5505</v>
      </c>
      <c r="O37" s="889">
        <v>42400</v>
      </c>
      <c r="P37" s="888" t="s">
        <v>6688</v>
      </c>
    </row>
    <row r="38" spans="1:16" ht="31.5" hidden="1">
      <c r="A38" s="866">
        <v>14</v>
      </c>
      <c r="B38" s="867" t="s">
        <v>2070</v>
      </c>
      <c r="C38" s="868" t="s">
        <v>2065</v>
      </c>
      <c r="D38" s="868" t="s">
        <v>5051</v>
      </c>
      <c r="E38" s="911" t="s">
        <v>6437</v>
      </c>
      <c r="F38" s="871" t="s">
        <v>6689</v>
      </c>
      <c r="G38" s="872">
        <v>77</v>
      </c>
      <c r="H38" s="868" t="s">
        <v>1</v>
      </c>
      <c r="I38" s="868" t="s">
        <v>347</v>
      </c>
      <c r="J38" s="873" t="s">
        <v>3596</v>
      </c>
      <c r="K38" s="874">
        <v>42399</v>
      </c>
      <c r="L38" s="869">
        <v>2011</v>
      </c>
      <c r="M38" s="868" t="s">
        <v>3565</v>
      </c>
      <c r="N38" s="868" t="s">
        <v>5505</v>
      </c>
      <c r="O38" s="877">
        <v>42400</v>
      </c>
      <c r="P38" s="875"/>
    </row>
    <row r="39" spans="1:16" ht="31.5" hidden="1">
      <c r="A39" s="866">
        <v>14</v>
      </c>
      <c r="B39" s="867" t="s">
        <v>2070</v>
      </c>
      <c r="C39" s="868" t="s">
        <v>2078</v>
      </c>
      <c r="D39" s="868" t="s">
        <v>6431</v>
      </c>
      <c r="E39" s="911" t="s">
        <v>6432</v>
      </c>
      <c r="F39" s="871" t="s">
        <v>6690</v>
      </c>
      <c r="G39" s="872">
        <v>80</v>
      </c>
      <c r="H39" s="868" t="s">
        <v>1</v>
      </c>
      <c r="I39" s="868" t="s">
        <v>347</v>
      </c>
      <c r="J39" s="873" t="s">
        <v>3596</v>
      </c>
      <c r="K39" s="874">
        <v>42428</v>
      </c>
      <c r="L39" s="869">
        <v>2011</v>
      </c>
      <c r="M39" s="868" t="s">
        <v>3565</v>
      </c>
      <c r="N39" s="868" t="s">
        <v>5505</v>
      </c>
      <c r="O39" s="912">
        <v>42428</v>
      </c>
      <c r="P39" s="875"/>
    </row>
    <row r="40" spans="1:16" ht="47.25" hidden="1">
      <c r="A40" s="866">
        <v>14</v>
      </c>
      <c r="B40" s="867" t="s">
        <v>2960</v>
      </c>
      <c r="C40" s="868" t="s">
        <v>2040</v>
      </c>
      <c r="D40" s="868" t="s">
        <v>3828</v>
      </c>
      <c r="E40" s="911" t="s">
        <v>3830</v>
      </c>
      <c r="F40" s="871" t="s">
        <v>3829</v>
      </c>
      <c r="G40" s="872">
        <v>79</v>
      </c>
      <c r="H40" s="868" t="s">
        <v>1</v>
      </c>
      <c r="I40" s="868" t="s">
        <v>347</v>
      </c>
      <c r="J40" s="873" t="s">
        <v>3596</v>
      </c>
      <c r="K40" s="874">
        <v>42460</v>
      </c>
      <c r="L40" s="869">
        <v>2011</v>
      </c>
      <c r="M40" s="868" t="s">
        <v>3565</v>
      </c>
      <c r="N40" s="868" t="s">
        <v>5505</v>
      </c>
      <c r="O40" s="912">
        <v>42460</v>
      </c>
      <c r="P40" s="875"/>
    </row>
    <row r="41" spans="1:16" ht="47.25" hidden="1">
      <c r="A41" s="866">
        <v>15</v>
      </c>
      <c r="B41" s="867" t="s">
        <v>2291</v>
      </c>
      <c r="C41" s="868" t="s">
        <v>2285</v>
      </c>
      <c r="D41" s="868" t="s">
        <v>6336</v>
      </c>
      <c r="E41" s="911" t="s">
        <v>6339</v>
      </c>
      <c r="F41" s="871" t="s">
        <v>2287</v>
      </c>
      <c r="G41" s="872">
        <v>80</v>
      </c>
      <c r="H41" s="868" t="s">
        <v>1</v>
      </c>
      <c r="I41" s="868" t="s">
        <v>347</v>
      </c>
      <c r="J41" s="873" t="s">
        <v>3596</v>
      </c>
      <c r="K41" s="874">
        <v>42277</v>
      </c>
      <c r="L41" s="869">
        <v>2011</v>
      </c>
      <c r="M41" s="868" t="s">
        <v>3565</v>
      </c>
      <c r="N41" s="868" t="s">
        <v>5505</v>
      </c>
      <c r="O41" s="912">
        <v>42277</v>
      </c>
      <c r="P41" s="875"/>
    </row>
    <row r="42" spans="1:16" ht="30" hidden="1">
      <c r="A42" s="866">
        <v>15</v>
      </c>
      <c r="B42" s="867" t="s">
        <v>2240</v>
      </c>
      <c r="C42" s="868" t="s">
        <v>2239</v>
      </c>
      <c r="D42" s="868" t="s">
        <v>6399</v>
      </c>
      <c r="E42" s="911" t="s">
        <v>6400</v>
      </c>
      <c r="F42" s="871" t="s">
        <v>6401</v>
      </c>
      <c r="G42" s="872">
        <v>80</v>
      </c>
      <c r="H42" s="868" t="s">
        <v>1</v>
      </c>
      <c r="I42" s="868" t="s">
        <v>347</v>
      </c>
      <c r="J42" s="873" t="s">
        <v>3596</v>
      </c>
      <c r="K42" s="874">
        <v>42277</v>
      </c>
      <c r="L42" s="869">
        <v>2011</v>
      </c>
      <c r="M42" s="868" t="s">
        <v>3565</v>
      </c>
      <c r="N42" s="868" t="s">
        <v>5505</v>
      </c>
      <c r="O42" s="912">
        <v>42277</v>
      </c>
      <c r="P42" s="875"/>
    </row>
    <row r="43" spans="1:16" ht="31.5" hidden="1">
      <c r="A43" s="866">
        <v>15</v>
      </c>
      <c r="B43" s="867" t="s">
        <v>2993</v>
      </c>
      <c r="C43" s="868" t="s">
        <v>2269</v>
      </c>
      <c r="D43" s="868" t="s">
        <v>6341</v>
      </c>
      <c r="E43" s="911" t="s">
        <v>6342</v>
      </c>
      <c r="F43" s="871" t="s">
        <v>6343</v>
      </c>
      <c r="G43" s="872">
        <v>65</v>
      </c>
      <c r="H43" s="868" t="s">
        <v>1</v>
      </c>
      <c r="I43" s="868" t="s">
        <v>347</v>
      </c>
      <c r="J43" s="873" t="s">
        <v>3596</v>
      </c>
      <c r="K43" s="874">
        <v>42338</v>
      </c>
      <c r="L43" s="869">
        <v>2011</v>
      </c>
      <c r="M43" s="868" t="s">
        <v>3565</v>
      </c>
      <c r="N43" s="868" t="s">
        <v>5505</v>
      </c>
      <c r="O43" s="877">
        <v>42338</v>
      </c>
      <c r="P43" s="875"/>
    </row>
    <row r="44" spans="1:16" ht="31.5" hidden="1">
      <c r="A44" s="866">
        <v>15</v>
      </c>
      <c r="B44" s="867" t="s">
        <v>2217</v>
      </c>
      <c r="C44" s="868" t="s">
        <v>2216</v>
      </c>
      <c r="D44" s="868" t="s">
        <v>3849</v>
      </c>
      <c r="E44" s="911" t="s">
        <v>3851</v>
      </c>
      <c r="F44" s="871" t="s">
        <v>3852</v>
      </c>
      <c r="G44" s="872">
        <v>10</v>
      </c>
      <c r="H44" s="868" t="s">
        <v>1</v>
      </c>
      <c r="I44" s="868" t="s">
        <v>371</v>
      </c>
      <c r="J44" s="873" t="s">
        <v>3596</v>
      </c>
      <c r="K44" s="874">
        <v>42369</v>
      </c>
      <c r="L44" s="869">
        <v>2011</v>
      </c>
      <c r="M44" s="868" t="s">
        <v>3565</v>
      </c>
      <c r="N44" s="868" t="s">
        <v>5505</v>
      </c>
      <c r="O44" s="912">
        <v>42460</v>
      </c>
      <c r="P44" s="875"/>
    </row>
    <row r="45" spans="1:16" ht="31.5" hidden="1">
      <c r="A45" s="866">
        <v>15</v>
      </c>
      <c r="B45" s="867" t="s">
        <v>2185</v>
      </c>
      <c r="C45" s="868" t="s">
        <v>2184</v>
      </c>
      <c r="D45" s="868" t="s">
        <v>6316</v>
      </c>
      <c r="E45" s="911" t="s">
        <v>6320</v>
      </c>
      <c r="F45" s="871" t="s">
        <v>6691</v>
      </c>
      <c r="G45" s="872">
        <v>80</v>
      </c>
      <c r="H45" s="868" t="s">
        <v>1</v>
      </c>
      <c r="I45" s="868" t="s">
        <v>347</v>
      </c>
      <c r="J45" s="873" t="s">
        <v>3596</v>
      </c>
      <c r="K45" s="874">
        <v>42369</v>
      </c>
      <c r="L45" s="869">
        <v>2011</v>
      </c>
      <c r="M45" s="868" t="s">
        <v>3565</v>
      </c>
      <c r="N45" s="868" t="s">
        <v>5505</v>
      </c>
      <c r="O45" s="877">
        <v>42369</v>
      </c>
      <c r="P45" s="875"/>
    </row>
    <row r="46" spans="1:16" ht="31.5" hidden="1">
      <c r="A46" s="866">
        <v>15</v>
      </c>
      <c r="B46" s="867" t="s">
        <v>2217</v>
      </c>
      <c r="C46" s="868" t="s">
        <v>2216</v>
      </c>
      <c r="D46" s="868" t="s">
        <v>6308</v>
      </c>
      <c r="E46" s="911" t="s">
        <v>6309</v>
      </c>
      <c r="F46" s="871" t="s">
        <v>6310</v>
      </c>
      <c r="G46" s="872">
        <v>70</v>
      </c>
      <c r="H46" s="868" t="s">
        <v>1</v>
      </c>
      <c r="I46" s="868" t="s">
        <v>347</v>
      </c>
      <c r="J46" s="873" t="s">
        <v>3596</v>
      </c>
      <c r="K46" s="874">
        <v>42460</v>
      </c>
      <c r="L46" s="869">
        <v>2011</v>
      </c>
      <c r="M46" s="868" t="s">
        <v>3565</v>
      </c>
      <c r="N46" s="868" t="s">
        <v>5505</v>
      </c>
      <c r="O46" s="877">
        <v>42460</v>
      </c>
      <c r="P46" s="875"/>
    </row>
    <row r="47" spans="1:16" ht="31.5" hidden="1">
      <c r="A47" s="866">
        <v>15</v>
      </c>
      <c r="B47" s="867" t="s">
        <v>2993</v>
      </c>
      <c r="C47" s="868" t="s">
        <v>2269</v>
      </c>
      <c r="D47" s="869" t="s">
        <v>6341</v>
      </c>
      <c r="E47" s="870" t="s">
        <v>6342</v>
      </c>
      <c r="F47" s="871" t="s">
        <v>6343</v>
      </c>
      <c r="G47" s="872">
        <v>10</v>
      </c>
      <c r="H47" s="868" t="s">
        <v>1</v>
      </c>
      <c r="I47" s="868" t="s">
        <v>371</v>
      </c>
      <c r="J47" s="873" t="s">
        <v>4001</v>
      </c>
      <c r="K47" s="916">
        <v>42825</v>
      </c>
      <c r="L47" s="869">
        <v>2013</v>
      </c>
      <c r="M47" s="917" t="s">
        <v>3565</v>
      </c>
      <c r="N47" s="868" t="s">
        <v>5505</v>
      </c>
      <c r="O47" s="918">
        <v>42338</v>
      </c>
      <c r="P47" s="875" t="s">
        <v>6692</v>
      </c>
    </row>
    <row r="48" spans="1:16" ht="30" hidden="1">
      <c r="A48" s="866">
        <v>16</v>
      </c>
      <c r="B48" s="867" t="s">
        <v>3019</v>
      </c>
      <c r="C48" s="868" t="s">
        <v>2435</v>
      </c>
      <c r="D48" s="868" t="s">
        <v>5274</v>
      </c>
      <c r="E48" s="911" t="s">
        <v>5918</v>
      </c>
      <c r="F48" s="871" t="s">
        <v>6693</v>
      </c>
      <c r="G48" s="872">
        <v>16</v>
      </c>
      <c r="H48" s="868" t="s">
        <v>1</v>
      </c>
      <c r="I48" s="868" t="s">
        <v>371</v>
      </c>
      <c r="J48" s="873" t="s">
        <v>3596</v>
      </c>
      <c r="K48" s="916">
        <v>42226</v>
      </c>
      <c r="L48" s="869">
        <v>2011</v>
      </c>
      <c r="M48" s="868" t="s">
        <v>6694</v>
      </c>
      <c r="N48" s="868" t="s">
        <v>5505</v>
      </c>
      <c r="O48" s="918">
        <v>42282</v>
      </c>
      <c r="P48" s="875"/>
    </row>
    <row r="49" spans="1:16" ht="31.5" hidden="1">
      <c r="A49" s="866">
        <v>16</v>
      </c>
      <c r="B49" s="867" t="s">
        <v>5272</v>
      </c>
      <c r="C49" s="868" t="s">
        <v>2435</v>
      </c>
      <c r="D49" s="868" t="s">
        <v>5281</v>
      </c>
      <c r="E49" s="911" t="s">
        <v>5922</v>
      </c>
      <c r="F49" s="871" t="s">
        <v>5282</v>
      </c>
      <c r="G49" s="872">
        <v>23</v>
      </c>
      <c r="H49" s="868" t="s">
        <v>1</v>
      </c>
      <c r="I49" s="868" t="s">
        <v>371</v>
      </c>
      <c r="J49" s="873" t="s">
        <v>3596</v>
      </c>
      <c r="K49" s="878">
        <v>42241</v>
      </c>
      <c r="L49" s="869">
        <v>2011</v>
      </c>
      <c r="M49" s="868" t="s">
        <v>6694</v>
      </c>
      <c r="N49" s="868" t="s">
        <v>5505</v>
      </c>
      <c r="O49" s="912">
        <v>42370</v>
      </c>
      <c r="P49" s="875" t="s">
        <v>6688</v>
      </c>
    </row>
    <row r="50" spans="1:16" ht="31.5">
      <c r="A50" s="866">
        <v>16</v>
      </c>
      <c r="B50" s="867" t="s">
        <v>3450</v>
      </c>
      <c r="C50" s="868" t="s">
        <v>2643</v>
      </c>
      <c r="D50" s="868" t="s">
        <v>6066</v>
      </c>
      <c r="E50" s="911" t="s">
        <v>6067</v>
      </c>
      <c r="F50" s="871" t="s">
        <v>6695</v>
      </c>
      <c r="G50" s="872">
        <v>80</v>
      </c>
      <c r="H50" s="868" t="s">
        <v>4</v>
      </c>
      <c r="I50" s="868" t="s">
        <v>395</v>
      </c>
      <c r="J50" s="873" t="s">
        <v>3596</v>
      </c>
      <c r="K50" s="874">
        <v>42231</v>
      </c>
      <c r="L50" s="869">
        <v>2011</v>
      </c>
      <c r="M50" s="868" t="s">
        <v>30</v>
      </c>
      <c r="N50" s="868" t="s">
        <v>5505</v>
      </c>
      <c r="O50" s="912">
        <v>42277</v>
      </c>
      <c r="P50" s="875" t="s">
        <v>6688</v>
      </c>
    </row>
    <row r="51" spans="1:16" ht="30" hidden="1">
      <c r="A51" s="866">
        <v>16</v>
      </c>
      <c r="B51" s="867" t="s">
        <v>5849</v>
      </c>
      <c r="C51" s="868" t="s">
        <v>2507</v>
      </c>
      <c r="D51" s="868" t="s">
        <v>5367</v>
      </c>
      <c r="E51" s="911" t="s">
        <v>5850</v>
      </c>
      <c r="F51" s="871" t="s">
        <v>2509</v>
      </c>
      <c r="G51" s="872">
        <v>23</v>
      </c>
      <c r="H51" s="868" t="s">
        <v>1</v>
      </c>
      <c r="I51" s="868" t="s">
        <v>371</v>
      </c>
      <c r="J51" s="873" t="s">
        <v>3596</v>
      </c>
      <c r="K51" s="878">
        <v>42248</v>
      </c>
      <c r="L51" s="869">
        <v>2011</v>
      </c>
      <c r="M51" s="868" t="s">
        <v>30</v>
      </c>
      <c r="N51" s="868" t="s">
        <v>5505</v>
      </c>
      <c r="O51" s="912">
        <v>42309</v>
      </c>
      <c r="P51" s="875"/>
    </row>
    <row r="52" spans="1:16" ht="47.25" hidden="1">
      <c r="A52" s="866">
        <v>16</v>
      </c>
      <c r="B52" s="867" t="s">
        <v>2396</v>
      </c>
      <c r="C52" s="868" t="s">
        <v>2379</v>
      </c>
      <c r="D52" s="868" t="s">
        <v>5238</v>
      </c>
      <c r="E52" s="911" t="s">
        <v>5974</v>
      </c>
      <c r="F52" s="871" t="s">
        <v>6696</v>
      </c>
      <c r="G52" s="872">
        <v>80</v>
      </c>
      <c r="H52" s="868" t="s">
        <v>1</v>
      </c>
      <c r="I52" s="868" t="s">
        <v>347</v>
      </c>
      <c r="J52" s="873" t="s">
        <v>3596</v>
      </c>
      <c r="K52" s="874">
        <v>42287</v>
      </c>
      <c r="L52" s="869">
        <v>2011</v>
      </c>
      <c r="M52" s="868" t="s">
        <v>3565</v>
      </c>
      <c r="N52" s="868" t="s">
        <v>5505</v>
      </c>
      <c r="O52" s="877">
        <v>42296</v>
      </c>
      <c r="P52" s="875"/>
    </row>
    <row r="53" spans="1:16" ht="31.5" hidden="1">
      <c r="A53" s="866">
        <v>16</v>
      </c>
      <c r="B53" s="867" t="s">
        <v>2634</v>
      </c>
      <c r="C53" s="868" t="s">
        <v>2629</v>
      </c>
      <c r="D53" s="868" t="s">
        <v>5944</v>
      </c>
      <c r="E53" s="911" t="s">
        <v>5945</v>
      </c>
      <c r="F53" s="871" t="s">
        <v>5946</v>
      </c>
      <c r="G53" s="872">
        <v>11</v>
      </c>
      <c r="H53" s="868" t="s">
        <v>1</v>
      </c>
      <c r="I53" s="868" t="s">
        <v>371</v>
      </c>
      <c r="J53" s="873" t="s">
        <v>3596</v>
      </c>
      <c r="K53" s="874">
        <v>42338</v>
      </c>
      <c r="L53" s="869">
        <v>2011</v>
      </c>
      <c r="M53" s="868" t="s">
        <v>3565</v>
      </c>
      <c r="N53" s="868" t="s">
        <v>5505</v>
      </c>
      <c r="O53" s="912">
        <v>42338</v>
      </c>
      <c r="P53" s="875"/>
    </row>
    <row r="54" spans="1:16" ht="47.25" hidden="1">
      <c r="A54" s="866">
        <v>16</v>
      </c>
      <c r="B54" s="867" t="s">
        <v>2396</v>
      </c>
      <c r="C54" s="868" t="s">
        <v>2379</v>
      </c>
      <c r="D54" s="868" t="s">
        <v>3870</v>
      </c>
      <c r="E54" s="911" t="s">
        <v>3870</v>
      </c>
      <c r="F54" s="871" t="s">
        <v>3871</v>
      </c>
      <c r="G54" s="872">
        <v>26</v>
      </c>
      <c r="H54" s="868" t="s">
        <v>1</v>
      </c>
      <c r="I54" s="868" t="s">
        <v>371</v>
      </c>
      <c r="J54" s="873" t="s">
        <v>3596</v>
      </c>
      <c r="K54" s="791">
        <v>42321</v>
      </c>
      <c r="L54" s="919">
        <v>2011</v>
      </c>
      <c r="M54" s="868" t="s">
        <v>30</v>
      </c>
      <c r="N54" s="868" t="s">
        <v>5505</v>
      </c>
      <c r="O54" s="877">
        <v>42321</v>
      </c>
      <c r="P54" s="875"/>
    </row>
    <row r="55" spans="1:16" ht="47.25" hidden="1">
      <c r="A55" s="866">
        <v>16</v>
      </c>
      <c r="B55" s="867" t="s">
        <v>5836</v>
      </c>
      <c r="C55" s="868" t="s">
        <v>5354</v>
      </c>
      <c r="D55" s="868" t="s">
        <v>5362</v>
      </c>
      <c r="E55" s="911" t="s">
        <v>5837</v>
      </c>
      <c r="F55" s="871" t="s">
        <v>5363</v>
      </c>
      <c r="G55" s="872">
        <v>62</v>
      </c>
      <c r="H55" s="868" t="s">
        <v>1</v>
      </c>
      <c r="I55" s="868" t="s">
        <v>347</v>
      </c>
      <c r="J55" s="873" t="s">
        <v>3596</v>
      </c>
      <c r="K55" s="874">
        <v>42324</v>
      </c>
      <c r="L55" s="869">
        <v>2011</v>
      </c>
      <c r="M55" s="868" t="s">
        <v>3565</v>
      </c>
      <c r="N55" s="868" t="s">
        <v>5505</v>
      </c>
      <c r="O55" s="877">
        <v>42338</v>
      </c>
      <c r="P55" s="875"/>
    </row>
    <row r="56" spans="1:16" ht="30" hidden="1">
      <c r="A56" s="866">
        <v>16</v>
      </c>
      <c r="B56" s="867" t="s">
        <v>3019</v>
      </c>
      <c r="C56" s="868" t="s">
        <v>2435</v>
      </c>
      <c r="D56" s="868" t="s">
        <v>3896</v>
      </c>
      <c r="E56" s="911" t="s">
        <v>3898</v>
      </c>
      <c r="F56" s="871" t="s">
        <v>3897</v>
      </c>
      <c r="G56" s="872">
        <v>4</v>
      </c>
      <c r="H56" s="868" t="s">
        <v>1</v>
      </c>
      <c r="I56" s="868" t="s">
        <v>371</v>
      </c>
      <c r="J56" s="873" t="s">
        <v>3596</v>
      </c>
      <c r="K56" s="874">
        <v>42384</v>
      </c>
      <c r="L56" s="869">
        <v>2011</v>
      </c>
      <c r="M56" s="868" t="s">
        <v>6697</v>
      </c>
      <c r="N56" s="868" t="s">
        <v>5505</v>
      </c>
      <c r="O56" s="912">
        <v>42384</v>
      </c>
      <c r="P56" s="875"/>
    </row>
    <row r="57" spans="1:16" ht="30">
      <c r="A57" s="866">
        <v>16</v>
      </c>
      <c r="B57" s="867" t="s">
        <v>2428</v>
      </c>
      <c r="C57" s="868" t="s">
        <v>2413</v>
      </c>
      <c r="D57" s="868" t="s">
        <v>6116</v>
      </c>
      <c r="E57" s="911" t="s">
        <v>6117</v>
      </c>
      <c r="F57" s="871" t="s">
        <v>6698</v>
      </c>
      <c r="G57" s="872">
        <v>70</v>
      </c>
      <c r="H57" s="868" t="s">
        <v>4</v>
      </c>
      <c r="I57" s="868" t="s">
        <v>395</v>
      </c>
      <c r="J57" s="873" t="s">
        <v>3596</v>
      </c>
      <c r="K57" s="878">
        <v>42400</v>
      </c>
      <c r="L57" s="869">
        <v>2011</v>
      </c>
      <c r="M57" s="868" t="s">
        <v>30</v>
      </c>
      <c r="N57" s="868" t="s">
        <v>5505</v>
      </c>
      <c r="O57" s="877">
        <v>42400</v>
      </c>
      <c r="P57" s="875"/>
    </row>
    <row r="58" spans="1:16" ht="31.5" hidden="1">
      <c r="A58" s="866">
        <v>16</v>
      </c>
      <c r="B58" s="867" t="s">
        <v>2574</v>
      </c>
      <c r="C58" s="868" t="s">
        <v>2563</v>
      </c>
      <c r="D58" s="868" t="s">
        <v>5953</v>
      </c>
      <c r="E58" s="911" t="s">
        <v>5954</v>
      </c>
      <c r="F58" s="871" t="s">
        <v>5955</v>
      </c>
      <c r="G58" s="872">
        <v>64</v>
      </c>
      <c r="H58" s="868" t="s">
        <v>1</v>
      </c>
      <c r="I58" s="868" t="s">
        <v>347</v>
      </c>
      <c r="J58" s="873" t="s">
        <v>3596</v>
      </c>
      <c r="K58" s="878">
        <v>42426</v>
      </c>
      <c r="L58" s="869">
        <v>2011</v>
      </c>
      <c r="M58" s="868" t="s">
        <v>3565</v>
      </c>
      <c r="N58" s="868" t="s">
        <v>5505</v>
      </c>
      <c r="O58" s="877">
        <v>42426</v>
      </c>
      <c r="P58" s="875"/>
    </row>
    <row r="59" spans="1:16" ht="30" hidden="1">
      <c r="A59" s="920">
        <v>16</v>
      </c>
      <c r="B59" s="921" t="s">
        <v>2546</v>
      </c>
      <c r="C59" s="922" t="s">
        <v>2540</v>
      </c>
      <c r="D59" s="922" t="s">
        <v>5982</v>
      </c>
      <c r="E59" s="923" t="s">
        <v>5983</v>
      </c>
      <c r="F59" s="924" t="s">
        <v>5984</v>
      </c>
      <c r="G59" s="925">
        <v>31</v>
      </c>
      <c r="H59" s="922" t="s">
        <v>1</v>
      </c>
      <c r="I59" s="922" t="s">
        <v>371</v>
      </c>
      <c r="J59" s="923" t="s">
        <v>3596</v>
      </c>
      <c r="K59" s="887">
        <v>42443</v>
      </c>
      <c r="L59" s="882">
        <v>2011</v>
      </c>
      <c r="M59" s="922" t="s">
        <v>3565</v>
      </c>
      <c r="N59" s="922" t="s">
        <v>5505</v>
      </c>
      <c r="O59" s="889">
        <v>42443</v>
      </c>
      <c r="P59" s="926" t="s">
        <v>6699</v>
      </c>
    </row>
    <row r="60" spans="1:16" ht="31.5" hidden="1">
      <c r="A60" s="879">
        <v>17</v>
      </c>
      <c r="B60" s="880" t="s">
        <v>6700</v>
      </c>
      <c r="C60" s="881" t="s">
        <v>2728</v>
      </c>
      <c r="D60" s="881" t="s">
        <v>6701</v>
      </c>
      <c r="E60" s="886" t="s">
        <v>6702</v>
      </c>
      <c r="F60" s="884" t="s">
        <v>6703</v>
      </c>
      <c r="G60" s="885">
        <v>16</v>
      </c>
      <c r="H60" s="881" t="s">
        <v>1</v>
      </c>
      <c r="I60" s="881" t="s">
        <v>371</v>
      </c>
      <c r="J60" s="886" t="s">
        <v>3596</v>
      </c>
      <c r="K60" s="887">
        <v>42248</v>
      </c>
      <c r="L60" s="882" t="s">
        <v>16</v>
      </c>
      <c r="M60" s="881" t="s">
        <v>30</v>
      </c>
      <c r="N60" s="881" t="s">
        <v>5505</v>
      </c>
      <c r="O60" s="914">
        <v>42460</v>
      </c>
      <c r="P60" s="888"/>
    </row>
    <row r="61" spans="1:16" ht="31.5" hidden="1">
      <c r="A61" s="866">
        <v>17</v>
      </c>
      <c r="B61" s="867" t="s">
        <v>2692</v>
      </c>
      <c r="C61" s="868" t="s">
        <v>2691</v>
      </c>
      <c r="D61" s="868" t="s">
        <v>6008</v>
      </c>
      <c r="E61" s="911" t="s">
        <v>6009</v>
      </c>
      <c r="F61" s="871" t="s">
        <v>6012</v>
      </c>
      <c r="G61" s="872">
        <v>62</v>
      </c>
      <c r="H61" s="868" t="s">
        <v>1</v>
      </c>
      <c r="I61" s="868" t="s">
        <v>347</v>
      </c>
      <c r="J61" s="873" t="s">
        <v>3596</v>
      </c>
      <c r="K61" s="878">
        <v>42331</v>
      </c>
      <c r="L61" s="869">
        <v>2011</v>
      </c>
      <c r="M61" s="868" t="s">
        <v>3565</v>
      </c>
      <c r="N61" s="927" t="s">
        <v>5505</v>
      </c>
      <c r="O61" s="877">
        <v>42331</v>
      </c>
      <c r="P61" s="928"/>
    </row>
  </sheetData>
  <autoFilter ref="A1:P61" xr:uid="{00000000-0009-0000-0000-000013000000}">
    <filterColumn colId="7">
      <filters>
        <filter val="GARD"/>
      </filters>
    </filterColumn>
  </autoFilter>
  <customSheetViews>
    <customSheetView guid="{4C44FD3C-4CF5-4F78-B86F-6FE8BBA84517}" scale="80" filter="1" showAutoFilter="1" hiddenColumns="1" state="hidden">
      <selection activeCell="P135" sqref="P135"/>
      <pageMargins left="0" right="0" top="0" bottom="0" header="0" footer="0"/>
      <autoFilter ref="A1:P61" xr:uid="{39948803-9F30-418B-AD09-E198839AA1BC}">
        <filterColumn colId="7">
          <filters>
            <filter val="GARD"/>
          </filters>
        </filterColumn>
      </autoFilter>
    </customSheetView>
    <customSheetView guid="{F1AC79C2-47D0-4304-B7A6-B833DA60E4BD}" scale="80" filter="1" showAutoFilter="1" hiddenColumns="1" state="hidden">
      <selection activeCell="P135" sqref="P135"/>
      <pageMargins left="0" right="0" top="0" bottom="0" header="0" footer="0"/>
      <autoFilter ref="A1:P61" xr:uid="{1A0C099F-0530-4864-9A6D-717F5B68B90D}">
        <filterColumn colId="7">
          <filters>
            <filter val="GARD"/>
          </filters>
        </filterColumn>
      </autoFilter>
    </customSheetView>
  </customSheetViews>
  <dataValidations count="1">
    <dataValidation type="list" allowBlank="1" showInputMessage="1" showErrorMessage="1" sqref="M2:M61" xr:uid="{00000000-0002-0000-1300-000000000000}">
      <formula1>PFI</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19">
    <tabColor theme="6" tint="-0.249977111117893"/>
    <pageSetUpPr fitToPage="1"/>
  </sheetPr>
  <dimension ref="A1:K37"/>
  <sheetViews>
    <sheetView workbookViewId="0"/>
  </sheetViews>
  <sheetFormatPr defaultColWidth="11.5703125" defaultRowHeight="15"/>
  <cols>
    <col min="7" max="7" width="11.5703125" style="14"/>
  </cols>
  <sheetData>
    <row r="1" spans="1:11">
      <c r="A1" s="929"/>
      <c r="B1" s="929"/>
      <c r="C1" s="930"/>
      <c r="D1" s="930"/>
      <c r="E1" s="929"/>
      <c r="F1" s="929"/>
      <c r="G1" s="929"/>
      <c r="H1" s="929"/>
      <c r="I1" s="931"/>
      <c r="J1" s="929"/>
      <c r="K1" s="932"/>
    </row>
    <row r="2" spans="1:11">
      <c r="A2" s="933"/>
      <c r="B2" s="934"/>
      <c r="C2" s="935"/>
      <c r="D2" s="935"/>
      <c r="E2" s="936"/>
      <c r="F2" s="935"/>
      <c r="G2" s="933"/>
      <c r="H2" s="933"/>
      <c r="I2" s="934"/>
      <c r="J2" s="933"/>
      <c r="K2" s="937"/>
    </row>
    <row r="3" spans="1:11">
      <c r="A3" s="933"/>
      <c r="B3" s="934"/>
      <c r="C3" s="935"/>
      <c r="D3" s="935"/>
      <c r="E3" s="936"/>
      <c r="F3" s="935"/>
      <c r="G3" s="933"/>
      <c r="H3" s="933"/>
      <c r="I3" s="934"/>
      <c r="J3" s="933"/>
      <c r="K3" s="937"/>
    </row>
    <row r="4" spans="1:11">
      <c r="A4" s="933"/>
      <c r="B4" s="934"/>
      <c r="C4" s="935"/>
      <c r="D4" s="935"/>
      <c r="E4" s="936"/>
      <c r="F4" s="935"/>
      <c r="G4" s="933"/>
      <c r="H4" s="933"/>
      <c r="I4" s="934"/>
      <c r="J4" s="933"/>
      <c r="K4" s="937"/>
    </row>
    <row r="5" spans="1:11">
      <c r="A5" s="933"/>
      <c r="B5" s="934"/>
      <c r="C5" s="935"/>
      <c r="D5" s="935"/>
      <c r="E5" s="936"/>
      <c r="F5" s="935"/>
      <c r="G5" s="933"/>
      <c r="H5" s="933"/>
      <c r="I5" s="934"/>
      <c r="J5" s="933"/>
      <c r="K5" s="937"/>
    </row>
    <row r="6" spans="1:11">
      <c r="A6" s="933"/>
      <c r="B6" s="934"/>
      <c r="C6" s="935"/>
      <c r="D6" s="935"/>
      <c r="E6" s="936"/>
      <c r="F6" s="935"/>
      <c r="G6" s="933"/>
      <c r="H6" s="933"/>
      <c r="I6" s="934"/>
      <c r="J6" s="933"/>
      <c r="K6" s="937"/>
    </row>
    <row r="7" spans="1:11">
      <c r="A7" s="933"/>
      <c r="B7" s="934"/>
      <c r="C7" s="935"/>
      <c r="D7" s="935"/>
      <c r="E7" s="936"/>
      <c r="F7" s="935"/>
      <c r="G7" s="933"/>
      <c r="H7" s="933"/>
      <c r="I7" s="934"/>
      <c r="J7" s="933"/>
      <c r="K7" s="932"/>
    </row>
    <row r="8" spans="1:11">
      <c r="A8" s="933"/>
      <c r="B8" s="934"/>
      <c r="C8" s="935"/>
      <c r="D8" s="935"/>
      <c r="E8" s="936"/>
      <c r="F8" s="935"/>
      <c r="G8" s="933"/>
      <c r="H8" s="933"/>
      <c r="I8" s="934"/>
      <c r="J8" s="933"/>
      <c r="K8" s="932"/>
    </row>
    <row r="9" spans="1:11">
      <c r="A9" s="933"/>
      <c r="B9" s="934"/>
      <c r="C9" s="935"/>
      <c r="D9" s="935"/>
      <c r="E9" s="936"/>
      <c r="F9" s="935"/>
      <c r="G9" s="933"/>
      <c r="H9" s="933"/>
      <c r="I9" s="934"/>
      <c r="J9" s="933"/>
      <c r="K9" s="937"/>
    </row>
    <row r="10" spans="1:11">
      <c r="A10" s="933"/>
      <c r="B10" s="934"/>
      <c r="C10" s="935"/>
      <c r="D10" s="935"/>
      <c r="E10" s="936"/>
      <c r="F10" s="935"/>
      <c r="G10" s="933"/>
      <c r="H10" s="933"/>
      <c r="I10" s="934"/>
      <c r="J10" s="933"/>
      <c r="K10" s="932"/>
    </row>
    <row r="11" spans="1:11">
      <c r="A11" s="933"/>
      <c r="B11" s="934"/>
      <c r="C11" s="935"/>
      <c r="D11" s="935"/>
      <c r="E11" s="936"/>
      <c r="F11" s="935"/>
      <c r="G11" s="933"/>
      <c r="H11" s="933"/>
      <c r="I11" s="934"/>
      <c r="J11" s="933"/>
      <c r="K11" s="937"/>
    </row>
    <row r="12" spans="1:11">
      <c r="A12" s="933"/>
      <c r="B12" s="934"/>
      <c r="C12" s="935"/>
      <c r="D12" s="935"/>
      <c r="E12" s="936"/>
      <c r="F12" s="935"/>
      <c r="G12" s="933"/>
      <c r="H12" s="933"/>
      <c r="I12" s="934"/>
      <c r="J12" s="933"/>
      <c r="K12" s="937"/>
    </row>
    <row r="13" spans="1:11">
      <c r="A13" s="933"/>
      <c r="B13" s="934"/>
      <c r="C13" s="935"/>
      <c r="D13" s="935"/>
      <c r="E13" s="936"/>
      <c r="F13" s="935"/>
      <c r="G13" s="933"/>
      <c r="H13" s="933"/>
      <c r="I13" s="934"/>
      <c r="J13" s="933"/>
      <c r="K13" s="937"/>
    </row>
    <row r="14" spans="1:11">
      <c r="A14" s="933"/>
      <c r="B14" s="934"/>
      <c r="C14" s="935"/>
      <c r="D14" s="935"/>
      <c r="E14" s="936"/>
      <c r="F14" s="935"/>
      <c r="G14" s="933"/>
      <c r="H14" s="933"/>
      <c r="I14" s="934"/>
      <c r="J14" s="933"/>
      <c r="K14" s="937"/>
    </row>
    <row r="15" spans="1:11">
      <c r="A15" s="933"/>
      <c r="B15" s="934"/>
      <c r="C15" s="935"/>
      <c r="D15" s="935"/>
      <c r="E15" s="936"/>
      <c r="F15" s="935"/>
      <c r="G15" s="933"/>
      <c r="H15" s="933"/>
      <c r="I15" s="934"/>
      <c r="J15" s="933"/>
      <c r="K15" s="937"/>
    </row>
    <row r="16" spans="1:11">
      <c r="A16" s="933"/>
      <c r="B16" s="934"/>
      <c r="C16" s="935"/>
      <c r="D16" s="935"/>
      <c r="E16" s="936"/>
      <c r="F16" s="935"/>
      <c r="G16" s="933"/>
      <c r="H16" s="933"/>
      <c r="I16" s="934"/>
      <c r="J16" s="933"/>
      <c r="K16" s="937"/>
    </row>
    <row r="17" spans="1:11">
      <c r="A17" s="933"/>
      <c r="B17" s="934"/>
      <c r="C17" s="935"/>
      <c r="D17" s="935"/>
      <c r="E17" s="936"/>
      <c r="F17" s="935"/>
      <c r="G17" s="933"/>
      <c r="H17" s="933"/>
      <c r="I17" s="934"/>
      <c r="J17" s="933"/>
      <c r="K17" s="932"/>
    </row>
    <row r="18" spans="1:11">
      <c r="A18" s="933"/>
      <c r="B18" s="934"/>
      <c r="C18" s="935"/>
      <c r="D18" s="935"/>
      <c r="E18" s="936"/>
      <c r="F18" s="935"/>
      <c r="G18" s="933"/>
      <c r="H18" s="933"/>
      <c r="I18" s="934"/>
      <c r="J18" s="933"/>
      <c r="K18" s="937"/>
    </row>
    <row r="19" spans="1:11">
      <c r="A19" s="933"/>
      <c r="B19" s="934"/>
      <c r="C19" s="935"/>
      <c r="D19" s="935"/>
      <c r="E19" s="936"/>
      <c r="F19" s="935"/>
      <c r="G19" s="933"/>
      <c r="H19" s="933"/>
      <c r="I19" s="934"/>
      <c r="J19" s="933"/>
      <c r="K19" s="937"/>
    </row>
    <row r="20" spans="1:11">
      <c r="A20" s="933"/>
      <c r="B20" s="934"/>
      <c r="C20" s="935"/>
      <c r="D20" s="935"/>
      <c r="E20" s="936"/>
      <c r="F20" s="935"/>
      <c r="G20" s="933"/>
      <c r="H20" s="933"/>
      <c r="I20" s="934"/>
      <c r="J20" s="933"/>
      <c r="K20" s="932"/>
    </row>
    <row r="21" spans="1:11">
      <c r="A21" s="933"/>
      <c r="B21" s="934"/>
      <c r="C21" s="935"/>
      <c r="D21" s="935"/>
      <c r="E21" s="936"/>
      <c r="F21" s="935"/>
      <c r="G21" s="933"/>
      <c r="H21" s="933"/>
      <c r="I21" s="934"/>
      <c r="J21" s="933"/>
      <c r="K21" s="937"/>
    </row>
    <row r="22" spans="1:11">
      <c r="A22" s="933"/>
      <c r="B22" s="934"/>
      <c r="C22" s="935"/>
      <c r="D22" s="935"/>
      <c r="E22" s="936"/>
      <c r="F22" s="935"/>
      <c r="G22" s="933"/>
      <c r="H22" s="933"/>
      <c r="I22" s="934"/>
      <c r="J22" s="933"/>
      <c r="K22" s="932"/>
    </row>
    <row r="23" spans="1:11">
      <c r="A23" s="933"/>
      <c r="B23" s="934"/>
      <c r="C23" s="935"/>
      <c r="D23" s="935"/>
      <c r="E23" s="936"/>
      <c r="F23" s="935"/>
      <c r="G23" s="933"/>
      <c r="H23" s="933"/>
      <c r="I23" s="934"/>
      <c r="J23" s="933"/>
      <c r="K23" s="937"/>
    </row>
    <row r="24" spans="1:11">
      <c r="A24" s="933"/>
      <c r="B24" s="934"/>
      <c r="C24" s="935"/>
      <c r="D24" s="935"/>
      <c r="E24" s="936"/>
      <c r="F24" s="935"/>
      <c r="G24" s="933"/>
      <c r="H24" s="933"/>
      <c r="I24" s="934"/>
      <c r="J24" s="933"/>
      <c r="K24" s="937"/>
    </row>
    <row r="25" spans="1:11">
      <c r="A25" s="933"/>
      <c r="B25" s="934"/>
      <c r="C25" s="935"/>
      <c r="D25" s="935"/>
      <c r="E25" s="936"/>
      <c r="F25" s="935"/>
      <c r="G25" s="933"/>
      <c r="H25" s="933"/>
      <c r="I25" s="934"/>
      <c r="J25" s="933"/>
      <c r="K25" s="932"/>
    </row>
    <row r="26" spans="1:11">
      <c r="A26" s="933"/>
      <c r="B26" s="934"/>
      <c r="C26" s="935"/>
      <c r="D26" s="935"/>
      <c r="E26" s="936"/>
      <c r="F26" s="935"/>
      <c r="G26" s="933"/>
      <c r="H26" s="933"/>
      <c r="I26" s="934"/>
      <c r="J26" s="933"/>
      <c r="K26" s="937"/>
    </row>
    <row r="27" spans="1:11">
      <c r="A27" s="933"/>
      <c r="B27" s="934"/>
      <c r="C27" s="935"/>
      <c r="D27" s="935"/>
      <c r="E27" s="936"/>
      <c r="F27" s="935"/>
      <c r="G27" s="933"/>
      <c r="H27" s="933"/>
      <c r="I27" s="934"/>
      <c r="J27" s="933"/>
      <c r="K27" s="937"/>
    </row>
    <row r="28" spans="1:11">
      <c r="A28" s="933"/>
      <c r="B28" s="934"/>
      <c r="C28" s="935"/>
      <c r="D28" s="935"/>
      <c r="E28" s="936"/>
      <c r="F28" s="935"/>
      <c r="G28" s="933"/>
      <c r="H28" s="933"/>
      <c r="I28" s="934"/>
      <c r="J28" s="933"/>
      <c r="K28" s="937"/>
    </row>
    <row r="29" spans="1:11">
      <c r="A29" s="933"/>
      <c r="B29" s="934"/>
      <c r="C29" s="935"/>
      <c r="D29" s="935"/>
      <c r="E29" s="936"/>
      <c r="F29" s="935"/>
      <c r="G29" s="933"/>
      <c r="H29" s="933"/>
      <c r="I29" s="934"/>
      <c r="J29" s="933"/>
      <c r="K29" s="937"/>
    </row>
    <row r="30" spans="1:11">
      <c r="A30" s="933"/>
      <c r="B30" s="934"/>
      <c r="C30" s="935"/>
      <c r="D30" s="935"/>
      <c r="E30" s="936"/>
      <c r="F30" s="935"/>
      <c r="G30" s="933"/>
      <c r="H30" s="933"/>
      <c r="I30" s="934"/>
      <c r="J30" s="933"/>
      <c r="K30" s="937"/>
    </row>
    <row r="31" spans="1:11">
      <c r="A31" s="933"/>
      <c r="B31" s="934"/>
      <c r="C31" s="935"/>
      <c r="D31" s="935"/>
      <c r="E31" s="936"/>
      <c r="F31" s="935"/>
      <c r="G31" s="933"/>
      <c r="H31" s="933"/>
      <c r="I31" s="934"/>
      <c r="J31" s="933"/>
      <c r="K31" s="937"/>
    </row>
    <row r="32" spans="1:11">
      <c r="A32" s="933"/>
      <c r="B32" s="934"/>
      <c r="C32" s="935"/>
      <c r="D32" s="935"/>
      <c r="E32" s="936"/>
      <c r="F32" s="935"/>
      <c r="G32" s="933"/>
      <c r="H32" s="933"/>
      <c r="I32" s="934"/>
      <c r="J32" s="933"/>
      <c r="K32" s="937"/>
    </row>
    <row r="33" spans="1:11">
      <c r="A33" s="933"/>
      <c r="B33" s="934"/>
      <c r="C33" s="935"/>
      <c r="D33" s="935"/>
      <c r="E33" s="936"/>
      <c r="F33" s="935"/>
      <c r="G33" s="933"/>
      <c r="H33" s="933"/>
      <c r="I33" s="934"/>
      <c r="J33" s="933"/>
      <c r="K33" s="937"/>
    </row>
    <row r="34" spans="1:11">
      <c r="A34" s="933"/>
      <c r="B34" s="934"/>
      <c r="C34" s="935"/>
      <c r="D34" s="935"/>
      <c r="E34" s="936"/>
      <c r="F34" s="935"/>
      <c r="G34" s="933"/>
      <c r="H34" s="933"/>
      <c r="I34" s="934"/>
      <c r="J34" s="933"/>
      <c r="K34" s="937"/>
    </row>
    <row r="35" spans="1:11">
      <c r="A35" s="933"/>
      <c r="B35" s="934"/>
      <c r="C35" s="935"/>
      <c r="D35" s="935"/>
      <c r="E35" s="936"/>
      <c r="F35" s="935"/>
      <c r="G35" s="933"/>
      <c r="H35" s="933"/>
      <c r="I35" s="934"/>
      <c r="J35" s="933"/>
      <c r="K35" s="937"/>
    </row>
    <row r="36" spans="1:11">
      <c r="A36" s="933"/>
      <c r="B36" s="934"/>
      <c r="C36" s="935"/>
      <c r="D36" s="935"/>
      <c r="E36" s="936"/>
      <c r="F36" s="935"/>
      <c r="G36" s="933"/>
      <c r="H36" s="933"/>
      <c r="I36" s="934"/>
      <c r="J36" s="933"/>
      <c r="K36" s="937"/>
    </row>
    <row r="37" spans="1:11">
      <c r="A37" s="933"/>
      <c r="B37" s="934"/>
      <c r="C37" s="935"/>
      <c r="D37" s="935"/>
      <c r="E37" s="936"/>
      <c r="F37" s="935"/>
      <c r="G37" s="933"/>
      <c r="H37" s="933"/>
      <c r="I37" s="934"/>
      <c r="J37" s="933"/>
      <c r="K37" s="937"/>
    </row>
  </sheetData>
  <customSheetViews>
    <customSheetView guid="{4C44FD3C-4CF5-4F78-B86F-6FE8BBA84517}" fitToPage="1" showAutoFilter="1" hiddenColumns="1" topLeftCell="A16">
      <selection activeCell="H22" sqref="H22:H23"/>
      <pageMargins left="0" right="0" top="0" bottom="0" header="0" footer="0"/>
      <pageSetup scale="93" fitToHeight="0" pageOrder="overThenDown" orientation="landscape" r:id="rId1"/>
      <autoFilter ref="A2:K20" xr:uid="{EAC8D6DD-F014-42AD-8372-84E7D99FFE17}"/>
    </customSheetView>
    <customSheetView guid="{F1AC79C2-47D0-4304-B7A6-B833DA60E4BD}" showPageBreaks="1" fitToPage="1" showAutoFilter="1" hiddenColumns="1" topLeftCell="A16">
      <selection activeCell="H22" sqref="H22:H23"/>
      <pageMargins left="0" right="0" top="0" bottom="0" header="0" footer="0"/>
      <pageSetup scale="92" fitToHeight="0" pageOrder="overThenDown" orientation="landscape" r:id="rId2"/>
      <autoFilter ref="A2:K20" xr:uid="{AC6897BE-1612-4E79-AFD5-3A2CE91EAF80}"/>
    </customSheetView>
  </customSheetViews>
  <pageMargins left="0.62992125984251968" right="0.17" top="0.39370078740157483" bottom="0.39370078740157483" header="0.15748031496062992" footer="0.15748031496062992"/>
  <pageSetup fitToHeight="0" pageOrder="overThenDown"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3:S49"/>
  <sheetViews>
    <sheetView workbookViewId="0"/>
  </sheetViews>
  <sheetFormatPr defaultColWidth="11.42578125" defaultRowHeight="15"/>
  <cols>
    <col min="1" max="1" width="21.42578125" customWidth="1"/>
    <col min="2" max="5" width="13" customWidth="1"/>
    <col min="6" max="6" width="8.5703125" customWidth="1"/>
    <col min="7" max="11" width="13" customWidth="1"/>
    <col min="12" max="12" width="10.42578125" customWidth="1"/>
    <col min="13" max="13" width="17.42578125" customWidth="1"/>
    <col min="14" max="14" width="23.42578125" customWidth="1"/>
    <col min="15" max="15" width="25.5703125" customWidth="1"/>
    <col min="16" max="16" width="28.5703125" customWidth="1"/>
    <col min="17" max="17" width="31.42578125" customWidth="1"/>
    <col min="18" max="18" width="28.42578125" customWidth="1"/>
    <col min="19" max="19" width="30.5703125" customWidth="1"/>
    <col min="20" max="58" width="3" customWidth="1"/>
    <col min="59" max="59" width="8.42578125" customWidth="1"/>
    <col min="60" max="60" width="4" customWidth="1"/>
    <col min="61" max="61" width="2" customWidth="1"/>
    <col min="62" max="86" width="3" customWidth="1"/>
    <col min="87" max="88" width="6.5703125" customWidth="1"/>
    <col min="89" max="90" width="2" customWidth="1"/>
    <col min="91" max="93" width="3" customWidth="1"/>
    <col min="94" max="94" width="9.42578125" customWidth="1"/>
    <col min="95" max="95" width="8.5703125" customWidth="1"/>
    <col min="96" max="96" width="7.5703125" customWidth="1"/>
    <col min="97" max="117" width="3" customWidth="1"/>
    <col min="118" max="118" width="9.42578125" customWidth="1"/>
    <col min="119" max="119" width="10.42578125" customWidth="1"/>
    <col min="120" max="120" width="7.5703125" customWidth="1"/>
    <col min="121" max="143" width="3" customWidth="1"/>
    <col min="144" max="194" width="4" customWidth="1"/>
    <col min="195" max="202" width="5" customWidth="1"/>
    <col min="203" max="203" width="6" customWidth="1"/>
    <col min="204" max="205" width="10.5703125" customWidth="1"/>
    <col min="206" max="207" width="11.5703125" customWidth="1"/>
    <col min="208" max="208" width="17.42578125" customWidth="1"/>
    <col min="209" max="209" width="11.5703125" customWidth="1"/>
    <col min="210" max="210" width="17.42578125" customWidth="1"/>
    <col min="211" max="211" width="11.5703125" customWidth="1"/>
    <col min="212" max="212" width="17.42578125" customWidth="1"/>
    <col min="213" max="213" width="11.5703125" customWidth="1"/>
    <col min="214" max="214" width="17.42578125" customWidth="1"/>
    <col min="215" max="215" width="11.5703125" customWidth="1"/>
    <col min="216" max="216" width="17.42578125" customWidth="1"/>
    <col min="217" max="217" width="11.5703125" customWidth="1"/>
    <col min="218" max="218" width="17.42578125" customWidth="1"/>
    <col min="219" max="219" width="11.5703125" customWidth="1"/>
    <col min="220" max="220" width="17.42578125" customWidth="1"/>
    <col min="221" max="221" width="11.5703125" customWidth="1"/>
    <col min="222" max="222" width="17.42578125" customWidth="1"/>
    <col min="223" max="223" width="11.5703125" customWidth="1"/>
    <col min="224" max="224" width="17.42578125" customWidth="1"/>
    <col min="225" max="225" width="11.5703125" customWidth="1"/>
    <col min="226" max="226" width="17.42578125" customWidth="1"/>
    <col min="227" max="227" width="11.5703125" customWidth="1"/>
    <col min="228" max="228" width="17.42578125" customWidth="1"/>
    <col min="229" max="229" width="11.5703125" customWidth="1"/>
    <col min="230" max="230" width="17.42578125" customWidth="1"/>
    <col min="231" max="231" width="11.5703125" customWidth="1"/>
    <col min="232" max="232" width="17.42578125" customWidth="1"/>
    <col min="233" max="233" width="11.5703125" customWidth="1"/>
    <col min="234" max="234" width="17.42578125" customWidth="1"/>
    <col min="235" max="235" width="11.5703125" customWidth="1"/>
    <col min="236" max="236" width="17.42578125" customWidth="1"/>
    <col min="237" max="237" width="11.5703125" customWidth="1"/>
    <col min="238" max="238" width="17.42578125" customWidth="1"/>
    <col min="239" max="239" width="11.5703125" customWidth="1"/>
    <col min="240" max="240" width="17.42578125" customWidth="1"/>
    <col min="241" max="241" width="11.5703125" customWidth="1"/>
    <col min="242" max="242" width="17.42578125" customWidth="1"/>
    <col min="243" max="243" width="11.5703125" customWidth="1"/>
    <col min="244" max="244" width="17.42578125" customWidth="1"/>
    <col min="245" max="245" width="11.5703125" customWidth="1"/>
    <col min="246" max="246" width="17.42578125" customWidth="1"/>
    <col min="247" max="247" width="11.5703125" customWidth="1"/>
    <col min="248" max="248" width="17.42578125" customWidth="1"/>
    <col min="249" max="249" width="11.5703125" customWidth="1"/>
    <col min="250" max="250" width="17.42578125" customWidth="1"/>
    <col min="251" max="251" width="11.5703125" customWidth="1"/>
    <col min="252" max="252" width="17.42578125" customWidth="1"/>
    <col min="253" max="253" width="11.5703125" customWidth="1"/>
    <col min="254" max="254" width="17.42578125" customWidth="1"/>
    <col min="255" max="255" width="11.5703125" customWidth="1"/>
    <col min="256" max="256" width="17.42578125" customWidth="1"/>
    <col min="257" max="257" width="11.5703125" customWidth="1"/>
    <col min="258" max="258" width="17.42578125" customWidth="1"/>
    <col min="259" max="259" width="11.5703125" customWidth="1"/>
    <col min="260" max="260" width="17.42578125" customWidth="1"/>
    <col min="261" max="261" width="11.5703125" customWidth="1"/>
    <col min="262" max="262" width="17.42578125" customWidth="1"/>
    <col min="263" max="263" width="11.5703125" customWidth="1"/>
    <col min="264" max="264" width="17.42578125" customWidth="1"/>
    <col min="265" max="265" width="11.5703125" customWidth="1"/>
    <col min="266" max="266" width="17.42578125" customWidth="1"/>
    <col min="267" max="267" width="11.5703125" customWidth="1"/>
    <col min="268" max="268" width="17.42578125" customWidth="1"/>
    <col min="269" max="269" width="11.5703125" customWidth="1"/>
    <col min="270" max="270" width="17.42578125" customWidth="1"/>
    <col min="271" max="271" width="11.5703125" customWidth="1"/>
    <col min="272" max="272" width="17.42578125" customWidth="1"/>
    <col min="273" max="273" width="11.5703125" customWidth="1"/>
    <col min="274" max="274" width="17.42578125" customWidth="1"/>
    <col min="275" max="275" width="11.5703125" customWidth="1"/>
    <col min="276" max="276" width="17.42578125" customWidth="1"/>
    <col min="277" max="277" width="11.5703125" customWidth="1"/>
    <col min="278" max="278" width="17.42578125" customWidth="1"/>
    <col min="279" max="279" width="11.5703125" customWidth="1"/>
    <col min="280" max="280" width="17.42578125" customWidth="1"/>
    <col min="281" max="281" width="11.5703125" customWidth="1"/>
    <col min="282" max="282" width="17.42578125" customWidth="1"/>
    <col min="283" max="283" width="11.5703125" customWidth="1"/>
    <col min="284" max="284" width="17.42578125" customWidth="1"/>
    <col min="285" max="285" width="11.5703125" customWidth="1"/>
    <col min="286" max="286" width="17.42578125" customWidth="1"/>
    <col min="287" max="287" width="11.5703125" customWidth="1"/>
    <col min="288" max="288" width="17.42578125" customWidth="1"/>
    <col min="289" max="289" width="11.5703125" customWidth="1"/>
    <col min="290" max="290" width="17.42578125" customWidth="1"/>
    <col min="291" max="291" width="11.5703125" customWidth="1"/>
    <col min="292" max="292" width="17.42578125" customWidth="1"/>
    <col min="293" max="293" width="11.5703125" customWidth="1"/>
    <col min="294" max="294" width="17.42578125" customWidth="1"/>
    <col min="295" max="295" width="11.5703125" customWidth="1"/>
    <col min="296" max="296" width="17.42578125" customWidth="1"/>
    <col min="297" max="297" width="11.5703125" customWidth="1"/>
    <col min="298" max="298" width="17.42578125" customWidth="1"/>
    <col min="299" max="299" width="11.5703125" customWidth="1"/>
    <col min="300" max="300" width="17.42578125" customWidth="1"/>
    <col min="301" max="301" width="11.5703125" customWidth="1"/>
    <col min="302" max="302" width="17.42578125" customWidth="1"/>
    <col min="303" max="303" width="11.5703125" customWidth="1"/>
    <col min="304" max="304" width="17.42578125" customWidth="1"/>
    <col min="305" max="305" width="11.5703125" customWidth="1"/>
    <col min="306" max="306" width="17.42578125" customWidth="1"/>
    <col min="307" max="307" width="11.5703125" customWidth="1"/>
    <col min="308" max="308" width="17.42578125" customWidth="1"/>
    <col min="309" max="309" width="11.5703125" customWidth="1"/>
    <col min="310" max="310" width="17.42578125" customWidth="1"/>
    <col min="311" max="311" width="11.5703125" customWidth="1"/>
    <col min="312" max="312" width="17.42578125" customWidth="1"/>
    <col min="313" max="313" width="11.5703125" customWidth="1"/>
    <col min="314" max="314" width="17.42578125" customWidth="1"/>
    <col min="315" max="315" width="11.5703125" customWidth="1"/>
    <col min="316" max="316" width="17.42578125" customWidth="1"/>
    <col min="317" max="317" width="11.5703125" customWidth="1"/>
    <col min="318" max="318" width="17.42578125" customWidth="1"/>
    <col min="319" max="319" width="11.5703125" customWidth="1"/>
    <col min="320" max="320" width="17.42578125" customWidth="1"/>
    <col min="321" max="321" width="11.5703125" customWidth="1"/>
    <col min="322" max="322" width="17.42578125" customWidth="1"/>
    <col min="323" max="323" width="11.5703125" customWidth="1"/>
    <col min="324" max="324" width="17.42578125" customWidth="1"/>
    <col min="325" max="325" width="11.5703125" customWidth="1"/>
    <col min="326" max="326" width="17.42578125" customWidth="1"/>
    <col min="327" max="327" width="11.5703125" customWidth="1"/>
    <col min="328" max="328" width="17.42578125" customWidth="1"/>
    <col min="329" max="329" width="11.5703125" customWidth="1"/>
    <col min="330" max="330" width="17.42578125" customWidth="1"/>
    <col min="331" max="331" width="11.5703125" customWidth="1"/>
    <col min="332" max="332" width="17.42578125" customWidth="1"/>
    <col min="333" max="333" width="11.5703125" customWidth="1"/>
    <col min="334" max="334" width="17.42578125" customWidth="1"/>
    <col min="335" max="335" width="11.5703125" customWidth="1"/>
    <col min="336" max="336" width="17.42578125" customWidth="1"/>
    <col min="337" max="337" width="11.5703125" customWidth="1"/>
    <col min="338" max="338" width="17.42578125" customWidth="1"/>
    <col min="339" max="339" width="11.5703125" customWidth="1"/>
    <col min="340" max="340" width="17.42578125" customWidth="1"/>
    <col min="341" max="341" width="11.5703125" customWidth="1"/>
    <col min="342" max="342" width="17.42578125" customWidth="1"/>
    <col min="343" max="343" width="11.5703125" customWidth="1"/>
    <col min="344" max="344" width="17.42578125" customWidth="1"/>
    <col min="345" max="345" width="11.5703125" customWidth="1"/>
    <col min="346" max="346" width="17.42578125" customWidth="1"/>
    <col min="347" max="347" width="11.5703125" customWidth="1"/>
    <col min="348" max="348" width="17.42578125" customWidth="1"/>
    <col min="349" max="349" width="11.5703125" customWidth="1"/>
    <col min="350" max="350" width="17.42578125" customWidth="1"/>
    <col min="351" max="351" width="11.5703125" customWidth="1"/>
    <col min="352" max="352" width="17.42578125" customWidth="1"/>
    <col min="353" max="353" width="11.5703125" customWidth="1"/>
    <col min="354" max="354" width="17.42578125" bestFit="1" customWidth="1"/>
    <col min="355" max="355" width="11.5703125" bestFit="1" customWidth="1"/>
    <col min="356" max="356" width="17.42578125" bestFit="1" customWidth="1"/>
    <col min="357" max="357" width="11.5703125" bestFit="1" customWidth="1"/>
    <col min="358" max="358" width="17.42578125" bestFit="1" customWidth="1"/>
    <col min="359" max="359" width="11.5703125" bestFit="1" customWidth="1"/>
    <col min="360" max="360" width="17.42578125" bestFit="1" customWidth="1"/>
    <col min="361" max="361" width="11.5703125" bestFit="1" customWidth="1"/>
    <col min="362" max="362" width="17.42578125" bestFit="1" customWidth="1"/>
    <col min="363" max="363" width="11.5703125" bestFit="1" customWidth="1"/>
    <col min="364" max="364" width="17.42578125" bestFit="1" customWidth="1"/>
    <col min="365" max="365" width="11.5703125" bestFit="1" customWidth="1"/>
    <col min="366" max="366" width="17.42578125" bestFit="1" customWidth="1"/>
    <col min="367" max="367" width="11.5703125" bestFit="1" customWidth="1"/>
    <col min="368" max="368" width="17.42578125" bestFit="1" customWidth="1"/>
    <col min="369" max="369" width="11.5703125" bestFit="1" customWidth="1"/>
    <col min="370" max="370" width="17.42578125" bestFit="1" customWidth="1"/>
    <col min="371" max="371" width="11.5703125" bestFit="1" customWidth="1"/>
    <col min="372" max="372" width="17.42578125" bestFit="1" customWidth="1"/>
    <col min="373" max="373" width="11.5703125" bestFit="1" customWidth="1"/>
    <col min="374" max="374" width="17.42578125" bestFit="1" customWidth="1"/>
    <col min="375" max="375" width="11.5703125" bestFit="1" customWidth="1"/>
    <col min="376" max="376" width="17.42578125" bestFit="1" customWidth="1"/>
    <col min="377" max="377" width="11.5703125" bestFit="1" customWidth="1"/>
    <col min="378" max="378" width="17.42578125" bestFit="1" customWidth="1"/>
    <col min="379" max="379" width="11.5703125" bestFit="1" customWidth="1"/>
    <col min="380" max="380" width="17.42578125" bestFit="1" customWidth="1"/>
    <col min="381" max="381" width="11.5703125" bestFit="1" customWidth="1"/>
    <col min="382" max="382" width="17.42578125" bestFit="1" customWidth="1"/>
    <col min="383" max="383" width="11.5703125" bestFit="1" customWidth="1"/>
    <col min="384" max="384" width="17.42578125" bestFit="1" customWidth="1"/>
    <col min="385" max="385" width="11.5703125" bestFit="1" customWidth="1"/>
    <col min="386" max="386" width="17.42578125" bestFit="1" customWidth="1"/>
    <col min="387" max="387" width="11.5703125" bestFit="1" customWidth="1"/>
    <col min="388" max="388" width="17.42578125" bestFit="1" customWidth="1"/>
    <col min="389" max="389" width="11.5703125" bestFit="1" customWidth="1"/>
    <col min="390" max="390" width="17.42578125" bestFit="1" customWidth="1"/>
    <col min="391" max="391" width="11.5703125" bestFit="1" customWidth="1"/>
    <col min="392" max="392" width="17.42578125" bestFit="1" customWidth="1"/>
    <col min="393" max="393" width="11.5703125" bestFit="1" customWidth="1"/>
    <col min="394" max="394" width="17.42578125" bestFit="1" customWidth="1"/>
    <col min="395" max="395" width="11.5703125" bestFit="1" customWidth="1"/>
    <col min="396" max="396" width="17.42578125" bestFit="1" customWidth="1"/>
    <col min="397" max="397" width="11.5703125" bestFit="1" customWidth="1"/>
    <col min="398" max="398" width="17.42578125" bestFit="1" customWidth="1"/>
    <col min="399" max="399" width="11.5703125" bestFit="1" customWidth="1"/>
    <col min="400" max="400" width="17.42578125" bestFit="1" customWidth="1"/>
    <col min="401" max="401" width="11.5703125" bestFit="1" customWidth="1"/>
    <col min="402" max="402" width="17.42578125" bestFit="1" customWidth="1"/>
    <col min="403" max="403" width="11.5703125" bestFit="1" customWidth="1"/>
    <col min="404" max="404" width="17.42578125" bestFit="1" customWidth="1"/>
    <col min="405" max="405" width="11.5703125" bestFit="1" customWidth="1"/>
    <col min="406" max="406" width="17.42578125" bestFit="1" customWidth="1"/>
    <col min="407" max="407" width="11.5703125" bestFit="1" customWidth="1"/>
    <col min="408" max="408" width="17.42578125" bestFit="1" customWidth="1"/>
    <col min="409" max="409" width="11.5703125" bestFit="1" customWidth="1"/>
    <col min="410" max="410" width="17.42578125" bestFit="1" customWidth="1"/>
    <col min="411" max="411" width="11.5703125" bestFit="1" customWidth="1"/>
    <col min="412" max="412" width="17.42578125" bestFit="1" customWidth="1"/>
    <col min="413" max="413" width="11.5703125" bestFit="1" customWidth="1"/>
    <col min="414" max="414" width="17.42578125" bestFit="1" customWidth="1"/>
    <col min="415" max="415" width="11.5703125" bestFit="1" customWidth="1"/>
    <col min="416" max="416" width="17.42578125" bestFit="1" customWidth="1"/>
    <col min="417" max="417" width="11.5703125" bestFit="1" customWidth="1"/>
    <col min="418" max="418" width="17.42578125" bestFit="1" customWidth="1"/>
    <col min="419" max="419" width="11.5703125" bestFit="1" customWidth="1"/>
    <col min="420" max="420" width="17.42578125" bestFit="1" customWidth="1"/>
    <col min="421" max="421" width="11.5703125" bestFit="1" customWidth="1"/>
    <col min="422" max="422" width="17.42578125" bestFit="1" customWidth="1"/>
    <col min="423" max="423" width="11.5703125" bestFit="1" customWidth="1"/>
    <col min="424" max="424" width="17.42578125" bestFit="1" customWidth="1"/>
    <col min="425" max="425" width="11.5703125" bestFit="1" customWidth="1"/>
    <col min="426" max="426" width="17.42578125" bestFit="1" customWidth="1"/>
    <col min="427" max="427" width="11.5703125" bestFit="1" customWidth="1"/>
    <col min="428" max="428" width="17.42578125" bestFit="1" customWidth="1"/>
    <col min="429" max="429" width="11.5703125" bestFit="1" customWidth="1"/>
    <col min="430" max="430" width="17.42578125" bestFit="1" customWidth="1"/>
    <col min="431" max="431" width="11.5703125" bestFit="1" customWidth="1"/>
    <col min="432" max="432" width="17.42578125" bestFit="1" customWidth="1"/>
    <col min="433" max="433" width="11.5703125" bestFit="1" customWidth="1"/>
    <col min="434" max="434" width="17.42578125" bestFit="1" customWidth="1"/>
    <col min="435" max="435" width="11.5703125" bestFit="1" customWidth="1"/>
    <col min="436" max="436" width="17.42578125" bestFit="1" customWidth="1"/>
    <col min="437" max="437" width="11.5703125" bestFit="1" customWidth="1"/>
    <col min="438" max="438" width="17.42578125" bestFit="1" customWidth="1"/>
    <col min="439" max="439" width="11.5703125" bestFit="1" customWidth="1"/>
    <col min="440" max="440" width="17.42578125" bestFit="1" customWidth="1"/>
    <col min="441" max="441" width="11.5703125" bestFit="1" customWidth="1"/>
    <col min="442" max="442" width="17.42578125" bestFit="1" customWidth="1"/>
    <col min="443" max="443" width="11.5703125" bestFit="1" customWidth="1"/>
    <col min="444" max="444" width="17.42578125" bestFit="1" customWidth="1"/>
    <col min="445" max="445" width="11.5703125" bestFit="1" customWidth="1"/>
    <col min="446" max="446" width="17.42578125" bestFit="1" customWidth="1"/>
    <col min="447" max="447" width="11.5703125" bestFit="1" customWidth="1"/>
    <col min="448" max="448" width="17.42578125" bestFit="1" customWidth="1"/>
    <col min="449" max="449" width="11.5703125" bestFit="1" customWidth="1"/>
    <col min="450" max="450" width="17.42578125" bestFit="1" customWidth="1"/>
    <col min="451" max="451" width="11.5703125" bestFit="1" customWidth="1"/>
    <col min="452" max="452" width="17.42578125" bestFit="1" customWidth="1"/>
    <col min="453" max="453" width="11.5703125" bestFit="1" customWidth="1"/>
    <col min="454" max="454" width="17.42578125" bestFit="1" customWidth="1"/>
    <col min="455" max="455" width="11.5703125" bestFit="1" customWidth="1"/>
    <col min="456" max="456" width="17.42578125" bestFit="1" customWidth="1"/>
    <col min="457" max="457" width="11.5703125" bestFit="1" customWidth="1"/>
    <col min="458" max="458" width="17.42578125" bestFit="1" customWidth="1"/>
    <col min="459" max="459" width="11.5703125" bestFit="1" customWidth="1"/>
    <col min="460" max="460" width="17.42578125" bestFit="1" customWidth="1"/>
    <col min="461" max="461" width="11.5703125" bestFit="1" customWidth="1"/>
    <col min="462" max="462" width="17.42578125" bestFit="1" customWidth="1"/>
    <col min="463" max="463" width="11.5703125" bestFit="1" customWidth="1"/>
    <col min="464" max="464" width="17.42578125" bestFit="1" customWidth="1"/>
    <col min="465" max="465" width="11.5703125" bestFit="1" customWidth="1"/>
    <col min="466" max="466" width="17.42578125" bestFit="1" customWidth="1"/>
    <col min="467" max="467" width="11.5703125" bestFit="1" customWidth="1"/>
    <col min="468" max="468" width="17.42578125" bestFit="1" customWidth="1"/>
    <col min="469" max="469" width="11.5703125" bestFit="1" customWidth="1"/>
    <col min="470" max="470" width="17.42578125" bestFit="1" customWidth="1"/>
    <col min="471" max="471" width="11.5703125" bestFit="1" customWidth="1"/>
    <col min="472" max="472" width="17.42578125" bestFit="1" customWidth="1"/>
    <col min="473" max="473" width="11.5703125" bestFit="1" customWidth="1"/>
    <col min="474" max="474" width="17.42578125" bestFit="1" customWidth="1"/>
    <col min="475" max="475" width="11.5703125" bestFit="1" customWidth="1"/>
    <col min="476" max="476" width="17.42578125" bestFit="1" customWidth="1"/>
    <col min="477" max="477" width="11.5703125" bestFit="1" customWidth="1"/>
    <col min="478" max="478" width="17.42578125" bestFit="1" customWidth="1"/>
    <col min="479" max="479" width="11.5703125" bestFit="1" customWidth="1"/>
    <col min="480" max="480" width="17.42578125" bestFit="1" customWidth="1"/>
    <col min="481" max="481" width="11.5703125" bestFit="1" customWidth="1"/>
    <col min="482" max="482" width="17.42578125" bestFit="1" customWidth="1"/>
    <col min="483" max="483" width="11.5703125" bestFit="1" customWidth="1"/>
    <col min="484" max="484" width="17.42578125" bestFit="1" customWidth="1"/>
    <col min="485" max="485" width="11.5703125" bestFit="1" customWidth="1"/>
    <col min="486" max="486" width="17.42578125" bestFit="1" customWidth="1"/>
    <col min="487" max="487" width="11.5703125" bestFit="1" customWidth="1"/>
    <col min="488" max="488" width="17.42578125" bestFit="1" customWidth="1"/>
    <col min="489" max="489" width="8.42578125" customWidth="1"/>
    <col min="490" max="490" width="12.42578125" bestFit="1" customWidth="1"/>
    <col min="491" max="491" width="17.5703125" bestFit="1" customWidth="1"/>
    <col min="492" max="492" width="12.42578125" bestFit="1" customWidth="1"/>
    <col min="493" max="493" width="17.5703125" bestFit="1" customWidth="1"/>
    <col min="494" max="494" width="11.5703125" bestFit="1" customWidth="1"/>
    <col min="495" max="495" width="17.42578125" bestFit="1" customWidth="1"/>
    <col min="496" max="496" width="11.5703125" bestFit="1" customWidth="1"/>
    <col min="497" max="497" width="17.42578125" bestFit="1" customWidth="1"/>
    <col min="498" max="498" width="11.5703125" bestFit="1" customWidth="1"/>
    <col min="499" max="499" width="17.42578125" bestFit="1" customWidth="1"/>
    <col min="500" max="500" width="11.5703125" bestFit="1" customWidth="1"/>
    <col min="501" max="501" width="17.42578125" bestFit="1" customWidth="1"/>
    <col min="502" max="502" width="11.5703125" bestFit="1" customWidth="1"/>
    <col min="503" max="503" width="17.42578125" bestFit="1" customWidth="1"/>
    <col min="504" max="504" width="11.5703125" bestFit="1" customWidth="1"/>
    <col min="505" max="505" width="17.42578125" bestFit="1" customWidth="1"/>
    <col min="506" max="506" width="11.5703125" bestFit="1" customWidth="1"/>
    <col min="507" max="507" width="17.42578125" bestFit="1" customWidth="1"/>
    <col min="508" max="508" width="11.5703125" bestFit="1" customWidth="1"/>
    <col min="509" max="509" width="17.42578125" bestFit="1" customWidth="1"/>
    <col min="510" max="510" width="11.5703125" bestFit="1" customWidth="1"/>
    <col min="511" max="511" width="17.42578125" bestFit="1" customWidth="1"/>
    <col min="512" max="512" width="11.5703125" bestFit="1" customWidth="1"/>
    <col min="513" max="513" width="17.42578125" bestFit="1" customWidth="1"/>
    <col min="514" max="514" width="11.5703125" bestFit="1" customWidth="1"/>
    <col min="515" max="515" width="17.42578125" bestFit="1" customWidth="1"/>
    <col min="516" max="516" width="11.5703125" bestFit="1" customWidth="1"/>
    <col min="517" max="517" width="17.42578125" bestFit="1" customWidth="1"/>
    <col min="518" max="518" width="11.5703125" bestFit="1" customWidth="1"/>
    <col min="519" max="519" width="17.42578125" bestFit="1" customWidth="1"/>
    <col min="520" max="520" width="11.5703125" bestFit="1" customWidth="1"/>
    <col min="521" max="521" width="17.42578125" bestFit="1" customWidth="1"/>
    <col min="522" max="522" width="11.5703125" bestFit="1" customWidth="1"/>
    <col min="523" max="523" width="17.42578125" bestFit="1" customWidth="1"/>
    <col min="524" max="524" width="11.5703125" bestFit="1" customWidth="1"/>
    <col min="525" max="525" width="17.42578125" bestFit="1" customWidth="1"/>
    <col min="526" max="526" width="11.5703125" bestFit="1" customWidth="1"/>
    <col min="527" max="527" width="17.42578125" bestFit="1" customWidth="1"/>
    <col min="528" max="528" width="11.5703125" bestFit="1" customWidth="1"/>
    <col min="529" max="529" width="17.42578125" bestFit="1" customWidth="1"/>
    <col min="530" max="530" width="11.5703125" bestFit="1" customWidth="1"/>
    <col min="531" max="531" width="17.42578125" bestFit="1" customWidth="1"/>
    <col min="532" max="532" width="11.5703125" bestFit="1" customWidth="1"/>
    <col min="533" max="533" width="17.42578125" bestFit="1" customWidth="1"/>
    <col min="534" max="534" width="11.5703125" bestFit="1" customWidth="1"/>
    <col min="535" max="535" width="17.42578125" bestFit="1" customWidth="1"/>
    <col min="536" max="536" width="11.5703125" bestFit="1" customWidth="1"/>
    <col min="537" max="537" width="17.42578125" bestFit="1" customWidth="1"/>
    <col min="538" max="538" width="11.5703125" bestFit="1" customWidth="1"/>
    <col min="539" max="539" width="17.42578125" bestFit="1" customWidth="1"/>
    <col min="540" max="540" width="11.5703125" bestFit="1" customWidth="1"/>
    <col min="541" max="541" width="17.42578125" bestFit="1" customWidth="1"/>
    <col min="542" max="542" width="11.5703125" bestFit="1" customWidth="1"/>
    <col min="543" max="543" width="17.42578125" bestFit="1" customWidth="1"/>
    <col min="544" max="544" width="11.5703125" bestFit="1" customWidth="1"/>
    <col min="545" max="545" width="17.42578125" bestFit="1" customWidth="1"/>
    <col min="546" max="546" width="11.5703125" bestFit="1" customWidth="1"/>
    <col min="547" max="547" width="17.42578125" bestFit="1" customWidth="1"/>
    <col min="548" max="548" width="11.5703125" bestFit="1" customWidth="1"/>
    <col min="549" max="549" width="17.42578125" bestFit="1" customWidth="1"/>
    <col min="550" max="550" width="11.5703125" bestFit="1" customWidth="1"/>
    <col min="551" max="551" width="17.42578125" bestFit="1" customWidth="1"/>
    <col min="552" max="552" width="11.5703125" bestFit="1" customWidth="1"/>
    <col min="553" max="553" width="17.42578125" bestFit="1" customWidth="1"/>
    <col min="554" max="554" width="11.5703125" bestFit="1" customWidth="1"/>
    <col min="555" max="555" width="17.42578125" bestFit="1" customWidth="1"/>
    <col min="556" max="556" width="11.5703125" bestFit="1" customWidth="1"/>
    <col min="557" max="557" width="17.42578125" bestFit="1" customWidth="1"/>
    <col min="558" max="558" width="11.5703125" bestFit="1" customWidth="1"/>
    <col min="559" max="559" width="17.42578125" bestFit="1" customWidth="1"/>
    <col min="560" max="560" width="11.5703125" bestFit="1" customWidth="1"/>
    <col min="561" max="561" width="17.42578125" bestFit="1" customWidth="1"/>
    <col min="562" max="562" width="11.5703125" bestFit="1" customWidth="1"/>
    <col min="563" max="563" width="17.42578125" bestFit="1" customWidth="1"/>
    <col min="564" max="564" width="11.5703125" bestFit="1" customWidth="1"/>
    <col min="565" max="565" width="17.42578125" bestFit="1" customWidth="1"/>
    <col min="566" max="566" width="11.5703125" bestFit="1" customWidth="1"/>
    <col min="567" max="567" width="17.42578125" bestFit="1" customWidth="1"/>
    <col min="568" max="568" width="11.5703125" bestFit="1" customWidth="1"/>
    <col min="569" max="569" width="17.42578125" bestFit="1" customWidth="1"/>
    <col min="570" max="570" width="11.5703125" bestFit="1" customWidth="1"/>
    <col min="571" max="571" width="17.42578125" bestFit="1" customWidth="1"/>
    <col min="572" max="572" width="11.5703125" bestFit="1" customWidth="1"/>
    <col min="573" max="573" width="17.42578125" bestFit="1" customWidth="1"/>
    <col min="574" max="574" width="11.5703125" bestFit="1" customWidth="1"/>
    <col min="575" max="575" width="17.42578125" bestFit="1" customWidth="1"/>
    <col min="576" max="576" width="11.5703125" bestFit="1" customWidth="1"/>
    <col min="577" max="577" width="17.42578125" bestFit="1" customWidth="1"/>
    <col min="578" max="578" width="11.5703125" bestFit="1" customWidth="1"/>
    <col min="579" max="579" width="17.42578125" bestFit="1" customWidth="1"/>
    <col min="580" max="580" width="11.5703125" bestFit="1" customWidth="1"/>
    <col min="581" max="581" width="17.42578125" bestFit="1" customWidth="1"/>
    <col min="582" max="582" width="11.5703125" bestFit="1" customWidth="1"/>
    <col min="583" max="583" width="17.42578125" bestFit="1" customWidth="1"/>
    <col min="584" max="584" width="11.5703125" bestFit="1" customWidth="1"/>
    <col min="585" max="585" width="17.42578125" bestFit="1" customWidth="1"/>
    <col min="586" max="586" width="11.5703125" bestFit="1" customWidth="1"/>
    <col min="587" max="587" width="17.42578125" bestFit="1" customWidth="1"/>
    <col min="588" max="588" width="11.5703125" bestFit="1" customWidth="1"/>
    <col min="589" max="589" width="17.42578125" bestFit="1" customWidth="1"/>
    <col min="590" max="590" width="11.5703125" bestFit="1" customWidth="1"/>
    <col min="591" max="591" width="17.42578125" bestFit="1" customWidth="1"/>
    <col min="592" max="592" width="11.5703125" bestFit="1" customWidth="1"/>
    <col min="593" max="593" width="17.42578125" bestFit="1" customWidth="1"/>
    <col min="594" max="594" width="11.5703125" bestFit="1" customWidth="1"/>
    <col min="595" max="595" width="17.42578125" bestFit="1" customWidth="1"/>
    <col min="596" max="596" width="11.5703125" bestFit="1" customWidth="1"/>
    <col min="597" max="597" width="17.42578125" bestFit="1" customWidth="1"/>
    <col min="598" max="598" width="11.5703125" bestFit="1" customWidth="1"/>
    <col min="599" max="599" width="17.42578125" bestFit="1" customWidth="1"/>
    <col min="600" max="600" width="11.5703125" bestFit="1" customWidth="1"/>
    <col min="601" max="601" width="17.42578125" bestFit="1" customWidth="1"/>
    <col min="602" max="602" width="11.5703125" bestFit="1" customWidth="1"/>
    <col min="603" max="603" width="17.42578125" bestFit="1" customWidth="1"/>
    <col min="604" max="604" width="11.5703125" bestFit="1" customWidth="1"/>
    <col min="605" max="605" width="17.42578125" bestFit="1" customWidth="1"/>
    <col min="606" max="606" width="11.5703125" bestFit="1" customWidth="1"/>
    <col min="607" max="607" width="17.42578125" bestFit="1" customWidth="1"/>
    <col min="608" max="608" width="11.5703125" bestFit="1" customWidth="1"/>
    <col min="609" max="609" width="17.42578125" bestFit="1" customWidth="1"/>
    <col min="610" max="610" width="11.5703125" bestFit="1" customWidth="1"/>
    <col min="611" max="611" width="17.42578125" bestFit="1" customWidth="1"/>
    <col min="612" max="612" width="11.5703125" bestFit="1" customWidth="1"/>
    <col min="613" max="613" width="17.42578125" bestFit="1" customWidth="1"/>
    <col min="614" max="614" width="6.5703125" customWidth="1"/>
    <col min="615" max="615" width="11.5703125" bestFit="1" customWidth="1"/>
    <col min="616" max="616" width="17.42578125" bestFit="1" customWidth="1"/>
    <col min="617" max="617" width="11.5703125" bestFit="1" customWidth="1"/>
    <col min="618" max="618" width="17.42578125" bestFit="1" customWidth="1"/>
    <col min="619" max="619" width="11.5703125" bestFit="1" customWidth="1"/>
    <col min="620" max="620" width="17.42578125" bestFit="1" customWidth="1"/>
    <col min="621" max="621" width="11.5703125" bestFit="1" customWidth="1"/>
    <col min="622" max="622" width="17.42578125" bestFit="1" customWidth="1"/>
    <col min="623" max="623" width="11.5703125" bestFit="1" customWidth="1"/>
    <col min="624" max="624" width="17.42578125" bestFit="1" customWidth="1"/>
    <col min="625" max="625" width="11.5703125" bestFit="1" customWidth="1"/>
    <col min="626" max="626" width="17.42578125" bestFit="1" customWidth="1"/>
    <col min="627" max="627" width="9.42578125" customWidth="1"/>
    <col min="628" max="628" width="8.5703125" customWidth="1"/>
    <col min="629" max="629" width="11.5703125" bestFit="1" customWidth="1"/>
    <col min="630" max="630" width="17.42578125" bestFit="1" customWidth="1"/>
    <col min="631" max="631" width="11.5703125" bestFit="1" customWidth="1"/>
    <col min="632" max="632" width="17.42578125" bestFit="1" customWidth="1"/>
    <col min="633" max="633" width="11.5703125" bestFit="1" customWidth="1"/>
    <col min="634" max="634" width="17.42578125" bestFit="1" customWidth="1"/>
    <col min="635" max="635" width="11.5703125" bestFit="1" customWidth="1"/>
    <col min="636" max="636" width="17.42578125" bestFit="1" customWidth="1"/>
    <col min="637" max="637" width="11.5703125" bestFit="1" customWidth="1"/>
    <col min="638" max="638" width="17.42578125" bestFit="1" customWidth="1"/>
    <col min="639" max="639" width="11.5703125" bestFit="1" customWidth="1"/>
    <col min="640" max="640" width="17.42578125" bestFit="1" customWidth="1"/>
    <col min="641" max="641" width="11.5703125" bestFit="1" customWidth="1"/>
    <col min="642" max="642" width="17.42578125" bestFit="1" customWidth="1"/>
    <col min="643" max="643" width="11.5703125" bestFit="1" customWidth="1"/>
    <col min="644" max="644" width="17.42578125" bestFit="1" customWidth="1"/>
    <col min="645" max="645" width="11.5703125" bestFit="1" customWidth="1"/>
    <col min="646" max="646" width="17.42578125" bestFit="1" customWidth="1"/>
    <col min="647" max="647" width="11.5703125" bestFit="1" customWidth="1"/>
    <col min="648" max="648" width="17.42578125" bestFit="1" customWidth="1"/>
    <col min="649" max="649" width="11.5703125" bestFit="1" customWidth="1"/>
    <col min="650" max="650" width="17.42578125" bestFit="1" customWidth="1"/>
    <col min="651" max="651" width="11.5703125" bestFit="1" customWidth="1"/>
    <col min="652" max="652" width="17.42578125" bestFit="1" customWidth="1"/>
    <col min="653" max="653" width="11.5703125" bestFit="1" customWidth="1"/>
    <col min="654" max="654" width="17.42578125" bestFit="1" customWidth="1"/>
    <col min="655" max="655" width="11.5703125" bestFit="1" customWidth="1"/>
    <col min="656" max="656" width="17.42578125" bestFit="1" customWidth="1"/>
    <col min="657" max="657" width="11.5703125" bestFit="1" customWidth="1"/>
    <col min="658" max="658" width="17.42578125" bestFit="1" customWidth="1"/>
    <col min="659" max="659" width="11.5703125" bestFit="1" customWidth="1"/>
    <col min="660" max="660" width="17.42578125" bestFit="1" customWidth="1"/>
    <col min="661" max="661" width="11.5703125" bestFit="1" customWidth="1"/>
    <col min="662" max="662" width="17.42578125" bestFit="1" customWidth="1"/>
    <col min="663" max="663" width="11.5703125" bestFit="1" customWidth="1"/>
    <col min="664" max="664" width="17.42578125" bestFit="1" customWidth="1"/>
    <col min="665" max="665" width="11.5703125" bestFit="1" customWidth="1"/>
    <col min="666" max="666" width="17.42578125" bestFit="1" customWidth="1"/>
    <col min="667" max="667" width="11.5703125" bestFit="1" customWidth="1"/>
    <col min="668" max="668" width="17.42578125" bestFit="1" customWidth="1"/>
    <col min="669" max="669" width="11.5703125" bestFit="1" customWidth="1"/>
    <col min="670" max="670" width="17.42578125" bestFit="1" customWidth="1"/>
    <col min="671" max="671" width="11.5703125" bestFit="1" customWidth="1"/>
    <col min="672" max="672" width="17.42578125" bestFit="1" customWidth="1"/>
    <col min="673" max="673" width="11.5703125" bestFit="1" customWidth="1"/>
    <col min="674" max="674" width="17.42578125" bestFit="1" customWidth="1"/>
    <col min="675" max="675" width="11.5703125" bestFit="1" customWidth="1"/>
    <col min="676" max="676" width="17.42578125" bestFit="1" customWidth="1"/>
    <col min="677" max="677" width="11.5703125" bestFit="1" customWidth="1"/>
    <col min="678" max="678" width="17.42578125" bestFit="1" customWidth="1"/>
    <col min="679" max="679" width="11.5703125" bestFit="1" customWidth="1"/>
    <col min="680" max="680" width="17.42578125" bestFit="1" customWidth="1"/>
    <col min="681" max="681" width="11.5703125" bestFit="1" customWidth="1"/>
    <col min="682" max="682" width="17.42578125" bestFit="1" customWidth="1"/>
    <col min="683" max="683" width="11.5703125" bestFit="1" customWidth="1"/>
    <col min="684" max="684" width="17.42578125" bestFit="1" customWidth="1"/>
    <col min="685" max="685" width="11.5703125" bestFit="1" customWidth="1"/>
    <col min="686" max="686" width="17.42578125" bestFit="1" customWidth="1"/>
    <col min="687" max="687" width="11.5703125" bestFit="1" customWidth="1"/>
    <col min="688" max="688" width="17.42578125" bestFit="1" customWidth="1"/>
    <col min="689" max="689" width="11.5703125" bestFit="1" customWidth="1"/>
    <col min="690" max="690" width="17.42578125" bestFit="1" customWidth="1"/>
    <col min="691" max="691" width="9.42578125" customWidth="1"/>
    <col min="692" max="692" width="10.42578125" customWidth="1"/>
    <col min="693" max="776" width="7.5703125" customWidth="1"/>
    <col min="777" max="777" width="13.42578125" customWidth="1"/>
    <col min="778" max="779" width="10.5703125" customWidth="1"/>
    <col min="780" max="780" width="11.5703125" bestFit="1" customWidth="1"/>
  </cols>
  <sheetData>
    <row r="3" spans="1:19">
      <c r="B3" s="38" t="s">
        <v>0</v>
      </c>
    </row>
    <row r="4" spans="1:19">
      <c r="B4" t="s">
        <v>1</v>
      </c>
      <c r="H4" t="s">
        <v>2</v>
      </c>
      <c r="I4" t="s">
        <v>3</v>
      </c>
      <c r="J4" t="s">
        <v>4</v>
      </c>
      <c r="L4" t="s">
        <v>37</v>
      </c>
      <c r="M4" t="s">
        <v>25</v>
      </c>
      <c r="N4" t="s">
        <v>26</v>
      </c>
      <c r="P4" t="s">
        <v>38</v>
      </c>
      <c r="Q4" t="s">
        <v>28</v>
      </c>
      <c r="R4" t="s">
        <v>5</v>
      </c>
      <c r="S4" t="s">
        <v>6</v>
      </c>
    </row>
    <row r="5" spans="1:19">
      <c r="B5">
        <v>0.5</v>
      </c>
      <c r="D5">
        <v>1</v>
      </c>
      <c r="F5" t="s">
        <v>30</v>
      </c>
      <c r="J5" t="s">
        <v>39</v>
      </c>
      <c r="N5" t="s">
        <v>26</v>
      </c>
    </row>
    <row r="6" spans="1:19">
      <c r="A6" s="38" t="s">
        <v>10</v>
      </c>
      <c r="B6" t="s">
        <v>11</v>
      </c>
      <c r="C6" t="s">
        <v>12</v>
      </c>
      <c r="D6" t="s">
        <v>11</v>
      </c>
      <c r="E6" t="s">
        <v>12</v>
      </c>
      <c r="F6" t="s">
        <v>11</v>
      </c>
      <c r="G6" t="s">
        <v>12</v>
      </c>
      <c r="J6" t="s">
        <v>11</v>
      </c>
      <c r="K6" t="s">
        <v>12</v>
      </c>
      <c r="N6" t="s">
        <v>11</v>
      </c>
      <c r="O6" t="s">
        <v>12</v>
      </c>
    </row>
    <row r="7" spans="1:19">
      <c r="A7" s="11">
        <v>2011</v>
      </c>
      <c r="B7">
        <v>9</v>
      </c>
      <c r="C7">
        <v>598</v>
      </c>
      <c r="D7">
        <v>54</v>
      </c>
      <c r="E7">
        <v>3266</v>
      </c>
      <c r="F7">
        <v>2</v>
      </c>
      <c r="G7">
        <v>9</v>
      </c>
      <c r="H7">
        <v>65</v>
      </c>
      <c r="I7">
        <v>3873</v>
      </c>
      <c r="R7">
        <v>65</v>
      </c>
      <c r="S7">
        <v>3873</v>
      </c>
    </row>
    <row r="8" spans="1:19">
      <c r="A8" s="11">
        <v>2013</v>
      </c>
      <c r="B8">
        <v>223</v>
      </c>
      <c r="C8">
        <v>10326</v>
      </c>
      <c r="D8">
        <v>1</v>
      </c>
      <c r="E8">
        <v>18</v>
      </c>
      <c r="F8">
        <v>4</v>
      </c>
      <c r="G8">
        <v>57</v>
      </c>
      <c r="H8">
        <v>228</v>
      </c>
      <c r="I8">
        <v>10401</v>
      </c>
      <c r="J8">
        <v>31</v>
      </c>
      <c r="K8">
        <v>1650</v>
      </c>
      <c r="L8">
        <v>31</v>
      </c>
      <c r="M8">
        <v>1650</v>
      </c>
      <c r="R8">
        <v>259</v>
      </c>
      <c r="S8">
        <v>12051</v>
      </c>
    </row>
    <row r="9" spans="1:19">
      <c r="A9" s="11" t="s">
        <v>18</v>
      </c>
      <c r="B9">
        <v>3</v>
      </c>
      <c r="C9">
        <v>180</v>
      </c>
      <c r="H9">
        <v>3</v>
      </c>
      <c r="I9">
        <v>180</v>
      </c>
      <c r="R9">
        <v>3</v>
      </c>
      <c r="S9">
        <v>180</v>
      </c>
    </row>
    <row r="10" spans="1:19">
      <c r="A10" s="11" t="s">
        <v>13</v>
      </c>
      <c r="D10">
        <v>2</v>
      </c>
      <c r="E10">
        <v>94</v>
      </c>
      <c r="H10">
        <v>2</v>
      </c>
      <c r="I10">
        <v>94</v>
      </c>
      <c r="R10">
        <v>2</v>
      </c>
      <c r="S10">
        <v>94</v>
      </c>
    </row>
    <row r="11" spans="1:19">
      <c r="A11" s="11" t="s">
        <v>14</v>
      </c>
      <c r="B11">
        <v>1</v>
      </c>
      <c r="C11">
        <v>4</v>
      </c>
      <c r="D11">
        <v>3</v>
      </c>
      <c r="E11">
        <v>119</v>
      </c>
      <c r="H11">
        <v>4</v>
      </c>
      <c r="I11">
        <v>123</v>
      </c>
      <c r="R11">
        <v>4</v>
      </c>
      <c r="S11">
        <v>123</v>
      </c>
    </row>
    <row r="12" spans="1:19">
      <c r="A12" s="11" t="s">
        <v>16</v>
      </c>
      <c r="B12">
        <v>4</v>
      </c>
      <c r="C12">
        <v>125</v>
      </c>
      <c r="D12">
        <v>1</v>
      </c>
      <c r="E12">
        <v>21</v>
      </c>
      <c r="F12">
        <v>1</v>
      </c>
      <c r="G12">
        <v>16</v>
      </c>
      <c r="H12">
        <v>6</v>
      </c>
      <c r="I12">
        <v>162</v>
      </c>
      <c r="R12">
        <v>6</v>
      </c>
      <c r="S12">
        <v>162</v>
      </c>
    </row>
    <row r="13" spans="1:19">
      <c r="A13" s="11" t="s">
        <v>21</v>
      </c>
      <c r="D13">
        <v>2</v>
      </c>
      <c r="E13">
        <v>85</v>
      </c>
      <c r="H13">
        <v>2</v>
      </c>
      <c r="I13">
        <v>85</v>
      </c>
      <c r="R13">
        <v>2</v>
      </c>
      <c r="S13">
        <v>85</v>
      </c>
    </row>
    <row r="14" spans="1:19">
      <c r="A14" s="11" t="s">
        <v>20</v>
      </c>
      <c r="F14">
        <v>3</v>
      </c>
      <c r="G14">
        <v>14</v>
      </c>
      <c r="H14">
        <v>3</v>
      </c>
      <c r="I14">
        <v>14</v>
      </c>
      <c r="R14">
        <v>3</v>
      </c>
      <c r="S14">
        <v>14</v>
      </c>
    </row>
    <row r="15" spans="1:19">
      <c r="A15" s="11" t="s">
        <v>26</v>
      </c>
      <c r="O15">
        <v>49746</v>
      </c>
      <c r="Q15">
        <v>49746</v>
      </c>
      <c r="S15">
        <v>49746</v>
      </c>
    </row>
    <row r="16" spans="1:19">
      <c r="A16" s="11" t="s">
        <v>22</v>
      </c>
      <c r="B16">
        <v>240</v>
      </c>
      <c r="C16">
        <v>11233</v>
      </c>
      <c r="D16">
        <v>63</v>
      </c>
      <c r="E16">
        <v>3603</v>
      </c>
      <c r="F16">
        <v>10</v>
      </c>
      <c r="G16">
        <v>96</v>
      </c>
      <c r="H16">
        <v>313</v>
      </c>
      <c r="I16">
        <v>14932</v>
      </c>
      <c r="J16">
        <v>31</v>
      </c>
      <c r="K16">
        <v>1650</v>
      </c>
      <c r="L16">
        <v>31</v>
      </c>
      <c r="M16">
        <v>1650</v>
      </c>
      <c r="O16">
        <v>49746</v>
      </c>
      <c r="Q16">
        <v>49746</v>
      </c>
      <c r="R16">
        <v>344</v>
      </c>
      <c r="S16">
        <v>66328</v>
      </c>
    </row>
    <row r="19" spans="1:13" s="79" customFormat="1" ht="75">
      <c r="A19" s="78"/>
      <c r="B19" s="637" t="s">
        <v>1</v>
      </c>
      <c r="C19" s="637"/>
      <c r="D19" s="637"/>
      <c r="E19" s="637"/>
      <c r="F19" s="78"/>
      <c r="G19" s="78"/>
      <c r="H19" s="78" t="s">
        <v>2</v>
      </c>
      <c r="I19" s="78" t="s">
        <v>3</v>
      </c>
      <c r="J19" s="637" t="s">
        <v>4</v>
      </c>
      <c r="K19" s="637"/>
      <c r="L19" s="78" t="s">
        <v>5</v>
      </c>
      <c r="M19" s="78" t="s">
        <v>6</v>
      </c>
    </row>
    <row r="20" spans="1:13" s="79" customFormat="1">
      <c r="A20" s="78"/>
      <c r="B20" s="638">
        <v>0.5</v>
      </c>
      <c r="C20" s="638"/>
      <c r="D20" s="638">
        <v>1</v>
      </c>
      <c r="E20" s="638"/>
      <c r="F20" s="637" t="s">
        <v>30</v>
      </c>
      <c r="G20" s="637"/>
      <c r="H20" s="78"/>
      <c r="I20" s="78"/>
      <c r="J20" s="637" t="s">
        <v>9</v>
      </c>
      <c r="K20" s="637"/>
      <c r="L20" s="78"/>
      <c r="M20" s="78"/>
    </row>
    <row r="21" spans="1:13" s="79" customFormat="1" ht="60">
      <c r="A21" s="78" t="s">
        <v>10</v>
      </c>
      <c r="B21" s="78" t="s">
        <v>11</v>
      </c>
      <c r="C21" s="78" t="s">
        <v>12</v>
      </c>
      <c r="D21" s="78" t="s">
        <v>11</v>
      </c>
      <c r="E21" s="78" t="s">
        <v>12</v>
      </c>
      <c r="F21" s="78" t="s">
        <v>11</v>
      </c>
      <c r="G21" s="78" t="s">
        <v>12</v>
      </c>
      <c r="H21" s="78"/>
      <c r="I21" s="78"/>
      <c r="J21" s="78" t="s">
        <v>11</v>
      </c>
      <c r="K21" s="78" t="s">
        <v>12</v>
      </c>
      <c r="L21" s="78"/>
      <c r="M21" s="78"/>
    </row>
    <row r="22" spans="1:13" s="17" customFormat="1">
      <c r="A22" s="80" t="s">
        <v>13</v>
      </c>
      <c r="B22" s="81"/>
      <c r="C22" s="81"/>
      <c r="D22" s="81">
        <v>2</v>
      </c>
      <c r="E22" s="81">
        <v>94</v>
      </c>
      <c r="F22" s="81"/>
      <c r="G22" s="81"/>
      <c r="H22" s="81">
        <f>B22+D22+F22</f>
        <v>2</v>
      </c>
      <c r="I22" s="81">
        <f>C22+E22+G22</f>
        <v>94</v>
      </c>
      <c r="J22" s="81"/>
      <c r="K22" s="81"/>
      <c r="L22" s="81">
        <f>H22+J22</f>
        <v>2</v>
      </c>
      <c r="M22" s="81">
        <f>I22+K22</f>
        <v>94</v>
      </c>
    </row>
    <row r="23" spans="1:13" s="17" customFormat="1">
      <c r="A23" s="80" t="s">
        <v>14</v>
      </c>
      <c r="B23" s="81">
        <v>1</v>
      </c>
      <c r="C23" s="81">
        <v>4</v>
      </c>
      <c r="D23" s="81">
        <v>3</v>
      </c>
      <c r="E23" s="81">
        <v>119</v>
      </c>
      <c r="F23" s="81"/>
      <c r="G23" s="81"/>
      <c r="H23" s="81">
        <f>B23+D23+F23</f>
        <v>4</v>
      </c>
      <c r="I23" s="81">
        <f>C23+E23+G23</f>
        <v>123</v>
      </c>
      <c r="J23" s="81"/>
      <c r="K23" s="81"/>
      <c r="L23" s="81">
        <f>H23+J23</f>
        <v>4</v>
      </c>
      <c r="M23" s="81">
        <f>I23+K23</f>
        <v>123</v>
      </c>
    </row>
    <row r="24" spans="1:13" s="83" customFormat="1">
      <c r="A24" s="77" t="s">
        <v>40</v>
      </c>
      <c r="B24" s="82">
        <f>SUM(B22:B23)</f>
        <v>1</v>
      </c>
      <c r="C24" s="82">
        <f t="shared" ref="C24:E24" si="0">SUM(C22:C23)</f>
        <v>4</v>
      </c>
      <c r="D24" s="82">
        <f t="shared" si="0"/>
        <v>5</v>
      </c>
      <c r="E24" s="82">
        <f t="shared" si="0"/>
        <v>213</v>
      </c>
      <c r="F24" s="82">
        <f t="shared" ref="F24" si="1">SUM(F22:F23)</f>
        <v>0</v>
      </c>
      <c r="G24" s="82">
        <f t="shared" ref="G24" si="2">SUM(G22:G23)</f>
        <v>0</v>
      </c>
      <c r="H24" s="82">
        <f>SUM(H22:H23)</f>
        <v>6</v>
      </c>
      <c r="I24" s="82">
        <f t="shared" ref="I24" si="3">SUM(I22:I23)</f>
        <v>217</v>
      </c>
      <c r="J24" s="82">
        <f t="shared" ref="J24" si="4">SUM(J22:J23)</f>
        <v>0</v>
      </c>
      <c r="K24" s="82">
        <f t="shared" ref="K24" si="5">SUM(K22:K23)</f>
        <v>0</v>
      </c>
      <c r="L24" s="82">
        <f>SUM(L22:L23)</f>
        <v>6</v>
      </c>
      <c r="M24" s="82">
        <f t="shared" ref="M24" si="6">SUM(M22:M23)</f>
        <v>217</v>
      </c>
    </row>
    <row r="25" spans="1:13" s="17" customFormat="1">
      <c r="A25" s="80">
        <v>2011</v>
      </c>
      <c r="B25" s="81">
        <v>9</v>
      </c>
      <c r="C25" s="81">
        <v>598</v>
      </c>
      <c r="D25" s="81">
        <v>54</v>
      </c>
      <c r="E25" s="81">
        <v>3266</v>
      </c>
      <c r="F25" s="81">
        <v>2</v>
      </c>
      <c r="G25" s="81">
        <v>9</v>
      </c>
      <c r="H25" s="81">
        <f>B25+D25+F25</f>
        <v>65</v>
      </c>
      <c r="I25" s="81">
        <f>C25+E25+G25</f>
        <v>3873</v>
      </c>
      <c r="J25" s="81"/>
      <c r="K25" s="81"/>
      <c r="L25" s="81">
        <f>H25+J25</f>
        <v>65</v>
      </c>
      <c r="M25" s="81">
        <f>I25+K25</f>
        <v>3873</v>
      </c>
    </row>
    <row r="26" spans="1:13" s="17" customFormat="1">
      <c r="A26" s="80" t="s">
        <v>16</v>
      </c>
      <c r="B26" s="81">
        <v>4</v>
      </c>
      <c r="C26" s="81">
        <v>125</v>
      </c>
      <c r="D26" s="81">
        <v>1</v>
      </c>
      <c r="E26" s="81">
        <v>21</v>
      </c>
      <c r="F26" s="81">
        <v>1</v>
      </c>
      <c r="G26" s="81">
        <v>16</v>
      </c>
      <c r="H26" s="81">
        <f>B26+D26+F26</f>
        <v>6</v>
      </c>
      <c r="I26" s="81">
        <f>C26+E26+G26</f>
        <v>162</v>
      </c>
      <c r="J26" s="81"/>
      <c r="K26" s="81"/>
      <c r="L26" s="81">
        <f>H26+J26</f>
        <v>6</v>
      </c>
      <c r="M26" s="81">
        <f>I26+K26</f>
        <v>162</v>
      </c>
    </row>
    <row r="27" spans="1:13" s="83" customFormat="1">
      <c r="A27" s="77" t="s">
        <v>17</v>
      </c>
      <c r="B27" s="82">
        <f>SUM(B25:B26)</f>
        <v>13</v>
      </c>
      <c r="C27" s="82">
        <f>SUM(C25:C26)</f>
        <v>723</v>
      </c>
      <c r="D27" s="82">
        <f t="shared" ref="D27:G27" si="7">SUM(D25:D26)</f>
        <v>55</v>
      </c>
      <c r="E27" s="82">
        <f>SUM(E25:E26)</f>
        <v>3287</v>
      </c>
      <c r="F27" s="82">
        <f t="shared" si="7"/>
        <v>3</v>
      </c>
      <c r="G27" s="82">
        <f t="shared" si="7"/>
        <v>25</v>
      </c>
      <c r="H27" s="82">
        <f>SUM(H25:H26)</f>
        <v>71</v>
      </c>
      <c r="I27" s="82">
        <f t="shared" ref="I27:K27" si="8">SUM(I25:I26)</f>
        <v>4035</v>
      </c>
      <c r="J27" s="82">
        <f t="shared" si="8"/>
        <v>0</v>
      </c>
      <c r="K27" s="82">
        <f t="shared" si="8"/>
        <v>0</v>
      </c>
      <c r="L27" s="82">
        <f>SUM(L25:L26)</f>
        <v>71</v>
      </c>
      <c r="M27" s="82">
        <f t="shared" ref="M27" si="9">SUM(M25:M26)</f>
        <v>4035</v>
      </c>
    </row>
    <row r="28" spans="1:13" s="17" customFormat="1">
      <c r="A28" s="80">
        <v>2013</v>
      </c>
      <c r="B28" s="81">
        <v>223</v>
      </c>
      <c r="C28" s="81">
        <v>10326</v>
      </c>
      <c r="D28" s="81">
        <v>1</v>
      </c>
      <c r="E28" s="81">
        <v>18</v>
      </c>
      <c r="F28" s="81">
        <v>4</v>
      </c>
      <c r="G28" s="81">
        <v>57</v>
      </c>
      <c r="H28" s="81">
        <f>B28+D28+F28</f>
        <v>228</v>
      </c>
      <c r="I28" s="81">
        <f>C28+E28+G28</f>
        <v>10401</v>
      </c>
      <c r="J28" s="81">
        <v>31</v>
      </c>
      <c r="K28" s="81">
        <v>1650</v>
      </c>
      <c r="L28" s="81">
        <f>H28+J28</f>
        <v>259</v>
      </c>
      <c r="M28" s="81">
        <f>I28+K28</f>
        <v>12051</v>
      </c>
    </row>
    <row r="29" spans="1:13" s="17" customFormat="1">
      <c r="A29" s="80" t="s">
        <v>18</v>
      </c>
      <c r="B29" s="81">
        <v>3</v>
      </c>
      <c r="C29" s="81">
        <v>180</v>
      </c>
      <c r="D29" s="81"/>
      <c r="E29" s="81"/>
      <c r="F29" s="81"/>
      <c r="G29" s="81"/>
      <c r="H29" s="81">
        <f>B29+D29+F29</f>
        <v>3</v>
      </c>
      <c r="I29" s="81">
        <f>C29+E29+G29</f>
        <v>180</v>
      </c>
      <c r="J29" s="81"/>
      <c r="K29" s="81"/>
      <c r="L29" s="81">
        <f t="shared" ref="L29:L32" si="10">H29+J29</f>
        <v>3</v>
      </c>
      <c r="M29" s="81">
        <f t="shared" ref="M29:M32" si="11">I29+K29</f>
        <v>180</v>
      </c>
    </row>
    <row r="30" spans="1:13" s="83" customFormat="1">
      <c r="A30" s="77" t="s">
        <v>19</v>
      </c>
      <c r="B30" s="82">
        <f>SUM(B28:B29)</f>
        <v>226</v>
      </c>
      <c r="C30" s="82">
        <f>SUM(C28:C29)</f>
        <v>10506</v>
      </c>
      <c r="D30" s="82">
        <f t="shared" ref="D30:G30" si="12">SUM(D28:D29)</f>
        <v>1</v>
      </c>
      <c r="E30" s="82">
        <f>SUM(E28:E29)</f>
        <v>18</v>
      </c>
      <c r="F30" s="82">
        <f t="shared" si="12"/>
        <v>4</v>
      </c>
      <c r="G30" s="82">
        <f t="shared" si="12"/>
        <v>57</v>
      </c>
      <c r="H30" s="82">
        <f>SUM(H28:H29)</f>
        <v>231</v>
      </c>
      <c r="I30" s="82">
        <f t="shared" ref="I30:K30" si="13">SUM(I28:I29)</f>
        <v>10581</v>
      </c>
      <c r="J30" s="82">
        <f t="shared" si="13"/>
        <v>31</v>
      </c>
      <c r="K30" s="82">
        <f t="shared" si="13"/>
        <v>1650</v>
      </c>
      <c r="L30" s="82">
        <f>SUM(L28:L29)</f>
        <v>262</v>
      </c>
      <c r="M30" s="82">
        <f t="shared" ref="M30" si="14">SUM(M28:M29)</f>
        <v>12231</v>
      </c>
    </row>
    <row r="31" spans="1:13" s="17" customFormat="1">
      <c r="A31" s="80" t="s">
        <v>20</v>
      </c>
      <c r="B31" s="81"/>
      <c r="C31" s="81"/>
      <c r="D31" s="81"/>
      <c r="E31" s="81"/>
      <c r="F31" s="81">
        <v>3</v>
      </c>
      <c r="G31" s="81">
        <v>14</v>
      </c>
      <c r="H31" s="81">
        <f>B31+D31+F31</f>
        <v>3</v>
      </c>
      <c r="I31" s="81">
        <f>C31+E31+G31</f>
        <v>14</v>
      </c>
      <c r="J31" s="81"/>
      <c r="K31" s="81"/>
      <c r="L31" s="81">
        <f t="shared" si="10"/>
        <v>3</v>
      </c>
      <c r="M31" s="81">
        <f t="shared" si="11"/>
        <v>14</v>
      </c>
    </row>
    <row r="32" spans="1:13" s="17" customFormat="1">
      <c r="A32" s="80" t="s">
        <v>21</v>
      </c>
      <c r="B32" s="81"/>
      <c r="C32" s="81"/>
      <c r="D32" s="81">
        <v>2</v>
      </c>
      <c r="E32" s="81">
        <v>85</v>
      </c>
      <c r="F32" s="81"/>
      <c r="G32" s="81"/>
      <c r="H32" s="81">
        <f>B32+D32+F32</f>
        <v>2</v>
      </c>
      <c r="I32" s="81">
        <f>C32+E32+G32</f>
        <v>85</v>
      </c>
      <c r="J32" s="81"/>
      <c r="K32" s="81"/>
      <c r="L32" s="81">
        <f t="shared" si="10"/>
        <v>2</v>
      </c>
      <c r="M32" s="81">
        <f t="shared" si="11"/>
        <v>85</v>
      </c>
    </row>
    <row r="33" spans="1:13" s="83" customFormat="1">
      <c r="A33" s="77" t="s">
        <v>41</v>
      </c>
      <c r="B33" s="82">
        <f>B24+B27+B30+B31+B32</f>
        <v>240</v>
      </c>
      <c r="C33" s="82">
        <f t="shared" ref="C33:M33" si="15">C24+C27+C30+C31+C32</f>
        <v>11233</v>
      </c>
      <c r="D33" s="82">
        <f t="shared" si="15"/>
        <v>63</v>
      </c>
      <c r="E33" s="82">
        <f t="shared" si="15"/>
        <v>3603</v>
      </c>
      <c r="F33" s="82">
        <f t="shared" si="15"/>
        <v>10</v>
      </c>
      <c r="G33" s="82">
        <f t="shared" si="15"/>
        <v>96</v>
      </c>
      <c r="H33" s="82">
        <f t="shared" si="15"/>
        <v>313</v>
      </c>
      <c r="I33" s="82">
        <f t="shared" si="15"/>
        <v>14932</v>
      </c>
      <c r="J33" s="82">
        <f t="shared" si="15"/>
        <v>31</v>
      </c>
      <c r="K33" s="82">
        <f t="shared" si="15"/>
        <v>1650</v>
      </c>
      <c r="L33" s="82">
        <f t="shared" si="15"/>
        <v>344</v>
      </c>
      <c r="M33" s="82">
        <f t="shared" si="15"/>
        <v>16582</v>
      </c>
    </row>
    <row r="34" spans="1:13" s="17" customFormat="1" ht="15.6" customHeight="1"/>
    <row r="35" spans="1:13" s="17" customFormat="1" ht="15.6" customHeight="1"/>
    <row r="36" spans="1:13" s="17" customFormat="1">
      <c r="B36" s="636" t="s">
        <v>42</v>
      </c>
      <c r="C36" s="636"/>
    </row>
    <row r="37" spans="1:13" s="17" customFormat="1" ht="45">
      <c r="B37" s="78" t="s">
        <v>11</v>
      </c>
      <c r="C37" s="78" t="s">
        <v>12</v>
      </c>
    </row>
    <row r="38" spans="1:13" s="17" customFormat="1">
      <c r="A38" s="80" t="s">
        <v>13</v>
      </c>
      <c r="B38" s="81"/>
      <c r="C38" s="81"/>
    </row>
    <row r="39" spans="1:13" s="17" customFormat="1">
      <c r="A39" s="80" t="s">
        <v>14</v>
      </c>
      <c r="B39" s="81">
        <v>1</v>
      </c>
      <c r="C39" s="81">
        <v>4</v>
      </c>
    </row>
    <row r="40" spans="1:13" s="17" customFormat="1">
      <c r="A40" s="77" t="s">
        <v>40</v>
      </c>
      <c r="B40" s="82">
        <f>SUM(B38:B39)</f>
        <v>1</v>
      </c>
      <c r="C40" s="82">
        <f t="shared" ref="C40" si="16">SUM(C38:C39)</f>
        <v>4</v>
      </c>
    </row>
    <row r="41" spans="1:13" s="17" customFormat="1">
      <c r="A41" s="80">
        <v>2011</v>
      </c>
      <c r="B41" s="81">
        <f>9+2</f>
        <v>11</v>
      </c>
      <c r="C41" s="81">
        <f>598+9</f>
        <v>607</v>
      </c>
    </row>
    <row r="42" spans="1:13" s="17" customFormat="1">
      <c r="A42" s="80" t="s">
        <v>16</v>
      </c>
      <c r="B42" s="81">
        <f>4+1</f>
        <v>5</v>
      </c>
      <c r="C42" s="81">
        <f>125+16</f>
        <v>141</v>
      </c>
    </row>
    <row r="43" spans="1:13" s="17" customFormat="1">
      <c r="A43" s="77" t="s">
        <v>17</v>
      </c>
      <c r="B43" s="82">
        <f>SUM(B41:B42)</f>
        <v>16</v>
      </c>
      <c r="C43" s="82">
        <f>SUM(C41:C42)</f>
        <v>748</v>
      </c>
    </row>
    <row r="44" spans="1:13" s="17" customFormat="1">
      <c r="A44" s="80">
        <v>2013</v>
      </c>
      <c r="B44" s="81">
        <f>223+4</f>
        <v>227</v>
      </c>
      <c r="C44" s="81">
        <f>10326+57</f>
        <v>10383</v>
      </c>
    </row>
    <row r="45" spans="1:13" s="17" customFormat="1">
      <c r="A45" s="80" t="s">
        <v>18</v>
      </c>
      <c r="B45" s="81">
        <v>3</v>
      </c>
      <c r="C45" s="81">
        <v>180</v>
      </c>
    </row>
    <row r="46" spans="1:13" s="17" customFormat="1">
      <c r="A46" s="77" t="s">
        <v>19</v>
      </c>
      <c r="B46" s="82">
        <f>SUM(B44:B45)</f>
        <v>230</v>
      </c>
      <c r="C46" s="82">
        <f>SUM(C44:C45)</f>
        <v>10563</v>
      </c>
    </row>
    <row r="47" spans="1:13" s="17" customFormat="1">
      <c r="A47" s="80" t="s">
        <v>20</v>
      </c>
      <c r="B47" s="81">
        <v>3</v>
      </c>
      <c r="C47" s="81">
        <v>14</v>
      </c>
    </row>
    <row r="48" spans="1:13" s="17" customFormat="1">
      <c r="A48" s="80" t="s">
        <v>21</v>
      </c>
      <c r="B48" s="81"/>
      <c r="C48" s="81"/>
    </row>
    <row r="49" spans="1:3" s="17" customFormat="1">
      <c r="A49" s="77" t="s">
        <v>41</v>
      </c>
      <c r="B49" s="82">
        <f>B40+B43+B46+B47+B48</f>
        <v>250</v>
      </c>
      <c r="C49" s="82">
        <f t="shared" ref="C49" si="17">C40+C43+C46+C47+C48</f>
        <v>11329</v>
      </c>
    </row>
  </sheetData>
  <mergeCells count="7">
    <mergeCell ref="B36:C36"/>
    <mergeCell ref="J19:K19"/>
    <mergeCell ref="J20:K20"/>
    <mergeCell ref="B19:E19"/>
    <mergeCell ref="F20:G20"/>
    <mergeCell ref="D20:E20"/>
    <mergeCell ref="B20:C20"/>
  </mergeCells>
  <pageMargins left="0.17" right="0.17" top="0.36" bottom="0.17" header="0.3" footer="0.3"/>
  <pageSetup paperSize="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E253"/>
  <sheetViews>
    <sheetView workbookViewId="0"/>
  </sheetViews>
  <sheetFormatPr defaultColWidth="11.42578125" defaultRowHeight="15"/>
  <cols>
    <col min="1" max="1" width="20.42578125" customWidth="1"/>
    <col min="2" max="2" width="22.42578125" style="37" customWidth="1"/>
  </cols>
  <sheetData>
    <row r="1" spans="1:5" ht="76.5">
      <c r="A1" s="669" t="s">
        <v>43</v>
      </c>
      <c r="B1" s="669" t="s">
        <v>44</v>
      </c>
      <c r="C1" s="669" t="s">
        <v>45</v>
      </c>
      <c r="D1" s="669" t="s">
        <v>46</v>
      </c>
      <c r="E1" s="670" t="s">
        <v>47</v>
      </c>
    </row>
    <row r="2" spans="1:5" ht="30">
      <c r="A2" s="671" t="s">
        <v>48</v>
      </c>
      <c r="B2" s="672" t="s">
        <v>49</v>
      </c>
      <c r="C2" s="673">
        <v>0</v>
      </c>
      <c r="D2" s="671" t="s">
        <v>50</v>
      </c>
      <c r="E2" s="674">
        <v>0</v>
      </c>
    </row>
    <row r="3" spans="1:5" ht="30">
      <c r="A3" s="671" t="s">
        <v>51</v>
      </c>
      <c r="B3" s="672" t="s">
        <v>49</v>
      </c>
      <c r="C3" s="673">
        <v>0</v>
      </c>
      <c r="D3" s="671" t="s">
        <v>50</v>
      </c>
      <c r="E3" s="674">
        <v>0</v>
      </c>
    </row>
    <row r="4" spans="1:5" ht="30">
      <c r="A4" s="671" t="s">
        <v>52</v>
      </c>
      <c r="B4" s="672" t="s">
        <v>49</v>
      </c>
      <c r="C4" s="673">
        <v>0</v>
      </c>
      <c r="D4" s="671" t="s">
        <v>50</v>
      </c>
      <c r="E4" s="674">
        <v>0</v>
      </c>
    </row>
    <row r="5" spans="1:5" ht="30">
      <c r="A5" s="671" t="s">
        <v>53</v>
      </c>
      <c r="B5" s="671" t="s">
        <v>54</v>
      </c>
      <c r="C5" s="673">
        <v>1</v>
      </c>
      <c r="D5" s="671" t="s">
        <v>55</v>
      </c>
      <c r="E5" s="674">
        <v>43861</v>
      </c>
    </row>
    <row r="6" spans="1:5" ht="30">
      <c r="A6" s="671" t="s">
        <v>56</v>
      </c>
      <c r="B6" s="671" t="s">
        <v>54</v>
      </c>
      <c r="C6" s="673">
        <v>1</v>
      </c>
      <c r="D6" s="671" t="s">
        <v>55</v>
      </c>
      <c r="E6" s="674">
        <v>43861</v>
      </c>
    </row>
    <row r="7" spans="1:5" ht="30">
      <c r="A7" s="671" t="s">
        <v>57</v>
      </c>
      <c r="B7" s="671" t="s">
        <v>58</v>
      </c>
      <c r="C7" s="673">
        <v>1</v>
      </c>
      <c r="D7" s="671" t="s">
        <v>55</v>
      </c>
      <c r="E7" s="674">
        <v>43804</v>
      </c>
    </row>
    <row r="8" spans="1:5" ht="30">
      <c r="A8" s="671" t="s">
        <v>59</v>
      </c>
      <c r="B8" s="672" t="s">
        <v>49</v>
      </c>
      <c r="C8" s="673">
        <v>0</v>
      </c>
      <c r="D8" s="671" t="s">
        <v>50</v>
      </c>
      <c r="E8" s="674">
        <v>0</v>
      </c>
    </row>
    <row r="9" spans="1:5" ht="16.5">
      <c r="A9" s="671" t="s">
        <v>60</v>
      </c>
      <c r="B9" s="671" t="s">
        <v>61</v>
      </c>
      <c r="C9" s="673">
        <v>1</v>
      </c>
      <c r="D9" s="671" t="s">
        <v>55</v>
      </c>
      <c r="E9" s="674">
        <v>43056</v>
      </c>
    </row>
    <row r="10" spans="1:5" ht="30">
      <c r="A10" s="671" t="s">
        <v>62</v>
      </c>
      <c r="B10" s="672" t="s">
        <v>49</v>
      </c>
      <c r="C10" s="673">
        <v>0</v>
      </c>
      <c r="D10" s="671" t="s">
        <v>50</v>
      </c>
      <c r="E10" s="674">
        <v>0</v>
      </c>
    </row>
    <row r="11" spans="1:5" ht="30">
      <c r="A11" s="671" t="s">
        <v>63</v>
      </c>
      <c r="B11" s="671" t="s">
        <v>64</v>
      </c>
      <c r="C11" s="673">
        <v>1</v>
      </c>
      <c r="D11" s="671" t="s">
        <v>55</v>
      </c>
      <c r="E11" s="674">
        <v>43837</v>
      </c>
    </row>
    <row r="12" spans="1:5" ht="16.5">
      <c r="A12" s="671" t="s">
        <v>65</v>
      </c>
      <c r="B12" s="671" t="s">
        <v>61</v>
      </c>
      <c r="C12" s="673">
        <v>1</v>
      </c>
      <c r="D12" s="671" t="s">
        <v>55</v>
      </c>
      <c r="E12" s="674">
        <v>43692</v>
      </c>
    </row>
    <row r="13" spans="1:5" ht="30">
      <c r="A13" s="671" t="s">
        <v>66</v>
      </c>
      <c r="B13" s="672" t="s">
        <v>49</v>
      </c>
      <c r="C13" s="673">
        <v>0</v>
      </c>
      <c r="D13" s="671" t="s">
        <v>50</v>
      </c>
      <c r="E13" s="674">
        <v>0</v>
      </c>
    </row>
    <row r="14" spans="1:5" ht="30">
      <c r="A14" s="671" t="s">
        <v>67</v>
      </c>
      <c r="B14" s="9" t="s">
        <v>68</v>
      </c>
      <c r="C14" s="673">
        <v>2</v>
      </c>
      <c r="E14" s="674">
        <v>43888</v>
      </c>
    </row>
    <row r="15" spans="1:5" ht="30">
      <c r="A15" s="671" t="s">
        <v>69</v>
      </c>
      <c r="B15" s="672" t="s">
        <v>49</v>
      </c>
      <c r="C15" s="673">
        <v>0</v>
      </c>
      <c r="D15" s="671" t="s">
        <v>50</v>
      </c>
      <c r="E15" s="674">
        <v>0</v>
      </c>
    </row>
    <row r="16" spans="1:5" ht="30">
      <c r="A16" s="671" t="s">
        <v>70</v>
      </c>
      <c r="B16" s="672" t="s">
        <v>49</v>
      </c>
      <c r="C16" s="673">
        <v>0</v>
      </c>
      <c r="D16" s="671" t="s">
        <v>50</v>
      </c>
      <c r="E16" s="674">
        <v>0</v>
      </c>
    </row>
    <row r="17" spans="1:5" ht="30">
      <c r="A17" s="671" t="s">
        <v>71</v>
      </c>
      <c r="B17" s="672" t="s">
        <v>49</v>
      </c>
      <c r="C17" s="673">
        <v>0</v>
      </c>
      <c r="D17" s="671" t="s">
        <v>50</v>
      </c>
      <c r="E17" s="674">
        <v>0</v>
      </c>
    </row>
    <row r="18" spans="1:5" ht="16.5">
      <c r="A18" s="671" t="s">
        <v>72</v>
      </c>
      <c r="B18" s="671" t="s">
        <v>61</v>
      </c>
      <c r="C18" s="673">
        <v>1</v>
      </c>
      <c r="D18" s="671" t="s">
        <v>55</v>
      </c>
      <c r="E18" s="674">
        <v>43811</v>
      </c>
    </row>
    <row r="19" spans="1:5" ht="30">
      <c r="A19" s="671" t="s">
        <v>73</v>
      </c>
      <c r="B19" s="672" t="s">
        <v>49</v>
      </c>
      <c r="C19" s="673">
        <v>0</v>
      </c>
      <c r="D19" s="671" t="s">
        <v>50</v>
      </c>
      <c r="E19" s="674">
        <v>0</v>
      </c>
    </row>
    <row r="20" spans="1:5" ht="30">
      <c r="A20" s="671" t="s">
        <v>74</v>
      </c>
      <c r="B20" s="671" t="s">
        <v>75</v>
      </c>
      <c r="C20" s="673">
        <v>1</v>
      </c>
      <c r="D20" s="671" t="s">
        <v>55</v>
      </c>
      <c r="E20" s="674">
        <v>43514</v>
      </c>
    </row>
    <row r="21" spans="1:5" ht="30">
      <c r="A21" s="671" t="s">
        <v>76</v>
      </c>
      <c r="B21" s="672" t="s">
        <v>49</v>
      </c>
      <c r="C21" s="673">
        <v>0</v>
      </c>
      <c r="D21" s="671" t="s">
        <v>50</v>
      </c>
      <c r="E21" s="674">
        <v>0</v>
      </c>
    </row>
    <row r="22" spans="1:5" ht="30">
      <c r="A22" s="671" t="s">
        <v>77</v>
      </c>
      <c r="B22" s="672" t="s">
        <v>49</v>
      </c>
      <c r="C22" s="673">
        <v>0</v>
      </c>
      <c r="D22" s="671" t="s">
        <v>50</v>
      </c>
      <c r="E22" s="674">
        <v>0</v>
      </c>
    </row>
    <row r="23" spans="1:5" ht="30">
      <c r="A23" s="671" t="s">
        <v>78</v>
      </c>
      <c r="B23" s="672" t="s">
        <v>49</v>
      </c>
      <c r="C23" s="673">
        <v>0</v>
      </c>
      <c r="D23" s="671" t="s">
        <v>50</v>
      </c>
      <c r="E23" s="674">
        <v>0</v>
      </c>
    </row>
    <row r="24" spans="1:5" ht="30">
      <c r="A24" s="671" t="s">
        <v>79</v>
      </c>
      <c r="B24" s="672" t="s">
        <v>49</v>
      </c>
      <c r="C24" s="673">
        <v>0</v>
      </c>
      <c r="D24" s="671" t="s">
        <v>50</v>
      </c>
      <c r="E24" s="674">
        <v>0</v>
      </c>
    </row>
    <row r="25" spans="1:5" ht="30">
      <c r="A25" s="671" t="s">
        <v>80</v>
      </c>
      <c r="B25" s="672" t="s">
        <v>49</v>
      </c>
      <c r="C25" s="673">
        <v>0</v>
      </c>
      <c r="D25" s="671" t="s">
        <v>50</v>
      </c>
      <c r="E25" s="674">
        <v>0</v>
      </c>
    </row>
    <row r="26" spans="1:5" ht="30">
      <c r="A26" s="671" t="s">
        <v>81</v>
      </c>
      <c r="B26" s="672" t="s">
        <v>49</v>
      </c>
      <c r="C26" s="673">
        <v>0</v>
      </c>
      <c r="D26" s="671" t="s">
        <v>50</v>
      </c>
      <c r="E26" s="674">
        <v>0</v>
      </c>
    </row>
    <row r="27" spans="1:5" ht="30">
      <c r="A27" s="671" t="s">
        <v>82</v>
      </c>
      <c r="B27" s="672" t="s">
        <v>49</v>
      </c>
      <c r="C27" s="673">
        <v>0</v>
      </c>
      <c r="D27" s="671" t="s">
        <v>50</v>
      </c>
      <c r="E27" s="674">
        <v>0</v>
      </c>
    </row>
    <row r="28" spans="1:5" ht="30">
      <c r="A28" s="671" t="s">
        <v>83</v>
      </c>
      <c r="B28" s="672" t="s">
        <v>49</v>
      </c>
      <c r="C28" s="673">
        <v>0</v>
      </c>
      <c r="D28" s="671" t="s">
        <v>50</v>
      </c>
      <c r="E28" s="674">
        <v>0</v>
      </c>
    </row>
    <row r="29" spans="1:5" ht="30">
      <c r="A29" s="671" t="s">
        <v>84</v>
      </c>
      <c r="B29" s="672" t="s">
        <v>49</v>
      </c>
      <c r="C29" s="673">
        <v>0</v>
      </c>
      <c r="D29" s="671" t="s">
        <v>50</v>
      </c>
      <c r="E29" s="674">
        <v>0</v>
      </c>
    </row>
    <row r="30" spans="1:5" ht="30">
      <c r="A30" s="671" t="s">
        <v>85</v>
      </c>
      <c r="B30" s="672" t="s">
        <v>49</v>
      </c>
      <c r="C30" s="673">
        <v>0</v>
      </c>
      <c r="D30" s="671" t="s">
        <v>50</v>
      </c>
      <c r="E30" s="674">
        <v>0</v>
      </c>
    </row>
    <row r="31" spans="1:5" ht="30">
      <c r="A31" s="671" t="s">
        <v>86</v>
      </c>
      <c r="B31" s="672" t="s">
        <v>49</v>
      </c>
      <c r="C31" s="673">
        <v>0</v>
      </c>
      <c r="D31" s="671" t="s">
        <v>50</v>
      </c>
      <c r="E31" s="674">
        <v>0</v>
      </c>
    </row>
    <row r="32" spans="1:5" ht="30">
      <c r="A32" s="671" t="s">
        <v>87</v>
      </c>
      <c r="B32" s="672" t="s">
        <v>49</v>
      </c>
      <c r="C32" s="673">
        <v>0</v>
      </c>
      <c r="D32" s="671" t="s">
        <v>50</v>
      </c>
      <c r="E32" s="674">
        <v>0</v>
      </c>
    </row>
    <row r="33" spans="1:5" ht="30">
      <c r="A33" s="671" t="s">
        <v>88</v>
      </c>
      <c r="B33" s="9" t="s">
        <v>89</v>
      </c>
      <c r="C33" s="673">
        <v>2</v>
      </c>
      <c r="D33" s="671" t="s">
        <v>50</v>
      </c>
      <c r="E33" s="674">
        <v>43592</v>
      </c>
    </row>
    <row r="34" spans="1:5" ht="30">
      <c r="A34" s="671" t="s">
        <v>90</v>
      </c>
      <c r="B34" s="671" t="s">
        <v>89</v>
      </c>
      <c r="C34" s="673">
        <v>1</v>
      </c>
      <c r="D34" s="671" t="s">
        <v>55</v>
      </c>
      <c r="E34" s="674">
        <v>43649</v>
      </c>
    </row>
    <row r="35" spans="1:5" ht="30">
      <c r="A35" s="671" t="s">
        <v>91</v>
      </c>
      <c r="B35" s="672" t="s">
        <v>49</v>
      </c>
      <c r="C35" s="673">
        <v>0</v>
      </c>
      <c r="D35" s="671" t="s">
        <v>50</v>
      </c>
      <c r="E35" s="674">
        <v>0</v>
      </c>
    </row>
    <row r="36" spans="1:5" ht="30">
      <c r="A36" s="671" t="s">
        <v>92</v>
      </c>
      <c r="B36" s="671" t="s">
        <v>93</v>
      </c>
      <c r="C36" s="673">
        <v>1</v>
      </c>
      <c r="D36" s="671" t="s">
        <v>55</v>
      </c>
      <c r="E36" s="674">
        <v>43677</v>
      </c>
    </row>
    <row r="37" spans="1:5" ht="30">
      <c r="A37" s="671" t="s">
        <v>94</v>
      </c>
      <c r="B37" s="671" t="s">
        <v>58</v>
      </c>
      <c r="C37" s="673">
        <v>1</v>
      </c>
      <c r="D37" s="671" t="s">
        <v>55</v>
      </c>
      <c r="E37" s="674">
        <v>41943</v>
      </c>
    </row>
    <row r="38" spans="1:5" ht="30">
      <c r="A38" s="671" t="s">
        <v>95</v>
      </c>
      <c r="B38" s="671" t="s">
        <v>75</v>
      </c>
      <c r="C38" s="673">
        <v>1</v>
      </c>
      <c r="D38" s="671" t="s">
        <v>55</v>
      </c>
      <c r="E38" s="674">
        <v>43838</v>
      </c>
    </row>
    <row r="39" spans="1:5" ht="30">
      <c r="A39" s="671" t="s">
        <v>96</v>
      </c>
      <c r="B39" s="671" t="s">
        <v>75</v>
      </c>
      <c r="C39" s="673">
        <v>1</v>
      </c>
      <c r="D39" s="671" t="s">
        <v>55</v>
      </c>
      <c r="E39" s="674">
        <v>43805</v>
      </c>
    </row>
    <row r="40" spans="1:5" ht="30">
      <c r="A40" s="671" t="s">
        <v>97</v>
      </c>
      <c r="B40" s="671" t="s">
        <v>89</v>
      </c>
      <c r="C40" s="673">
        <v>1</v>
      </c>
      <c r="D40" s="671" t="s">
        <v>55</v>
      </c>
      <c r="E40" s="674">
        <v>43850</v>
      </c>
    </row>
    <row r="41" spans="1:5" ht="16.5">
      <c r="A41" s="671" t="s">
        <v>98</v>
      </c>
      <c r="B41" s="671" t="s">
        <v>61</v>
      </c>
      <c r="C41" s="673">
        <v>1</v>
      </c>
      <c r="D41" s="671" t="s">
        <v>55</v>
      </c>
      <c r="E41" s="674">
        <v>43696</v>
      </c>
    </row>
    <row r="42" spans="1:5" ht="30">
      <c r="A42" s="671" t="s">
        <v>99</v>
      </c>
      <c r="B42" s="672" t="s">
        <v>49</v>
      </c>
      <c r="C42" s="673">
        <v>0</v>
      </c>
      <c r="D42" s="671" t="s">
        <v>50</v>
      </c>
      <c r="E42" s="674">
        <v>0</v>
      </c>
    </row>
    <row r="43" spans="1:5" ht="30">
      <c r="A43" s="671" t="s">
        <v>100</v>
      </c>
      <c r="B43" s="672" t="s">
        <v>49</v>
      </c>
      <c r="C43" s="673">
        <v>0</v>
      </c>
      <c r="D43" s="671" t="s">
        <v>50</v>
      </c>
      <c r="E43" s="674">
        <v>0</v>
      </c>
    </row>
    <row r="44" spans="1:5" ht="30">
      <c r="A44" s="671" t="s">
        <v>101</v>
      </c>
      <c r="B44" s="672" t="s">
        <v>49</v>
      </c>
      <c r="C44" s="673">
        <v>0</v>
      </c>
      <c r="D44" s="671" t="s">
        <v>50</v>
      </c>
      <c r="E44" s="674">
        <v>0</v>
      </c>
    </row>
    <row r="45" spans="1:5" ht="16.5">
      <c r="A45" s="671" t="s">
        <v>102</v>
      </c>
      <c r="B45" s="671" t="s">
        <v>61</v>
      </c>
      <c r="C45" s="673">
        <v>1</v>
      </c>
      <c r="D45" s="671" t="s">
        <v>55</v>
      </c>
      <c r="E45" s="674">
        <v>43797</v>
      </c>
    </row>
    <row r="46" spans="1:5" ht="16.5">
      <c r="A46" s="671" t="s">
        <v>103</v>
      </c>
      <c r="B46" s="671" t="s">
        <v>61</v>
      </c>
      <c r="C46" s="673">
        <v>1</v>
      </c>
      <c r="D46" s="671" t="s">
        <v>55</v>
      </c>
      <c r="E46" s="674">
        <v>43797</v>
      </c>
    </row>
    <row r="47" spans="1:5" ht="30">
      <c r="A47" s="671" t="s">
        <v>104</v>
      </c>
      <c r="B47" s="672" t="s">
        <v>49</v>
      </c>
      <c r="C47" s="673">
        <v>0</v>
      </c>
      <c r="D47" s="671" t="s">
        <v>50</v>
      </c>
      <c r="E47" s="674">
        <v>0</v>
      </c>
    </row>
    <row r="48" spans="1:5" ht="30">
      <c r="A48" s="671" t="s">
        <v>105</v>
      </c>
      <c r="B48" s="671" t="s">
        <v>89</v>
      </c>
      <c r="C48" s="673">
        <v>1</v>
      </c>
      <c r="D48" s="671" t="s">
        <v>55</v>
      </c>
      <c r="E48" s="674">
        <v>43745</v>
      </c>
    </row>
    <row r="49" spans="1:5" ht="30">
      <c r="A49" s="671" t="s">
        <v>106</v>
      </c>
      <c r="B49" s="672" t="s">
        <v>49</v>
      </c>
      <c r="C49" s="673">
        <v>0</v>
      </c>
      <c r="D49" s="671" t="s">
        <v>50</v>
      </c>
      <c r="E49" s="674">
        <v>0</v>
      </c>
    </row>
    <row r="50" spans="1:5" ht="30">
      <c r="A50" s="671" t="s">
        <v>107</v>
      </c>
      <c r="B50" s="9" t="s">
        <v>64</v>
      </c>
      <c r="C50" s="673">
        <v>2</v>
      </c>
      <c r="D50" s="671" t="s">
        <v>50</v>
      </c>
      <c r="E50" s="674">
        <v>43655</v>
      </c>
    </row>
    <row r="51" spans="1:5" ht="30">
      <c r="A51" s="671" t="s">
        <v>108</v>
      </c>
      <c r="B51" s="671" t="s">
        <v>89</v>
      </c>
      <c r="C51" s="673">
        <v>1</v>
      </c>
      <c r="D51" s="671" t="s">
        <v>55</v>
      </c>
      <c r="E51" s="674">
        <v>43700</v>
      </c>
    </row>
    <row r="52" spans="1:5" ht="30">
      <c r="A52" s="671" t="s">
        <v>109</v>
      </c>
      <c r="B52" s="671" t="s">
        <v>110</v>
      </c>
      <c r="C52" s="673">
        <v>1</v>
      </c>
      <c r="D52" s="671" t="s">
        <v>55</v>
      </c>
      <c r="E52" s="674">
        <v>43707</v>
      </c>
    </row>
    <row r="53" spans="1:5" ht="30">
      <c r="A53" s="671" t="s">
        <v>111</v>
      </c>
      <c r="B53" s="671" t="s">
        <v>110</v>
      </c>
      <c r="C53" s="673">
        <v>1</v>
      </c>
      <c r="D53" s="671" t="s">
        <v>55</v>
      </c>
      <c r="E53" s="674">
        <v>43300</v>
      </c>
    </row>
    <row r="54" spans="1:5" ht="30">
      <c r="A54" s="671" t="s">
        <v>112</v>
      </c>
      <c r="B54" s="671" t="s">
        <v>54</v>
      </c>
      <c r="C54" s="673">
        <v>1</v>
      </c>
      <c r="D54" s="671" t="s">
        <v>55</v>
      </c>
      <c r="E54" s="674">
        <v>43662</v>
      </c>
    </row>
    <row r="55" spans="1:5" ht="30">
      <c r="A55" s="671" t="s">
        <v>113</v>
      </c>
      <c r="B55" s="671" t="s">
        <v>75</v>
      </c>
      <c r="C55" s="673">
        <v>1</v>
      </c>
      <c r="D55" s="671" t="s">
        <v>55</v>
      </c>
      <c r="E55" s="674">
        <v>43587</v>
      </c>
    </row>
    <row r="56" spans="1:5" ht="30">
      <c r="A56" s="671" t="s">
        <v>114</v>
      </c>
      <c r="B56" s="671" t="s">
        <v>110</v>
      </c>
      <c r="C56" s="673">
        <v>1</v>
      </c>
      <c r="D56" s="671" t="s">
        <v>55</v>
      </c>
      <c r="E56" s="674">
        <v>42936</v>
      </c>
    </row>
    <row r="57" spans="1:5" ht="30">
      <c r="A57" s="671" t="s">
        <v>115</v>
      </c>
      <c r="B57" s="672" t="s">
        <v>49</v>
      </c>
      <c r="C57" s="673">
        <v>0</v>
      </c>
      <c r="D57" s="671" t="s">
        <v>50</v>
      </c>
      <c r="E57" s="674">
        <v>0</v>
      </c>
    </row>
    <row r="58" spans="1:5" ht="30">
      <c r="A58" s="671" t="s">
        <v>116</v>
      </c>
      <c r="B58" s="671" t="s">
        <v>54</v>
      </c>
      <c r="C58" s="673">
        <v>1</v>
      </c>
      <c r="D58" s="671" t="s">
        <v>55</v>
      </c>
      <c r="E58" s="674">
        <v>43650</v>
      </c>
    </row>
    <row r="59" spans="1:5" ht="30">
      <c r="A59" s="671" t="s">
        <v>117</v>
      </c>
      <c r="B59" s="671" t="s">
        <v>118</v>
      </c>
      <c r="C59" s="673">
        <v>1</v>
      </c>
      <c r="D59" s="671" t="s">
        <v>55</v>
      </c>
      <c r="E59" s="674">
        <v>43769</v>
      </c>
    </row>
    <row r="60" spans="1:5" ht="30">
      <c r="A60" s="671" t="s">
        <v>119</v>
      </c>
      <c r="B60" s="671" t="s">
        <v>58</v>
      </c>
      <c r="C60" s="673">
        <v>1</v>
      </c>
      <c r="D60" s="671" t="s">
        <v>55</v>
      </c>
      <c r="E60" s="674">
        <v>43623</v>
      </c>
    </row>
    <row r="61" spans="1:5" ht="30">
      <c r="A61" s="671" t="s">
        <v>120</v>
      </c>
      <c r="B61" s="672" t="s">
        <v>49</v>
      </c>
      <c r="C61" s="673">
        <v>0</v>
      </c>
      <c r="D61" s="671" t="s">
        <v>50</v>
      </c>
      <c r="E61" s="674">
        <v>0</v>
      </c>
    </row>
    <row r="62" spans="1:5" ht="30">
      <c r="A62" s="671" t="s">
        <v>121</v>
      </c>
      <c r="B62" s="672" t="s">
        <v>49</v>
      </c>
      <c r="C62" s="673">
        <v>0</v>
      </c>
      <c r="D62" s="671" t="s">
        <v>50</v>
      </c>
      <c r="E62" s="674">
        <v>0</v>
      </c>
    </row>
    <row r="63" spans="1:5" ht="30">
      <c r="A63" s="671" t="s">
        <v>122</v>
      </c>
      <c r="B63" s="672" t="s">
        <v>49</v>
      </c>
      <c r="C63" s="673">
        <v>0</v>
      </c>
      <c r="D63" s="671" t="s">
        <v>50</v>
      </c>
      <c r="E63" s="674">
        <v>0</v>
      </c>
    </row>
    <row r="64" spans="1:5" ht="30">
      <c r="A64" s="671" t="s">
        <v>123</v>
      </c>
      <c r="B64" s="672" t="s">
        <v>49</v>
      </c>
      <c r="C64" s="673">
        <v>0</v>
      </c>
      <c r="D64" s="671" t="s">
        <v>50</v>
      </c>
      <c r="E64" s="674">
        <v>0</v>
      </c>
    </row>
    <row r="65" spans="1:5" ht="30">
      <c r="A65" s="671" t="s">
        <v>124</v>
      </c>
      <c r="B65" s="672" t="s">
        <v>49</v>
      </c>
      <c r="C65" s="673">
        <v>0</v>
      </c>
      <c r="D65" s="671" t="s">
        <v>50</v>
      </c>
      <c r="E65" s="674">
        <v>0</v>
      </c>
    </row>
    <row r="66" spans="1:5" ht="30">
      <c r="A66" s="671" t="s">
        <v>125</v>
      </c>
      <c r="B66" s="671" t="s">
        <v>110</v>
      </c>
      <c r="C66" s="673">
        <v>1</v>
      </c>
      <c r="D66" s="671" t="s">
        <v>55</v>
      </c>
      <c r="E66" s="674">
        <v>43812</v>
      </c>
    </row>
    <row r="67" spans="1:5" ht="30">
      <c r="A67" s="671" t="s">
        <v>126</v>
      </c>
      <c r="B67" s="671" t="s">
        <v>127</v>
      </c>
      <c r="C67" s="673">
        <v>1</v>
      </c>
      <c r="D67" s="671" t="s">
        <v>55</v>
      </c>
      <c r="E67" s="674">
        <v>43822</v>
      </c>
    </row>
    <row r="68" spans="1:5" ht="30">
      <c r="A68" s="671" t="s">
        <v>128</v>
      </c>
      <c r="B68" s="672" t="s">
        <v>49</v>
      </c>
      <c r="C68" s="673">
        <v>0</v>
      </c>
      <c r="D68" s="671" t="s">
        <v>50</v>
      </c>
      <c r="E68" s="674">
        <v>0</v>
      </c>
    </row>
    <row r="69" spans="1:5" ht="30">
      <c r="A69" s="671" t="s">
        <v>129</v>
      </c>
      <c r="B69" s="672" t="s">
        <v>49</v>
      </c>
      <c r="C69" s="673">
        <v>0</v>
      </c>
      <c r="D69" s="671" t="s">
        <v>50</v>
      </c>
      <c r="E69" s="674">
        <v>0</v>
      </c>
    </row>
    <row r="70" spans="1:5" ht="30">
      <c r="A70" s="671" t="s">
        <v>130</v>
      </c>
      <c r="B70" s="672" t="s">
        <v>49</v>
      </c>
      <c r="C70" s="673">
        <v>0</v>
      </c>
      <c r="D70" s="671" t="s">
        <v>50</v>
      </c>
      <c r="E70" s="674">
        <v>0</v>
      </c>
    </row>
    <row r="71" spans="1:5" ht="16.5">
      <c r="A71" s="671" t="s">
        <v>131</v>
      </c>
      <c r="B71" s="671" t="s">
        <v>61</v>
      </c>
      <c r="C71" s="673">
        <v>1</v>
      </c>
      <c r="D71" s="671" t="s">
        <v>55</v>
      </c>
      <c r="E71" s="674">
        <v>43860</v>
      </c>
    </row>
    <row r="72" spans="1:5" ht="16.5">
      <c r="A72" s="671" t="s">
        <v>132</v>
      </c>
      <c r="B72" s="671" t="s">
        <v>61</v>
      </c>
      <c r="C72" s="673">
        <v>1</v>
      </c>
      <c r="D72" s="671" t="s">
        <v>55</v>
      </c>
      <c r="E72" s="674">
        <v>43706</v>
      </c>
    </row>
    <row r="73" spans="1:5" ht="30">
      <c r="A73" s="671" t="s">
        <v>133</v>
      </c>
      <c r="B73" s="672" t="s">
        <v>49</v>
      </c>
      <c r="C73" s="673">
        <v>0</v>
      </c>
      <c r="D73" s="671" t="s">
        <v>50</v>
      </c>
      <c r="E73" s="674">
        <v>0</v>
      </c>
    </row>
    <row r="74" spans="1:5" ht="30">
      <c r="A74" s="671" t="s">
        <v>134</v>
      </c>
      <c r="B74" s="671" t="s">
        <v>127</v>
      </c>
      <c r="C74" s="673">
        <v>1</v>
      </c>
      <c r="D74" s="671" t="s">
        <v>55</v>
      </c>
      <c r="E74" s="674">
        <v>42328</v>
      </c>
    </row>
    <row r="75" spans="1:5" ht="30">
      <c r="A75" s="671" t="s">
        <v>135</v>
      </c>
      <c r="B75" s="671" t="s">
        <v>64</v>
      </c>
      <c r="C75" s="673">
        <v>1</v>
      </c>
      <c r="D75" s="671" t="s">
        <v>55</v>
      </c>
      <c r="E75" s="674">
        <v>43845</v>
      </c>
    </row>
    <row r="76" spans="1:5" ht="30">
      <c r="A76" s="671" t="s">
        <v>136</v>
      </c>
      <c r="B76" s="672" t="s">
        <v>49</v>
      </c>
      <c r="C76" s="673">
        <v>0</v>
      </c>
      <c r="D76" s="671" t="s">
        <v>50</v>
      </c>
      <c r="E76" s="674">
        <v>0</v>
      </c>
    </row>
    <row r="77" spans="1:5" ht="30">
      <c r="A77" s="671" t="s">
        <v>137</v>
      </c>
      <c r="B77" s="672" t="s">
        <v>49</v>
      </c>
      <c r="C77" s="673">
        <v>0</v>
      </c>
      <c r="D77" s="671" t="s">
        <v>50</v>
      </c>
      <c r="E77" s="674">
        <v>0</v>
      </c>
    </row>
    <row r="78" spans="1:5" ht="30">
      <c r="A78" s="671" t="s">
        <v>138</v>
      </c>
      <c r="B78" s="671" t="s">
        <v>75</v>
      </c>
      <c r="C78" s="673">
        <v>1</v>
      </c>
      <c r="D78" s="671" t="s">
        <v>55</v>
      </c>
      <c r="E78" s="674">
        <v>43837</v>
      </c>
    </row>
    <row r="79" spans="1:5" ht="30">
      <c r="A79" s="671" t="s">
        <v>139</v>
      </c>
      <c r="B79" s="671" t="s">
        <v>89</v>
      </c>
      <c r="C79" s="673">
        <v>1</v>
      </c>
      <c r="D79" s="671" t="s">
        <v>55</v>
      </c>
      <c r="E79" s="674">
        <v>43587</v>
      </c>
    </row>
    <row r="80" spans="1:5" ht="30">
      <c r="A80" s="671" t="s">
        <v>140</v>
      </c>
      <c r="B80" s="671" t="s">
        <v>58</v>
      </c>
      <c r="C80" s="673">
        <v>1</v>
      </c>
      <c r="D80" s="671" t="s">
        <v>55</v>
      </c>
      <c r="E80" s="674">
        <v>43613</v>
      </c>
    </row>
    <row r="81" spans="1:5" ht="30">
      <c r="A81" s="671" t="s">
        <v>141</v>
      </c>
      <c r="B81" s="672" t="s">
        <v>49</v>
      </c>
      <c r="C81" s="673">
        <v>0</v>
      </c>
      <c r="D81" s="671" t="s">
        <v>50</v>
      </c>
      <c r="E81" s="674">
        <v>0</v>
      </c>
    </row>
    <row r="82" spans="1:5" ht="16.5">
      <c r="A82" s="671" t="s">
        <v>142</v>
      </c>
      <c r="B82" s="671" t="s">
        <v>61</v>
      </c>
      <c r="C82" s="673">
        <v>1</v>
      </c>
      <c r="D82" s="671" t="s">
        <v>55</v>
      </c>
      <c r="E82" s="674">
        <v>43845</v>
      </c>
    </row>
    <row r="83" spans="1:5" ht="30">
      <c r="A83" s="671" t="s">
        <v>143</v>
      </c>
      <c r="B83" s="671" t="s">
        <v>75</v>
      </c>
      <c r="C83" s="673">
        <v>1</v>
      </c>
      <c r="D83" s="671" t="s">
        <v>55</v>
      </c>
      <c r="E83" s="674">
        <v>43815</v>
      </c>
    </row>
    <row r="84" spans="1:5" ht="16.5">
      <c r="A84" s="671" t="s">
        <v>144</v>
      </c>
      <c r="B84" s="671" t="s">
        <v>61</v>
      </c>
      <c r="C84" s="673">
        <v>1</v>
      </c>
      <c r="D84" s="671" t="s">
        <v>55</v>
      </c>
      <c r="E84" s="674">
        <v>43385</v>
      </c>
    </row>
    <row r="85" spans="1:5" ht="30">
      <c r="A85" s="671" t="s">
        <v>145</v>
      </c>
      <c r="B85" s="671" t="s">
        <v>58</v>
      </c>
      <c r="C85" s="673">
        <v>1</v>
      </c>
      <c r="D85" s="671" t="s">
        <v>55</v>
      </c>
      <c r="E85" s="674">
        <v>43670</v>
      </c>
    </row>
    <row r="86" spans="1:5" ht="30">
      <c r="A86" s="671" t="s">
        <v>146</v>
      </c>
      <c r="B86" s="672" t="s">
        <v>49</v>
      </c>
      <c r="C86" s="673">
        <v>0</v>
      </c>
      <c r="D86" s="671" t="s">
        <v>50</v>
      </c>
      <c r="E86" s="674">
        <v>0</v>
      </c>
    </row>
    <row r="87" spans="1:5" ht="16.5">
      <c r="A87" s="671" t="s">
        <v>147</v>
      </c>
      <c r="B87" s="671" t="s">
        <v>61</v>
      </c>
      <c r="C87" s="673">
        <v>1</v>
      </c>
      <c r="D87" s="671" t="s">
        <v>55</v>
      </c>
      <c r="E87" s="674">
        <v>43769</v>
      </c>
    </row>
    <row r="88" spans="1:5" ht="16.5">
      <c r="A88" s="671" t="s">
        <v>148</v>
      </c>
      <c r="B88" s="671" t="s">
        <v>61</v>
      </c>
      <c r="C88" s="673">
        <v>1</v>
      </c>
      <c r="D88" s="671" t="s">
        <v>55</v>
      </c>
      <c r="E88" s="674">
        <v>43615</v>
      </c>
    </row>
    <row r="89" spans="1:5" ht="30">
      <c r="A89" s="671" t="s">
        <v>149</v>
      </c>
      <c r="B89" s="671" t="s">
        <v>127</v>
      </c>
      <c r="C89" s="673">
        <v>1</v>
      </c>
      <c r="D89" s="671" t="s">
        <v>55</v>
      </c>
      <c r="E89" s="674">
        <v>43865</v>
      </c>
    </row>
    <row r="90" spans="1:5" ht="30">
      <c r="A90" s="671" t="s">
        <v>150</v>
      </c>
      <c r="B90" s="672" t="s">
        <v>49</v>
      </c>
      <c r="C90" s="673">
        <v>0</v>
      </c>
      <c r="D90" s="671" t="s">
        <v>50</v>
      </c>
      <c r="E90" s="674">
        <v>0</v>
      </c>
    </row>
    <row r="91" spans="1:5" ht="30">
      <c r="A91" s="671" t="s">
        <v>151</v>
      </c>
      <c r="B91" s="672" t="s">
        <v>49</v>
      </c>
      <c r="C91" s="673">
        <v>0</v>
      </c>
      <c r="D91" s="671" t="s">
        <v>50</v>
      </c>
      <c r="E91" s="674">
        <v>0</v>
      </c>
    </row>
    <row r="92" spans="1:5" ht="30">
      <c r="A92" s="671" t="s">
        <v>152</v>
      </c>
      <c r="B92" s="671" t="s">
        <v>118</v>
      </c>
      <c r="C92" s="673">
        <v>1</v>
      </c>
      <c r="D92" s="671" t="s">
        <v>55</v>
      </c>
      <c r="E92" s="674">
        <v>43685</v>
      </c>
    </row>
    <row r="93" spans="1:5" ht="30">
      <c r="A93" s="671" t="s">
        <v>153</v>
      </c>
      <c r="B93" s="672" t="s">
        <v>49</v>
      </c>
      <c r="C93" s="673">
        <v>0</v>
      </c>
      <c r="D93" s="671" t="s">
        <v>50</v>
      </c>
      <c r="E93" s="674">
        <v>0</v>
      </c>
    </row>
    <row r="94" spans="1:5" ht="30">
      <c r="A94" s="671" t="s">
        <v>154</v>
      </c>
      <c r="B94" s="672" t="s">
        <v>49</v>
      </c>
      <c r="C94" s="673">
        <v>0</v>
      </c>
      <c r="D94" s="671" t="s">
        <v>50</v>
      </c>
      <c r="E94" s="674">
        <v>0</v>
      </c>
    </row>
    <row r="95" spans="1:5" ht="30">
      <c r="A95" s="671" t="s">
        <v>155</v>
      </c>
      <c r="B95" s="672" t="s">
        <v>49</v>
      </c>
      <c r="C95" s="673">
        <v>0</v>
      </c>
      <c r="D95" s="671" t="s">
        <v>50</v>
      </c>
      <c r="E95" s="674">
        <v>0</v>
      </c>
    </row>
    <row r="96" spans="1:5" ht="30">
      <c r="A96" s="671" t="s">
        <v>156</v>
      </c>
      <c r="B96" s="672" t="s">
        <v>49</v>
      </c>
      <c r="C96" s="673">
        <v>0</v>
      </c>
      <c r="D96" s="671" t="s">
        <v>50</v>
      </c>
      <c r="E96" s="674">
        <v>0</v>
      </c>
    </row>
    <row r="97" spans="1:5" ht="30">
      <c r="A97" s="671" t="s">
        <v>157</v>
      </c>
      <c r="B97" s="672" t="s">
        <v>49</v>
      </c>
      <c r="C97" s="673">
        <v>0</v>
      </c>
      <c r="D97" s="671" t="s">
        <v>50</v>
      </c>
      <c r="E97" s="674">
        <v>0</v>
      </c>
    </row>
    <row r="98" spans="1:5" ht="30">
      <c r="A98" s="671" t="s">
        <v>158</v>
      </c>
      <c r="B98" s="672" t="s">
        <v>49</v>
      </c>
      <c r="C98" s="673">
        <v>0</v>
      </c>
      <c r="D98" s="671" t="s">
        <v>50</v>
      </c>
      <c r="E98" s="674">
        <v>0</v>
      </c>
    </row>
    <row r="99" spans="1:5" ht="30">
      <c r="A99" s="671" t="s">
        <v>159</v>
      </c>
      <c r="B99" s="672" t="s">
        <v>49</v>
      </c>
      <c r="C99" s="673">
        <v>0</v>
      </c>
      <c r="D99" s="671" t="s">
        <v>50</v>
      </c>
      <c r="E99" s="674">
        <v>0</v>
      </c>
    </row>
    <row r="100" spans="1:5" ht="30">
      <c r="A100" s="671" t="s">
        <v>160</v>
      </c>
      <c r="B100" s="9" t="s">
        <v>64</v>
      </c>
      <c r="C100" s="673">
        <v>2</v>
      </c>
      <c r="D100" s="671" t="s">
        <v>50</v>
      </c>
      <c r="E100" s="674">
        <v>43738</v>
      </c>
    </row>
    <row r="101" spans="1:5" ht="30">
      <c r="A101" s="671" t="s">
        <v>161</v>
      </c>
      <c r="B101" s="671" t="s">
        <v>75</v>
      </c>
      <c r="C101" s="673">
        <v>1</v>
      </c>
      <c r="D101" s="671" t="s">
        <v>55</v>
      </c>
      <c r="E101" s="674">
        <v>43773</v>
      </c>
    </row>
    <row r="102" spans="1:5" ht="30">
      <c r="A102" s="671" t="s">
        <v>162</v>
      </c>
      <c r="B102" s="671" t="s">
        <v>58</v>
      </c>
      <c r="C102" s="673">
        <v>1</v>
      </c>
      <c r="D102" s="671" t="s">
        <v>55</v>
      </c>
      <c r="E102" s="674">
        <v>43816</v>
      </c>
    </row>
    <row r="103" spans="1:5" ht="30">
      <c r="A103" s="671" t="s">
        <v>163</v>
      </c>
      <c r="B103" s="671" t="s">
        <v>54</v>
      </c>
      <c r="C103" s="673">
        <v>1</v>
      </c>
      <c r="D103" s="671" t="s">
        <v>55</v>
      </c>
      <c r="E103" s="674">
        <v>41901</v>
      </c>
    </row>
    <row r="104" spans="1:5" ht="16.5">
      <c r="A104" s="671" t="s">
        <v>164</v>
      </c>
      <c r="B104" s="671" t="s">
        <v>61</v>
      </c>
      <c r="C104" s="673">
        <v>1</v>
      </c>
      <c r="D104" s="671" t="s">
        <v>55</v>
      </c>
      <c r="E104" s="674">
        <v>43783</v>
      </c>
    </row>
    <row r="105" spans="1:5" ht="16.5">
      <c r="A105" s="671" t="s">
        <v>165</v>
      </c>
      <c r="B105" s="671" t="s">
        <v>61</v>
      </c>
      <c r="C105" s="673">
        <v>1</v>
      </c>
      <c r="D105" s="671" t="s">
        <v>55</v>
      </c>
      <c r="E105" s="674">
        <v>43706</v>
      </c>
    </row>
    <row r="106" spans="1:5" ht="30">
      <c r="A106" s="671" t="s">
        <v>166</v>
      </c>
      <c r="B106" s="672" t="s">
        <v>49</v>
      </c>
      <c r="C106" s="673">
        <v>0</v>
      </c>
      <c r="D106" s="671" t="s">
        <v>50</v>
      </c>
      <c r="E106" s="674">
        <v>0</v>
      </c>
    </row>
    <row r="107" spans="1:5" ht="16.5">
      <c r="A107" s="671" t="s">
        <v>167</v>
      </c>
      <c r="B107" s="671" t="s">
        <v>61</v>
      </c>
      <c r="C107" s="673">
        <v>1</v>
      </c>
      <c r="D107" s="671" t="s">
        <v>55</v>
      </c>
      <c r="E107" s="674">
        <v>43845</v>
      </c>
    </row>
    <row r="108" spans="1:5" ht="30">
      <c r="A108" s="671" t="s">
        <v>168</v>
      </c>
      <c r="B108" s="671" t="s">
        <v>75</v>
      </c>
      <c r="C108" s="673">
        <v>1</v>
      </c>
      <c r="D108" s="671" t="s">
        <v>55</v>
      </c>
      <c r="E108" s="674">
        <v>43817</v>
      </c>
    </row>
    <row r="109" spans="1:5" ht="30">
      <c r="A109" s="671" t="s">
        <v>169</v>
      </c>
      <c r="B109" s="672" t="s">
        <v>49</v>
      </c>
      <c r="C109" s="673">
        <v>0</v>
      </c>
      <c r="D109" s="671" t="s">
        <v>50</v>
      </c>
      <c r="E109" s="674">
        <v>0</v>
      </c>
    </row>
    <row r="110" spans="1:5" ht="30">
      <c r="A110" s="671" t="s">
        <v>170</v>
      </c>
      <c r="B110" s="672" t="s">
        <v>49</v>
      </c>
      <c r="C110" s="673">
        <v>0</v>
      </c>
      <c r="D110" s="671" t="s">
        <v>50</v>
      </c>
      <c r="E110" s="674">
        <v>0</v>
      </c>
    </row>
    <row r="111" spans="1:5" ht="30">
      <c r="A111" s="671" t="s">
        <v>171</v>
      </c>
      <c r="B111" s="672" t="s">
        <v>49</v>
      </c>
      <c r="C111" s="673">
        <v>0</v>
      </c>
      <c r="D111" s="671" t="s">
        <v>50</v>
      </c>
      <c r="E111" s="674">
        <v>0</v>
      </c>
    </row>
    <row r="112" spans="1:5" ht="30">
      <c r="A112" s="671" t="s">
        <v>172</v>
      </c>
      <c r="B112" s="672" t="s">
        <v>49</v>
      </c>
      <c r="C112" s="673">
        <v>0</v>
      </c>
      <c r="D112" s="671" t="s">
        <v>50</v>
      </c>
      <c r="E112" s="674">
        <v>0</v>
      </c>
    </row>
    <row r="113" spans="1:5" ht="30">
      <c r="A113" s="671" t="s">
        <v>173</v>
      </c>
      <c r="B113" s="672" t="s">
        <v>49</v>
      </c>
      <c r="C113" s="673">
        <v>0</v>
      </c>
      <c r="D113" s="671" t="s">
        <v>50</v>
      </c>
      <c r="E113" s="674">
        <v>0</v>
      </c>
    </row>
    <row r="114" spans="1:5" ht="30">
      <c r="A114" s="671" t="s">
        <v>174</v>
      </c>
      <c r="B114" s="672" t="s">
        <v>49</v>
      </c>
      <c r="C114" s="673">
        <v>0</v>
      </c>
      <c r="D114" s="671" t="s">
        <v>50</v>
      </c>
      <c r="E114" s="674">
        <v>0</v>
      </c>
    </row>
    <row r="115" spans="1:5" ht="30">
      <c r="A115" s="671" t="s">
        <v>175</v>
      </c>
      <c r="B115" s="672" t="s">
        <v>49</v>
      </c>
      <c r="C115" s="673">
        <v>0</v>
      </c>
      <c r="D115" s="671" t="s">
        <v>50</v>
      </c>
      <c r="E115" s="674">
        <v>0</v>
      </c>
    </row>
    <row r="116" spans="1:5" ht="30">
      <c r="A116" s="671" t="s">
        <v>176</v>
      </c>
      <c r="B116" s="672" t="s">
        <v>49</v>
      </c>
      <c r="C116" s="673">
        <v>0</v>
      </c>
      <c r="D116" s="671" t="s">
        <v>50</v>
      </c>
      <c r="E116" s="674">
        <v>0</v>
      </c>
    </row>
    <row r="117" spans="1:5" ht="30">
      <c r="A117" s="671" t="s">
        <v>177</v>
      </c>
      <c r="B117" s="672" t="s">
        <v>49</v>
      </c>
      <c r="C117" s="673">
        <v>0</v>
      </c>
      <c r="D117" s="671" t="s">
        <v>50</v>
      </c>
      <c r="E117" s="674">
        <v>0</v>
      </c>
    </row>
    <row r="118" spans="1:5" ht="30">
      <c r="A118" s="671" t="s">
        <v>178</v>
      </c>
      <c r="B118" s="672" t="s">
        <v>49</v>
      </c>
      <c r="C118" s="673">
        <v>0</v>
      </c>
      <c r="D118" s="671" t="s">
        <v>50</v>
      </c>
      <c r="E118" s="674">
        <v>0</v>
      </c>
    </row>
    <row r="119" spans="1:5" ht="30">
      <c r="A119" s="671" t="s">
        <v>179</v>
      </c>
      <c r="B119" s="672" t="s">
        <v>49</v>
      </c>
      <c r="C119" s="673">
        <v>0</v>
      </c>
      <c r="D119" s="671" t="s">
        <v>50</v>
      </c>
      <c r="E119" s="674">
        <v>0</v>
      </c>
    </row>
    <row r="120" spans="1:5" ht="30">
      <c r="A120" s="671" t="s">
        <v>180</v>
      </c>
      <c r="B120" s="671" t="s">
        <v>58</v>
      </c>
      <c r="C120" s="673">
        <v>1</v>
      </c>
      <c r="D120" s="671" t="s">
        <v>55</v>
      </c>
      <c r="E120" s="674">
        <v>43825</v>
      </c>
    </row>
    <row r="121" spans="1:5" ht="30">
      <c r="A121" s="671" t="s">
        <v>181</v>
      </c>
      <c r="B121" s="672" t="s">
        <v>49</v>
      </c>
      <c r="C121" s="673">
        <v>0</v>
      </c>
      <c r="D121" s="671" t="s">
        <v>50</v>
      </c>
      <c r="E121" s="674">
        <v>0</v>
      </c>
    </row>
    <row r="122" spans="1:5" ht="30">
      <c r="A122" s="671" t="s">
        <v>182</v>
      </c>
      <c r="B122" s="671" t="s">
        <v>64</v>
      </c>
      <c r="C122" s="673">
        <v>1</v>
      </c>
      <c r="D122" s="671" t="s">
        <v>55</v>
      </c>
      <c r="E122" s="674">
        <v>43743</v>
      </c>
    </row>
    <row r="123" spans="1:5" ht="30">
      <c r="A123" s="671" t="s">
        <v>183</v>
      </c>
      <c r="B123" s="672" t="s">
        <v>49</v>
      </c>
      <c r="C123" s="673">
        <v>0</v>
      </c>
      <c r="D123" s="671" t="s">
        <v>50</v>
      </c>
      <c r="E123" s="674">
        <v>0</v>
      </c>
    </row>
    <row r="124" spans="1:5" ht="16.5">
      <c r="A124" s="671" t="s">
        <v>184</v>
      </c>
      <c r="B124" s="671" t="s">
        <v>61</v>
      </c>
      <c r="C124" s="673">
        <v>1</v>
      </c>
      <c r="D124" s="671" t="s">
        <v>55</v>
      </c>
      <c r="E124" s="674">
        <v>43515</v>
      </c>
    </row>
    <row r="125" spans="1:5" ht="16.5">
      <c r="A125" s="671" t="s">
        <v>185</v>
      </c>
      <c r="B125" s="671" t="s">
        <v>61</v>
      </c>
      <c r="C125" s="673">
        <v>1</v>
      </c>
      <c r="D125" s="671" t="s">
        <v>55</v>
      </c>
      <c r="E125" s="674">
        <v>43706</v>
      </c>
    </row>
    <row r="126" spans="1:5" ht="30">
      <c r="A126" s="671" t="s">
        <v>186</v>
      </c>
      <c r="B126" s="671" t="s">
        <v>54</v>
      </c>
      <c r="C126" s="673">
        <v>1</v>
      </c>
      <c r="D126" s="671" t="s">
        <v>55</v>
      </c>
      <c r="E126" s="674">
        <v>43549</v>
      </c>
    </row>
    <row r="127" spans="1:5" ht="30">
      <c r="A127" s="671" t="s">
        <v>187</v>
      </c>
      <c r="B127" s="671" t="s">
        <v>75</v>
      </c>
      <c r="C127" s="673">
        <v>1</v>
      </c>
      <c r="D127" s="671" t="s">
        <v>55</v>
      </c>
      <c r="E127" s="674">
        <v>43815</v>
      </c>
    </row>
    <row r="128" spans="1:5" ht="30">
      <c r="A128" s="671" t="s">
        <v>188</v>
      </c>
      <c r="B128" s="672" t="s">
        <v>49</v>
      </c>
      <c r="C128" s="673">
        <v>0</v>
      </c>
      <c r="D128" s="671" t="s">
        <v>50</v>
      </c>
      <c r="E128" s="674">
        <v>0</v>
      </c>
    </row>
    <row r="129" spans="1:5" ht="30">
      <c r="A129" s="671" t="s">
        <v>189</v>
      </c>
      <c r="B129" s="671" t="s">
        <v>127</v>
      </c>
      <c r="C129" s="673">
        <v>1</v>
      </c>
      <c r="D129" s="671" t="s">
        <v>55</v>
      </c>
      <c r="E129" s="674">
        <v>43847</v>
      </c>
    </row>
    <row r="130" spans="1:5" ht="30">
      <c r="A130" s="671" t="s">
        <v>190</v>
      </c>
      <c r="B130" s="671" t="s">
        <v>54</v>
      </c>
      <c r="C130" s="673">
        <v>1</v>
      </c>
      <c r="D130" s="671" t="s">
        <v>55</v>
      </c>
      <c r="E130" s="674">
        <v>43878</v>
      </c>
    </row>
    <row r="131" spans="1:5" ht="30">
      <c r="A131" s="671" t="s">
        <v>191</v>
      </c>
      <c r="B131" s="672" t="s">
        <v>49</v>
      </c>
      <c r="C131" s="673">
        <v>0</v>
      </c>
      <c r="D131" s="671" t="s">
        <v>50</v>
      </c>
      <c r="E131" s="674">
        <v>0</v>
      </c>
    </row>
    <row r="132" spans="1:5" ht="30">
      <c r="A132" s="671" t="s">
        <v>192</v>
      </c>
      <c r="B132" s="672" t="s">
        <v>49</v>
      </c>
      <c r="C132" s="673">
        <v>0</v>
      </c>
      <c r="D132" s="671" t="s">
        <v>50</v>
      </c>
      <c r="E132" s="674">
        <v>0</v>
      </c>
    </row>
    <row r="133" spans="1:5" ht="16.5">
      <c r="A133" s="671" t="s">
        <v>193</v>
      </c>
      <c r="B133" s="671" t="s">
        <v>61</v>
      </c>
      <c r="C133" s="673">
        <v>1</v>
      </c>
      <c r="D133" s="671" t="s">
        <v>55</v>
      </c>
      <c r="E133" s="674">
        <v>43719</v>
      </c>
    </row>
    <row r="134" spans="1:5" ht="30">
      <c r="A134" s="671" t="s">
        <v>194</v>
      </c>
      <c r="B134" s="671" t="s">
        <v>110</v>
      </c>
      <c r="C134" s="673">
        <v>1</v>
      </c>
      <c r="D134" s="671" t="s">
        <v>55</v>
      </c>
      <c r="E134" s="674">
        <v>43313</v>
      </c>
    </row>
    <row r="135" spans="1:5" ht="30">
      <c r="A135" s="671" t="s">
        <v>195</v>
      </c>
      <c r="B135" s="9" t="s">
        <v>110</v>
      </c>
      <c r="C135" s="673">
        <v>2</v>
      </c>
      <c r="D135" s="671" t="s">
        <v>50</v>
      </c>
      <c r="E135" s="674">
        <v>43725</v>
      </c>
    </row>
    <row r="136" spans="1:5" ht="45">
      <c r="A136" s="671" t="s">
        <v>196</v>
      </c>
      <c r="B136" s="672" t="s">
        <v>49</v>
      </c>
      <c r="C136" s="673">
        <v>0</v>
      </c>
      <c r="D136" s="671" t="s">
        <v>50</v>
      </c>
      <c r="E136" s="674">
        <v>0</v>
      </c>
    </row>
    <row r="137" spans="1:5" ht="45">
      <c r="A137" s="671" t="s">
        <v>196</v>
      </c>
      <c r="B137" s="671" t="s">
        <v>127</v>
      </c>
      <c r="C137" s="673">
        <v>1</v>
      </c>
      <c r="D137" s="671" t="s">
        <v>55</v>
      </c>
      <c r="E137" s="674">
        <v>43153</v>
      </c>
    </row>
    <row r="138" spans="1:5" ht="30">
      <c r="A138" s="671" t="s">
        <v>197</v>
      </c>
      <c r="B138" s="671" t="s">
        <v>68</v>
      </c>
      <c r="C138" s="673">
        <v>1</v>
      </c>
      <c r="D138" s="671" t="s">
        <v>55</v>
      </c>
      <c r="E138" s="674">
        <v>43787</v>
      </c>
    </row>
    <row r="139" spans="1:5" ht="30">
      <c r="A139" s="671" t="s">
        <v>198</v>
      </c>
      <c r="B139" s="672" t="s">
        <v>49</v>
      </c>
      <c r="C139" s="673">
        <v>0</v>
      </c>
      <c r="D139" s="671" t="s">
        <v>50</v>
      </c>
      <c r="E139" s="674">
        <v>0</v>
      </c>
    </row>
    <row r="140" spans="1:5" ht="30">
      <c r="A140" s="671" t="s">
        <v>199</v>
      </c>
      <c r="B140" s="671" t="s">
        <v>58</v>
      </c>
      <c r="C140" s="673">
        <v>1</v>
      </c>
      <c r="D140" s="671" t="s">
        <v>55</v>
      </c>
      <c r="E140" s="674">
        <v>43812</v>
      </c>
    </row>
    <row r="141" spans="1:5" ht="30">
      <c r="A141" s="671" t="s">
        <v>200</v>
      </c>
      <c r="B141" s="672" t="s">
        <v>49</v>
      </c>
      <c r="C141" s="673">
        <v>0</v>
      </c>
      <c r="D141" s="671" t="s">
        <v>50</v>
      </c>
      <c r="E141" s="674">
        <v>0</v>
      </c>
    </row>
    <row r="142" spans="1:5" ht="30">
      <c r="A142" s="671" t="s">
        <v>201</v>
      </c>
      <c r="B142" s="672" t="s">
        <v>49</v>
      </c>
      <c r="C142" s="673">
        <v>0</v>
      </c>
      <c r="D142" s="671" t="s">
        <v>50</v>
      </c>
      <c r="E142" s="674">
        <v>0</v>
      </c>
    </row>
    <row r="143" spans="1:5" ht="30">
      <c r="A143" s="671" t="s">
        <v>202</v>
      </c>
      <c r="B143" s="671" t="s">
        <v>89</v>
      </c>
      <c r="C143" s="673">
        <v>1</v>
      </c>
      <c r="D143" s="671" t="s">
        <v>55</v>
      </c>
      <c r="E143" s="674">
        <v>43683</v>
      </c>
    </row>
    <row r="144" spans="1:5" ht="30">
      <c r="A144" s="671" t="s">
        <v>203</v>
      </c>
      <c r="B144" s="671" t="s">
        <v>58</v>
      </c>
      <c r="C144" s="673">
        <v>1</v>
      </c>
      <c r="D144" s="671" t="s">
        <v>55</v>
      </c>
      <c r="E144" s="674">
        <v>43762</v>
      </c>
    </row>
    <row r="145" spans="1:5" ht="30">
      <c r="A145" s="671" t="s">
        <v>204</v>
      </c>
      <c r="B145" s="672" t="s">
        <v>49</v>
      </c>
      <c r="C145" s="673">
        <v>0</v>
      </c>
      <c r="D145" s="671" t="s">
        <v>50</v>
      </c>
      <c r="E145" s="674">
        <v>0</v>
      </c>
    </row>
    <row r="146" spans="1:5" ht="30">
      <c r="A146" s="671" t="s">
        <v>205</v>
      </c>
      <c r="B146" s="672" t="s">
        <v>49</v>
      </c>
      <c r="C146" s="673">
        <v>0</v>
      </c>
      <c r="D146" s="671" t="s">
        <v>50</v>
      </c>
      <c r="E146" s="674">
        <v>0</v>
      </c>
    </row>
    <row r="147" spans="1:5" ht="30">
      <c r="A147" s="671" t="s">
        <v>206</v>
      </c>
      <c r="B147" s="672" t="s">
        <v>49</v>
      </c>
      <c r="C147" s="673">
        <v>0</v>
      </c>
      <c r="D147" s="671" t="s">
        <v>50</v>
      </c>
      <c r="E147" s="674">
        <v>0</v>
      </c>
    </row>
    <row r="148" spans="1:5" ht="30">
      <c r="A148" s="671" t="s">
        <v>207</v>
      </c>
      <c r="B148" s="671" t="s">
        <v>127</v>
      </c>
      <c r="C148" s="673">
        <v>1</v>
      </c>
      <c r="D148" s="671" t="s">
        <v>55</v>
      </c>
      <c r="E148" s="674">
        <v>43874</v>
      </c>
    </row>
    <row r="149" spans="1:5" ht="16.5">
      <c r="A149" s="671" t="s">
        <v>208</v>
      </c>
      <c r="B149" s="671" t="s">
        <v>61</v>
      </c>
      <c r="C149" s="673">
        <v>1</v>
      </c>
      <c r="D149" s="671" t="s">
        <v>55</v>
      </c>
      <c r="E149" s="674">
        <v>43206</v>
      </c>
    </row>
    <row r="150" spans="1:5" ht="30">
      <c r="A150" s="671" t="s">
        <v>209</v>
      </c>
      <c r="B150" s="671" t="s">
        <v>64</v>
      </c>
      <c r="C150" s="673">
        <v>1</v>
      </c>
      <c r="D150" s="671" t="s">
        <v>55</v>
      </c>
      <c r="E150" s="674">
        <v>43836</v>
      </c>
    </row>
    <row r="151" spans="1:5" ht="30">
      <c r="A151" s="671" t="s">
        <v>210</v>
      </c>
      <c r="B151" s="671" t="s">
        <v>58</v>
      </c>
      <c r="C151" s="673">
        <v>1</v>
      </c>
      <c r="D151" s="671" t="s">
        <v>55</v>
      </c>
      <c r="E151" s="674">
        <v>43866</v>
      </c>
    </row>
    <row r="152" spans="1:5" ht="30">
      <c r="A152" s="671" t="s">
        <v>211</v>
      </c>
      <c r="B152" s="672" t="s">
        <v>49</v>
      </c>
      <c r="C152" s="673">
        <v>0</v>
      </c>
      <c r="D152" s="671" t="s">
        <v>50</v>
      </c>
      <c r="E152" s="674">
        <v>0</v>
      </c>
    </row>
    <row r="153" spans="1:5" ht="30">
      <c r="A153" s="671" t="s">
        <v>212</v>
      </c>
      <c r="B153" s="672" t="s">
        <v>49</v>
      </c>
      <c r="C153" s="673">
        <v>0</v>
      </c>
      <c r="D153" s="671" t="s">
        <v>50</v>
      </c>
      <c r="E153" s="674">
        <v>0</v>
      </c>
    </row>
    <row r="154" spans="1:5" ht="30">
      <c r="A154" s="671" t="s">
        <v>213</v>
      </c>
      <c r="B154" s="671" t="s">
        <v>118</v>
      </c>
      <c r="C154" s="673">
        <v>1</v>
      </c>
      <c r="D154" s="671" t="s">
        <v>55</v>
      </c>
      <c r="E154" s="674">
        <v>43795</v>
      </c>
    </row>
    <row r="155" spans="1:5" ht="30">
      <c r="A155" s="671" t="s">
        <v>214</v>
      </c>
      <c r="B155" s="672" t="s">
        <v>49</v>
      </c>
      <c r="C155" s="673">
        <v>0</v>
      </c>
      <c r="D155" s="671" t="s">
        <v>50</v>
      </c>
      <c r="E155" s="674">
        <v>0</v>
      </c>
    </row>
    <row r="156" spans="1:5" ht="30">
      <c r="A156" s="671" t="s">
        <v>215</v>
      </c>
      <c r="B156" s="672" t="s">
        <v>49</v>
      </c>
      <c r="C156" s="673">
        <v>0</v>
      </c>
      <c r="D156" s="671" t="s">
        <v>50</v>
      </c>
      <c r="E156" s="674">
        <v>0</v>
      </c>
    </row>
    <row r="157" spans="1:5" ht="30">
      <c r="A157" s="671" t="s">
        <v>216</v>
      </c>
      <c r="B157" s="672" t="s">
        <v>49</v>
      </c>
      <c r="C157" s="673">
        <v>0</v>
      </c>
      <c r="D157" s="671" t="s">
        <v>50</v>
      </c>
      <c r="E157" s="674">
        <v>0</v>
      </c>
    </row>
    <row r="158" spans="1:5" ht="30">
      <c r="A158" s="671" t="s">
        <v>217</v>
      </c>
      <c r="B158" s="671" t="s">
        <v>64</v>
      </c>
      <c r="C158" s="673">
        <v>1</v>
      </c>
      <c r="D158" s="671" t="s">
        <v>55</v>
      </c>
      <c r="E158" s="674">
        <v>43846</v>
      </c>
    </row>
    <row r="159" spans="1:5" ht="30">
      <c r="A159" s="671" t="s">
        <v>218</v>
      </c>
      <c r="B159" s="672" t="s">
        <v>49</v>
      </c>
      <c r="C159" s="673">
        <v>0</v>
      </c>
      <c r="D159" s="671" t="s">
        <v>50</v>
      </c>
      <c r="E159" s="674">
        <v>0</v>
      </c>
    </row>
    <row r="160" spans="1:5" ht="30">
      <c r="A160" s="671" t="s">
        <v>219</v>
      </c>
      <c r="B160" s="672" t="s">
        <v>49</v>
      </c>
      <c r="C160" s="673">
        <v>0</v>
      </c>
      <c r="D160" s="671" t="s">
        <v>50</v>
      </c>
      <c r="E160" s="674">
        <v>0</v>
      </c>
    </row>
    <row r="161" spans="1:5" ht="30">
      <c r="A161" s="671" t="s">
        <v>220</v>
      </c>
      <c r="B161" s="671" t="s">
        <v>89</v>
      </c>
      <c r="C161" s="673">
        <v>1</v>
      </c>
      <c r="D161" s="671" t="s">
        <v>55</v>
      </c>
      <c r="E161" s="674">
        <v>43865</v>
      </c>
    </row>
    <row r="162" spans="1:5" ht="30">
      <c r="A162" s="671" t="s">
        <v>221</v>
      </c>
      <c r="B162" s="672" t="s">
        <v>49</v>
      </c>
      <c r="C162" s="673">
        <v>0</v>
      </c>
      <c r="D162" s="671" t="s">
        <v>50</v>
      </c>
      <c r="E162" s="674">
        <v>0</v>
      </c>
    </row>
    <row r="163" spans="1:5" ht="30">
      <c r="A163" s="671" t="s">
        <v>222</v>
      </c>
      <c r="B163" s="672" t="s">
        <v>49</v>
      </c>
      <c r="C163" s="673">
        <v>0</v>
      </c>
      <c r="D163" s="671" t="s">
        <v>50</v>
      </c>
      <c r="E163" s="674">
        <v>0</v>
      </c>
    </row>
    <row r="164" spans="1:5" ht="30">
      <c r="A164" s="671" t="s">
        <v>223</v>
      </c>
      <c r="B164" s="672" t="s">
        <v>49</v>
      </c>
      <c r="C164" s="673">
        <v>0</v>
      </c>
      <c r="D164" s="671" t="s">
        <v>50</v>
      </c>
      <c r="E164" s="674">
        <v>0</v>
      </c>
    </row>
    <row r="165" spans="1:5" ht="30">
      <c r="A165" s="671" t="s">
        <v>224</v>
      </c>
      <c r="B165" s="672" t="s">
        <v>49</v>
      </c>
      <c r="C165" s="673">
        <v>0</v>
      </c>
      <c r="D165" s="671" t="s">
        <v>50</v>
      </c>
      <c r="E165" s="674">
        <v>0</v>
      </c>
    </row>
    <row r="166" spans="1:5" ht="30">
      <c r="A166" s="671" t="s">
        <v>225</v>
      </c>
      <c r="B166" s="672" t="s">
        <v>49</v>
      </c>
      <c r="C166" s="673">
        <v>0</v>
      </c>
      <c r="D166" s="671" t="s">
        <v>50</v>
      </c>
      <c r="E166" s="674">
        <v>0</v>
      </c>
    </row>
    <row r="167" spans="1:5" ht="30">
      <c r="A167" s="671" t="s">
        <v>226</v>
      </c>
      <c r="B167" s="672" t="s">
        <v>49</v>
      </c>
      <c r="C167" s="673">
        <v>0</v>
      </c>
      <c r="D167" s="671" t="s">
        <v>50</v>
      </c>
      <c r="E167" s="674">
        <v>0</v>
      </c>
    </row>
    <row r="168" spans="1:5" ht="30">
      <c r="A168" s="671" t="s">
        <v>227</v>
      </c>
      <c r="B168" s="672" t="s">
        <v>49</v>
      </c>
      <c r="C168" s="673">
        <v>0</v>
      </c>
      <c r="D168" s="671" t="s">
        <v>50</v>
      </c>
      <c r="E168" s="674">
        <v>0</v>
      </c>
    </row>
    <row r="169" spans="1:5" ht="30">
      <c r="A169" s="671" t="s">
        <v>228</v>
      </c>
      <c r="B169" s="672" t="s">
        <v>49</v>
      </c>
      <c r="C169" s="673">
        <v>0</v>
      </c>
      <c r="D169" s="671" t="s">
        <v>50</v>
      </c>
      <c r="E169" s="674">
        <v>0</v>
      </c>
    </row>
    <row r="170" spans="1:5" ht="30">
      <c r="A170" s="671" t="s">
        <v>229</v>
      </c>
      <c r="B170" s="672" t="s">
        <v>49</v>
      </c>
      <c r="C170" s="673">
        <v>0</v>
      </c>
      <c r="D170" s="671" t="s">
        <v>50</v>
      </c>
      <c r="E170" s="674">
        <v>0</v>
      </c>
    </row>
    <row r="171" spans="1:5" ht="30">
      <c r="A171" s="671" t="s">
        <v>230</v>
      </c>
      <c r="B171" s="672" t="s">
        <v>49</v>
      </c>
      <c r="C171" s="673">
        <v>0</v>
      </c>
      <c r="D171" s="671" t="s">
        <v>50</v>
      </c>
      <c r="E171" s="674">
        <v>0</v>
      </c>
    </row>
    <row r="172" spans="1:5" ht="16.5">
      <c r="A172" s="671" t="s">
        <v>231</v>
      </c>
      <c r="B172" s="671" t="s">
        <v>61</v>
      </c>
      <c r="C172" s="673">
        <v>1</v>
      </c>
      <c r="D172" s="671" t="s">
        <v>55</v>
      </c>
      <c r="E172" s="674">
        <v>43741</v>
      </c>
    </row>
    <row r="173" spans="1:5" ht="30">
      <c r="A173" s="671" t="s">
        <v>232</v>
      </c>
      <c r="B173" s="671" t="s">
        <v>61</v>
      </c>
      <c r="C173" s="673">
        <v>1</v>
      </c>
      <c r="D173" s="671" t="s">
        <v>55</v>
      </c>
      <c r="E173" s="674">
        <v>41822</v>
      </c>
    </row>
    <row r="174" spans="1:5" ht="30">
      <c r="A174" s="671" t="s">
        <v>233</v>
      </c>
      <c r="B174" s="671" t="s">
        <v>58</v>
      </c>
      <c r="C174" s="673">
        <v>1</v>
      </c>
      <c r="D174" s="671" t="s">
        <v>55</v>
      </c>
      <c r="E174" s="674">
        <v>43851</v>
      </c>
    </row>
    <row r="175" spans="1:5" ht="30">
      <c r="A175" s="671" t="s">
        <v>234</v>
      </c>
      <c r="B175" s="672" t="s">
        <v>49</v>
      </c>
      <c r="C175" s="673">
        <v>0</v>
      </c>
      <c r="D175" s="671" t="s">
        <v>50</v>
      </c>
      <c r="E175" s="674">
        <v>0</v>
      </c>
    </row>
    <row r="176" spans="1:5" ht="30">
      <c r="A176" s="671" t="s">
        <v>235</v>
      </c>
      <c r="B176" s="671" t="s">
        <v>58</v>
      </c>
      <c r="C176" s="673">
        <v>1</v>
      </c>
      <c r="D176" s="671" t="s">
        <v>55</v>
      </c>
      <c r="E176" s="674">
        <v>43873</v>
      </c>
    </row>
    <row r="177" spans="1:5" ht="30">
      <c r="A177" s="671" t="s">
        <v>236</v>
      </c>
      <c r="B177" s="671" t="s">
        <v>58</v>
      </c>
      <c r="C177" s="673">
        <v>1</v>
      </c>
      <c r="D177" s="671" t="s">
        <v>55</v>
      </c>
      <c r="E177" s="674">
        <v>43873</v>
      </c>
    </row>
    <row r="178" spans="1:5" ht="30">
      <c r="A178" s="671" t="s">
        <v>237</v>
      </c>
      <c r="B178" s="672" t="s">
        <v>49</v>
      </c>
      <c r="C178" s="673">
        <v>0</v>
      </c>
      <c r="D178" s="671" t="s">
        <v>50</v>
      </c>
      <c r="E178" s="674">
        <v>0</v>
      </c>
    </row>
    <row r="179" spans="1:5" ht="30">
      <c r="A179" s="671" t="s">
        <v>238</v>
      </c>
      <c r="B179" s="672" t="s">
        <v>49</v>
      </c>
      <c r="C179" s="673">
        <v>0</v>
      </c>
      <c r="D179" s="671" t="s">
        <v>50</v>
      </c>
      <c r="E179" s="674">
        <v>0</v>
      </c>
    </row>
    <row r="180" spans="1:5" ht="30">
      <c r="A180" s="671" t="s">
        <v>239</v>
      </c>
      <c r="B180" s="672" t="s">
        <v>49</v>
      </c>
      <c r="C180" s="673">
        <v>0</v>
      </c>
      <c r="D180" s="671" t="s">
        <v>50</v>
      </c>
      <c r="E180" s="674">
        <v>0</v>
      </c>
    </row>
    <row r="181" spans="1:5" ht="30">
      <c r="A181" s="671" t="s">
        <v>240</v>
      </c>
      <c r="B181" s="672" t="s">
        <v>49</v>
      </c>
      <c r="C181" s="673">
        <v>0</v>
      </c>
      <c r="D181" s="671" t="s">
        <v>50</v>
      </c>
      <c r="E181" s="674">
        <v>0</v>
      </c>
    </row>
    <row r="182" spans="1:5" ht="30">
      <c r="A182" s="671" t="s">
        <v>241</v>
      </c>
      <c r="B182" s="671" t="s">
        <v>127</v>
      </c>
      <c r="C182" s="673">
        <v>1</v>
      </c>
      <c r="D182" s="671" t="s">
        <v>55</v>
      </c>
      <c r="E182" s="674">
        <v>43846</v>
      </c>
    </row>
    <row r="183" spans="1:5" ht="30">
      <c r="A183" s="671" t="s">
        <v>242</v>
      </c>
      <c r="B183" s="671" t="s">
        <v>93</v>
      </c>
      <c r="C183" s="673">
        <v>1</v>
      </c>
      <c r="D183" s="671" t="s">
        <v>55</v>
      </c>
      <c r="E183" s="674">
        <v>43812</v>
      </c>
    </row>
    <row r="184" spans="1:5" ht="30">
      <c r="A184" s="671" t="s">
        <v>243</v>
      </c>
      <c r="B184" s="671" t="s">
        <v>244</v>
      </c>
      <c r="C184" s="673">
        <v>1</v>
      </c>
      <c r="D184" s="671" t="s">
        <v>55</v>
      </c>
      <c r="E184" s="674">
        <v>43563</v>
      </c>
    </row>
    <row r="185" spans="1:5" ht="30">
      <c r="A185" s="671" t="s">
        <v>245</v>
      </c>
      <c r="B185" s="672" t="s">
        <v>49</v>
      </c>
      <c r="C185" s="673">
        <v>0</v>
      </c>
      <c r="D185" s="671" t="s">
        <v>50</v>
      </c>
      <c r="E185" s="674">
        <v>0</v>
      </c>
    </row>
    <row r="186" spans="1:5" ht="30">
      <c r="A186" s="671" t="s">
        <v>246</v>
      </c>
      <c r="B186" s="672" t="s">
        <v>49</v>
      </c>
      <c r="C186" s="673">
        <v>0</v>
      </c>
      <c r="D186" s="671" t="s">
        <v>50</v>
      </c>
      <c r="E186" s="674">
        <v>0</v>
      </c>
    </row>
    <row r="187" spans="1:5" ht="30">
      <c r="A187" s="671" t="s">
        <v>247</v>
      </c>
      <c r="B187" s="672" t="s">
        <v>49</v>
      </c>
      <c r="C187" s="673">
        <v>0</v>
      </c>
      <c r="D187" s="671" t="s">
        <v>50</v>
      </c>
      <c r="E187" s="674">
        <v>0</v>
      </c>
    </row>
    <row r="188" spans="1:5" ht="30">
      <c r="A188" s="671" t="s">
        <v>248</v>
      </c>
      <c r="B188" s="671" t="s">
        <v>244</v>
      </c>
      <c r="C188" s="673">
        <v>1</v>
      </c>
      <c r="D188" s="671" t="s">
        <v>55</v>
      </c>
      <c r="E188" s="674">
        <v>43739</v>
      </c>
    </row>
    <row r="189" spans="1:5" ht="30">
      <c r="A189" s="671" t="s">
        <v>249</v>
      </c>
      <c r="B189" s="672" t="s">
        <v>49</v>
      </c>
      <c r="C189" s="673">
        <v>0</v>
      </c>
      <c r="D189" s="671" t="s">
        <v>50</v>
      </c>
      <c r="E189" s="674">
        <v>0</v>
      </c>
    </row>
    <row r="190" spans="1:5" ht="30">
      <c r="A190" s="671" t="s">
        <v>250</v>
      </c>
      <c r="B190" s="672" t="s">
        <v>49</v>
      </c>
      <c r="C190" s="673">
        <v>0</v>
      </c>
      <c r="D190" s="671" t="s">
        <v>50</v>
      </c>
      <c r="E190" s="674">
        <v>0</v>
      </c>
    </row>
    <row r="191" spans="1:5" ht="30">
      <c r="A191" s="671" t="s">
        <v>251</v>
      </c>
      <c r="B191" s="672" t="s">
        <v>49</v>
      </c>
      <c r="C191" s="673">
        <v>0</v>
      </c>
      <c r="D191" s="671" t="s">
        <v>50</v>
      </c>
      <c r="E191" s="674">
        <v>0</v>
      </c>
    </row>
    <row r="192" spans="1:5" ht="30">
      <c r="A192" s="671" t="s">
        <v>252</v>
      </c>
      <c r="B192" s="672" t="s">
        <v>49</v>
      </c>
      <c r="C192" s="673">
        <v>0</v>
      </c>
      <c r="D192" s="671" t="s">
        <v>50</v>
      </c>
      <c r="E192" s="674">
        <v>0</v>
      </c>
    </row>
    <row r="193" spans="1:5" ht="30">
      <c r="A193" s="671" t="s">
        <v>253</v>
      </c>
      <c r="B193" s="672" t="s">
        <v>49</v>
      </c>
      <c r="C193" s="673">
        <v>0</v>
      </c>
      <c r="D193" s="671" t="s">
        <v>50</v>
      </c>
      <c r="E193" s="674">
        <v>0</v>
      </c>
    </row>
    <row r="194" spans="1:5" ht="30">
      <c r="A194" s="671" t="s">
        <v>254</v>
      </c>
      <c r="B194" s="672" t="s">
        <v>49</v>
      </c>
      <c r="C194" s="673">
        <v>0</v>
      </c>
      <c r="D194" s="671" t="s">
        <v>50</v>
      </c>
      <c r="E194" s="674">
        <v>0</v>
      </c>
    </row>
    <row r="195" spans="1:5" ht="30">
      <c r="A195" s="671" t="s">
        <v>255</v>
      </c>
      <c r="B195" s="671" t="s">
        <v>89</v>
      </c>
      <c r="C195" s="673">
        <v>1</v>
      </c>
      <c r="D195" s="671" t="s">
        <v>55</v>
      </c>
      <c r="E195" s="674">
        <v>43373</v>
      </c>
    </row>
    <row r="196" spans="1:5" ht="30">
      <c r="A196" s="671" t="s">
        <v>256</v>
      </c>
      <c r="B196" s="672" t="s">
        <v>49</v>
      </c>
      <c r="C196" s="673">
        <v>0</v>
      </c>
      <c r="D196" s="671" t="s">
        <v>50</v>
      </c>
      <c r="E196" s="674">
        <v>0</v>
      </c>
    </row>
    <row r="197" spans="1:5" ht="30">
      <c r="A197" s="671" t="s">
        <v>257</v>
      </c>
      <c r="B197" s="672" t="s">
        <v>49</v>
      </c>
      <c r="C197" s="673">
        <v>0</v>
      </c>
      <c r="D197" s="671" t="s">
        <v>50</v>
      </c>
      <c r="E197" s="674">
        <v>0</v>
      </c>
    </row>
    <row r="198" spans="1:5" ht="30">
      <c r="A198" s="671" t="s">
        <v>258</v>
      </c>
      <c r="B198" s="672" t="s">
        <v>49</v>
      </c>
      <c r="C198" s="673">
        <v>0</v>
      </c>
      <c r="D198" s="671" t="s">
        <v>50</v>
      </c>
      <c r="E198" s="674">
        <v>0</v>
      </c>
    </row>
    <row r="199" spans="1:5" ht="30">
      <c r="A199" s="671" t="s">
        <v>259</v>
      </c>
      <c r="B199" s="672" t="s">
        <v>49</v>
      </c>
      <c r="C199" s="673">
        <v>0</v>
      </c>
      <c r="D199" s="671" t="s">
        <v>50</v>
      </c>
      <c r="E199" s="674">
        <v>0</v>
      </c>
    </row>
    <row r="200" spans="1:5" ht="30">
      <c r="A200" s="671" t="s">
        <v>260</v>
      </c>
      <c r="B200" s="671" t="s">
        <v>75</v>
      </c>
      <c r="C200" s="673">
        <v>1</v>
      </c>
      <c r="D200" s="671" t="s">
        <v>55</v>
      </c>
      <c r="E200" s="674">
        <v>42405</v>
      </c>
    </row>
    <row r="201" spans="1:5" ht="30">
      <c r="A201" s="671" t="s">
        <v>261</v>
      </c>
      <c r="B201" s="672" t="s">
        <v>49</v>
      </c>
      <c r="C201" s="673">
        <v>0</v>
      </c>
      <c r="D201" s="671" t="s">
        <v>50</v>
      </c>
      <c r="E201" s="674">
        <v>0</v>
      </c>
    </row>
    <row r="202" spans="1:5" ht="30">
      <c r="A202" s="671" t="s">
        <v>262</v>
      </c>
      <c r="B202" s="671" t="s">
        <v>75</v>
      </c>
      <c r="C202" s="673">
        <v>1</v>
      </c>
      <c r="D202" s="671" t="s">
        <v>55</v>
      </c>
      <c r="E202" s="674">
        <v>43770</v>
      </c>
    </row>
    <row r="203" spans="1:5" ht="30">
      <c r="A203" s="671" t="s">
        <v>263</v>
      </c>
      <c r="B203" s="672" t="s">
        <v>49</v>
      </c>
      <c r="C203" s="673">
        <v>0</v>
      </c>
      <c r="D203" s="671" t="s">
        <v>50</v>
      </c>
      <c r="E203" s="674">
        <v>0</v>
      </c>
    </row>
    <row r="204" spans="1:5" ht="30">
      <c r="A204" s="671" t="s">
        <v>264</v>
      </c>
      <c r="B204" s="672" t="s">
        <v>49</v>
      </c>
      <c r="C204" s="673">
        <v>0</v>
      </c>
      <c r="D204" s="671" t="s">
        <v>50</v>
      </c>
      <c r="E204" s="674">
        <v>0</v>
      </c>
    </row>
    <row r="205" spans="1:5" ht="30">
      <c r="A205" s="671" t="s">
        <v>265</v>
      </c>
      <c r="B205" s="672" t="s">
        <v>49</v>
      </c>
      <c r="C205" s="673">
        <v>0</v>
      </c>
      <c r="D205" s="671" t="s">
        <v>50</v>
      </c>
      <c r="E205" s="674">
        <v>0</v>
      </c>
    </row>
    <row r="206" spans="1:5" ht="30">
      <c r="A206" s="671" t="s">
        <v>266</v>
      </c>
      <c r="B206" s="672" t="s">
        <v>49</v>
      </c>
      <c r="C206" s="673">
        <v>0</v>
      </c>
      <c r="D206" s="671" t="s">
        <v>50</v>
      </c>
      <c r="E206" s="674">
        <v>0</v>
      </c>
    </row>
    <row r="207" spans="1:5" ht="30">
      <c r="A207" s="671" t="s">
        <v>267</v>
      </c>
      <c r="B207" s="672" t="s">
        <v>49</v>
      </c>
      <c r="C207" s="673">
        <v>0</v>
      </c>
      <c r="D207" s="671" t="s">
        <v>50</v>
      </c>
      <c r="E207" s="674">
        <v>0</v>
      </c>
    </row>
    <row r="208" spans="1:5" ht="30">
      <c r="A208" s="671" t="s">
        <v>268</v>
      </c>
      <c r="B208" s="672" t="s">
        <v>49</v>
      </c>
      <c r="C208" s="673">
        <v>0</v>
      </c>
      <c r="D208" s="671" t="s">
        <v>50</v>
      </c>
      <c r="E208" s="674">
        <v>0</v>
      </c>
    </row>
    <row r="209" spans="1:5" ht="30">
      <c r="A209" s="671" t="s">
        <v>269</v>
      </c>
      <c r="B209" s="672" t="s">
        <v>49</v>
      </c>
      <c r="C209" s="673">
        <v>0</v>
      </c>
      <c r="D209" s="671" t="s">
        <v>50</v>
      </c>
      <c r="E209" s="674">
        <v>0</v>
      </c>
    </row>
    <row r="210" spans="1:5" ht="30">
      <c r="A210" s="671" t="s">
        <v>270</v>
      </c>
      <c r="B210" s="671" t="s">
        <v>61</v>
      </c>
      <c r="C210" s="673">
        <v>1</v>
      </c>
      <c r="D210" s="671" t="s">
        <v>55</v>
      </c>
      <c r="E210" s="674">
        <v>42698</v>
      </c>
    </row>
    <row r="211" spans="1:5" ht="30">
      <c r="A211" s="671" t="s">
        <v>271</v>
      </c>
      <c r="B211" s="672" t="s">
        <v>49</v>
      </c>
      <c r="C211" s="673">
        <v>0</v>
      </c>
      <c r="D211" s="671" t="s">
        <v>50</v>
      </c>
      <c r="E211" s="674">
        <v>0</v>
      </c>
    </row>
    <row r="212" spans="1:5" ht="30">
      <c r="A212" s="671" t="s">
        <v>272</v>
      </c>
      <c r="B212" s="672" t="s">
        <v>49</v>
      </c>
      <c r="C212" s="673">
        <v>0</v>
      </c>
      <c r="D212" s="671" t="s">
        <v>50</v>
      </c>
      <c r="E212" s="674">
        <v>0</v>
      </c>
    </row>
    <row r="213" spans="1:5" ht="30">
      <c r="A213" s="671" t="s">
        <v>273</v>
      </c>
      <c r="B213" s="672" t="s">
        <v>49</v>
      </c>
      <c r="C213" s="673">
        <v>0</v>
      </c>
      <c r="D213" s="671" t="s">
        <v>50</v>
      </c>
      <c r="E213" s="674">
        <v>0</v>
      </c>
    </row>
    <row r="214" spans="1:5" ht="30">
      <c r="A214" s="671" t="s">
        <v>274</v>
      </c>
      <c r="B214" s="672" t="s">
        <v>49</v>
      </c>
      <c r="C214" s="673">
        <v>0</v>
      </c>
      <c r="D214" s="671" t="s">
        <v>50</v>
      </c>
      <c r="E214" s="674">
        <v>0</v>
      </c>
    </row>
    <row r="215" spans="1:5" ht="30">
      <c r="A215" s="671" t="s">
        <v>275</v>
      </c>
      <c r="B215" s="672" t="s">
        <v>49</v>
      </c>
      <c r="C215" s="673">
        <v>0</v>
      </c>
      <c r="D215" s="671" t="s">
        <v>50</v>
      </c>
      <c r="E215" s="674">
        <v>0</v>
      </c>
    </row>
    <row r="216" spans="1:5" ht="30">
      <c r="A216" s="671" t="s">
        <v>276</v>
      </c>
      <c r="B216" s="672" t="s">
        <v>49</v>
      </c>
      <c r="C216" s="673">
        <v>0</v>
      </c>
      <c r="D216" s="671" t="s">
        <v>50</v>
      </c>
      <c r="E216" s="674">
        <v>0</v>
      </c>
    </row>
    <row r="217" spans="1:5" ht="30">
      <c r="A217" s="671" t="s">
        <v>277</v>
      </c>
      <c r="B217" s="672" t="s">
        <v>49</v>
      </c>
      <c r="C217" s="673">
        <v>0</v>
      </c>
      <c r="D217" s="671" t="s">
        <v>50</v>
      </c>
      <c r="E217" s="674">
        <v>0</v>
      </c>
    </row>
    <row r="218" spans="1:5" ht="30">
      <c r="A218" s="671" t="s">
        <v>278</v>
      </c>
      <c r="B218" s="672" t="s">
        <v>49</v>
      </c>
      <c r="C218" s="673">
        <v>0</v>
      </c>
      <c r="D218" s="671" t="s">
        <v>50</v>
      </c>
      <c r="E218" s="674">
        <v>0</v>
      </c>
    </row>
    <row r="219" spans="1:5" ht="30">
      <c r="A219" s="671" t="s">
        <v>279</v>
      </c>
      <c r="B219" s="672" t="s">
        <v>49</v>
      </c>
      <c r="C219" s="673">
        <v>0</v>
      </c>
      <c r="D219" s="671" t="s">
        <v>50</v>
      </c>
      <c r="E219" s="674">
        <v>0</v>
      </c>
    </row>
    <row r="220" spans="1:5" ht="30">
      <c r="A220" s="671" t="s">
        <v>280</v>
      </c>
      <c r="B220" s="672" t="s">
        <v>49</v>
      </c>
      <c r="C220" s="673">
        <v>0</v>
      </c>
      <c r="D220" s="671" t="s">
        <v>50</v>
      </c>
      <c r="E220" s="674">
        <v>0</v>
      </c>
    </row>
    <row r="221" spans="1:5" ht="30">
      <c r="A221" s="671" t="s">
        <v>281</v>
      </c>
      <c r="B221" s="672" t="s">
        <v>49</v>
      </c>
      <c r="C221" s="673">
        <v>0</v>
      </c>
      <c r="D221" s="671" t="s">
        <v>50</v>
      </c>
      <c r="E221" s="674">
        <v>0</v>
      </c>
    </row>
    <row r="222" spans="1:5" ht="30">
      <c r="A222" s="671" t="s">
        <v>282</v>
      </c>
      <c r="B222" s="672" t="s">
        <v>49</v>
      </c>
      <c r="C222" s="673">
        <v>0</v>
      </c>
      <c r="D222" s="671" t="s">
        <v>50</v>
      </c>
      <c r="E222" s="674">
        <v>0</v>
      </c>
    </row>
    <row r="223" spans="1:5" ht="30">
      <c r="A223" s="671" t="s">
        <v>283</v>
      </c>
      <c r="B223" s="672" t="s">
        <v>49</v>
      </c>
      <c r="C223" s="673">
        <v>0</v>
      </c>
      <c r="D223" s="671" t="s">
        <v>50</v>
      </c>
      <c r="E223" s="674">
        <v>0</v>
      </c>
    </row>
    <row r="224" spans="1:5" ht="30">
      <c r="A224" s="671" t="s">
        <v>284</v>
      </c>
      <c r="B224" s="672" t="s">
        <v>49</v>
      </c>
      <c r="C224" s="673">
        <v>0</v>
      </c>
      <c r="D224" s="671" t="s">
        <v>50</v>
      </c>
      <c r="E224" s="674">
        <v>0</v>
      </c>
    </row>
    <row r="225" spans="1:5" ht="30">
      <c r="A225" s="671" t="s">
        <v>285</v>
      </c>
      <c r="B225" s="672" t="s">
        <v>49</v>
      </c>
      <c r="C225" s="673">
        <v>0</v>
      </c>
      <c r="D225" s="671" t="s">
        <v>50</v>
      </c>
      <c r="E225" s="674">
        <v>0</v>
      </c>
    </row>
    <row r="226" spans="1:5" ht="30">
      <c r="A226" s="671" t="s">
        <v>286</v>
      </c>
      <c r="B226" s="671" t="s">
        <v>127</v>
      </c>
      <c r="C226" s="673">
        <v>1</v>
      </c>
      <c r="D226" s="671" t="s">
        <v>55</v>
      </c>
      <c r="E226" s="674">
        <v>43875</v>
      </c>
    </row>
    <row r="227" spans="1:5" ht="30">
      <c r="A227" s="671" t="s">
        <v>287</v>
      </c>
      <c r="B227" s="671" t="s">
        <v>75</v>
      </c>
      <c r="C227" s="673">
        <v>1</v>
      </c>
      <c r="D227" s="671" t="s">
        <v>55</v>
      </c>
      <c r="E227" s="674">
        <v>43384</v>
      </c>
    </row>
    <row r="228" spans="1:5" ht="30">
      <c r="A228" s="671" t="s">
        <v>288</v>
      </c>
      <c r="B228" s="672" t="s">
        <v>49</v>
      </c>
      <c r="C228" s="673">
        <v>0</v>
      </c>
      <c r="D228" s="671" t="s">
        <v>50</v>
      </c>
      <c r="E228" s="674">
        <v>0</v>
      </c>
    </row>
    <row r="229" spans="1:5" ht="30">
      <c r="A229" s="671" t="s">
        <v>289</v>
      </c>
      <c r="B229" s="672" t="s">
        <v>49</v>
      </c>
      <c r="C229" s="673">
        <v>0</v>
      </c>
      <c r="D229" s="671" t="s">
        <v>50</v>
      </c>
      <c r="E229" s="674">
        <v>0</v>
      </c>
    </row>
    <row r="230" spans="1:5" ht="30">
      <c r="A230" s="671" t="s">
        <v>290</v>
      </c>
      <c r="B230" s="671" t="s">
        <v>54</v>
      </c>
      <c r="C230" s="673">
        <v>1</v>
      </c>
      <c r="D230" s="671" t="s">
        <v>55</v>
      </c>
      <c r="E230" s="674">
        <v>43650</v>
      </c>
    </row>
    <row r="231" spans="1:5" ht="30">
      <c r="A231" s="671" t="s">
        <v>291</v>
      </c>
      <c r="B231" s="672" t="s">
        <v>49</v>
      </c>
      <c r="C231" s="673">
        <v>0</v>
      </c>
      <c r="D231" s="671" t="s">
        <v>50</v>
      </c>
      <c r="E231" s="674">
        <v>0</v>
      </c>
    </row>
    <row r="232" spans="1:5" ht="30">
      <c r="A232" s="671" t="s">
        <v>292</v>
      </c>
      <c r="B232" s="672" t="s">
        <v>49</v>
      </c>
      <c r="C232" s="673">
        <v>0</v>
      </c>
      <c r="D232" s="671" t="s">
        <v>50</v>
      </c>
      <c r="E232" s="674">
        <v>0</v>
      </c>
    </row>
    <row r="233" spans="1:5" ht="30">
      <c r="A233" s="671" t="s">
        <v>293</v>
      </c>
      <c r="B233" s="671" t="s">
        <v>58</v>
      </c>
      <c r="C233" s="673">
        <v>1</v>
      </c>
      <c r="D233" s="671" t="s">
        <v>55</v>
      </c>
      <c r="E233" s="674">
        <v>43599</v>
      </c>
    </row>
    <row r="234" spans="1:5" ht="30">
      <c r="A234" s="671" t="s">
        <v>294</v>
      </c>
      <c r="B234" s="672" t="s">
        <v>49</v>
      </c>
      <c r="C234" s="673">
        <v>0</v>
      </c>
      <c r="D234" s="671" t="s">
        <v>50</v>
      </c>
      <c r="E234" s="674">
        <v>0</v>
      </c>
    </row>
    <row r="235" spans="1:5" ht="30">
      <c r="A235" s="671" t="s">
        <v>295</v>
      </c>
      <c r="B235" s="672" t="s">
        <v>49</v>
      </c>
      <c r="C235" s="673">
        <v>0</v>
      </c>
      <c r="D235" s="671" t="s">
        <v>50</v>
      </c>
      <c r="E235" s="674">
        <v>0</v>
      </c>
    </row>
    <row r="236" spans="1:5" ht="16.5">
      <c r="A236" s="671" t="s">
        <v>296</v>
      </c>
      <c r="B236" s="671" t="s">
        <v>61</v>
      </c>
      <c r="C236" s="673">
        <v>1</v>
      </c>
      <c r="D236" s="671" t="s">
        <v>55</v>
      </c>
      <c r="E236" s="674">
        <v>43650</v>
      </c>
    </row>
    <row r="237" spans="1:5" ht="30">
      <c r="A237" s="671" t="s">
        <v>297</v>
      </c>
      <c r="B237" s="672" t="s">
        <v>49</v>
      </c>
      <c r="C237" s="673">
        <v>0</v>
      </c>
      <c r="D237" s="671" t="s">
        <v>50</v>
      </c>
      <c r="E237" s="674">
        <v>0</v>
      </c>
    </row>
    <row r="238" spans="1:5" ht="30">
      <c r="A238" s="671" t="s">
        <v>298</v>
      </c>
      <c r="B238" s="672" t="s">
        <v>49</v>
      </c>
      <c r="C238" s="673">
        <v>0</v>
      </c>
      <c r="D238" s="671" t="s">
        <v>50</v>
      </c>
      <c r="E238" s="674">
        <v>0</v>
      </c>
    </row>
    <row r="239" spans="1:5" ht="16.5">
      <c r="A239" s="671" t="s">
        <v>299</v>
      </c>
      <c r="B239" s="671" t="s">
        <v>61</v>
      </c>
      <c r="C239" s="673">
        <v>1</v>
      </c>
      <c r="D239" s="671" t="s">
        <v>55</v>
      </c>
      <c r="E239" s="674">
        <v>43727</v>
      </c>
    </row>
    <row r="240" spans="1:5" ht="30">
      <c r="A240" s="671" t="s">
        <v>300</v>
      </c>
      <c r="B240" s="672" t="s">
        <v>49</v>
      </c>
      <c r="C240" s="673">
        <v>0</v>
      </c>
      <c r="D240" s="671" t="s">
        <v>50</v>
      </c>
      <c r="E240" s="674">
        <v>0</v>
      </c>
    </row>
    <row r="241" spans="1:5" ht="30">
      <c r="A241" s="671" t="s">
        <v>301</v>
      </c>
      <c r="B241" s="672" t="s">
        <v>49</v>
      </c>
      <c r="C241" s="673">
        <v>0</v>
      </c>
      <c r="D241" s="671" t="s">
        <v>50</v>
      </c>
      <c r="E241" s="674">
        <v>0</v>
      </c>
    </row>
    <row r="242" spans="1:5" ht="30">
      <c r="A242" s="671" t="s">
        <v>302</v>
      </c>
      <c r="B242" s="672" t="s">
        <v>49</v>
      </c>
      <c r="C242" s="673">
        <v>0</v>
      </c>
      <c r="D242" s="671" t="s">
        <v>50</v>
      </c>
      <c r="E242" s="674">
        <v>0</v>
      </c>
    </row>
    <row r="243" spans="1:5" ht="30">
      <c r="A243" s="671" t="s">
        <v>303</v>
      </c>
      <c r="B243" s="672" t="s">
        <v>49</v>
      </c>
      <c r="C243" s="673">
        <v>0</v>
      </c>
      <c r="D243" s="671" t="s">
        <v>50</v>
      </c>
      <c r="E243" s="674">
        <v>0</v>
      </c>
    </row>
    <row r="244" spans="1:5" ht="30">
      <c r="A244" s="671" t="s">
        <v>304</v>
      </c>
      <c r="B244" s="672" t="s">
        <v>49</v>
      </c>
      <c r="C244" s="673">
        <v>0</v>
      </c>
      <c r="D244" s="671" t="s">
        <v>50</v>
      </c>
      <c r="E244" s="674">
        <v>0</v>
      </c>
    </row>
    <row r="245" spans="1:5" ht="30">
      <c r="A245" s="671" t="s">
        <v>305</v>
      </c>
      <c r="B245" s="672" t="s">
        <v>49</v>
      </c>
      <c r="C245" s="673">
        <v>0</v>
      </c>
      <c r="D245" s="671" t="s">
        <v>50</v>
      </c>
      <c r="E245" s="674">
        <v>0</v>
      </c>
    </row>
    <row r="246" spans="1:5" ht="30">
      <c r="A246" s="671" t="s">
        <v>306</v>
      </c>
      <c r="B246" s="672" t="s">
        <v>49</v>
      </c>
      <c r="C246" s="673">
        <v>0</v>
      </c>
      <c r="D246" s="671" t="s">
        <v>50</v>
      </c>
      <c r="E246" s="674">
        <v>0</v>
      </c>
    </row>
    <row r="247" spans="1:5" ht="30">
      <c r="A247" s="671" t="s">
        <v>307</v>
      </c>
      <c r="B247" s="672" t="s">
        <v>49</v>
      </c>
      <c r="C247" s="673">
        <v>0</v>
      </c>
      <c r="D247" s="671" t="s">
        <v>50</v>
      </c>
      <c r="E247" s="674">
        <v>0</v>
      </c>
    </row>
    <row r="248" spans="1:5" ht="30">
      <c r="A248" s="671" t="s">
        <v>308</v>
      </c>
      <c r="B248" s="672" t="s">
        <v>49</v>
      </c>
      <c r="C248" s="673">
        <v>0</v>
      </c>
      <c r="D248" s="671" t="s">
        <v>50</v>
      </c>
      <c r="E248" s="674">
        <v>0</v>
      </c>
    </row>
    <row r="249" spans="1:5" ht="30">
      <c r="A249" s="671" t="s">
        <v>309</v>
      </c>
      <c r="B249" s="672" t="s">
        <v>49</v>
      </c>
      <c r="C249" s="673">
        <v>0</v>
      </c>
      <c r="D249" s="671" t="s">
        <v>50</v>
      </c>
      <c r="E249" s="674">
        <v>0</v>
      </c>
    </row>
    <row r="250" spans="1:5" ht="30">
      <c r="A250" s="671" t="s">
        <v>310</v>
      </c>
      <c r="B250" s="671" t="s">
        <v>127</v>
      </c>
      <c r="C250" s="673">
        <v>1</v>
      </c>
      <c r="D250" s="671" t="s">
        <v>55</v>
      </c>
      <c r="E250" s="674">
        <v>43878</v>
      </c>
    </row>
    <row r="251" spans="1:5" ht="30">
      <c r="A251" s="671" t="s">
        <v>311</v>
      </c>
      <c r="B251" s="672" t="s">
        <v>49</v>
      </c>
      <c r="C251" s="673">
        <v>0</v>
      </c>
      <c r="D251" s="671" t="s">
        <v>50</v>
      </c>
      <c r="E251" s="674">
        <v>0</v>
      </c>
    </row>
    <row r="252" spans="1:5" ht="30">
      <c r="A252" s="671" t="s">
        <v>312</v>
      </c>
      <c r="B252" s="672" t="s">
        <v>49</v>
      </c>
      <c r="C252" s="673">
        <v>0</v>
      </c>
      <c r="D252" s="671" t="s">
        <v>50</v>
      </c>
      <c r="E252" s="674">
        <v>0</v>
      </c>
    </row>
    <row r="253" spans="1:5" ht="30">
      <c r="A253" s="671" t="s">
        <v>313</v>
      </c>
      <c r="B253" s="672" t="s">
        <v>49</v>
      </c>
      <c r="C253" s="673">
        <v>0</v>
      </c>
      <c r="D253" s="671" t="s">
        <v>50</v>
      </c>
      <c r="E253" s="674">
        <v>0</v>
      </c>
    </row>
  </sheetData>
  <autoFilter ref="A1:F253" xr:uid="{00000000-0009-0000-0000-000003000000}"/>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28640-1250-4E71-BA22-FD3433B57821}">
  <sheetPr codeName="Feuil20">
    <tabColor rgb="FF00B050"/>
    <pageSetUpPr fitToPage="1"/>
  </sheetPr>
  <dimension ref="A1:Z1144"/>
  <sheetViews>
    <sheetView tabSelected="1" topLeftCell="A304" zoomScaleNormal="100" workbookViewId="0">
      <selection activeCell="A318" sqref="A318:XFD318"/>
    </sheetView>
  </sheetViews>
  <sheetFormatPr defaultColWidth="11.42578125" defaultRowHeight="15" outlineLevelRow="2"/>
  <cols>
    <col min="1" max="1" width="23" customWidth="1"/>
    <col min="2" max="2" width="16.28515625" style="365" bestFit="1" customWidth="1"/>
    <col min="3" max="3" width="24.5703125" style="10" bestFit="1" customWidth="1"/>
    <col min="4" max="4" width="18.28515625" bestFit="1" customWidth="1"/>
    <col min="5" max="5" width="46.5703125" customWidth="1"/>
    <col min="6" max="6" width="11.42578125" customWidth="1"/>
    <col min="7" max="7" width="10.5703125" customWidth="1"/>
    <col min="8" max="8" width="11.5703125" style="8" customWidth="1"/>
    <col min="9" max="9" width="11.28515625" style="10" bestFit="1" customWidth="1"/>
    <col min="10" max="10" width="8.7109375" style="377" bestFit="1" customWidth="1"/>
    <col min="11" max="11" width="20.42578125" bestFit="1" customWidth="1"/>
    <col min="12" max="12" width="9.5703125" style="377" bestFit="1" customWidth="1"/>
    <col min="13" max="13" width="27.7109375" style="10" bestFit="1" customWidth="1"/>
    <col min="14" max="14" width="14.5703125" bestFit="1" customWidth="1"/>
    <col min="15" max="15" width="11.28515625" style="365" customWidth="1"/>
    <col min="16" max="16" width="12.5703125" customWidth="1"/>
    <col min="17" max="17" width="17.28515625" customWidth="1"/>
    <col min="18" max="18" width="12.28515625" bestFit="1" customWidth="1"/>
    <col min="19" max="19" width="11.42578125" customWidth="1"/>
    <col min="20" max="20" width="12.28515625" bestFit="1" customWidth="1"/>
    <col min="21" max="21" width="11" customWidth="1"/>
    <col min="22" max="22" width="13.7109375" customWidth="1"/>
    <col min="23" max="24" width="13.5703125" customWidth="1"/>
    <col min="25" max="25" width="16.7109375" style="11" customWidth="1"/>
  </cols>
  <sheetData>
    <row r="1" spans="1:25" s="126" customFormat="1" ht="21" customHeight="1" thickBot="1">
      <c r="A1" s="639" t="s">
        <v>314</v>
      </c>
      <c r="B1" s="640"/>
      <c r="C1" s="640"/>
      <c r="D1" s="640"/>
      <c r="E1" s="640"/>
      <c r="F1" s="640"/>
      <c r="G1" s="640"/>
      <c r="H1" s="640"/>
      <c r="I1" s="640"/>
      <c r="J1" s="640"/>
      <c r="K1" s="640"/>
      <c r="L1" s="640"/>
      <c r="M1" s="640"/>
      <c r="N1" s="640"/>
      <c r="O1" s="640"/>
      <c r="P1" s="640"/>
      <c r="Q1" s="640"/>
      <c r="R1" s="640"/>
      <c r="S1" s="640"/>
      <c r="T1" s="640"/>
      <c r="U1" s="640"/>
      <c r="V1" s="640"/>
      <c r="W1" s="640"/>
      <c r="X1" s="640"/>
      <c r="Y1" s="641"/>
    </row>
    <row r="2" spans="1:25" s="115" customFormat="1" ht="73.5" customHeight="1">
      <c r="A2" s="127" t="s">
        <v>315</v>
      </c>
      <c r="B2" s="128" t="s">
        <v>316</v>
      </c>
      <c r="C2" s="369" t="s">
        <v>317</v>
      </c>
      <c r="D2" s="128" t="s">
        <v>318</v>
      </c>
      <c r="E2" s="128" t="s">
        <v>319</v>
      </c>
      <c r="F2" s="129" t="s">
        <v>320</v>
      </c>
      <c r="G2" s="128" t="s">
        <v>321</v>
      </c>
      <c r="H2" s="364" t="s">
        <v>322</v>
      </c>
      <c r="I2" s="369" t="s">
        <v>323</v>
      </c>
      <c r="J2" s="369" t="s">
        <v>324</v>
      </c>
      <c r="K2" s="128" t="s">
        <v>325</v>
      </c>
      <c r="L2" s="369" t="s">
        <v>326</v>
      </c>
      <c r="M2" s="369" t="s">
        <v>327</v>
      </c>
      <c r="N2" s="128" t="s">
        <v>328</v>
      </c>
      <c r="O2" s="128" t="s">
        <v>329</v>
      </c>
      <c r="P2" s="129" t="s">
        <v>330</v>
      </c>
      <c r="Q2" s="129" t="s">
        <v>331</v>
      </c>
      <c r="R2" s="129" t="s">
        <v>332</v>
      </c>
      <c r="S2" s="129" t="s">
        <v>333</v>
      </c>
      <c r="T2" s="135" t="s">
        <v>334</v>
      </c>
      <c r="U2" s="135" t="s">
        <v>335</v>
      </c>
      <c r="V2" s="135" t="s">
        <v>336</v>
      </c>
      <c r="W2" s="520" t="s">
        <v>337</v>
      </c>
      <c r="X2" s="520" t="s">
        <v>338</v>
      </c>
      <c r="Y2" s="366" t="s">
        <v>339</v>
      </c>
    </row>
    <row r="3" spans="1:25" s="104" customFormat="1" ht="34.35" customHeight="1" outlineLevel="2">
      <c r="A3" s="136" t="s">
        <v>340</v>
      </c>
      <c r="B3" s="318" t="s">
        <v>341</v>
      </c>
      <c r="C3" s="215" t="s">
        <v>342</v>
      </c>
      <c r="D3" s="215"/>
      <c r="E3" s="217" t="s">
        <v>343</v>
      </c>
      <c r="F3" s="328">
        <v>70</v>
      </c>
      <c r="G3" s="327">
        <v>66</v>
      </c>
      <c r="H3" s="379">
        <f>F3-G3</f>
        <v>4</v>
      </c>
      <c r="I3" s="216" t="s">
        <v>1</v>
      </c>
      <c r="J3" s="222" t="s">
        <v>344</v>
      </c>
      <c r="K3" s="216" t="s">
        <v>345</v>
      </c>
      <c r="L3" s="222" t="s">
        <v>346</v>
      </c>
      <c r="M3" s="216" t="s">
        <v>347</v>
      </c>
      <c r="N3" s="219" t="s">
        <v>348</v>
      </c>
      <c r="O3" s="240">
        <v>44605</v>
      </c>
      <c r="P3" s="240">
        <v>44649</v>
      </c>
      <c r="Q3" s="240">
        <v>44833</v>
      </c>
      <c r="R3" s="240">
        <v>44833</v>
      </c>
      <c r="S3" s="191">
        <v>44805</v>
      </c>
      <c r="T3" s="199">
        <v>44805</v>
      </c>
      <c r="U3" s="198">
        <v>45120</v>
      </c>
      <c r="V3" s="316" t="s">
        <v>349</v>
      </c>
      <c r="W3" s="516">
        <v>45138</v>
      </c>
      <c r="X3" s="516">
        <v>45138</v>
      </c>
      <c r="Y3" s="323" t="s">
        <v>350</v>
      </c>
    </row>
    <row r="4" spans="1:25" s="104" customFormat="1" ht="34.35" customHeight="1" outlineLevel="2">
      <c r="A4" s="329" t="s">
        <v>340</v>
      </c>
      <c r="B4" s="318" t="s">
        <v>351</v>
      </c>
      <c r="C4" s="215" t="s">
        <v>352</v>
      </c>
      <c r="D4" s="215"/>
      <c r="E4" s="217" t="s">
        <v>353</v>
      </c>
      <c r="F4" s="330">
        <v>8</v>
      </c>
      <c r="G4" s="327">
        <v>8</v>
      </c>
      <c r="H4" s="379">
        <f t="shared" ref="H4:H25" si="0">F4-G4</f>
        <v>0</v>
      </c>
      <c r="I4" s="216" t="s">
        <v>1</v>
      </c>
      <c r="J4" s="222" t="s">
        <v>354</v>
      </c>
      <c r="K4" s="216" t="s">
        <v>355</v>
      </c>
      <c r="L4" s="222" t="s">
        <v>356</v>
      </c>
      <c r="M4" s="216" t="s">
        <v>347</v>
      </c>
      <c r="N4" s="219">
        <v>2013</v>
      </c>
      <c r="O4" s="240" t="s">
        <v>357</v>
      </c>
      <c r="P4" s="240">
        <v>44596</v>
      </c>
      <c r="Q4" s="240">
        <v>44638</v>
      </c>
      <c r="R4" s="240">
        <v>44665</v>
      </c>
      <c r="S4" s="191">
        <v>44665</v>
      </c>
      <c r="T4" s="199">
        <v>44665</v>
      </c>
      <c r="U4" s="198">
        <v>44803</v>
      </c>
      <c r="V4" s="316">
        <v>45016</v>
      </c>
      <c r="W4" s="516">
        <v>45016</v>
      </c>
      <c r="X4" s="516">
        <v>45291</v>
      </c>
      <c r="Y4" s="323" t="s">
        <v>358</v>
      </c>
    </row>
    <row r="5" spans="1:25" s="104" customFormat="1" ht="34.35" customHeight="1" outlineLevel="2">
      <c r="A5" s="329" t="s">
        <v>340</v>
      </c>
      <c r="B5" s="318" t="s">
        <v>359</v>
      </c>
      <c r="C5" s="215" t="s">
        <v>360</v>
      </c>
      <c r="D5" s="215"/>
      <c r="E5" s="216" t="s">
        <v>361</v>
      </c>
      <c r="F5" s="330">
        <v>21</v>
      </c>
      <c r="G5" s="330"/>
      <c r="H5" s="379">
        <f t="shared" si="0"/>
        <v>21</v>
      </c>
      <c r="I5" s="216" t="s">
        <v>1</v>
      </c>
      <c r="J5" s="222" t="s">
        <v>362</v>
      </c>
      <c r="K5" s="216" t="s">
        <v>363</v>
      </c>
      <c r="L5" s="222" t="s">
        <v>364</v>
      </c>
      <c r="M5" s="216" t="s">
        <v>347</v>
      </c>
      <c r="N5" s="219">
        <v>2013</v>
      </c>
      <c r="O5" s="240" t="s">
        <v>357</v>
      </c>
      <c r="P5" s="240">
        <v>44732</v>
      </c>
      <c r="Q5" s="240">
        <v>44732</v>
      </c>
      <c r="R5" s="240">
        <v>44732</v>
      </c>
      <c r="S5" s="191">
        <v>44804</v>
      </c>
      <c r="T5" s="199">
        <v>44804</v>
      </c>
      <c r="U5" s="198">
        <v>44910</v>
      </c>
      <c r="V5" s="515" t="s">
        <v>365</v>
      </c>
      <c r="W5" s="516">
        <v>45000</v>
      </c>
      <c r="X5" s="516">
        <v>45046</v>
      </c>
      <c r="Y5" s="323" t="s">
        <v>350</v>
      </c>
    </row>
    <row r="6" spans="1:25" s="104" customFormat="1" ht="34.35" customHeight="1" outlineLevel="2">
      <c r="A6" s="329" t="s">
        <v>340</v>
      </c>
      <c r="B6" s="318" t="s">
        <v>359</v>
      </c>
      <c r="C6" s="215" t="s">
        <v>366</v>
      </c>
      <c r="D6" s="215"/>
      <c r="E6" s="216" t="s">
        <v>367</v>
      </c>
      <c r="F6" s="330">
        <v>28</v>
      </c>
      <c r="G6" s="330"/>
      <c r="H6" s="379">
        <f t="shared" si="0"/>
        <v>28</v>
      </c>
      <c r="I6" s="216" t="s">
        <v>1</v>
      </c>
      <c r="J6" s="222" t="s">
        <v>368</v>
      </c>
      <c r="K6" s="216" t="s">
        <v>369</v>
      </c>
      <c r="L6" s="222" t="s">
        <v>370</v>
      </c>
      <c r="M6" s="216" t="s">
        <v>371</v>
      </c>
      <c r="N6" s="219" t="s">
        <v>372</v>
      </c>
      <c r="O6" s="240">
        <v>45161</v>
      </c>
      <c r="P6" s="240" t="s">
        <v>357</v>
      </c>
      <c r="Q6" s="240" t="s">
        <v>357</v>
      </c>
      <c r="R6" s="240">
        <v>45161</v>
      </c>
      <c r="S6" s="191">
        <v>45038</v>
      </c>
      <c r="T6" s="199">
        <v>45038</v>
      </c>
      <c r="U6" s="198">
        <v>45038</v>
      </c>
      <c r="V6" s="515" t="s">
        <v>373</v>
      </c>
      <c r="W6" s="516">
        <v>45038</v>
      </c>
      <c r="X6" s="516">
        <v>45404</v>
      </c>
      <c r="Y6" s="323" t="s">
        <v>374</v>
      </c>
    </row>
    <row r="7" spans="1:25" s="104" customFormat="1" ht="34.35" customHeight="1" outlineLevel="2">
      <c r="A7" s="329" t="s">
        <v>340</v>
      </c>
      <c r="B7" s="318" t="s">
        <v>359</v>
      </c>
      <c r="C7" s="215" t="s">
        <v>366</v>
      </c>
      <c r="D7" s="215"/>
      <c r="E7" s="216" t="s">
        <v>375</v>
      </c>
      <c r="F7" s="330">
        <v>78</v>
      </c>
      <c r="G7" s="330"/>
      <c r="H7" s="379">
        <f t="shared" si="0"/>
        <v>78</v>
      </c>
      <c r="I7" s="216" t="s">
        <v>1</v>
      </c>
      <c r="J7" s="222" t="s">
        <v>376</v>
      </c>
      <c r="K7" s="216" t="s">
        <v>377</v>
      </c>
      <c r="L7" s="222" t="s">
        <v>378</v>
      </c>
      <c r="M7" s="216" t="s">
        <v>347</v>
      </c>
      <c r="N7" s="219" t="s">
        <v>372</v>
      </c>
      <c r="O7" s="240">
        <v>45161</v>
      </c>
      <c r="P7" s="240" t="s">
        <v>357</v>
      </c>
      <c r="Q7" s="240" t="s">
        <v>357</v>
      </c>
      <c r="R7" s="240">
        <v>45161</v>
      </c>
      <c r="S7" s="191">
        <v>45016</v>
      </c>
      <c r="T7" s="199">
        <v>45016</v>
      </c>
      <c r="U7" s="198">
        <v>45161</v>
      </c>
      <c r="V7" s="515" t="s">
        <v>379</v>
      </c>
      <c r="W7" s="516">
        <v>45161</v>
      </c>
      <c r="X7" s="516">
        <v>45443</v>
      </c>
      <c r="Y7" s="323" t="s">
        <v>374</v>
      </c>
    </row>
    <row r="8" spans="1:25" s="104" customFormat="1" ht="34.35" customHeight="1" outlineLevel="2">
      <c r="A8" s="329" t="s">
        <v>340</v>
      </c>
      <c r="B8" s="318" t="s">
        <v>359</v>
      </c>
      <c r="C8" s="215" t="s">
        <v>366</v>
      </c>
      <c r="D8" s="215"/>
      <c r="E8" s="216" t="s">
        <v>380</v>
      </c>
      <c r="F8" s="330">
        <v>8</v>
      </c>
      <c r="G8" s="330"/>
      <c r="H8" s="379">
        <f t="shared" si="0"/>
        <v>8</v>
      </c>
      <c r="I8" s="216" t="s">
        <v>1</v>
      </c>
      <c r="J8" s="222" t="s">
        <v>381</v>
      </c>
      <c r="K8" s="216" t="s">
        <v>382</v>
      </c>
      <c r="L8" s="222" t="s">
        <v>383</v>
      </c>
      <c r="M8" s="216" t="s">
        <v>371</v>
      </c>
      <c r="N8" s="219" t="s">
        <v>372</v>
      </c>
      <c r="O8" s="240">
        <v>45161</v>
      </c>
      <c r="P8" s="240" t="s">
        <v>357</v>
      </c>
      <c r="Q8" s="240" t="s">
        <v>357</v>
      </c>
      <c r="R8" s="240">
        <v>45161</v>
      </c>
      <c r="S8" s="191">
        <v>44809</v>
      </c>
      <c r="T8" s="199">
        <v>44809</v>
      </c>
      <c r="U8" s="198">
        <v>44809</v>
      </c>
      <c r="V8" s="515" t="s">
        <v>384</v>
      </c>
      <c r="W8" s="516">
        <v>45076</v>
      </c>
      <c r="X8" s="516">
        <v>45208</v>
      </c>
      <c r="Y8" s="323" t="s">
        <v>385</v>
      </c>
    </row>
    <row r="9" spans="1:25" s="104" customFormat="1" ht="34.35" customHeight="1" outlineLevel="2">
      <c r="A9" s="329" t="s">
        <v>340</v>
      </c>
      <c r="B9" s="318" t="s">
        <v>359</v>
      </c>
      <c r="C9" s="215" t="s">
        <v>366</v>
      </c>
      <c r="D9" s="215"/>
      <c r="E9" s="217" t="s">
        <v>386</v>
      </c>
      <c r="F9" s="330">
        <v>80</v>
      </c>
      <c r="G9" s="327">
        <v>26</v>
      </c>
      <c r="H9" s="379">
        <f t="shared" si="0"/>
        <v>54</v>
      </c>
      <c r="I9" s="216" t="s">
        <v>1</v>
      </c>
      <c r="J9" s="222" t="s">
        <v>387</v>
      </c>
      <c r="K9" s="216" t="s">
        <v>388</v>
      </c>
      <c r="L9" s="222" t="s">
        <v>389</v>
      </c>
      <c r="M9" s="216" t="s">
        <v>347</v>
      </c>
      <c r="N9" s="219" t="s">
        <v>372</v>
      </c>
      <c r="O9" s="240">
        <v>45161</v>
      </c>
      <c r="P9" s="240" t="s">
        <v>357</v>
      </c>
      <c r="Q9" s="240" t="s">
        <v>357</v>
      </c>
      <c r="R9" s="240">
        <v>45161</v>
      </c>
      <c r="S9" s="191">
        <v>44962</v>
      </c>
      <c r="T9" s="199">
        <v>44963</v>
      </c>
      <c r="U9" s="198">
        <v>44963</v>
      </c>
      <c r="V9" s="515" t="s">
        <v>390</v>
      </c>
      <c r="W9" s="516">
        <v>45161</v>
      </c>
      <c r="X9" s="516">
        <v>45208</v>
      </c>
      <c r="Y9" s="323" t="s">
        <v>374</v>
      </c>
    </row>
    <row r="10" spans="1:25" s="104" customFormat="1" ht="34.35" customHeight="1" outlineLevel="2">
      <c r="A10" s="329" t="s">
        <v>340</v>
      </c>
      <c r="B10" s="318" t="s">
        <v>359</v>
      </c>
      <c r="C10" s="215" t="s">
        <v>366</v>
      </c>
      <c r="D10" s="215"/>
      <c r="E10" s="216" t="s">
        <v>391</v>
      </c>
      <c r="F10" s="330">
        <v>78</v>
      </c>
      <c r="G10" s="330"/>
      <c r="H10" s="379">
        <f t="shared" si="0"/>
        <v>78</v>
      </c>
      <c r="I10" s="216" t="s">
        <v>392</v>
      </c>
      <c r="J10" s="222" t="s">
        <v>393</v>
      </c>
      <c r="K10" s="216" t="s">
        <v>377</v>
      </c>
      <c r="L10" s="222" t="s">
        <v>394</v>
      </c>
      <c r="M10" s="216" t="s">
        <v>395</v>
      </c>
      <c r="N10" s="219" t="s">
        <v>372</v>
      </c>
      <c r="O10" s="240">
        <v>45161</v>
      </c>
      <c r="P10" s="240" t="s">
        <v>357</v>
      </c>
      <c r="Q10" s="240" t="s">
        <v>357</v>
      </c>
      <c r="R10" s="240">
        <v>45161</v>
      </c>
      <c r="S10" s="191">
        <v>44804</v>
      </c>
      <c r="T10" s="199">
        <v>44804</v>
      </c>
      <c r="U10" s="198">
        <v>44804</v>
      </c>
      <c r="V10" s="515" t="s">
        <v>396</v>
      </c>
      <c r="W10" s="516">
        <v>45077</v>
      </c>
      <c r="X10" s="516">
        <v>45135</v>
      </c>
      <c r="Y10" s="323" t="s">
        <v>350</v>
      </c>
    </row>
    <row r="11" spans="1:25" s="104" customFormat="1" ht="34.35" customHeight="1" outlineLevel="2">
      <c r="A11" s="329" t="s">
        <v>340</v>
      </c>
      <c r="B11" s="319" t="s">
        <v>397</v>
      </c>
      <c r="C11" s="158" t="s">
        <v>398</v>
      </c>
      <c r="D11" s="201">
        <v>44797</v>
      </c>
      <c r="E11" s="426" t="s">
        <v>399</v>
      </c>
      <c r="F11" s="330">
        <v>19</v>
      </c>
      <c r="G11" s="330">
        <v>0</v>
      </c>
      <c r="H11" s="330">
        <v>19</v>
      </c>
      <c r="I11" s="232" t="s">
        <v>1</v>
      </c>
      <c r="J11" s="361">
        <v>30050614</v>
      </c>
      <c r="K11" s="216"/>
      <c r="L11" s="232" t="s">
        <v>400</v>
      </c>
      <c r="M11" s="216" t="s">
        <v>401</v>
      </c>
      <c r="N11" s="232" t="s">
        <v>402</v>
      </c>
      <c r="O11" s="359">
        <v>45162</v>
      </c>
      <c r="P11" s="362">
        <v>0</v>
      </c>
      <c r="Q11" s="362">
        <v>0</v>
      </c>
      <c r="R11" s="362">
        <v>0</v>
      </c>
      <c r="S11" s="362">
        <v>0</v>
      </c>
      <c r="T11" s="362">
        <v>0</v>
      </c>
      <c r="U11" s="362">
        <v>0</v>
      </c>
      <c r="V11" s="199">
        <v>45162</v>
      </c>
      <c r="W11" s="516">
        <v>45166</v>
      </c>
      <c r="X11" s="516">
        <v>45383</v>
      </c>
      <c r="Y11" s="323" t="s">
        <v>374</v>
      </c>
    </row>
    <row r="12" spans="1:25" s="104" customFormat="1" ht="34.35" customHeight="1" outlineLevel="2">
      <c r="A12" s="329" t="s">
        <v>340</v>
      </c>
      <c r="B12" s="318" t="s">
        <v>403</v>
      </c>
      <c r="C12" s="158" t="s">
        <v>404</v>
      </c>
      <c r="D12" s="158"/>
      <c r="E12" s="149" t="s">
        <v>405</v>
      </c>
      <c r="F12" s="334">
        <v>25</v>
      </c>
      <c r="G12" s="346"/>
      <c r="H12" s="380">
        <f t="shared" si="0"/>
        <v>25</v>
      </c>
      <c r="I12" s="149" t="s">
        <v>1</v>
      </c>
      <c r="J12" s="204" t="s">
        <v>406</v>
      </c>
      <c r="K12" s="216" t="s">
        <v>407</v>
      </c>
      <c r="L12" s="204" t="s">
        <v>408</v>
      </c>
      <c r="M12" s="149" t="s">
        <v>347</v>
      </c>
      <c r="N12" s="149" t="s">
        <v>409</v>
      </c>
      <c r="O12" s="240" t="s">
        <v>357</v>
      </c>
      <c r="P12" s="240">
        <v>44604</v>
      </c>
      <c r="Q12" s="240">
        <v>44634</v>
      </c>
      <c r="R12" s="240">
        <v>44746</v>
      </c>
      <c r="S12" s="191">
        <v>44585</v>
      </c>
      <c r="T12" s="199">
        <v>44907</v>
      </c>
      <c r="U12" s="198">
        <v>44907</v>
      </c>
      <c r="V12" s="515" t="s">
        <v>410</v>
      </c>
      <c r="W12" s="516">
        <v>45093</v>
      </c>
      <c r="X12" s="516">
        <v>45089</v>
      </c>
      <c r="Y12" s="323" t="s">
        <v>350</v>
      </c>
    </row>
    <row r="13" spans="1:25" s="104" customFormat="1" ht="34.35" customHeight="1" outlineLevel="2">
      <c r="A13" s="329" t="s">
        <v>340</v>
      </c>
      <c r="B13" s="318" t="s">
        <v>403</v>
      </c>
      <c r="C13" s="215" t="s">
        <v>411</v>
      </c>
      <c r="D13" s="201">
        <v>44587</v>
      </c>
      <c r="E13" s="188" t="s">
        <v>412</v>
      </c>
      <c r="F13" s="347">
        <v>21</v>
      </c>
      <c r="G13" s="625">
        <v>21</v>
      </c>
      <c r="H13" s="385">
        <f>F13-G13</f>
        <v>0</v>
      </c>
      <c r="I13" s="216" t="s">
        <v>1</v>
      </c>
      <c r="J13" s="222" t="s">
        <v>413</v>
      </c>
      <c r="K13" s="216" t="s">
        <v>414</v>
      </c>
      <c r="L13" s="222" t="s">
        <v>415</v>
      </c>
      <c r="M13" s="216" t="s">
        <v>347</v>
      </c>
      <c r="N13" s="229" t="s">
        <v>402</v>
      </c>
      <c r="O13" s="240">
        <v>45317</v>
      </c>
      <c r="P13" s="240" t="s">
        <v>357</v>
      </c>
      <c r="Q13" s="240" t="s">
        <v>357</v>
      </c>
      <c r="R13" s="240" t="s">
        <v>357</v>
      </c>
      <c r="S13" s="196" t="s">
        <v>357</v>
      </c>
      <c r="T13" s="240">
        <v>45317</v>
      </c>
      <c r="U13" s="198">
        <v>45317</v>
      </c>
      <c r="V13" s="515" t="s">
        <v>416</v>
      </c>
      <c r="W13" s="516">
        <v>45317</v>
      </c>
      <c r="X13" s="516">
        <v>45382</v>
      </c>
      <c r="Y13" s="323" t="s">
        <v>374</v>
      </c>
    </row>
    <row r="14" spans="1:25" s="104" customFormat="1" ht="34.35" customHeight="1" outlineLevel="2">
      <c r="A14" s="329" t="s">
        <v>340</v>
      </c>
      <c r="B14" s="318" t="s">
        <v>403</v>
      </c>
      <c r="C14" s="215" t="s">
        <v>411</v>
      </c>
      <c r="D14" s="201">
        <v>44587</v>
      </c>
      <c r="E14" s="216" t="s">
        <v>412</v>
      </c>
      <c r="F14" s="330">
        <v>13</v>
      </c>
      <c r="G14" s="330"/>
      <c r="H14" s="379">
        <f>F14-G14</f>
        <v>13</v>
      </c>
      <c r="I14" s="216" t="s">
        <v>1</v>
      </c>
      <c r="J14" s="222" t="s">
        <v>417</v>
      </c>
      <c r="K14" s="216" t="s">
        <v>418</v>
      </c>
      <c r="L14" s="222" t="s">
        <v>419</v>
      </c>
      <c r="M14" s="216" t="s">
        <v>401</v>
      </c>
      <c r="N14" s="218" t="s">
        <v>402</v>
      </c>
      <c r="O14" s="240">
        <v>44952</v>
      </c>
      <c r="P14" s="240" t="s">
        <v>357</v>
      </c>
      <c r="Q14" s="240" t="s">
        <v>357</v>
      </c>
      <c r="R14" s="240" t="s">
        <v>357</v>
      </c>
      <c r="S14" s="196" t="s">
        <v>357</v>
      </c>
      <c r="T14" s="240">
        <v>44952</v>
      </c>
      <c r="U14" s="198">
        <v>44952</v>
      </c>
      <c r="V14" s="515" t="s">
        <v>420</v>
      </c>
      <c r="W14" s="516">
        <v>44952</v>
      </c>
      <c r="X14" s="516">
        <v>45327</v>
      </c>
      <c r="Y14" s="323" t="s">
        <v>374</v>
      </c>
    </row>
    <row r="15" spans="1:25" s="104" customFormat="1" ht="34.35" customHeight="1" outlineLevel="2">
      <c r="A15" s="329" t="s">
        <v>340</v>
      </c>
      <c r="B15" s="291" t="s">
        <v>403</v>
      </c>
      <c r="C15" s="147" t="s">
        <v>421</v>
      </c>
      <c r="D15" s="147"/>
      <c r="E15" s="188" t="s">
        <v>422</v>
      </c>
      <c r="F15" s="346">
        <v>21</v>
      </c>
      <c r="G15" s="336">
        <v>21</v>
      </c>
      <c r="H15" s="384">
        <f>F15-G15</f>
        <v>0</v>
      </c>
      <c r="I15" s="204" t="s">
        <v>1</v>
      </c>
      <c r="J15" s="204" t="s">
        <v>423</v>
      </c>
      <c r="K15" s="222" t="s">
        <v>424</v>
      </c>
      <c r="L15" s="204" t="s">
        <v>425</v>
      </c>
      <c r="M15" s="204" t="s">
        <v>347</v>
      </c>
      <c r="N15" s="205">
        <v>2013</v>
      </c>
      <c r="O15" s="519" t="s">
        <v>357</v>
      </c>
      <c r="P15" s="519">
        <v>44423</v>
      </c>
      <c r="Q15" s="519">
        <v>44563</v>
      </c>
      <c r="R15" s="519">
        <v>44746</v>
      </c>
      <c r="S15" s="190">
        <v>44732</v>
      </c>
      <c r="T15" s="198">
        <v>44732</v>
      </c>
      <c r="U15" s="198">
        <v>44772</v>
      </c>
      <c r="V15" s="316">
        <v>45016</v>
      </c>
      <c r="W15" s="316">
        <v>45016</v>
      </c>
      <c r="X15" s="516">
        <v>45261</v>
      </c>
      <c r="Y15" s="323" t="s">
        <v>374</v>
      </c>
    </row>
    <row r="16" spans="1:25" s="104" customFormat="1" ht="34.35" customHeight="1" outlineLevel="2">
      <c r="A16" s="329" t="s">
        <v>340</v>
      </c>
      <c r="B16" s="318" t="s">
        <v>403</v>
      </c>
      <c r="C16" s="215" t="s">
        <v>411</v>
      </c>
      <c r="D16" s="215"/>
      <c r="E16" s="217" t="s">
        <v>426</v>
      </c>
      <c r="F16" s="330">
        <v>4</v>
      </c>
      <c r="G16" s="336">
        <v>4</v>
      </c>
      <c r="H16" s="379">
        <f t="shared" si="0"/>
        <v>0</v>
      </c>
      <c r="I16" s="216" t="s">
        <v>1</v>
      </c>
      <c r="J16" s="222" t="s">
        <v>427</v>
      </c>
      <c r="K16" s="216" t="s">
        <v>428</v>
      </c>
      <c r="L16" s="222" t="s">
        <v>429</v>
      </c>
      <c r="M16" s="216" t="s">
        <v>371</v>
      </c>
      <c r="N16" s="219" t="s">
        <v>372</v>
      </c>
      <c r="O16" s="240">
        <v>45161</v>
      </c>
      <c r="P16" s="240" t="s">
        <v>357</v>
      </c>
      <c r="Q16" s="240" t="s">
        <v>357</v>
      </c>
      <c r="R16" s="240">
        <v>45161</v>
      </c>
      <c r="S16" s="191">
        <v>44805</v>
      </c>
      <c r="T16" s="199">
        <v>45161</v>
      </c>
      <c r="U16" s="198">
        <v>45161</v>
      </c>
      <c r="V16" s="515" t="s">
        <v>379</v>
      </c>
      <c r="W16" s="516">
        <v>45161</v>
      </c>
      <c r="X16" s="516">
        <v>45161</v>
      </c>
      <c r="Y16" s="323" t="s">
        <v>374</v>
      </c>
    </row>
    <row r="17" spans="1:25" s="104" customFormat="1" ht="34.35" customHeight="1" outlineLevel="2">
      <c r="A17" s="329" t="s">
        <v>340</v>
      </c>
      <c r="B17" s="318" t="s">
        <v>403</v>
      </c>
      <c r="C17" s="215" t="s">
        <v>411</v>
      </c>
      <c r="D17" s="215"/>
      <c r="E17" s="626" t="s">
        <v>430</v>
      </c>
      <c r="F17" s="330">
        <v>38</v>
      </c>
      <c r="G17" s="336">
        <v>2</v>
      </c>
      <c r="H17" s="379">
        <f t="shared" si="0"/>
        <v>36</v>
      </c>
      <c r="I17" s="216" t="s">
        <v>1</v>
      </c>
      <c r="J17" s="222" t="s">
        <v>431</v>
      </c>
      <c r="K17" s="216" t="s">
        <v>432</v>
      </c>
      <c r="L17" s="222" t="s">
        <v>433</v>
      </c>
      <c r="M17" s="216" t="s">
        <v>371</v>
      </c>
      <c r="N17" s="219" t="s">
        <v>372</v>
      </c>
      <c r="O17" s="240">
        <v>45161</v>
      </c>
      <c r="P17" s="240" t="s">
        <v>357</v>
      </c>
      <c r="Q17" s="240" t="s">
        <v>357</v>
      </c>
      <c r="R17" s="240">
        <v>45161</v>
      </c>
      <c r="S17" s="191">
        <v>45096</v>
      </c>
      <c r="T17" s="199">
        <v>45096</v>
      </c>
      <c r="U17" s="198">
        <v>45096</v>
      </c>
      <c r="V17" s="315" t="s">
        <v>434</v>
      </c>
      <c r="W17" s="516">
        <v>45110</v>
      </c>
      <c r="X17" s="516">
        <v>45411</v>
      </c>
      <c r="Y17" s="323" t="s">
        <v>374</v>
      </c>
    </row>
    <row r="18" spans="1:25" s="104" customFormat="1" ht="34.35" customHeight="1" outlineLevel="2">
      <c r="A18" s="329" t="s">
        <v>340</v>
      </c>
      <c r="B18" s="318" t="s">
        <v>403</v>
      </c>
      <c r="C18" s="215" t="s">
        <v>411</v>
      </c>
      <c r="D18" s="215"/>
      <c r="E18" s="216" t="s">
        <v>435</v>
      </c>
      <c r="F18" s="330">
        <v>10</v>
      </c>
      <c r="G18" s="330"/>
      <c r="H18" s="379">
        <f t="shared" si="0"/>
        <v>10</v>
      </c>
      <c r="I18" s="216" t="s">
        <v>1</v>
      </c>
      <c r="J18" s="222" t="s">
        <v>436</v>
      </c>
      <c r="K18" s="216" t="s">
        <v>437</v>
      </c>
      <c r="L18" s="222" t="s">
        <v>438</v>
      </c>
      <c r="M18" s="216" t="s">
        <v>371</v>
      </c>
      <c r="N18" s="219" t="s">
        <v>372</v>
      </c>
      <c r="O18" s="240">
        <v>45161</v>
      </c>
      <c r="P18" s="240" t="s">
        <v>357</v>
      </c>
      <c r="Q18" s="240" t="s">
        <v>357</v>
      </c>
      <c r="R18" s="240">
        <v>45161</v>
      </c>
      <c r="S18" s="191">
        <v>45110</v>
      </c>
      <c r="T18" s="199">
        <v>45110</v>
      </c>
      <c r="U18" s="198">
        <v>45110</v>
      </c>
      <c r="V18" s="515" t="s">
        <v>434</v>
      </c>
      <c r="W18" s="516">
        <v>45110</v>
      </c>
      <c r="X18" s="516">
        <v>45411</v>
      </c>
      <c r="Y18" s="323" t="s">
        <v>374</v>
      </c>
    </row>
    <row r="19" spans="1:25" s="104" customFormat="1" ht="34.35" customHeight="1" outlineLevel="2">
      <c r="A19" s="329" t="s">
        <v>340</v>
      </c>
      <c r="B19" s="318" t="s">
        <v>403</v>
      </c>
      <c r="C19" s="215" t="s">
        <v>439</v>
      </c>
      <c r="D19" s="201">
        <v>44627</v>
      </c>
      <c r="E19" s="216" t="s">
        <v>440</v>
      </c>
      <c r="F19" s="330">
        <v>24</v>
      </c>
      <c r="G19" s="330"/>
      <c r="H19" s="379">
        <f>F19-G19</f>
        <v>24</v>
      </c>
      <c r="I19" s="216" t="s">
        <v>1</v>
      </c>
      <c r="J19" s="222" t="s">
        <v>441</v>
      </c>
      <c r="K19" s="216" t="s">
        <v>377</v>
      </c>
      <c r="L19" s="222" t="s">
        <v>442</v>
      </c>
      <c r="M19" s="216" t="s">
        <v>347</v>
      </c>
      <c r="N19" s="229" t="s">
        <v>402</v>
      </c>
      <c r="O19" s="240">
        <v>45358</v>
      </c>
      <c r="P19" s="240" t="s">
        <v>357</v>
      </c>
      <c r="Q19" s="396" t="s">
        <v>357</v>
      </c>
      <c r="R19" s="240" t="s">
        <v>357</v>
      </c>
      <c r="S19" s="196" t="s">
        <v>357</v>
      </c>
      <c r="T19" s="306">
        <v>45358</v>
      </c>
      <c r="U19" s="198">
        <v>45176</v>
      </c>
      <c r="V19" s="515" t="s">
        <v>443</v>
      </c>
      <c r="W19" s="516">
        <v>45173</v>
      </c>
      <c r="X19" s="516">
        <v>45355</v>
      </c>
      <c r="Y19" s="323" t="s">
        <v>358</v>
      </c>
    </row>
    <row r="20" spans="1:25" s="104" customFormat="1" ht="34.35" customHeight="1" outlineLevel="2">
      <c r="A20" s="329" t="s">
        <v>340</v>
      </c>
      <c r="B20" s="318" t="s">
        <v>403</v>
      </c>
      <c r="C20" s="158" t="s">
        <v>411</v>
      </c>
      <c r="D20" s="158"/>
      <c r="E20" s="149" t="s">
        <v>444</v>
      </c>
      <c r="F20" s="334">
        <v>42</v>
      </c>
      <c r="G20" s="334"/>
      <c r="H20" s="380">
        <f t="shared" si="0"/>
        <v>42</v>
      </c>
      <c r="I20" s="149" t="s">
        <v>1</v>
      </c>
      <c r="J20" s="204" t="s">
        <v>445</v>
      </c>
      <c r="K20" s="216"/>
      <c r="L20" s="204" t="s">
        <v>446</v>
      </c>
      <c r="M20" s="149" t="s">
        <v>347</v>
      </c>
      <c r="N20" s="151" t="s">
        <v>372</v>
      </c>
      <c r="O20" s="240">
        <v>45161</v>
      </c>
      <c r="P20" s="240" t="s">
        <v>357</v>
      </c>
      <c r="Q20" s="240" t="s">
        <v>357</v>
      </c>
      <c r="R20" s="240">
        <v>45161</v>
      </c>
      <c r="S20" s="191">
        <v>45161</v>
      </c>
      <c r="T20" s="199">
        <v>45161</v>
      </c>
      <c r="U20" s="198">
        <v>45161</v>
      </c>
      <c r="V20" s="515" t="s">
        <v>379</v>
      </c>
      <c r="W20" s="516">
        <v>45161</v>
      </c>
      <c r="X20" s="516">
        <v>45161</v>
      </c>
      <c r="Y20" s="323" t="s">
        <v>374</v>
      </c>
    </row>
    <row r="21" spans="1:25" s="104" customFormat="1" ht="34.35" customHeight="1" outlineLevel="2">
      <c r="A21" s="329" t="s">
        <v>340</v>
      </c>
      <c r="B21" s="319" t="s">
        <v>447</v>
      </c>
      <c r="C21" s="215" t="s">
        <v>448</v>
      </c>
      <c r="D21" s="201">
        <v>44587</v>
      </c>
      <c r="E21" s="216" t="s">
        <v>449</v>
      </c>
      <c r="F21" s="330">
        <v>8</v>
      </c>
      <c r="G21" s="330"/>
      <c r="H21" s="379">
        <f t="shared" si="0"/>
        <v>8</v>
      </c>
      <c r="I21" s="216" t="s">
        <v>1</v>
      </c>
      <c r="J21" s="222" t="s">
        <v>450</v>
      </c>
      <c r="K21" s="216" t="s">
        <v>451</v>
      </c>
      <c r="L21" s="222" t="s">
        <v>452</v>
      </c>
      <c r="M21" s="216" t="s">
        <v>401</v>
      </c>
      <c r="N21" s="218" t="s">
        <v>402</v>
      </c>
      <c r="O21" s="240">
        <v>44952</v>
      </c>
      <c r="P21" s="240" t="s">
        <v>357</v>
      </c>
      <c r="Q21" s="240" t="s">
        <v>357</v>
      </c>
      <c r="R21" s="240" t="s">
        <v>357</v>
      </c>
      <c r="S21" s="196" t="s">
        <v>357</v>
      </c>
      <c r="T21" s="240">
        <v>44951</v>
      </c>
      <c r="U21" s="198">
        <v>44951</v>
      </c>
      <c r="V21" s="515" t="s">
        <v>420</v>
      </c>
      <c r="W21" s="516">
        <v>45040</v>
      </c>
      <c r="X21" s="516">
        <v>45040</v>
      </c>
      <c r="Y21" s="323" t="s">
        <v>358</v>
      </c>
    </row>
    <row r="22" spans="1:25" s="104" customFormat="1" ht="34.35" customHeight="1" outlineLevel="2">
      <c r="A22" s="329" t="s">
        <v>340</v>
      </c>
      <c r="B22" s="319" t="s">
        <v>447</v>
      </c>
      <c r="C22" s="215" t="s">
        <v>448</v>
      </c>
      <c r="D22" s="201">
        <v>44627</v>
      </c>
      <c r="E22" s="216" t="s">
        <v>453</v>
      </c>
      <c r="F22" s="330">
        <v>50</v>
      </c>
      <c r="G22" s="330"/>
      <c r="H22" s="379">
        <f t="shared" si="0"/>
        <v>50</v>
      </c>
      <c r="I22" s="216" t="s">
        <v>1</v>
      </c>
      <c r="J22" s="222" t="s">
        <v>454</v>
      </c>
      <c r="K22" s="216" t="s">
        <v>455</v>
      </c>
      <c r="L22" s="222" t="s">
        <v>456</v>
      </c>
      <c r="M22" s="216" t="s">
        <v>347</v>
      </c>
      <c r="N22" s="218" t="s">
        <v>402</v>
      </c>
      <c r="O22" s="240">
        <v>45358</v>
      </c>
      <c r="P22" s="240" t="s">
        <v>357</v>
      </c>
      <c r="Q22" s="240" t="s">
        <v>357</v>
      </c>
      <c r="R22" s="240" t="s">
        <v>357</v>
      </c>
      <c r="S22" s="189" t="s">
        <v>357</v>
      </c>
      <c r="T22" s="306">
        <v>45358</v>
      </c>
      <c r="U22" s="198">
        <v>44992</v>
      </c>
      <c r="V22" s="515" t="s">
        <v>457</v>
      </c>
      <c r="W22" s="516">
        <v>45358</v>
      </c>
      <c r="X22" s="516">
        <v>45443</v>
      </c>
      <c r="Y22" s="323" t="s">
        <v>358</v>
      </c>
    </row>
    <row r="23" spans="1:25" s="104" customFormat="1" ht="34.35" customHeight="1" outlineLevel="2">
      <c r="A23" s="329" t="s">
        <v>340</v>
      </c>
      <c r="B23" s="319" t="s">
        <v>458</v>
      </c>
      <c r="C23" s="232" t="s">
        <v>459</v>
      </c>
      <c r="D23" s="201">
        <v>44797</v>
      </c>
      <c r="E23" s="426" t="s">
        <v>460</v>
      </c>
      <c r="F23" s="330">
        <v>21</v>
      </c>
      <c r="G23" s="330">
        <v>0</v>
      </c>
      <c r="H23" s="330">
        <v>21</v>
      </c>
      <c r="I23" s="232" t="s">
        <v>1</v>
      </c>
      <c r="J23" s="361">
        <v>18458265</v>
      </c>
      <c r="K23" s="216"/>
      <c r="L23" s="232" t="s">
        <v>461</v>
      </c>
      <c r="M23" s="216" t="s">
        <v>401</v>
      </c>
      <c r="N23" s="363" t="s">
        <v>402</v>
      </c>
      <c r="O23" s="359">
        <v>45162</v>
      </c>
      <c r="P23" s="333">
        <v>0</v>
      </c>
      <c r="Q23" s="333">
        <v>0</v>
      </c>
      <c r="R23" s="333">
        <v>0</v>
      </c>
      <c r="S23" s="333">
        <v>0</v>
      </c>
      <c r="T23" s="333">
        <v>0</v>
      </c>
      <c r="U23" s="333">
        <v>0</v>
      </c>
      <c r="V23" s="199">
        <v>45162</v>
      </c>
      <c r="W23" s="516">
        <v>45166</v>
      </c>
      <c r="X23" s="516">
        <v>45382</v>
      </c>
      <c r="Y23" s="323" t="s">
        <v>374</v>
      </c>
    </row>
    <row r="24" spans="1:25" s="104" customFormat="1" ht="34.35" customHeight="1" outlineLevel="2">
      <c r="A24" s="329" t="s">
        <v>340</v>
      </c>
      <c r="B24" s="319" t="s">
        <v>458</v>
      </c>
      <c r="C24" s="232" t="s">
        <v>462</v>
      </c>
      <c r="D24" s="201">
        <v>44797</v>
      </c>
      <c r="E24" s="426" t="s">
        <v>463</v>
      </c>
      <c r="F24" s="330">
        <v>8</v>
      </c>
      <c r="G24" s="330">
        <v>0</v>
      </c>
      <c r="H24" s="330">
        <v>8</v>
      </c>
      <c r="I24" s="232" t="s">
        <v>1</v>
      </c>
      <c r="J24" s="361">
        <v>14733182</v>
      </c>
      <c r="K24" s="216"/>
      <c r="L24" s="232" t="s">
        <v>464</v>
      </c>
      <c r="M24" s="216" t="s">
        <v>465</v>
      </c>
      <c r="N24" s="363" t="s">
        <v>402</v>
      </c>
      <c r="O24" s="359">
        <v>44981</v>
      </c>
      <c r="P24" s="333">
        <v>0</v>
      </c>
      <c r="Q24" s="333">
        <v>0</v>
      </c>
      <c r="R24" s="333">
        <v>0</v>
      </c>
      <c r="S24" s="333">
        <v>0</v>
      </c>
      <c r="T24" s="333">
        <v>0</v>
      </c>
      <c r="U24" s="333">
        <v>0</v>
      </c>
      <c r="V24" s="199">
        <v>44981</v>
      </c>
      <c r="W24" s="516">
        <v>45016</v>
      </c>
      <c r="X24" s="516">
        <v>45351</v>
      </c>
      <c r="Y24" s="323" t="s">
        <v>374</v>
      </c>
    </row>
    <row r="25" spans="1:25" s="115" customFormat="1" ht="34.35" customHeight="1" outlineLevel="2">
      <c r="A25" s="329" t="s">
        <v>340</v>
      </c>
      <c r="B25" s="319" t="s">
        <v>458</v>
      </c>
      <c r="C25" s="215" t="s">
        <v>466</v>
      </c>
      <c r="D25" s="201">
        <v>44587</v>
      </c>
      <c r="E25" s="217" t="s">
        <v>467</v>
      </c>
      <c r="F25" s="330">
        <v>21</v>
      </c>
      <c r="G25" s="327">
        <v>16</v>
      </c>
      <c r="H25" s="379">
        <f t="shared" si="0"/>
        <v>5</v>
      </c>
      <c r="I25" s="216" t="s">
        <v>1</v>
      </c>
      <c r="J25" s="222" t="s">
        <v>468</v>
      </c>
      <c r="K25" s="216" t="s">
        <v>469</v>
      </c>
      <c r="L25" s="222" t="s">
        <v>470</v>
      </c>
      <c r="M25" s="216" t="s">
        <v>401</v>
      </c>
      <c r="N25" s="218" t="s">
        <v>402</v>
      </c>
      <c r="O25" s="240">
        <v>44952</v>
      </c>
      <c r="P25" s="240" t="s">
        <v>357</v>
      </c>
      <c r="Q25" s="240" t="s">
        <v>357</v>
      </c>
      <c r="R25" s="240" t="s">
        <v>357</v>
      </c>
      <c r="S25" s="189" t="s">
        <v>357</v>
      </c>
      <c r="T25" s="240">
        <v>44952</v>
      </c>
      <c r="U25" s="198">
        <v>44952</v>
      </c>
      <c r="V25" s="515" t="s">
        <v>471</v>
      </c>
      <c r="W25" s="516">
        <v>45117</v>
      </c>
      <c r="X25" s="516">
        <v>45412</v>
      </c>
      <c r="Y25" s="517" t="s">
        <v>374</v>
      </c>
    </row>
    <row r="26" spans="1:25" s="107" customFormat="1" ht="34.35" customHeight="1" outlineLevel="1">
      <c r="A26" s="397" t="s">
        <v>340</v>
      </c>
      <c r="B26" s="398" t="s">
        <v>472</v>
      </c>
      <c r="C26" s="338">
        <f>COUNTA(B3:B25)</f>
        <v>23</v>
      </c>
      <c r="D26" s="338"/>
      <c r="E26" s="339" t="s">
        <v>473</v>
      </c>
      <c r="F26" s="340">
        <f>SUM(F3:F25)</f>
        <v>696</v>
      </c>
      <c r="G26" s="340">
        <f>SUM(G3:G25)</f>
        <v>164</v>
      </c>
      <c r="H26" s="381">
        <f>SUM(H3:H25)</f>
        <v>532</v>
      </c>
      <c r="I26" s="341"/>
      <c r="J26" s="341"/>
      <c r="K26" s="399"/>
      <c r="L26" s="399"/>
      <c r="M26" s="341"/>
      <c r="N26" s="342"/>
      <c r="O26" s="305"/>
      <c r="P26" s="400"/>
      <c r="Q26" s="400"/>
      <c r="R26" s="400"/>
      <c r="S26" s="401"/>
      <c r="T26" s="343"/>
      <c r="U26" s="305"/>
      <c r="V26" s="305"/>
      <c r="W26" s="525"/>
      <c r="X26" s="538"/>
      <c r="Y26" s="537"/>
    </row>
    <row r="27" spans="1:25" s="116" customFormat="1" ht="34.35" customHeight="1" outlineLevel="1">
      <c r="A27" s="521" t="s">
        <v>474</v>
      </c>
      <c r="B27" s="323" t="s">
        <v>475</v>
      </c>
      <c r="C27" s="216" t="s">
        <v>476</v>
      </c>
      <c r="D27" s="201">
        <v>44550</v>
      </c>
      <c r="E27" s="216" t="s">
        <v>477</v>
      </c>
      <c r="F27" s="330">
        <v>5</v>
      </c>
      <c r="G27" s="330"/>
      <c r="H27" s="382">
        <f>F27-G27</f>
        <v>5</v>
      </c>
      <c r="I27" s="344" t="s">
        <v>1</v>
      </c>
      <c r="J27" s="222" t="s">
        <v>478</v>
      </c>
      <c r="K27" s="216" t="s">
        <v>479</v>
      </c>
      <c r="L27" s="345" t="s">
        <v>480</v>
      </c>
      <c r="M27" s="216" t="s">
        <v>401</v>
      </c>
      <c r="N27" s="218" t="s">
        <v>402</v>
      </c>
      <c r="O27" s="199">
        <v>44915</v>
      </c>
      <c r="P27" s="240" t="s">
        <v>357</v>
      </c>
      <c r="Q27" s="240" t="s">
        <v>357</v>
      </c>
      <c r="R27" s="240" t="s">
        <v>357</v>
      </c>
      <c r="S27" s="191">
        <v>44915</v>
      </c>
      <c r="T27" s="199">
        <v>44915</v>
      </c>
      <c r="U27" s="198">
        <v>44960</v>
      </c>
      <c r="V27" s="199">
        <v>44882</v>
      </c>
      <c r="W27" s="516">
        <v>45261</v>
      </c>
      <c r="X27" s="516">
        <v>45327</v>
      </c>
      <c r="Y27" s="323" t="s">
        <v>374</v>
      </c>
    </row>
    <row r="28" spans="1:25" s="116" customFormat="1" ht="34.35" customHeight="1" outlineLevel="1">
      <c r="A28" s="329" t="s">
        <v>474</v>
      </c>
      <c r="B28" s="323" t="s">
        <v>475</v>
      </c>
      <c r="C28" s="215" t="s">
        <v>481</v>
      </c>
      <c r="D28" s="201">
        <v>44587</v>
      </c>
      <c r="E28" s="217" t="s">
        <v>482</v>
      </c>
      <c r="F28" s="330">
        <v>29</v>
      </c>
      <c r="G28" s="327">
        <v>16</v>
      </c>
      <c r="H28" s="382">
        <f t="shared" ref="H28:H48" si="1">F28-G28</f>
        <v>13</v>
      </c>
      <c r="I28" s="216" t="s">
        <v>1</v>
      </c>
      <c r="J28" s="222" t="s">
        <v>413</v>
      </c>
      <c r="K28" s="216" t="s">
        <v>414</v>
      </c>
      <c r="L28" s="222" t="s">
        <v>415</v>
      </c>
      <c r="M28" s="216" t="s">
        <v>347</v>
      </c>
      <c r="N28" s="229" t="s">
        <v>402</v>
      </c>
      <c r="O28" s="240">
        <v>45317</v>
      </c>
      <c r="P28" s="240" t="s">
        <v>357</v>
      </c>
      <c r="Q28" s="240" t="s">
        <v>357</v>
      </c>
      <c r="R28" s="240" t="s">
        <v>357</v>
      </c>
      <c r="S28" s="189" t="s">
        <v>357</v>
      </c>
      <c r="T28" s="240">
        <v>45317</v>
      </c>
      <c r="U28" s="198">
        <v>45317</v>
      </c>
      <c r="V28" s="199">
        <v>45317</v>
      </c>
      <c r="W28" s="516">
        <v>45317</v>
      </c>
      <c r="X28" s="516">
        <v>45382</v>
      </c>
      <c r="Y28" s="323" t="s">
        <v>374</v>
      </c>
    </row>
    <row r="29" spans="1:25" s="116" customFormat="1" ht="34.35" customHeight="1" outlineLevel="1">
      <c r="A29" s="329" t="s">
        <v>474</v>
      </c>
      <c r="B29" s="372">
        <v>201</v>
      </c>
      <c r="C29" s="232" t="s">
        <v>483</v>
      </c>
      <c r="D29" s="201">
        <v>44797</v>
      </c>
      <c r="E29" s="426" t="s">
        <v>484</v>
      </c>
      <c r="F29" s="330">
        <v>21</v>
      </c>
      <c r="G29" s="330">
        <v>0</v>
      </c>
      <c r="H29" s="330">
        <v>21</v>
      </c>
      <c r="I29" s="232" t="s">
        <v>1</v>
      </c>
      <c r="J29" s="361">
        <v>30062341</v>
      </c>
      <c r="K29" s="216"/>
      <c r="L29" s="232" t="s">
        <v>485</v>
      </c>
      <c r="M29" s="232" t="s">
        <v>486</v>
      </c>
      <c r="N29" s="331" t="s">
        <v>402</v>
      </c>
      <c r="O29" s="359">
        <v>45528</v>
      </c>
      <c r="P29" s="333">
        <v>0</v>
      </c>
      <c r="Q29" s="333">
        <v>0</v>
      </c>
      <c r="R29" s="333">
        <v>0</v>
      </c>
      <c r="S29" s="333">
        <v>0</v>
      </c>
      <c r="T29" s="333">
        <v>0</v>
      </c>
      <c r="U29" s="333">
        <v>0</v>
      </c>
      <c r="V29" s="199">
        <v>45528</v>
      </c>
      <c r="W29" s="516">
        <v>45528</v>
      </c>
      <c r="X29" s="516">
        <v>45528</v>
      </c>
      <c r="Y29" s="323" t="s">
        <v>358</v>
      </c>
    </row>
    <row r="30" spans="1:25" s="116" customFormat="1" ht="34.35" customHeight="1" outlineLevel="1">
      <c r="A30" s="329" t="s">
        <v>474</v>
      </c>
      <c r="B30" s="372">
        <v>201</v>
      </c>
      <c r="C30" s="232" t="s">
        <v>487</v>
      </c>
      <c r="D30" s="201">
        <v>44797</v>
      </c>
      <c r="E30" s="426" t="s">
        <v>488</v>
      </c>
      <c r="F30" s="330">
        <v>31</v>
      </c>
      <c r="G30" s="330">
        <v>0</v>
      </c>
      <c r="H30" s="330">
        <v>31</v>
      </c>
      <c r="I30" s="232" t="s">
        <v>1</v>
      </c>
      <c r="J30" s="361">
        <v>30062434</v>
      </c>
      <c r="K30" s="216"/>
      <c r="L30" s="232" t="s">
        <v>485</v>
      </c>
      <c r="M30" s="232" t="s">
        <v>395</v>
      </c>
      <c r="N30" s="331" t="s">
        <v>402</v>
      </c>
      <c r="O30" s="359">
        <v>45528</v>
      </c>
      <c r="P30" s="333">
        <v>0</v>
      </c>
      <c r="Q30" s="333">
        <v>0</v>
      </c>
      <c r="R30" s="333">
        <v>0</v>
      </c>
      <c r="S30" s="333">
        <v>0</v>
      </c>
      <c r="T30" s="333">
        <v>0</v>
      </c>
      <c r="U30" s="333">
        <v>0</v>
      </c>
      <c r="V30" s="199">
        <v>45528</v>
      </c>
      <c r="W30" s="516">
        <v>45528</v>
      </c>
      <c r="X30" s="516">
        <v>45528</v>
      </c>
      <c r="Y30" s="323" t="s">
        <v>358</v>
      </c>
    </row>
    <row r="31" spans="1:25" s="116" customFormat="1" ht="34.35" customHeight="1" outlineLevel="1">
      <c r="A31" s="329" t="s">
        <v>474</v>
      </c>
      <c r="B31" s="372">
        <v>201</v>
      </c>
      <c r="C31" s="232" t="s">
        <v>489</v>
      </c>
      <c r="D31" s="201">
        <v>44797</v>
      </c>
      <c r="E31" s="426" t="s">
        <v>490</v>
      </c>
      <c r="F31" s="330">
        <v>80</v>
      </c>
      <c r="G31" s="330">
        <v>0</v>
      </c>
      <c r="H31" s="330">
        <v>80</v>
      </c>
      <c r="I31" s="232" t="s">
        <v>392</v>
      </c>
      <c r="J31" s="361">
        <v>30062457</v>
      </c>
      <c r="K31" s="216"/>
      <c r="L31" s="232" t="s">
        <v>491</v>
      </c>
      <c r="M31" s="232" t="s">
        <v>492</v>
      </c>
      <c r="N31" s="331" t="s">
        <v>402</v>
      </c>
      <c r="O31" s="359">
        <v>45528</v>
      </c>
      <c r="P31" s="333">
        <v>0</v>
      </c>
      <c r="Q31" s="333">
        <v>0</v>
      </c>
      <c r="R31" s="333">
        <v>0</v>
      </c>
      <c r="S31" s="333">
        <v>0</v>
      </c>
      <c r="T31" s="333">
        <v>0</v>
      </c>
      <c r="U31" s="333">
        <v>0</v>
      </c>
      <c r="V31" s="199">
        <v>45528</v>
      </c>
      <c r="W31" s="516">
        <v>45528</v>
      </c>
      <c r="X31" s="516">
        <v>45170</v>
      </c>
      <c r="Y31" s="323" t="s">
        <v>350</v>
      </c>
    </row>
    <row r="32" spans="1:25" s="116" customFormat="1" ht="34.35" customHeight="1" outlineLevel="1">
      <c r="A32" s="329" t="s">
        <v>474</v>
      </c>
      <c r="B32" s="323" t="s">
        <v>493</v>
      </c>
      <c r="C32" s="216" t="s">
        <v>494</v>
      </c>
      <c r="D32" s="201">
        <v>44532</v>
      </c>
      <c r="E32" s="217" t="s">
        <v>495</v>
      </c>
      <c r="F32" s="330">
        <v>31</v>
      </c>
      <c r="G32" s="327">
        <v>31</v>
      </c>
      <c r="H32" s="382">
        <f t="shared" si="1"/>
        <v>0</v>
      </c>
      <c r="I32" s="344" t="s">
        <v>1</v>
      </c>
      <c r="J32" s="222" t="s">
        <v>496</v>
      </c>
      <c r="K32" s="216" t="s">
        <v>497</v>
      </c>
      <c r="L32" s="345" t="s">
        <v>498</v>
      </c>
      <c r="M32" s="216" t="s">
        <v>401</v>
      </c>
      <c r="N32" s="218" t="s">
        <v>402</v>
      </c>
      <c r="O32" s="199">
        <v>44897</v>
      </c>
      <c r="P32" s="240" t="s">
        <v>357</v>
      </c>
      <c r="Q32" s="240" t="s">
        <v>357</v>
      </c>
      <c r="R32" s="240" t="s">
        <v>357</v>
      </c>
      <c r="S32" s="191">
        <v>44714</v>
      </c>
      <c r="T32" s="199">
        <v>44897</v>
      </c>
      <c r="U32" s="198">
        <v>44897</v>
      </c>
      <c r="V32" s="199">
        <v>44897</v>
      </c>
      <c r="W32" s="516">
        <v>45173</v>
      </c>
      <c r="X32" s="516">
        <v>45173</v>
      </c>
      <c r="Y32" s="323" t="s">
        <v>374</v>
      </c>
    </row>
    <row r="33" spans="1:25" s="116" customFormat="1" ht="34.35" customHeight="1" outlineLevel="1">
      <c r="A33" s="329" t="s">
        <v>474</v>
      </c>
      <c r="B33" s="323" t="s">
        <v>493</v>
      </c>
      <c r="C33" s="216" t="s">
        <v>499</v>
      </c>
      <c r="D33" s="201">
        <v>44550</v>
      </c>
      <c r="E33" s="217" t="s">
        <v>500</v>
      </c>
      <c r="F33" s="330">
        <v>26</v>
      </c>
      <c r="G33" s="327">
        <v>21</v>
      </c>
      <c r="H33" s="382">
        <f t="shared" si="1"/>
        <v>5</v>
      </c>
      <c r="I33" s="344" t="s">
        <v>1</v>
      </c>
      <c r="J33" s="222" t="s">
        <v>501</v>
      </c>
      <c r="K33" s="222" t="s">
        <v>502</v>
      </c>
      <c r="L33" s="345" t="s">
        <v>503</v>
      </c>
      <c r="M33" s="216" t="s">
        <v>465</v>
      </c>
      <c r="N33" s="218" t="s">
        <v>402</v>
      </c>
      <c r="O33" s="199">
        <v>44732</v>
      </c>
      <c r="P33" s="240" t="s">
        <v>357</v>
      </c>
      <c r="Q33" s="240" t="s">
        <v>357</v>
      </c>
      <c r="R33" s="240" t="s">
        <v>357</v>
      </c>
      <c r="S33" s="191">
        <v>44732</v>
      </c>
      <c r="T33" s="199">
        <v>44732</v>
      </c>
      <c r="U33" s="198">
        <v>44788</v>
      </c>
      <c r="V33" s="516" t="s">
        <v>504</v>
      </c>
      <c r="W33" s="516">
        <v>45184</v>
      </c>
      <c r="X33" s="516">
        <v>45184</v>
      </c>
      <c r="Y33" s="323" t="s">
        <v>374</v>
      </c>
    </row>
    <row r="34" spans="1:25" s="115" customFormat="1" ht="34.35" customHeight="1" outlineLevel="2">
      <c r="A34" s="329" t="s">
        <v>474</v>
      </c>
      <c r="B34" s="323" t="s">
        <v>505</v>
      </c>
      <c r="C34" s="216" t="s">
        <v>506</v>
      </c>
      <c r="D34" s="201">
        <v>44550</v>
      </c>
      <c r="E34" s="216" t="s">
        <v>507</v>
      </c>
      <c r="F34" s="330">
        <v>5</v>
      </c>
      <c r="G34" s="330"/>
      <c r="H34" s="382">
        <f t="shared" si="1"/>
        <v>5</v>
      </c>
      <c r="I34" s="216" t="s">
        <v>1</v>
      </c>
      <c r="J34" s="222" t="s">
        <v>508</v>
      </c>
      <c r="K34" s="216" t="s">
        <v>509</v>
      </c>
      <c r="L34" s="222" t="s">
        <v>510</v>
      </c>
      <c r="M34" s="216" t="s">
        <v>401</v>
      </c>
      <c r="N34" s="218" t="s">
        <v>402</v>
      </c>
      <c r="O34" s="199">
        <v>44915</v>
      </c>
      <c r="P34" s="240" t="s">
        <v>357</v>
      </c>
      <c r="Q34" s="240" t="s">
        <v>357</v>
      </c>
      <c r="R34" s="240" t="s">
        <v>357</v>
      </c>
      <c r="S34" s="191">
        <v>44915</v>
      </c>
      <c r="T34" s="199">
        <v>44915</v>
      </c>
      <c r="U34" s="198">
        <v>44915</v>
      </c>
      <c r="V34" s="316">
        <v>44927</v>
      </c>
      <c r="W34" s="516">
        <v>45292</v>
      </c>
      <c r="X34" s="516">
        <v>45292</v>
      </c>
      <c r="Y34" s="323" t="s">
        <v>358</v>
      </c>
    </row>
    <row r="35" spans="1:25" s="115" customFormat="1" ht="34.35" customHeight="1" outlineLevel="2">
      <c r="A35" s="329" t="s">
        <v>474</v>
      </c>
      <c r="B35" s="323" t="s">
        <v>505</v>
      </c>
      <c r="C35" s="216" t="s">
        <v>506</v>
      </c>
      <c r="D35" s="201">
        <v>44550</v>
      </c>
      <c r="E35" s="216" t="s">
        <v>511</v>
      </c>
      <c r="F35" s="330">
        <v>5</v>
      </c>
      <c r="G35" s="330"/>
      <c r="H35" s="382">
        <f t="shared" si="1"/>
        <v>5</v>
      </c>
      <c r="I35" s="216" t="s">
        <v>1</v>
      </c>
      <c r="J35" s="222" t="s">
        <v>512</v>
      </c>
      <c r="K35" s="216" t="s">
        <v>513</v>
      </c>
      <c r="L35" s="222" t="s">
        <v>514</v>
      </c>
      <c r="M35" s="216" t="s">
        <v>347</v>
      </c>
      <c r="N35" s="218" t="s">
        <v>402</v>
      </c>
      <c r="O35" s="199">
        <v>45280</v>
      </c>
      <c r="P35" s="240" t="s">
        <v>357</v>
      </c>
      <c r="Q35" s="240" t="s">
        <v>357</v>
      </c>
      <c r="R35" s="240" t="s">
        <v>357</v>
      </c>
      <c r="S35" s="191">
        <v>45280</v>
      </c>
      <c r="T35" s="199">
        <v>45280</v>
      </c>
      <c r="U35" s="198">
        <v>45280</v>
      </c>
      <c r="V35" s="316">
        <v>45016</v>
      </c>
      <c r="W35" s="516">
        <v>45016</v>
      </c>
      <c r="X35" s="516">
        <v>45291</v>
      </c>
      <c r="Y35" s="323" t="s">
        <v>374</v>
      </c>
    </row>
    <row r="36" spans="1:25" s="104" customFormat="1" ht="34.35" customHeight="1" outlineLevel="2">
      <c r="A36" s="329" t="s">
        <v>474</v>
      </c>
      <c r="B36" s="318" t="s">
        <v>515</v>
      </c>
      <c r="C36" s="158" t="s">
        <v>516</v>
      </c>
      <c r="D36" s="158"/>
      <c r="E36" s="149" t="s">
        <v>517</v>
      </c>
      <c r="F36" s="334">
        <v>28</v>
      </c>
      <c r="G36" s="334"/>
      <c r="H36" s="383">
        <f t="shared" si="1"/>
        <v>28</v>
      </c>
      <c r="I36" s="149" t="s">
        <v>1</v>
      </c>
      <c r="J36" s="204" t="s">
        <v>518</v>
      </c>
      <c r="K36" s="216" t="s">
        <v>519</v>
      </c>
      <c r="L36" s="204" t="s">
        <v>520</v>
      </c>
      <c r="M36" s="149" t="s">
        <v>347</v>
      </c>
      <c r="N36" s="202" t="s">
        <v>348</v>
      </c>
      <c r="O36" s="240">
        <v>44605</v>
      </c>
      <c r="P36" s="240">
        <v>44631</v>
      </c>
      <c r="Q36" s="240">
        <v>44774</v>
      </c>
      <c r="R36" s="240">
        <v>44948</v>
      </c>
      <c r="S36" s="191">
        <v>44627</v>
      </c>
      <c r="T36" s="199">
        <v>44658</v>
      </c>
      <c r="U36" s="198">
        <v>44948</v>
      </c>
      <c r="V36" s="316" t="s">
        <v>521</v>
      </c>
      <c r="W36" s="516">
        <v>45170</v>
      </c>
      <c r="X36" s="516">
        <v>45231</v>
      </c>
      <c r="Y36" s="323" t="s">
        <v>350</v>
      </c>
    </row>
    <row r="37" spans="1:25" s="115" customFormat="1" ht="34.35" customHeight="1" outlineLevel="2">
      <c r="A37" s="329" t="s">
        <v>474</v>
      </c>
      <c r="B37" s="323" t="s">
        <v>515</v>
      </c>
      <c r="C37" s="216" t="s">
        <v>506</v>
      </c>
      <c r="D37" s="201">
        <v>44532</v>
      </c>
      <c r="E37" s="216" t="s">
        <v>517</v>
      </c>
      <c r="F37" s="330">
        <v>50</v>
      </c>
      <c r="G37" s="330"/>
      <c r="H37" s="382">
        <f t="shared" si="1"/>
        <v>50</v>
      </c>
      <c r="I37" s="216" t="s">
        <v>1</v>
      </c>
      <c r="J37" s="222" t="s">
        <v>522</v>
      </c>
      <c r="K37" s="216" t="s">
        <v>523</v>
      </c>
      <c r="L37" s="222" t="s">
        <v>524</v>
      </c>
      <c r="M37" s="216" t="s">
        <v>401</v>
      </c>
      <c r="N37" s="218" t="s">
        <v>402</v>
      </c>
      <c r="O37" s="199">
        <v>44897</v>
      </c>
      <c r="P37" s="240" t="s">
        <v>357</v>
      </c>
      <c r="Q37" s="240" t="s">
        <v>357</v>
      </c>
      <c r="R37" s="240" t="s">
        <v>357</v>
      </c>
      <c r="S37" s="191">
        <v>44897</v>
      </c>
      <c r="T37" s="199">
        <v>44897</v>
      </c>
      <c r="U37" s="198">
        <v>44897</v>
      </c>
      <c r="V37" s="516">
        <v>44926</v>
      </c>
      <c r="W37" s="516">
        <v>45139</v>
      </c>
      <c r="X37" s="516">
        <v>45261</v>
      </c>
      <c r="Y37" s="323" t="s">
        <v>385</v>
      </c>
    </row>
    <row r="38" spans="1:25" s="115" customFormat="1" ht="34.35" customHeight="1" outlineLevel="2">
      <c r="A38" s="329" t="s">
        <v>474</v>
      </c>
      <c r="B38" s="323" t="s">
        <v>515</v>
      </c>
      <c r="C38" s="216" t="s">
        <v>506</v>
      </c>
      <c r="D38" s="201">
        <v>44532</v>
      </c>
      <c r="E38" s="216" t="s">
        <v>517</v>
      </c>
      <c r="F38" s="330">
        <v>100</v>
      </c>
      <c r="G38" s="330"/>
      <c r="H38" s="382">
        <f t="shared" si="1"/>
        <v>100</v>
      </c>
      <c r="I38" s="216" t="s">
        <v>1</v>
      </c>
      <c r="J38" s="222" t="s">
        <v>525</v>
      </c>
      <c r="K38" s="216" t="s">
        <v>526</v>
      </c>
      <c r="L38" s="222" t="s">
        <v>527</v>
      </c>
      <c r="M38" s="216" t="s">
        <v>347</v>
      </c>
      <c r="N38" s="218" t="s">
        <v>402</v>
      </c>
      <c r="O38" s="199">
        <v>45262</v>
      </c>
      <c r="P38" s="240" t="s">
        <v>357</v>
      </c>
      <c r="Q38" s="240" t="s">
        <v>357</v>
      </c>
      <c r="R38" s="240" t="s">
        <v>357</v>
      </c>
      <c r="S38" s="191">
        <v>45262</v>
      </c>
      <c r="T38" s="199">
        <v>45262</v>
      </c>
      <c r="U38" s="198">
        <v>45262</v>
      </c>
      <c r="V38" s="316" t="s">
        <v>528</v>
      </c>
      <c r="W38" s="516">
        <v>45282</v>
      </c>
      <c r="X38" s="516">
        <v>45282</v>
      </c>
      <c r="Y38" s="323" t="s">
        <v>374</v>
      </c>
    </row>
    <row r="39" spans="1:25" s="115" customFormat="1" ht="34.35" customHeight="1" outlineLevel="2">
      <c r="A39" s="329" t="s">
        <v>474</v>
      </c>
      <c r="B39" s="323" t="s">
        <v>515</v>
      </c>
      <c r="C39" s="149" t="s">
        <v>516</v>
      </c>
      <c r="D39" s="149"/>
      <c r="E39" s="149" t="s">
        <v>529</v>
      </c>
      <c r="F39" s="334">
        <v>3</v>
      </c>
      <c r="G39" s="334"/>
      <c r="H39" s="383">
        <f t="shared" si="1"/>
        <v>3</v>
      </c>
      <c r="I39" s="149" t="s">
        <v>1</v>
      </c>
      <c r="J39" s="204" t="s">
        <v>530</v>
      </c>
      <c r="K39" s="216" t="s">
        <v>519</v>
      </c>
      <c r="L39" s="204" t="s">
        <v>520</v>
      </c>
      <c r="M39" s="149" t="s">
        <v>371</v>
      </c>
      <c r="N39" s="202" t="s">
        <v>348</v>
      </c>
      <c r="O39" s="306">
        <v>44605</v>
      </c>
      <c r="P39" s="240" t="s">
        <v>357</v>
      </c>
      <c r="Q39" s="240" t="s">
        <v>357</v>
      </c>
      <c r="R39" s="240" t="s">
        <v>357</v>
      </c>
      <c r="S39" s="191">
        <v>44986</v>
      </c>
      <c r="T39" s="199">
        <v>44986</v>
      </c>
      <c r="U39" s="198">
        <v>45047</v>
      </c>
      <c r="V39" s="316" t="s">
        <v>531</v>
      </c>
      <c r="W39" s="516">
        <v>45047</v>
      </c>
      <c r="X39" s="516">
        <v>45373</v>
      </c>
      <c r="Y39" s="323" t="s">
        <v>374</v>
      </c>
    </row>
    <row r="40" spans="1:25" s="115" customFormat="1" ht="34.35" customHeight="1" outlineLevel="2">
      <c r="A40" s="329" t="s">
        <v>474</v>
      </c>
      <c r="B40" s="323" t="s">
        <v>515</v>
      </c>
      <c r="C40" s="216" t="s">
        <v>516</v>
      </c>
      <c r="D40" s="201">
        <v>44550</v>
      </c>
      <c r="E40" s="216" t="s">
        <v>532</v>
      </c>
      <c r="F40" s="330">
        <v>13</v>
      </c>
      <c r="G40" s="330"/>
      <c r="H40" s="382">
        <f t="shared" si="1"/>
        <v>13</v>
      </c>
      <c r="I40" s="216" t="s">
        <v>1</v>
      </c>
      <c r="J40" s="222" t="s">
        <v>533</v>
      </c>
      <c r="K40" s="216" t="s">
        <v>534</v>
      </c>
      <c r="L40" s="222" t="s">
        <v>535</v>
      </c>
      <c r="M40" s="216" t="s">
        <v>347</v>
      </c>
      <c r="N40" s="218" t="s">
        <v>402</v>
      </c>
      <c r="O40" s="199">
        <v>45280</v>
      </c>
      <c r="P40" s="240" t="s">
        <v>357</v>
      </c>
      <c r="Q40" s="240" t="s">
        <v>357</v>
      </c>
      <c r="R40" s="240" t="s">
        <v>357</v>
      </c>
      <c r="S40" s="191">
        <v>45280</v>
      </c>
      <c r="T40" s="199">
        <v>45280</v>
      </c>
      <c r="U40" s="198">
        <v>45082</v>
      </c>
      <c r="V40" s="316" t="s">
        <v>536</v>
      </c>
      <c r="W40" s="516">
        <v>45446</v>
      </c>
      <c r="X40" s="516">
        <v>45082</v>
      </c>
      <c r="Y40" s="323" t="s">
        <v>374</v>
      </c>
    </row>
    <row r="41" spans="1:25" s="104" customFormat="1" ht="34.35" customHeight="1" outlineLevel="2">
      <c r="A41" s="329" t="s">
        <v>474</v>
      </c>
      <c r="B41" s="323" t="s">
        <v>515</v>
      </c>
      <c r="C41" s="216" t="s">
        <v>516</v>
      </c>
      <c r="D41" s="201">
        <v>44550</v>
      </c>
      <c r="E41" s="216" t="s">
        <v>532</v>
      </c>
      <c r="F41" s="330">
        <v>36</v>
      </c>
      <c r="G41" s="330"/>
      <c r="H41" s="382">
        <f t="shared" si="1"/>
        <v>36</v>
      </c>
      <c r="I41" s="216" t="s">
        <v>1</v>
      </c>
      <c r="J41" s="222" t="s">
        <v>537</v>
      </c>
      <c r="K41" s="216" t="s">
        <v>538</v>
      </c>
      <c r="L41" s="222" t="s">
        <v>539</v>
      </c>
      <c r="M41" s="216" t="s">
        <v>401</v>
      </c>
      <c r="N41" s="218" t="s">
        <v>402</v>
      </c>
      <c r="O41" s="199">
        <v>44915</v>
      </c>
      <c r="P41" s="240" t="s">
        <v>357</v>
      </c>
      <c r="Q41" s="240" t="s">
        <v>357</v>
      </c>
      <c r="R41" s="240" t="s">
        <v>357</v>
      </c>
      <c r="S41" s="191">
        <v>44915</v>
      </c>
      <c r="T41" s="199">
        <v>44915</v>
      </c>
      <c r="U41" s="198">
        <v>45089</v>
      </c>
      <c r="V41" s="316" t="s">
        <v>540</v>
      </c>
      <c r="W41" s="516">
        <v>45418</v>
      </c>
      <c r="X41" s="516">
        <v>45418</v>
      </c>
      <c r="Y41" s="323" t="s">
        <v>374</v>
      </c>
    </row>
    <row r="42" spans="1:25" s="104" customFormat="1" ht="34.35" customHeight="1" outlineLevel="2">
      <c r="A42" s="329" t="s">
        <v>474</v>
      </c>
      <c r="B42" s="291" t="s">
        <v>515</v>
      </c>
      <c r="C42" s="220" t="s">
        <v>506</v>
      </c>
      <c r="D42" s="518">
        <v>44532</v>
      </c>
      <c r="E42" s="217" t="s">
        <v>541</v>
      </c>
      <c r="F42" s="347">
        <v>13</v>
      </c>
      <c r="G42" s="327">
        <v>13</v>
      </c>
      <c r="H42" s="385">
        <f t="shared" si="1"/>
        <v>0</v>
      </c>
      <c r="I42" s="222" t="s">
        <v>392</v>
      </c>
      <c r="J42" s="222" t="s">
        <v>542</v>
      </c>
      <c r="K42" s="222" t="s">
        <v>543</v>
      </c>
      <c r="L42" s="222" t="s">
        <v>544</v>
      </c>
      <c r="M42" s="222" t="s">
        <v>401</v>
      </c>
      <c r="N42" s="229" t="s">
        <v>402</v>
      </c>
      <c r="O42" s="198">
        <v>44897</v>
      </c>
      <c r="P42" s="519" t="s">
        <v>357</v>
      </c>
      <c r="Q42" s="519" t="s">
        <v>357</v>
      </c>
      <c r="R42" s="519" t="s">
        <v>357</v>
      </c>
      <c r="S42" s="190">
        <v>44897</v>
      </c>
      <c r="T42" s="198">
        <v>44897</v>
      </c>
      <c r="U42" s="198">
        <v>44814</v>
      </c>
      <c r="V42" s="316">
        <v>44925</v>
      </c>
      <c r="W42" s="516">
        <v>45275</v>
      </c>
      <c r="X42" s="516">
        <v>45275</v>
      </c>
      <c r="Y42" s="323" t="s">
        <v>545</v>
      </c>
    </row>
    <row r="43" spans="1:25" s="104" customFormat="1" ht="34.35" customHeight="1" outlineLevel="2">
      <c r="A43" s="329" t="s">
        <v>474</v>
      </c>
      <c r="B43" s="291" t="s">
        <v>515</v>
      </c>
      <c r="C43" s="220" t="s">
        <v>506</v>
      </c>
      <c r="D43" s="518">
        <v>44532</v>
      </c>
      <c r="E43" s="217" t="s">
        <v>546</v>
      </c>
      <c r="F43" s="347">
        <v>8</v>
      </c>
      <c r="G43" s="327">
        <v>8</v>
      </c>
      <c r="H43" s="385">
        <f t="shared" si="1"/>
        <v>0</v>
      </c>
      <c r="I43" s="222" t="s">
        <v>392</v>
      </c>
      <c r="J43" s="222" t="s">
        <v>542</v>
      </c>
      <c r="K43" s="222" t="s">
        <v>543</v>
      </c>
      <c r="L43" s="222" t="s">
        <v>544</v>
      </c>
      <c r="M43" s="222" t="s">
        <v>465</v>
      </c>
      <c r="N43" s="229" t="s">
        <v>402</v>
      </c>
      <c r="O43" s="198">
        <v>44714</v>
      </c>
      <c r="P43" s="519" t="s">
        <v>357</v>
      </c>
      <c r="Q43" s="519" t="s">
        <v>357</v>
      </c>
      <c r="R43" s="519" t="s">
        <v>357</v>
      </c>
      <c r="S43" s="190">
        <v>44714</v>
      </c>
      <c r="T43" s="198">
        <v>44714</v>
      </c>
      <c r="U43" s="198">
        <v>44814</v>
      </c>
      <c r="V43" s="316">
        <v>44925</v>
      </c>
      <c r="W43" s="516">
        <v>45275</v>
      </c>
      <c r="X43" s="516">
        <v>45275</v>
      </c>
      <c r="Y43" s="323" t="s">
        <v>545</v>
      </c>
    </row>
    <row r="44" spans="1:25" s="115" customFormat="1" ht="34.35" customHeight="1" outlineLevel="2">
      <c r="A44" s="329" t="s">
        <v>474</v>
      </c>
      <c r="B44" s="291" t="s">
        <v>515</v>
      </c>
      <c r="C44" s="220" t="s">
        <v>506</v>
      </c>
      <c r="D44" s="518">
        <v>44532</v>
      </c>
      <c r="E44" s="217" t="s">
        <v>547</v>
      </c>
      <c r="F44" s="347">
        <v>18</v>
      </c>
      <c r="G44" s="327">
        <v>18</v>
      </c>
      <c r="H44" s="385">
        <f t="shared" si="1"/>
        <v>0</v>
      </c>
      <c r="I44" s="222" t="s">
        <v>1</v>
      </c>
      <c r="J44" s="222" t="s">
        <v>548</v>
      </c>
      <c r="K44" s="222" t="s">
        <v>549</v>
      </c>
      <c r="L44" s="222" t="s">
        <v>550</v>
      </c>
      <c r="M44" s="222" t="s">
        <v>465</v>
      </c>
      <c r="N44" s="229" t="s">
        <v>402</v>
      </c>
      <c r="O44" s="198">
        <v>44714</v>
      </c>
      <c r="P44" s="519" t="s">
        <v>357</v>
      </c>
      <c r="Q44" s="519" t="s">
        <v>357</v>
      </c>
      <c r="R44" s="519" t="s">
        <v>357</v>
      </c>
      <c r="S44" s="190">
        <v>44714</v>
      </c>
      <c r="T44" s="198">
        <v>44714</v>
      </c>
      <c r="U44" s="198">
        <v>44893</v>
      </c>
      <c r="V44" s="316" t="s">
        <v>551</v>
      </c>
      <c r="W44" s="516">
        <v>44972</v>
      </c>
      <c r="X44" s="516">
        <v>45044</v>
      </c>
      <c r="Y44" s="323" t="s">
        <v>350</v>
      </c>
    </row>
    <row r="45" spans="1:25" s="115" customFormat="1" ht="34.35" customHeight="1" outlineLevel="2">
      <c r="A45" s="329" t="s">
        <v>474</v>
      </c>
      <c r="B45" s="318" t="s">
        <v>515</v>
      </c>
      <c r="C45" s="215" t="s">
        <v>552</v>
      </c>
      <c r="D45" s="201">
        <v>44550</v>
      </c>
      <c r="E45" s="217" t="s">
        <v>553</v>
      </c>
      <c r="F45" s="328">
        <v>66</v>
      </c>
      <c r="G45" s="327">
        <v>42</v>
      </c>
      <c r="H45" s="382">
        <f t="shared" si="1"/>
        <v>24</v>
      </c>
      <c r="I45" s="216" t="s">
        <v>1</v>
      </c>
      <c r="J45" s="222" t="s">
        <v>554</v>
      </c>
      <c r="K45" s="216" t="s">
        <v>555</v>
      </c>
      <c r="L45" s="222" t="s">
        <v>556</v>
      </c>
      <c r="M45" s="216" t="s">
        <v>347</v>
      </c>
      <c r="N45" s="219" t="s">
        <v>402</v>
      </c>
      <c r="O45" s="199">
        <v>45280</v>
      </c>
      <c r="P45" s="240" t="s">
        <v>357</v>
      </c>
      <c r="Q45" s="240" t="s">
        <v>357</v>
      </c>
      <c r="R45" s="240" t="s">
        <v>357</v>
      </c>
      <c r="S45" s="191">
        <v>45280</v>
      </c>
      <c r="T45" s="199">
        <v>45280</v>
      </c>
      <c r="U45" s="198">
        <v>45282</v>
      </c>
      <c r="V45" s="199">
        <v>45252</v>
      </c>
      <c r="W45" s="516">
        <v>45299</v>
      </c>
      <c r="X45" s="516">
        <v>45299</v>
      </c>
      <c r="Y45" s="323" t="s">
        <v>374</v>
      </c>
    </row>
    <row r="46" spans="1:25" s="115" customFormat="1" ht="34.35" customHeight="1" outlineLevel="2">
      <c r="A46" s="329" t="s">
        <v>474</v>
      </c>
      <c r="B46" s="318" t="s">
        <v>515</v>
      </c>
      <c r="C46" s="215" t="s">
        <v>552</v>
      </c>
      <c r="D46" s="201">
        <v>44550</v>
      </c>
      <c r="E46" s="216" t="s">
        <v>557</v>
      </c>
      <c r="F46" s="328">
        <v>20</v>
      </c>
      <c r="G46" s="328"/>
      <c r="H46" s="382">
        <f t="shared" si="1"/>
        <v>20</v>
      </c>
      <c r="I46" s="216" t="s">
        <v>1</v>
      </c>
      <c r="J46" s="222" t="s">
        <v>558</v>
      </c>
      <c r="K46" s="216" t="s">
        <v>559</v>
      </c>
      <c r="L46" s="222" t="s">
        <v>560</v>
      </c>
      <c r="M46" s="216" t="s">
        <v>401</v>
      </c>
      <c r="N46" s="219" t="s">
        <v>402</v>
      </c>
      <c r="O46" s="199">
        <v>44915</v>
      </c>
      <c r="P46" s="240" t="s">
        <v>357</v>
      </c>
      <c r="Q46" s="240" t="s">
        <v>357</v>
      </c>
      <c r="R46" s="240" t="s">
        <v>357</v>
      </c>
      <c r="S46" s="191">
        <v>44915</v>
      </c>
      <c r="T46" s="199">
        <v>44915</v>
      </c>
      <c r="U46" s="198">
        <v>44915</v>
      </c>
      <c r="V46" s="199">
        <v>44915</v>
      </c>
      <c r="W46" s="516">
        <v>45047</v>
      </c>
      <c r="X46" s="516">
        <v>45282</v>
      </c>
      <c r="Y46" s="323" t="s">
        <v>374</v>
      </c>
    </row>
    <row r="47" spans="1:25" s="115" customFormat="1" ht="34.35" customHeight="1" outlineLevel="2">
      <c r="A47" s="329" t="s">
        <v>474</v>
      </c>
      <c r="B47" s="318" t="s">
        <v>515</v>
      </c>
      <c r="C47" s="215" t="s">
        <v>516</v>
      </c>
      <c r="D47" s="201">
        <v>44550</v>
      </c>
      <c r="E47" s="216" t="s">
        <v>561</v>
      </c>
      <c r="F47" s="328">
        <v>70</v>
      </c>
      <c r="G47" s="328"/>
      <c r="H47" s="382">
        <f t="shared" si="1"/>
        <v>70</v>
      </c>
      <c r="I47" s="216" t="s">
        <v>1</v>
      </c>
      <c r="J47" s="222" t="s">
        <v>562</v>
      </c>
      <c r="K47" s="216" t="s">
        <v>563</v>
      </c>
      <c r="L47" s="222" t="s">
        <v>564</v>
      </c>
      <c r="M47" s="216" t="s">
        <v>347</v>
      </c>
      <c r="N47" s="219" t="s">
        <v>402</v>
      </c>
      <c r="O47" s="199">
        <v>45280</v>
      </c>
      <c r="P47" s="240" t="s">
        <v>357</v>
      </c>
      <c r="Q47" s="240" t="s">
        <v>357</v>
      </c>
      <c r="R47" s="240" t="s">
        <v>357</v>
      </c>
      <c r="S47" s="191">
        <v>45280</v>
      </c>
      <c r="T47" s="199">
        <v>45280</v>
      </c>
      <c r="U47" s="198">
        <v>45082</v>
      </c>
      <c r="V47" s="199">
        <v>45082</v>
      </c>
      <c r="W47" s="516">
        <v>45173</v>
      </c>
      <c r="X47" s="516">
        <v>45382</v>
      </c>
      <c r="Y47" s="323" t="s">
        <v>374</v>
      </c>
    </row>
    <row r="48" spans="1:25" s="115" customFormat="1" ht="34.35" customHeight="1" outlineLevel="2">
      <c r="A48" s="329" t="s">
        <v>474</v>
      </c>
      <c r="B48" s="318" t="s">
        <v>515</v>
      </c>
      <c r="C48" s="216" t="s">
        <v>552</v>
      </c>
      <c r="D48" s="201">
        <v>44532</v>
      </c>
      <c r="E48" s="216" t="s">
        <v>565</v>
      </c>
      <c r="F48" s="328">
        <v>25</v>
      </c>
      <c r="G48" s="328"/>
      <c r="H48" s="382">
        <f t="shared" si="1"/>
        <v>25</v>
      </c>
      <c r="I48" s="216" t="s">
        <v>392</v>
      </c>
      <c r="J48" s="222" t="s">
        <v>566</v>
      </c>
      <c r="K48" s="216"/>
      <c r="L48" s="222" t="s">
        <v>567</v>
      </c>
      <c r="M48" s="216" t="s">
        <v>395</v>
      </c>
      <c r="N48" s="219" t="s">
        <v>402</v>
      </c>
      <c r="O48" s="199">
        <v>45262</v>
      </c>
      <c r="P48" s="240" t="s">
        <v>357</v>
      </c>
      <c r="Q48" s="240" t="s">
        <v>357</v>
      </c>
      <c r="R48" s="240" t="s">
        <v>357</v>
      </c>
      <c r="S48" s="191">
        <v>45262</v>
      </c>
      <c r="T48" s="199">
        <v>45262</v>
      </c>
      <c r="U48" s="198">
        <v>44910</v>
      </c>
      <c r="V48" s="199">
        <v>44910</v>
      </c>
      <c r="W48" s="516">
        <v>45275</v>
      </c>
      <c r="X48" s="516">
        <v>45026</v>
      </c>
      <c r="Y48" s="323" t="s">
        <v>350</v>
      </c>
    </row>
    <row r="49" spans="1:25" s="107" customFormat="1" ht="34.35" customHeight="1" outlineLevel="1">
      <c r="A49" s="403" t="s">
        <v>474</v>
      </c>
      <c r="B49" s="398" t="s">
        <v>568</v>
      </c>
      <c r="C49" s="341">
        <f>COUNTA(B27:B48)</f>
        <v>22</v>
      </c>
      <c r="D49" s="338"/>
      <c r="E49" s="341" t="s">
        <v>569</v>
      </c>
      <c r="F49" s="340">
        <f>SUM(F27:F48)</f>
        <v>683</v>
      </c>
      <c r="G49" s="340">
        <f>SUM(G27:G48)</f>
        <v>149</v>
      </c>
      <c r="H49" s="381">
        <f>SUM(H27:H48)</f>
        <v>534</v>
      </c>
      <c r="I49" s="341"/>
      <c r="J49" s="341"/>
      <c r="K49" s="399"/>
      <c r="L49" s="399"/>
      <c r="M49" s="341"/>
      <c r="N49" s="342"/>
      <c r="O49" s="305"/>
      <c r="P49" s="400"/>
      <c r="Q49" s="400"/>
      <c r="R49" s="400"/>
      <c r="S49" s="401"/>
      <c r="T49" s="343"/>
      <c r="U49" s="343"/>
      <c r="V49" s="305"/>
      <c r="W49" s="525"/>
      <c r="X49" s="538"/>
      <c r="Y49" s="526"/>
    </row>
    <row r="50" spans="1:25" s="107" customFormat="1" ht="34.35" customHeight="1" outlineLevel="1">
      <c r="A50" s="263" t="s">
        <v>570</v>
      </c>
      <c r="B50" s="146" t="s">
        <v>571</v>
      </c>
      <c r="C50" s="220" t="s">
        <v>572</v>
      </c>
      <c r="D50" s="201">
        <v>44587</v>
      </c>
      <c r="E50" s="216" t="s">
        <v>573</v>
      </c>
      <c r="F50" s="330">
        <v>44</v>
      </c>
      <c r="G50" s="330"/>
      <c r="H50" s="382">
        <f>F50-G50</f>
        <v>44</v>
      </c>
      <c r="I50" s="216" t="s">
        <v>392</v>
      </c>
      <c r="J50" s="222" t="s">
        <v>574</v>
      </c>
      <c r="K50" s="216"/>
      <c r="L50" s="222" t="s">
        <v>575</v>
      </c>
      <c r="M50" s="216" t="s">
        <v>395</v>
      </c>
      <c r="N50" s="229" t="s">
        <v>402</v>
      </c>
      <c r="O50" s="240">
        <v>45317</v>
      </c>
      <c r="P50" s="240" t="s">
        <v>357</v>
      </c>
      <c r="Q50" s="240" t="s">
        <v>357</v>
      </c>
      <c r="R50" s="240" t="s">
        <v>357</v>
      </c>
      <c r="S50" s="189" t="s">
        <v>357</v>
      </c>
      <c r="T50" s="240">
        <v>45317</v>
      </c>
      <c r="U50" s="198">
        <v>45317</v>
      </c>
      <c r="V50" s="515" t="s">
        <v>416</v>
      </c>
      <c r="W50" s="516">
        <v>45317</v>
      </c>
      <c r="X50" s="553">
        <v>45317</v>
      </c>
      <c r="Y50" s="323" t="s">
        <v>350</v>
      </c>
    </row>
    <row r="51" spans="1:25" s="107" customFormat="1" ht="34.35" customHeight="1" outlineLevel="1">
      <c r="A51" s="351" t="s">
        <v>570</v>
      </c>
      <c r="B51" s="146" t="s">
        <v>576</v>
      </c>
      <c r="C51" s="220" t="s">
        <v>577</v>
      </c>
      <c r="D51" s="201">
        <v>44587</v>
      </c>
      <c r="E51" s="216" t="s">
        <v>578</v>
      </c>
      <c r="F51" s="330">
        <v>36</v>
      </c>
      <c r="G51" s="330"/>
      <c r="H51" s="382">
        <f t="shared" ref="H51:H110" si="2">F51-G51</f>
        <v>36</v>
      </c>
      <c r="I51" s="216" t="s">
        <v>1</v>
      </c>
      <c r="J51" s="222" t="s">
        <v>579</v>
      </c>
      <c r="K51" s="149" t="s">
        <v>580</v>
      </c>
      <c r="L51" s="222" t="s">
        <v>581</v>
      </c>
      <c r="M51" s="216" t="s">
        <v>401</v>
      </c>
      <c r="N51" s="218" t="s">
        <v>402</v>
      </c>
      <c r="O51" s="240">
        <v>44952</v>
      </c>
      <c r="P51" s="240" t="s">
        <v>357</v>
      </c>
      <c r="Q51" s="240" t="s">
        <v>357</v>
      </c>
      <c r="R51" s="240" t="s">
        <v>357</v>
      </c>
      <c r="S51" s="189" t="s">
        <v>357</v>
      </c>
      <c r="T51" s="240">
        <v>44952</v>
      </c>
      <c r="U51" s="198">
        <v>44952</v>
      </c>
      <c r="V51" s="316">
        <v>45081</v>
      </c>
      <c r="W51" s="516">
        <v>45081</v>
      </c>
      <c r="X51" s="553">
        <v>45299</v>
      </c>
      <c r="Y51" s="323" t="s">
        <v>374</v>
      </c>
    </row>
    <row r="52" spans="1:25" s="104" customFormat="1" ht="34.35" customHeight="1" outlineLevel="2">
      <c r="A52" s="351" t="s">
        <v>570</v>
      </c>
      <c r="B52" s="150" t="s">
        <v>582</v>
      </c>
      <c r="C52" s="147" t="s">
        <v>583</v>
      </c>
      <c r="D52" s="147"/>
      <c r="E52" s="188" t="s">
        <v>584</v>
      </c>
      <c r="F52" s="334">
        <v>78</v>
      </c>
      <c r="G52" s="336">
        <v>32</v>
      </c>
      <c r="H52" s="383">
        <f t="shared" si="2"/>
        <v>46</v>
      </c>
      <c r="I52" s="149" t="s">
        <v>1</v>
      </c>
      <c r="J52" s="204" t="s">
        <v>585</v>
      </c>
      <c r="K52" s="149" t="s">
        <v>586</v>
      </c>
      <c r="L52" s="204" t="s">
        <v>587</v>
      </c>
      <c r="M52" s="149" t="s">
        <v>347</v>
      </c>
      <c r="N52" s="151">
        <v>2013</v>
      </c>
      <c r="O52" s="402" t="s">
        <v>357</v>
      </c>
      <c r="P52" s="152">
        <v>44637</v>
      </c>
      <c r="Q52" s="152">
        <v>44682</v>
      </c>
      <c r="R52" s="152">
        <v>44909</v>
      </c>
      <c r="S52" s="153">
        <v>44909</v>
      </c>
      <c r="T52" s="199">
        <v>44909</v>
      </c>
      <c r="U52" s="198">
        <v>44909</v>
      </c>
      <c r="V52" s="316">
        <v>45131</v>
      </c>
      <c r="W52" s="516">
        <v>45131</v>
      </c>
      <c r="X52" s="553">
        <v>45159</v>
      </c>
      <c r="Y52" s="323" t="s">
        <v>350</v>
      </c>
    </row>
    <row r="53" spans="1:25" s="104" customFormat="1" ht="34.35" customHeight="1" outlineLevel="2">
      <c r="A53" s="351" t="s">
        <v>570</v>
      </c>
      <c r="B53" s="318" t="s">
        <v>582</v>
      </c>
      <c r="C53" s="215" t="s">
        <v>588</v>
      </c>
      <c r="D53" s="201">
        <v>44550</v>
      </c>
      <c r="E53" s="216" t="s">
        <v>589</v>
      </c>
      <c r="F53" s="330">
        <v>62</v>
      </c>
      <c r="G53" s="330"/>
      <c r="H53" s="382">
        <f t="shared" si="2"/>
        <v>62</v>
      </c>
      <c r="I53" s="216" t="s">
        <v>1</v>
      </c>
      <c r="J53" s="222" t="s">
        <v>590</v>
      </c>
      <c r="K53" s="216" t="s">
        <v>591</v>
      </c>
      <c r="L53" s="222" t="s">
        <v>592</v>
      </c>
      <c r="M53" s="216" t="s">
        <v>347</v>
      </c>
      <c r="N53" s="219" t="s">
        <v>402</v>
      </c>
      <c r="O53" s="199">
        <v>45280</v>
      </c>
      <c r="P53" s="240" t="s">
        <v>357</v>
      </c>
      <c r="Q53" s="240" t="s">
        <v>357</v>
      </c>
      <c r="R53" s="240" t="s">
        <v>357</v>
      </c>
      <c r="S53" s="191">
        <v>45280</v>
      </c>
      <c r="T53" s="199">
        <v>45280</v>
      </c>
      <c r="U53" s="198">
        <v>45168</v>
      </c>
      <c r="V53" s="316" t="s">
        <v>593</v>
      </c>
      <c r="W53" s="516">
        <v>45168</v>
      </c>
      <c r="X53" s="553">
        <v>45168</v>
      </c>
      <c r="Y53" s="323" t="s">
        <v>374</v>
      </c>
    </row>
    <row r="54" spans="1:25" s="104" customFormat="1" ht="34.35" customHeight="1" outlineLevel="2">
      <c r="A54" s="351" t="s">
        <v>570</v>
      </c>
      <c r="B54" s="318" t="s">
        <v>582</v>
      </c>
      <c r="C54" s="158" t="s">
        <v>594</v>
      </c>
      <c r="D54" s="158"/>
      <c r="E54" s="149" t="s">
        <v>595</v>
      </c>
      <c r="F54" s="334">
        <v>68</v>
      </c>
      <c r="G54" s="334"/>
      <c r="H54" s="383">
        <f t="shared" si="2"/>
        <v>68</v>
      </c>
      <c r="I54" s="149" t="s">
        <v>1</v>
      </c>
      <c r="J54" s="204" t="s">
        <v>596</v>
      </c>
      <c r="K54" s="216"/>
      <c r="L54" s="204" t="s">
        <v>597</v>
      </c>
      <c r="M54" s="149" t="s">
        <v>347</v>
      </c>
      <c r="N54" s="151" t="s">
        <v>372</v>
      </c>
      <c r="O54" s="240">
        <v>45161</v>
      </c>
      <c r="P54" s="240" t="s">
        <v>357</v>
      </c>
      <c r="Q54" s="240" t="s">
        <v>357</v>
      </c>
      <c r="R54" s="240">
        <v>45161</v>
      </c>
      <c r="S54" s="190">
        <v>45161</v>
      </c>
      <c r="T54" s="198">
        <v>45161</v>
      </c>
      <c r="U54" s="198">
        <v>45161</v>
      </c>
      <c r="V54" s="316" t="s">
        <v>598</v>
      </c>
      <c r="W54" s="516">
        <v>45320</v>
      </c>
      <c r="X54" s="553">
        <v>45320</v>
      </c>
      <c r="Y54" s="323" t="s">
        <v>374</v>
      </c>
    </row>
    <row r="55" spans="1:25" s="104" customFormat="1" ht="34.35" customHeight="1" outlineLevel="2">
      <c r="A55" s="351" t="s">
        <v>570</v>
      </c>
      <c r="B55" s="318" t="s">
        <v>599</v>
      </c>
      <c r="C55" s="215" t="s">
        <v>600</v>
      </c>
      <c r="D55" s="215"/>
      <c r="E55" s="216" t="s">
        <v>601</v>
      </c>
      <c r="F55" s="328">
        <v>39</v>
      </c>
      <c r="G55" s="328"/>
      <c r="H55" s="383">
        <f t="shared" si="2"/>
        <v>39</v>
      </c>
      <c r="I55" s="216" t="s">
        <v>1</v>
      </c>
      <c r="J55" s="222" t="s">
        <v>602</v>
      </c>
      <c r="K55" s="216"/>
      <c r="L55" s="222" t="s">
        <v>603</v>
      </c>
      <c r="M55" s="216" t="s">
        <v>347</v>
      </c>
      <c r="N55" s="219" t="s">
        <v>372</v>
      </c>
      <c r="O55" s="240">
        <v>45161</v>
      </c>
      <c r="P55" s="240" t="s">
        <v>357</v>
      </c>
      <c r="Q55" s="240" t="s">
        <v>357</v>
      </c>
      <c r="R55" s="240">
        <v>45161</v>
      </c>
      <c r="S55" s="191">
        <v>45078</v>
      </c>
      <c r="T55" s="199">
        <v>45078</v>
      </c>
      <c r="U55" s="198">
        <v>45078</v>
      </c>
      <c r="V55" s="316" t="s">
        <v>604</v>
      </c>
      <c r="W55" s="516">
        <v>45078</v>
      </c>
      <c r="X55" s="553">
        <v>45161</v>
      </c>
      <c r="Y55" s="323" t="s">
        <v>374</v>
      </c>
    </row>
    <row r="56" spans="1:25" s="104" customFormat="1" ht="34.35" customHeight="1" outlineLevel="2">
      <c r="A56" s="351" t="s">
        <v>570</v>
      </c>
      <c r="B56" s="318" t="s">
        <v>599</v>
      </c>
      <c r="C56" s="215" t="s">
        <v>605</v>
      </c>
      <c r="D56" s="215"/>
      <c r="E56" s="216" t="s">
        <v>606</v>
      </c>
      <c r="F56" s="328">
        <v>21</v>
      </c>
      <c r="G56" s="328"/>
      <c r="H56" s="383">
        <f t="shared" si="2"/>
        <v>21</v>
      </c>
      <c r="I56" s="216" t="s">
        <v>1</v>
      </c>
      <c r="J56" s="222" t="s">
        <v>607</v>
      </c>
      <c r="K56" s="216"/>
      <c r="L56" s="222" t="s">
        <v>608</v>
      </c>
      <c r="M56" s="216" t="s">
        <v>347</v>
      </c>
      <c r="N56" s="219" t="s">
        <v>372</v>
      </c>
      <c r="O56" s="240">
        <v>45161</v>
      </c>
      <c r="P56" s="240" t="s">
        <v>357</v>
      </c>
      <c r="Q56" s="240" t="s">
        <v>357</v>
      </c>
      <c r="R56" s="240">
        <v>45161</v>
      </c>
      <c r="S56" s="191">
        <v>45169</v>
      </c>
      <c r="T56" s="199">
        <v>45169</v>
      </c>
      <c r="U56" s="198">
        <v>45169</v>
      </c>
      <c r="V56" s="316" t="s">
        <v>379</v>
      </c>
      <c r="W56" s="516">
        <v>45161</v>
      </c>
      <c r="X56" s="553">
        <v>45161</v>
      </c>
      <c r="Y56" s="323" t="s">
        <v>350</v>
      </c>
    </row>
    <row r="57" spans="1:25" s="104" customFormat="1" ht="34.35" customHeight="1" outlineLevel="2">
      <c r="A57" s="351" t="s">
        <v>570</v>
      </c>
      <c r="B57" s="318" t="s">
        <v>599</v>
      </c>
      <c r="C57" s="215" t="s">
        <v>609</v>
      </c>
      <c r="D57" s="215"/>
      <c r="E57" s="216" t="s">
        <v>610</v>
      </c>
      <c r="F57" s="328">
        <v>13</v>
      </c>
      <c r="G57" s="328"/>
      <c r="H57" s="383">
        <f t="shared" si="2"/>
        <v>13</v>
      </c>
      <c r="I57" s="216" t="s">
        <v>1</v>
      </c>
      <c r="J57" s="222" t="s">
        <v>611</v>
      </c>
      <c r="K57" s="216" t="s">
        <v>612</v>
      </c>
      <c r="L57" s="222" t="s">
        <v>613</v>
      </c>
      <c r="M57" s="216" t="s">
        <v>371</v>
      </c>
      <c r="N57" s="219" t="s">
        <v>372</v>
      </c>
      <c r="O57" s="240">
        <v>45161</v>
      </c>
      <c r="P57" s="240" t="s">
        <v>357</v>
      </c>
      <c r="Q57" s="240" t="s">
        <v>357</v>
      </c>
      <c r="R57" s="240">
        <v>45161</v>
      </c>
      <c r="S57" s="191">
        <v>44851</v>
      </c>
      <c r="T57" s="199">
        <v>44851</v>
      </c>
      <c r="U57" s="198">
        <v>45161</v>
      </c>
      <c r="V57" s="516" t="s">
        <v>379</v>
      </c>
      <c r="W57" s="516">
        <v>45161</v>
      </c>
      <c r="X57" s="553">
        <v>45161</v>
      </c>
      <c r="Y57" s="323" t="s">
        <v>374</v>
      </c>
    </row>
    <row r="58" spans="1:25" s="104" customFormat="1" ht="34.35" customHeight="1" outlineLevel="2">
      <c r="A58" s="351" t="s">
        <v>570</v>
      </c>
      <c r="B58" s="318" t="s">
        <v>599</v>
      </c>
      <c r="C58" s="215" t="s">
        <v>614</v>
      </c>
      <c r="D58" s="201">
        <v>44627</v>
      </c>
      <c r="E58" s="222" t="s">
        <v>615</v>
      </c>
      <c r="F58" s="347">
        <v>80</v>
      </c>
      <c r="G58" s="328"/>
      <c r="H58" s="382">
        <f t="shared" si="2"/>
        <v>80</v>
      </c>
      <c r="I58" s="216" t="s">
        <v>392</v>
      </c>
      <c r="J58" s="222" t="s">
        <v>616</v>
      </c>
      <c r="K58" s="216"/>
      <c r="L58" s="222" t="s">
        <v>617</v>
      </c>
      <c r="M58" s="216" t="s">
        <v>395</v>
      </c>
      <c r="N58" s="219" t="s">
        <v>402</v>
      </c>
      <c r="O58" s="240">
        <v>45358</v>
      </c>
      <c r="P58" s="240" t="s">
        <v>357</v>
      </c>
      <c r="Q58" s="240" t="s">
        <v>357</v>
      </c>
      <c r="R58" s="240" t="s">
        <v>357</v>
      </c>
      <c r="S58" s="191" t="s">
        <v>357</v>
      </c>
      <c r="T58" s="199">
        <v>45358</v>
      </c>
      <c r="U58" s="198">
        <v>45358</v>
      </c>
      <c r="V58" s="516" t="s">
        <v>443</v>
      </c>
      <c r="W58" s="516">
        <v>45173</v>
      </c>
      <c r="X58" s="553">
        <v>45173</v>
      </c>
      <c r="Y58" s="323" t="s">
        <v>350</v>
      </c>
    </row>
    <row r="59" spans="1:25" s="104" customFormat="1" ht="34.35" customHeight="1" outlineLevel="2">
      <c r="A59" s="351" t="s">
        <v>570</v>
      </c>
      <c r="B59" s="318" t="s">
        <v>599</v>
      </c>
      <c r="C59" s="215" t="s">
        <v>618</v>
      </c>
      <c r="D59" s="215"/>
      <c r="E59" s="222" t="s">
        <v>619</v>
      </c>
      <c r="F59" s="346">
        <v>16</v>
      </c>
      <c r="G59" s="335"/>
      <c r="H59" s="383">
        <f t="shared" si="2"/>
        <v>16</v>
      </c>
      <c r="I59" s="149" t="s">
        <v>1</v>
      </c>
      <c r="J59" s="204" t="s">
        <v>620</v>
      </c>
      <c r="K59" s="216" t="s">
        <v>621</v>
      </c>
      <c r="L59" s="204" t="s">
        <v>622</v>
      </c>
      <c r="M59" s="149" t="s">
        <v>371</v>
      </c>
      <c r="N59" s="151" t="s">
        <v>372</v>
      </c>
      <c r="O59" s="240">
        <v>45161</v>
      </c>
      <c r="P59" s="240" t="s">
        <v>357</v>
      </c>
      <c r="Q59" s="240" t="s">
        <v>357</v>
      </c>
      <c r="R59" s="240">
        <v>45161</v>
      </c>
      <c r="S59" s="191">
        <v>44910</v>
      </c>
      <c r="T59" s="199">
        <v>44910</v>
      </c>
      <c r="U59" s="198">
        <v>44910</v>
      </c>
      <c r="V59" s="515" t="s">
        <v>528</v>
      </c>
      <c r="W59" s="516">
        <v>45282</v>
      </c>
      <c r="X59" s="553">
        <v>45282</v>
      </c>
      <c r="Y59" s="323" t="s">
        <v>374</v>
      </c>
    </row>
    <row r="60" spans="1:25" s="104" customFormat="1" ht="34.35" customHeight="1" outlineLevel="2">
      <c r="A60" s="351" t="s">
        <v>570</v>
      </c>
      <c r="B60" s="372">
        <v>304</v>
      </c>
      <c r="C60" s="232" t="s">
        <v>623</v>
      </c>
      <c r="D60" s="201">
        <v>44797</v>
      </c>
      <c r="E60" s="395" t="s">
        <v>624</v>
      </c>
      <c r="F60" s="347">
        <v>100</v>
      </c>
      <c r="G60" s="330">
        <v>0</v>
      </c>
      <c r="H60" s="330">
        <v>100</v>
      </c>
      <c r="I60" s="232" t="s">
        <v>392</v>
      </c>
      <c r="J60" s="361">
        <v>30062458</v>
      </c>
      <c r="K60" s="216"/>
      <c r="L60" s="232" t="s">
        <v>625</v>
      </c>
      <c r="M60" s="232" t="s">
        <v>492</v>
      </c>
      <c r="N60" s="331" t="s">
        <v>402</v>
      </c>
      <c r="O60" s="359">
        <v>45528</v>
      </c>
      <c r="P60" s="333">
        <v>0</v>
      </c>
      <c r="Q60" s="333">
        <v>0</v>
      </c>
      <c r="R60" s="333">
        <v>0</v>
      </c>
      <c r="S60" s="333">
        <v>0</v>
      </c>
      <c r="T60" s="333">
        <v>0</v>
      </c>
      <c r="U60" s="333">
        <v>0</v>
      </c>
      <c r="V60" s="199">
        <v>45528</v>
      </c>
      <c r="W60" s="516">
        <v>45528</v>
      </c>
      <c r="X60" s="553">
        <v>45254</v>
      </c>
      <c r="Y60" s="323" t="s">
        <v>350</v>
      </c>
    </row>
    <row r="61" spans="1:25" s="104" customFormat="1" ht="34.35" customHeight="1" outlineLevel="2">
      <c r="A61" s="351" t="s">
        <v>570</v>
      </c>
      <c r="B61" s="372">
        <v>304</v>
      </c>
      <c r="C61" s="232" t="s">
        <v>626</v>
      </c>
      <c r="D61" s="201">
        <v>44797</v>
      </c>
      <c r="E61" s="395" t="s">
        <v>627</v>
      </c>
      <c r="F61" s="347">
        <v>37</v>
      </c>
      <c r="G61" s="330">
        <v>0</v>
      </c>
      <c r="H61" s="330">
        <v>37</v>
      </c>
      <c r="I61" s="232" t="s">
        <v>1</v>
      </c>
      <c r="J61" s="361">
        <v>30062453</v>
      </c>
      <c r="K61" s="216"/>
      <c r="L61" s="232" t="s">
        <v>628</v>
      </c>
      <c r="M61" s="232" t="s">
        <v>486</v>
      </c>
      <c r="N61" s="331" t="s">
        <v>402</v>
      </c>
      <c r="O61" s="359">
        <v>45528</v>
      </c>
      <c r="P61" s="333">
        <v>0</v>
      </c>
      <c r="Q61" s="333">
        <v>0</v>
      </c>
      <c r="R61" s="333">
        <v>0</v>
      </c>
      <c r="S61" s="333">
        <v>0</v>
      </c>
      <c r="T61" s="333">
        <v>0</v>
      </c>
      <c r="U61" s="333">
        <v>0</v>
      </c>
      <c r="V61" s="199">
        <v>45528</v>
      </c>
      <c r="W61" s="516">
        <v>45528</v>
      </c>
      <c r="X61" s="553">
        <v>45528</v>
      </c>
      <c r="Y61" s="323" t="s">
        <v>374</v>
      </c>
    </row>
    <row r="62" spans="1:25" s="104" customFormat="1" ht="34.35" customHeight="1" outlineLevel="2">
      <c r="A62" s="351" t="s">
        <v>570</v>
      </c>
      <c r="B62" s="372">
        <v>304</v>
      </c>
      <c r="C62" s="232" t="s">
        <v>614</v>
      </c>
      <c r="D62" s="201">
        <v>44797</v>
      </c>
      <c r="E62" s="395" t="s">
        <v>629</v>
      </c>
      <c r="F62" s="347">
        <v>20</v>
      </c>
      <c r="G62" s="330">
        <v>0</v>
      </c>
      <c r="H62" s="330">
        <v>20</v>
      </c>
      <c r="I62" s="232" t="s">
        <v>392</v>
      </c>
      <c r="J62" s="361">
        <v>30062208</v>
      </c>
      <c r="K62" s="216"/>
      <c r="L62" s="232" t="s">
        <v>617</v>
      </c>
      <c r="M62" s="216" t="s">
        <v>401</v>
      </c>
      <c r="N62" s="331" t="s">
        <v>402</v>
      </c>
      <c r="O62" s="359">
        <v>45162</v>
      </c>
      <c r="P62" s="333">
        <v>0</v>
      </c>
      <c r="Q62" s="333">
        <v>0</v>
      </c>
      <c r="R62" s="333">
        <v>0</v>
      </c>
      <c r="S62" s="333">
        <v>0</v>
      </c>
      <c r="T62" s="333">
        <v>0</v>
      </c>
      <c r="U62" s="333">
        <v>0</v>
      </c>
      <c r="V62" s="199">
        <v>45162</v>
      </c>
      <c r="W62" s="516">
        <v>45173</v>
      </c>
      <c r="X62" s="553">
        <v>45173</v>
      </c>
      <c r="Y62" s="323" t="s">
        <v>350</v>
      </c>
    </row>
    <row r="63" spans="1:25" s="115" customFormat="1" ht="34.35" customHeight="1">
      <c r="A63" s="351" t="s">
        <v>570</v>
      </c>
      <c r="B63" s="319" t="s">
        <v>630</v>
      </c>
      <c r="C63" s="215" t="s">
        <v>631</v>
      </c>
      <c r="D63" s="201">
        <v>44596</v>
      </c>
      <c r="E63" s="222" t="s">
        <v>632</v>
      </c>
      <c r="F63" s="347">
        <v>22</v>
      </c>
      <c r="G63" s="330"/>
      <c r="H63" s="382">
        <f>F63-G63</f>
        <v>22</v>
      </c>
      <c r="I63" s="216" t="s">
        <v>392</v>
      </c>
      <c r="J63" s="222" t="s">
        <v>633</v>
      </c>
      <c r="K63" s="216" t="s">
        <v>634</v>
      </c>
      <c r="L63" s="222" t="s">
        <v>635</v>
      </c>
      <c r="M63" s="216" t="s">
        <v>401</v>
      </c>
      <c r="N63" s="229" t="s">
        <v>402</v>
      </c>
      <c r="O63" s="240">
        <v>44961</v>
      </c>
      <c r="P63" s="240" t="s">
        <v>357</v>
      </c>
      <c r="Q63" s="240" t="s">
        <v>357</v>
      </c>
      <c r="R63" s="240" t="s">
        <v>357</v>
      </c>
      <c r="S63" s="189" t="s">
        <v>357</v>
      </c>
      <c r="T63" s="240">
        <v>44961</v>
      </c>
      <c r="U63" s="198">
        <v>44961</v>
      </c>
      <c r="V63" s="516" t="s">
        <v>636</v>
      </c>
      <c r="W63" s="516">
        <v>45026</v>
      </c>
      <c r="X63" s="553">
        <v>45216</v>
      </c>
      <c r="Y63" s="323" t="s">
        <v>374</v>
      </c>
    </row>
    <row r="64" spans="1:25" s="115" customFormat="1" ht="34.35" customHeight="1">
      <c r="A64" s="351" t="s">
        <v>570</v>
      </c>
      <c r="B64" s="319" t="s">
        <v>630</v>
      </c>
      <c r="C64" s="215" t="s">
        <v>631</v>
      </c>
      <c r="D64" s="201">
        <v>44587</v>
      </c>
      <c r="E64" s="222" t="s">
        <v>637</v>
      </c>
      <c r="F64" s="347">
        <v>78</v>
      </c>
      <c r="G64" s="330"/>
      <c r="H64" s="382">
        <f>F64-G64</f>
        <v>78</v>
      </c>
      <c r="I64" s="216" t="s">
        <v>392</v>
      </c>
      <c r="J64" s="222" t="s">
        <v>638</v>
      </c>
      <c r="K64" s="216" t="s">
        <v>639</v>
      </c>
      <c r="L64" s="222" t="s">
        <v>640</v>
      </c>
      <c r="M64" s="216" t="s">
        <v>395</v>
      </c>
      <c r="N64" s="229" t="s">
        <v>402</v>
      </c>
      <c r="O64" s="240">
        <v>45317</v>
      </c>
      <c r="P64" s="240" t="s">
        <v>357</v>
      </c>
      <c r="Q64" s="240" t="s">
        <v>357</v>
      </c>
      <c r="R64" s="240" t="s">
        <v>357</v>
      </c>
      <c r="S64" s="189" t="s">
        <v>357</v>
      </c>
      <c r="T64" s="240">
        <v>45317</v>
      </c>
      <c r="U64" s="198">
        <v>45317</v>
      </c>
      <c r="V64" s="516" t="s">
        <v>598</v>
      </c>
      <c r="W64" s="516">
        <v>45169</v>
      </c>
      <c r="X64" s="553">
        <v>45169</v>
      </c>
      <c r="Y64" s="323" t="s">
        <v>385</v>
      </c>
    </row>
    <row r="65" spans="1:25" s="104" customFormat="1" ht="34.35" customHeight="1">
      <c r="A65" s="351" t="s">
        <v>570</v>
      </c>
      <c r="B65" s="319" t="s">
        <v>630</v>
      </c>
      <c r="C65" s="232" t="s">
        <v>641</v>
      </c>
      <c r="D65" s="232"/>
      <c r="E65" s="222" t="s">
        <v>642</v>
      </c>
      <c r="F65" s="346">
        <v>80</v>
      </c>
      <c r="G65" s="335"/>
      <c r="H65" s="383">
        <f t="shared" si="2"/>
        <v>80</v>
      </c>
      <c r="I65" s="149" t="s">
        <v>1</v>
      </c>
      <c r="J65" s="204" t="s">
        <v>643</v>
      </c>
      <c r="K65" s="216"/>
      <c r="L65" s="204" t="s">
        <v>644</v>
      </c>
      <c r="M65" s="149" t="s">
        <v>347</v>
      </c>
      <c r="N65" s="151" t="s">
        <v>372</v>
      </c>
      <c r="O65" s="240">
        <v>45161</v>
      </c>
      <c r="P65" s="240" t="s">
        <v>357</v>
      </c>
      <c r="Q65" s="240" t="s">
        <v>357</v>
      </c>
      <c r="R65" s="240">
        <v>45161</v>
      </c>
      <c r="S65" s="191">
        <v>45160</v>
      </c>
      <c r="T65" s="199">
        <v>45160</v>
      </c>
      <c r="U65" s="198">
        <v>45160</v>
      </c>
      <c r="V65" s="316" t="s">
        <v>645</v>
      </c>
      <c r="W65" s="516">
        <v>45160</v>
      </c>
      <c r="X65" s="553">
        <v>45523</v>
      </c>
      <c r="Y65" s="323" t="s">
        <v>374</v>
      </c>
    </row>
    <row r="66" spans="1:25" s="115" customFormat="1" ht="34.35" customHeight="1">
      <c r="A66" s="351" t="s">
        <v>570</v>
      </c>
      <c r="B66" s="319" t="s">
        <v>630</v>
      </c>
      <c r="C66" s="215" t="s">
        <v>631</v>
      </c>
      <c r="D66" s="201">
        <v>44587</v>
      </c>
      <c r="E66" s="222" t="s">
        <v>646</v>
      </c>
      <c r="F66" s="347">
        <v>100</v>
      </c>
      <c r="G66" s="330"/>
      <c r="H66" s="382">
        <f>F66-G66</f>
        <v>100</v>
      </c>
      <c r="I66" s="216" t="s">
        <v>392</v>
      </c>
      <c r="J66" s="222" t="s">
        <v>647</v>
      </c>
      <c r="K66" s="216" t="s">
        <v>648</v>
      </c>
      <c r="L66" s="222" t="s">
        <v>649</v>
      </c>
      <c r="M66" s="216" t="s">
        <v>395</v>
      </c>
      <c r="N66" s="229" t="s">
        <v>402</v>
      </c>
      <c r="O66" s="240">
        <v>45317</v>
      </c>
      <c r="P66" s="240" t="s">
        <v>357</v>
      </c>
      <c r="Q66" s="240" t="s">
        <v>357</v>
      </c>
      <c r="R66" s="240" t="s">
        <v>357</v>
      </c>
      <c r="S66" s="189" t="s">
        <v>357</v>
      </c>
      <c r="T66" s="240">
        <v>45317</v>
      </c>
      <c r="U66" s="198">
        <v>45317</v>
      </c>
      <c r="V66" s="316">
        <v>44956</v>
      </c>
      <c r="W66" s="516">
        <v>45019</v>
      </c>
      <c r="X66" s="553">
        <v>45054</v>
      </c>
      <c r="Y66" s="323" t="s">
        <v>350</v>
      </c>
    </row>
    <row r="67" spans="1:25" s="104" customFormat="1" ht="34.35" customHeight="1">
      <c r="A67" s="351" t="s">
        <v>570</v>
      </c>
      <c r="B67" s="319" t="s">
        <v>630</v>
      </c>
      <c r="C67" s="232" t="s">
        <v>650</v>
      </c>
      <c r="D67" s="232"/>
      <c r="E67" s="222" t="s">
        <v>651</v>
      </c>
      <c r="F67" s="347">
        <v>78</v>
      </c>
      <c r="G67" s="328"/>
      <c r="H67" s="383">
        <f t="shared" si="2"/>
        <v>78</v>
      </c>
      <c r="I67" s="216" t="s">
        <v>1</v>
      </c>
      <c r="J67" s="222" t="s">
        <v>652</v>
      </c>
      <c r="K67" s="216"/>
      <c r="L67" s="222" t="s">
        <v>653</v>
      </c>
      <c r="M67" s="216" t="s">
        <v>347</v>
      </c>
      <c r="N67" s="219" t="s">
        <v>372</v>
      </c>
      <c r="O67" s="240">
        <v>45161</v>
      </c>
      <c r="P67" s="240" t="s">
        <v>357</v>
      </c>
      <c r="Q67" s="240" t="s">
        <v>357</v>
      </c>
      <c r="R67" s="240">
        <v>45161</v>
      </c>
      <c r="S67" s="191">
        <v>45161</v>
      </c>
      <c r="T67" s="199">
        <v>45161</v>
      </c>
      <c r="U67" s="198">
        <v>45161</v>
      </c>
      <c r="V67" s="316" t="s">
        <v>379</v>
      </c>
      <c r="W67" s="516">
        <v>45161</v>
      </c>
      <c r="X67" s="553">
        <v>45161</v>
      </c>
      <c r="Y67" s="323" t="s">
        <v>374</v>
      </c>
    </row>
    <row r="68" spans="1:25" s="104" customFormat="1" ht="34.35" customHeight="1">
      <c r="A68" s="351" t="s">
        <v>570</v>
      </c>
      <c r="B68" s="319" t="s">
        <v>630</v>
      </c>
      <c r="C68" s="232" t="s">
        <v>641</v>
      </c>
      <c r="D68" s="232"/>
      <c r="E68" s="544" t="s">
        <v>654</v>
      </c>
      <c r="F68" s="627">
        <v>80</v>
      </c>
      <c r="G68" s="542"/>
      <c r="H68" s="675">
        <f t="shared" si="2"/>
        <v>80</v>
      </c>
      <c r="I68" s="543" t="s">
        <v>1</v>
      </c>
      <c r="J68" s="544" t="s">
        <v>655</v>
      </c>
      <c r="K68" s="543" t="s">
        <v>656</v>
      </c>
      <c r="L68" s="544" t="s">
        <v>644</v>
      </c>
      <c r="M68" s="543" t="s">
        <v>347</v>
      </c>
      <c r="N68" s="545" t="s">
        <v>372</v>
      </c>
      <c r="O68" s="192">
        <v>45161</v>
      </c>
      <c r="P68" s="192" t="s">
        <v>357</v>
      </c>
      <c r="Q68" s="240" t="s">
        <v>357</v>
      </c>
      <c r="R68" s="240">
        <v>45161</v>
      </c>
      <c r="S68" s="191">
        <v>45161</v>
      </c>
      <c r="T68" s="199">
        <v>45161</v>
      </c>
      <c r="U68" s="198">
        <v>45161</v>
      </c>
      <c r="V68" s="316" t="s">
        <v>645</v>
      </c>
      <c r="W68" s="516">
        <v>45160</v>
      </c>
      <c r="X68" s="553">
        <v>45523</v>
      </c>
      <c r="Y68" s="323" t="s">
        <v>374</v>
      </c>
    </row>
    <row r="69" spans="1:25" s="104" customFormat="1" ht="34.35" customHeight="1" outlineLevel="2">
      <c r="A69" s="351" t="s">
        <v>570</v>
      </c>
      <c r="B69" s="318" t="s">
        <v>657</v>
      </c>
      <c r="C69" s="216" t="s">
        <v>658</v>
      </c>
      <c r="D69" s="407"/>
      <c r="E69" s="222" t="s">
        <v>659</v>
      </c>
      <c r="F69" s="347">
        <v>63</v>
      </c>
      <c r="G69" s="347"/>
      <c r="H69" s="385">
        <f t="shared" si="2"/>
        <v>63</v>
      </c>
      <c r="I69" s="222" t="s">
        <v>1</v>
      </c>
      <c r="J69" s="222" t="s">
        <v>660</v>
      </c>
      <c r="K69" s="222" t="s">
        <v>661</v>
      </c>
      <c r="L69" s="222" t="s">
        <v>662</v>
      </c>
      <c r="M69" s="216" t="s">
        <v>347</v>
      </c>
      <c r="N69" s="219">
        <v>2013</v>
      </c>
      <c r="O69" s="402" t="s">
        <v>357</v>
      </c>
      <c r="P69" s="240">
        <v>44739</v>
      </c>
      <c r="Q69" s="541">
        <v>44739</v>
      </c>
      <c r="R69" s="240">
        <v>44739</v>
      </c>
      <c r="S69" s="191">
        <v>44739</v>
      </c>
      <c r="T69" s="199">
        <v>44739</v>
      </c>
      <c r="U69" s="198">
        <v>44949</v>
      </c>
      <c r="V69" s="316">
        <v>44942</v>
      </c>
      <c r="W69" s="516">
        <v>45033</v>
      </c>
      <c r="X69" s="553">
        <v>45033</v>
      </c>
      <c r="Y69" s="323" t="s">
        <v>350</v>
      </c>
    </row>
    <row r="70" spans="1:25" s="104" customFormat="1" ht="34.35" customHeight="1" outlineLevel="2">
      <c r="A70" s="351" t="s">
        <v>570</v>
      </c>
      <c r="B70" s="550" t="s">
        <v>657</v>
      </c>
      <c r="C70" s="216" t="s">
        <v>663</v>
      </c>
      <c r="D70" s="216"/>
      <c r="E70" s="204" t="s">
        <v>664</v>
      </c>
      <c r="F70" s="335">
        <v>48</v>
      </c>
      <c r="G70" s="335"/>
      <c r="H70" s="383">
        <f>F70-G70</f>
        <v>48</v>
      </c>
      <c r="I70" s="204" t="s">
        <v>392</v>
      </c>
      <c r="J70" s="204" t="s">
        <v>665</v>
      </c>
      <c r="K70" s="204" t="s">
        <v>377</v>
      </c>
      <c r="L70" s="204" t="s">
        <v>666</v>
      </c>
      <c r="M70" s="149" t="s">
        <v>395</v>
      </c>
      <c r="N70" s="151" t="s">
        <v>348</v>
      </c>
      <c r="O70" s="152">
        <v>44605</v>
      </c>
      <c r="P70" s="152">
        <v>44579</v>
      </c>
      <c r="Q70" s="240">
        <v>44755</v>
      </c>
      <c r="R70" s="240">
        <v>44898</v>
      </c>
      <c r="S70" s="191">
        <v>44898</v>
      </c>
      <c r="T70" s="199">
        <v>44898</v>
      </c>
      <c r="U70" s="198">
        <v>44898</v>
      </c>
      <c r="V70" s="516" t="s">
        <v>598</v>
      </c>
      <c r="W70" s="316">
        <v>45334</v>
      </c>
      <c r="X70" s="554">
        <v>45180</v>
      </c>
      <c r="Y70" s="323" t="s">
        <v>374</v>
      </c>
    </row>
    <row r="71" spans="1:25" s="115" customFormat="1" ht="34.35" customHeight="1" outlineLevel="2">
      <c r="A71" s="351" t="s">
        <v>570</v>
      </c>
      <c r="B71" s="323" t="s">
        <v>657</v>
      </c>
      <c r="C71" s="216" t="s">
        <v>506</v>
      </c>
      <c r="D71" s="201">
        <v>44550</v>
      </c>
      <c r="E71" s="149" t="s">
        <v>667</v>
      </c>
      <c r="F71" s="335">
        <v>18</v>
      </c>
      <c r="G71" s="335"/>
      <c r="H71" s="383">
        <f t="shared" si="2"/>
        <v>18</v>
      </c>
      <c r="I71" s="204" t="s">
        <v>1</v>
      </c>
      <c r="J71" s="204" t="s">
        <v>668</v>
      </c>
      <c r="K71" s="204" t="s">
        <v>669</v>
      </c>
      <c r="L71" s="204" t="s">
        <v>670</v>
      </c>
      <c r="M71" s="149" t="s">
        <v>401</v>
      </c>
      <c r="N71" s="202" t="s">
        <v>402</v>
      </c>
      <c r="O71" s="288">
        <v>44915</v>
      </c>
      <c r="P71" s="152" t="s">
        <v>357</v>
      </c>
      <c r="Q71" s="240" t="s">
        <v>357</v>
      </c>
      <c r="R71" s="240" t="s">
        <v>357</v>
      </c>
      <c r="S71" s="191">
        <v>44915</v>
      </c>
      <c r="T71" s="199">
        <v>44915</v>
      </c>
      <c r="U71" s="198">
        <v>44915</v>
      </c>
      <c r="V71" s="515" t="s">
        <v>443</v>
      </c>
      <c r="W71" s="516">
        <v>45173</v>
      </c>
      <c r="X71" s="553">
        <v>45040</v>
      </c>
      <c r="Y71" s="323" t="s">
        <v>350</v>
      </c>
    </row>
    <row r="72" spans="1:25" s="115" customFormat="1" ht="34.35" customHeight="1" outlineLevel="2">
      <c r="A72" s="351" t="s">
        <v>570</v>
      </c>
      <c r="B72" s="323" t="s">
        <v>657</v>
      </c>
      <c r="C72" s="216" t="s">
        <v>506</v>
      </c>
      <c r="D72" s="201">
        <v>44550</v>
      </c>
      <c r="E72" s="216" t="s">
        <v>667</v>
      </c>
      <c r="F72" s="328">
        <v>44</v>
      </c>
      <c r="G72" s="328"/>
      <c r="H72" s="382">
        <f t="shared" si="2"/>
        <v>44</v>
      </c>
      <c r="I72" s="222" t="s">
        <v>1</v>
      </c>
      <c r="J72" s="222" t="s">
        <v>671</v>
      </c>
      <c r="K72" s="222" t="s">
        <v>377</v>
      </c>
      <c r="L72" s="222" t="s">
        <v>672</v>
      </c>
      <c r="M72" s="216" t="s">
        <v>347</v>
      </c>
      <c r="N72" s="218" t="s">
        <v>402</v>
      </c>
      <c r="O72" s="199">
        <v>45280</v>
      </c>
      <c r="P72" s="240" t="s">
        <v>357</v>
      </c>
      <c r="Q72" s="240" t="s">
        <v>357</v>
      </c>
      <c r="R72" s="240" t="s">
        <v>357</v>
      </c>
      <c r="S72" s="191">
        <v>45280</v>
      </c>
      <c r="T72" s="199">
        <v>45280</v>
      </c>
      <c r="U72" s="198">
        <v>44935</v>
      </c>
      <c r="V72" s="516" t="s">
        <v>673</v>
      </c>
      <c r="W72" s="516">
        <v>45026</v>
      </c>
      <c r="X72" s="553">
        <v>45299</v>
      </c>
      <c r="Y72" s="323" t="s">
        <v>374</v>
      </c>
    </row>
    <row r="73" spans="1:25" s="115" customFormat="1" ht="34.35" customHeight="1" outlineLevel="2">
      <c r="A73" s="351" t="s">
        <v>570</v>
      </c>
      <c r="B73" s="323" t="s">
        <v>657</v>
      </c>
      <c r="C73" s="216" t="s">
        <v>506</v>
      </c>
      <c r="D73" s="201">
        <v>44550</v>
      </c>
      <c r="E73" s="216" t="s">
        <v>674</v>
      </c>
      <c r="F73" s="347">
        <v>20</v>
      </c>
      <c r="G73" s="347"/>
      <c r="H73" s="385">
        <f t="shared" si="2"/>
        <v>20</v>
      </c>
      <c r="I73" s="222" t="s">
        <v>1</v>
      </c>
      <c r="J73" s="222" t="s">
        <v>660</v>
      </c>
      <c r="K73" s="222" t="s">
        <v>661</v>
      </c>
      <c r="L73" s="222" t="s">
        <v>662</v>
      </c>
      <c r="M73" s="216" t="s">
        <v>401</v>
      </c>
      <c r="N73" s="218" t="s">
        <v>402</v>
      </c>
      <c r="O73" s="199">
        <v>44915</v>
      </c>
      <c r="P73" s="240" t="s">
        <v>357</v>
      </c>
      <c r="Q73" s="240" t="s">
        <v>357</v>
      </c>
      <c r="R73" s="240" t="s">
        <v>357</v>
      </c>
      <c r="S73" s="191">
        <v>44915</v>
      </c>
      <c r="T73" s="199">
        <v>44915</v>
      </c>
      <c r="U73" s="198">
        <v>44949</v>
      </c>
      <c r="V73" s="515" t="s">
        <v>675</v>
      </c>
      <c r="W73" s="516">
        <v>45299</v>
      </c>
      <c r="X73" s="553">
        <v>45033</v>
      </c>
      <c r="Y73" s="323" t="s">
        <v>350</v>
      </c>
    </row>
    <row r="74" spans="1:25" s="115" customFormat="1" ht="34.35" customHeight="1" outlineLevel="2">
      <c r="A74" s="351" t="s">
        <v>570</v>
      </c>
      <c r="B74" s="372">
        <v>306</v>
      </c>
      <c r="C74" s="232" t="s">
        <v>676</v>
      </c>
      <c r="D74" s="201">
        <v>44797</v>
      </c>
      <c r="E74" s="426" t="s">
        <v>677</v>
      </c>
      <c r="F74" s="330">
        <v>10</v>
      </c>
      <c r="G74" s="330">
        <v>0</v>
      </c>
      <c r="H74" s="330">
        <v>10</v>
      </c>
      <c r="I74" s="232" t="s">
        <v>1</v>
      </c>
      <c r="J74" s="361">
        <v>14675284</v>
      </c>
      <c r="K74" s="222"/>
      <c r="L74" s="232" t="s">
        <v>678</v>
      </c>
      <c r="M74" s="216" t="s">
        <v>465</v>
      </c>
      <c r="N74" s="331" t="s">
        <v>402</v>
      </c>
      <c r="O74" s="359">
        <v>44981</v>
      </c>
      <c r="P74" s="333">
        <v>0</v>
      </c>
      <c r="Q74" s="333">
        <v>0</v>
      </c>
      <c r="R74" s="333">
        <v>0</v>
      </c>
      <c r="S74" s="333">
        <v>0</v>
      </c>
      <c r="T74" s="333">
        <v>0</v>
      </c>
      <c r="U74" s="333">
        <v>0</v>
      </c>
      <c r="V74" s="516">
        <v>44942</v>
      </c>
      <c r="W74" s="516">
        <v>45033</v>
      </c>
      <c r="X74" s="553">
        <v>45170</v>
      </c>
      <c r="Y74" s="323" t="s">
        <v>374</v>
      </c>
    </row>
    <row r="75" spans="1:25" s="115" customFormat="1" ht="34.35" customHeight="1" outlineLevel="2">
      <c r="A75" s="351" t="s">
        <v>570</v>
      </c>
      <c r="B75" s="372">
        <v>306</v>
      </c>
      <c r="C75" s="232" t="s">
        <v>676</v>
      </c>
      <c r="D75" s="201">
        <v>44797</v>
      </c>
      <c r="E75" s="426" t="s">
        <v>679</v>
      </c>
      <c r="F75" s="330">
        <v>10</v>
      </c>
      <c r="G75" s="330">
        <v>0</v>
      </c>
      <c r="H75" s="330">
        <v>10</v>
      </c>
      <c r="I75" s="232" t="s">
        <v>1</v>
      </c>
      <c r="J75" s="361">
        <v>30050770</v>
      </c>
      <c r="K75" s="222"/>
      <c r="L75" s="232" t="s">
        <v>680</v>
      </c>
      <c r="M75" s="216" t="s">
        <v>401</v>
      </c>
      <c r="N75" s="331" t="s">
        <v>402</v>
      </c>
      <c r="O75" s="359">
        <v>45162</v>
      </c>
      <c r="P75" s="333">
        <v>0</v>
      </c>
      <c r="Q75" s="333">
        <v>0</v>
      </c>
      <c r="R75" s="333">
        <v>0</v>
      </c>
      <c r="S75" s="333">
        <v>0</v>
      </c>
      <c r="T75" s="333">
        <v>0</v>
      </c>
      <c r="U75" s="333">
        <v>0</v>
      </c>
      <c r="V75" s="199">
        <v>44981</v>
      </c>
      <c r="W75" s="516">
        <v>44981</v>
      </c>
      <c r="X75" s="553">
        <v>45275</v>
      </c>
      <c r="Y75" s="323" t="s">
        <v>374</v>
      </c>
    </row>
    <row r="76" spans="1:25" s="104" customFormat="1" ht="34.35" customHeight="1" outlineLevel="2">
      <c r="A76" s="351" t="s">
        <v>570</v>
      </c>
      <c r="B76" s="318" t="s">
        <v>681</v>
      </c>
      <c r="C76" s="215" t="s">
        <v>658</v>
      </c>
      <c r="D76" s="215"/>
      <c r="E76" s="216" t="s">
        <v>682</v>
      </c>
      <c r="F76" s="330">
        <v>34</v>
      </c>
      <c r="G76" s="330"/>
      <c r="H76" s="383">
        <f>F76-G76</f>
        <v>34</v>
      </c>
      <c r="I76" s="216" t="s">
        <v>1</v>
      </c>
      <c r="J76" s="222" t="s">
        <v>683</v>
      </c>
      <c r="K76" s="222" t="s">
        <v>684</v>
      </c>
      <c r="L76" s="222" t="s">
        <v>685</v>
      </c>
      <c r="M76" s="216" t="s">
        <v>347</v>
      </c>
      <c r="N76" s="219" t="s">
        <v>372</v>
      </c>
      <c r="O76" s="240">
        <v>45161</v>
      </c>
      <c r="P76" s="240" t="s">
        <v>357</v>
      </c>
      <c r="Q76" s="240" t="s">
        <v>357</v>
      </c>
      <c r="R76" s="240">
        <v>45161</v>
      </c>
      <c r="S76" s="191">
        <v>45016</v>
      </c>
      <c r="T76" s="199">
        <v>45016</v>
      </c>
      <c r="U76" s="198">
        <v>45016</v>
      </c>
      <c r="V76" s="199">
        <v>44926</v>
      </c>
      <c r="W76" s="516">
        <v>45291</v>
      </c>
      <c r="X76" s="553">
        <v>45291</v>
      </c>
      <c r="Y76" s="323" t="s">
        <v>374</v>
      </c>
    </row>
    <row r="77" spans="1:25" s="104" customFormat="1" ht="34.35" customHeight="1" outlineLevel="2">
      <c r="A77" s="351" t="s">
        <v>570</v>
      </c>
      <c r="B77" s="318" t="s">
        <v>681</v>
      </c>
      <c r="C77" s="215" t="s">
        <v>658</v>
      </c>
      <c r="D77" s="201">
        <v>44550</v>
      </c>
      <c r="E77" s="216" t="s">
        <v>682</v>
      </c>
      <c r="F77" s="330">
        <v>8</v>
      </c>
      <c r="G77" s="330"/>
      <c r="H77" s="382">
        <f>F77-G77</f>
        <v>8</v>
      </c>
      <c r="I77" s="216" t="s">
        <v>1</v>
      </c>
      <c r="J77" s="222" t="s">
        <v>683</v>
      </c>
      <c r="K77" s="222" t="s">
        <v>684</v>
      </c>
      <c r="L77" s="222" t="s">
        <v>685</v>
      </c>
      <c r="M77" s="216" t="s">
        <v>465</v>
      </c>
      <c r="N77" s="219" t="s">
        <v>402</v>
      </c>
      <c r="O77" s="199">
        <v>44732</v>
      </c>
      <c r="P77" s="240" t="s">
        <v>357</v>
      </c>
      <c r="Q77" s="240" t="s">
        <v>357</v>
      </c>
      <c r="R77" s="240" t="s">
        <v>357</v>
      </c>
      <c r="S77" s="191">
        <v>44732</v>
      </c>
      <c r="T77" s="199">
        <v>45016</v>
      </c>
      <c r="U77" s="198">
        <v>45016</v>
      </c>
      <c r="V77" s="199">
        <v>45016</v>
      </c>
      <c r="W77" s="516">
        <v>45016</v>
      </c>
      <c r="X77" s="553">
        <v>45291</v>
      </c>
      <c r="Y77" s="323" t="s">
        <v>374</v>
      </c>
    </row>
    <row r="78" spans="1:25" s="104" customFormat="1" ht="34.35" customHeight="1" outlineLevel="2">
      <c r="A78" s="351" t="s">
        <v>570</v>
      </c>
      <c r="B78" s="318" t="s">
        <v>681</v>
      </c>
      <c r="C78" s="215" t="s">
        <v>658</v>
      </c>
      <c r="D78" s="215"/>
      <c r="E78" s="216" t="s">
        <v>686</v>
      </c>
      <c r="F78" s="334">
        <v>52</v>
      </c>
      <c r="G78" s="334"/>
      <c r="H78" s="383">
        <f t="shared" si="2"/>
        <v>52</v>
      </c>
      <c r="I78" s="149" t="s">
        <v>1</v>
      </c>
      <c r="J78" s="204" t="s">
        <v>687</v>
      </c>
      <c r="K78" s="222"/>
      <c r="L78" s="204" t="s">
        <v>688</v>
      </c>
      <c r="M78" s="149" t="s">
        <v>347</v>
      </c>
      <c r="N78" s="151" t="s">
        <v>372</v>
      </c>
      <c r="O78" s="240">
        <v>45161</v>
      </c>
      <c r="P78" s="240" t="s">
        <v>357</v>
      </c>
      <c r="Q78" s="240" t="s">
        <v>357</v>
      </c>
      <c r="R78" s="240">
        <v>45161</v>
      </c>
      <c r="S78" s="191">
        <v>45153</v>
      </c>
      <c r="T78" s="199">
        <v>45161</v>
      </c>
      <c r="U78" s="198">
        <v>45169</v>
      </c>
      <c r="V78" s="199">
        <v>45016</v>
      </c>
      <c r="W78" s="516">
        <v>45016</v>
      </c>
      <c r="X78" s="553">
        <v>45169</v>
      </c>
      <c r="Y78" s="323" t="s">
        <v>374</v>
      </c>
    </row>
    <row r="79" spans="1:25" s="104" customFormat="1" ht="34.35" customHeight="1" outlineLevel="2">
      <c r="A79" s="351" t="s">
        <v>570</v>
      </c>
      <c r="B79" s="318" t="s">
        <v>681</v>
      </c>
      <c r="C79" s="215" t="s">
        <v>658</v>
      </c>
      <c r="D79" s="215"/>
      <c r="E79" s="216" t="s">
        <v>689</v>
      </c>
      <c r="F79" s="330">
        <v>20</v>
      </c>
      <c r="G79" s="330"/>
      <c r="H79" s="383">
        <f t="shared" si="2"/>
        <v>20</v>
      </c>
      <c r="I79" s="216" t="s">
        <v>392</v>
      </c>
      <c r="J79" s="222" t="s">
        <v>690</v>
      </c>
      <c r="K79" s="222" t="s">
        <v>691</v>
      </c>
      <c r="L79" s="222" t="s">
        <v>692</v>
      </c>
      <c r="M79" s="216" t="s">
        <v>693</v>
      </c>
      <c r="N79" s="219" t="s">
        <v>372</v>
      </c>
      <c r="O79" s="240">
        <v>45161</v>
      </c>
      <c r="P79" s="240" t="s">
        <v>357</v>
      </c>
      <c r="Q79" s="240" t="s">
        <v>357</v>
      </c>
      <c r="R79" s="240">
        <v>45161</v>
      </c>
      <c r="S79" s="191">
        <v>45161</v>
      </c>
      <c r="T79" s="199">
        <v>45161</v>
      </c>
      <c r="U79" s="198">
        <v>45161</v>
      </c>
      <c r="V79" s="315" t="s">
        <v>694</v>
      </c>
      <c r="W79" s="516">
        <v>45169</v>
      </c>
      <c r="X79" s="553">
        <v>45261</v>
      </c>
      <c r="Y79" s="323" t="s">
        <v>358</v>
      </c>
    </row>
    <row r="80" spans="1:25" s="115" customFormat="1" ht="34.35" customHeight="1" outlineLevel="2">
      <c r="A80" s="351" t="s">
        <v>570</v>
      </c>
      <c r="B80" s="291" t="s">
        <v>681</v>
      </c>
      <c r="C80" s="222" t="s">
        <v>658</v>
      </c>
      <c r="D80" s="201">
        <v>44627</v>
      </c>
      <c r="E80" s="216" t="s">
        <v>695</v>
      </c>
      <c r="F80" s="347">
        <v>10</v>
      </c>
      <c r="G80" s="347"/>
      <c r="H80" s="382">
        <f>F80-G80</f>
        <v>10</v>
      </c>
      <c r="I80" s="222" t="s">
        <v>1</v>
      </c>
      <c r="J80" s="222" t="s">
        <v>696</v>
      </c>
      <c r="K80" s="222" t="s">
        <v>697</v>
      </c>
      <c r="L80" s="222" t="s">
        <v>698</v>
      </c>
      <c r="M80" s="216" t="s">
        <v>699</v>
      </c>
      <c r="N80" s="229" t="s">
        <v>402</v>
      </c>
      <c r="O80" s="198">
        <v>44811</v>
      </c>
      <c r="P80" s="240" t="s">
        <v>357</v>
      </c>
      <c r="Q80" s="240" t="s">
        <v>357</v>
      </c>
      <c r="R80" s="240" t="s">
        <v>357</v>
      </c>
      <c r="S80" s="190" t="s">
        <v>357</v>
      </c>
      <c r="T80" s="199">
        <v>44811</v>
      </c>
      <c r="U80" s="198">
        <v>44811</v>
      </c>
      <c r="V80" s="316">
        <v>44926</v>
      </c>
      <c r="W80" s="516">
        <v>45279</v>
      </c>
      <c r="X80" s="553">
        <v>45299</v>
      </c>
      <c r="Y80" s="323" t="s">
        <v>374</v>
      </c>
    </row>
    <row r="81" spans="1:25" s="115" customFormat="1" ht="34.35" customHeight="1" outlineLevel="2">
      <c r="A81" s="351" t="s">
        <v>570</v>
      </c>
      <c r="B81" s="291" t="s">
        <v>681</v>
      </c>
      <c r="C81" s="222" t="s">
        <v>658</v>
      </c>
      <c r="D81" s="222"/>
      <c r="E81" s="216" t="s">
        <v>700</v>
      </c>
      <c r="F81" s="346">
        <v>52</v>
      </c>
      <c r="G81" s="346"/>
      <c r="H81" s="383">
        <f t="shared" si="2"/>
        <v>52</v>
      </c>
      <c r="I81" s="204" t="s">
        <v>1</v>
      </c>
      <c r="J81" s="204" t="s">
        <v>701</v>
      </c>
      <c r="K81" s="222"/>
      <c r="L81" s="204" t="s">
        <v>702</v>
      </c>
      <c r="M81" s="149" t="s">
        <v>347</v>
      </c>
      <c r="N81" s="205" t="s">
        <v>372</v>
      </c>
      <c r="O81" s="240">
        <v>45161</v>
      </c>
      <c r="P81" s="240" t="s">
        <v>357</v>
      </c>
      <c r="Q81" s="240" t="s">
        <v>357</v>
      </c>
      <c r="R81" s="240">
        <v>45161</v>
      </c>
      <c r="S81" s="190">
        <v>45139</v>
      </c>
      <c r="T81" s="198">
        <v>45139</v>
      </c>
      <c r="U81" s="198">
        <v>45161</v>
      </c>
      <c r="V81" s="515" t="s">
        <v>598</v>
      </c>
      <c r="W81" s="516">
        <v>45169</v>
      </c>
      <c r="X81" s="553">
        <v>45873</v>
      </c>
      <c r="Y81" s="323" t="s">
        <v>374</v>
      </c>
    </row>
    <row r="82" spans="1:25" s="115" customFormat="1" ht="34.35" customHeight="1" outlineLevel="2">
      <c r="A82" s="351" t="s">
        <v>570</v>
      </c>
      <c r="B82" s="291" t="s">
        <v>681</v>
      </c>
      <c r="C82" s="222" t="s">
        <v>658</v>
      </c>
      <c r="D82" s="201">
        <v>44550</v>
      </c>
      <c r="E82" s="216" t="s">
        <v>700</v>
      </c>
      <c r="F82" s="347">
        <v>32</v>
      </c>
      <c r="G82" s="347"/>
      <c r="H82" s="382">
        <f t="shared" si="2"/>
        <v>32</v>
      </c>
      <c r="I82" s="222" t="s">
        <v>1</v>
      </c>
      <c r="J82" s="222" t="s">
        <v>701</v>
      </c>
      <c r="K82" s="222" t="s">
        <v>703</v>
      </c>
      <c r="L82" s="222" t="s">
        <v>702</v>
      </c>
      <c r="M82" s="216" t="s">
        <v>699</v>
      </c>
      <c r="N82" s="229" t="s">
        <v>402</v>
      </c>
      <c r="O82" s="198">
        <v>44732</v>
      </c>
      <c r="P82" s="240" t="s">
        <v>357</v>
      </c>
      <c r="Q82" s="240" t="s">
        <v>357</v>
      </c>
      <c r="R82" s="240" t="s">
        <v>357</v>
      </c>
      <c r="S82" s="190">
        <v>44732</v>
      </c>
      <c r="T82" s="199">
        <v>45139</v>
      </c>
      <c r="U82" s="198">
        <v>45161</v>
      </c>
      <c r="V82" s="315" t="s">
        <v>379</v>
      </c>
      <c r="W82" s="516">
        <v>45873</v>
      </c>
      <c r="X82" s="553">
        <v>45873</v>
      </c>
      <c r="Y82" s="323" t="s">
        <v>374</v>
      </c>
    </row>
    <row r="83" spans="1:25" s="115" customFormat="1" ht="34.35" customHeight="1" outlineLevel="2">
      <c r="A83" s="351" t="s">
        <v>570</v>
      </c>
      <c r="B83" s="318" t="s">
        <v>681</v>
      </c>
      <c r="C83" s="215" t="s">
        <v>658</v>
      </c>
      <c r="D83" s="201">
        <v>44596</v>
      </c>
      <c r="E83" s="216" t="s">
        <v>704</v>
      </c>
      <c r="F83" s="328">
        <v>28</v>
      </c>
      <c r="G83" s="328"/>
      <c r="H83" s="382">
        <f>F83-G83</f>
        <v>28</v>
      </c>
      <c r="I83" s="216" t="s">
        <v>1</v>
      </c>
      <c r="J83" s="222" t="s">
        <v>687</v>
      </c>
      <c r="K83" s="222" t="s">
        <v>377</v>
      </c>
      <c r="L83" s="222" t="s">
        <v>688</v>
      </c>
      <c r="M83" s="216" t="s">
        <v>401</v>
      </c>
      <c r="N83" s="229" t="s">
        <v>402</v>
      </c>
      <c r="O83" s="240">
        <v>44961</v>
      </c>
      <c r="P83" s="240" t="s">
        <v>357</v>
      </c>
      <c r="Q83" s="240" t="s">
        <v>357</v>
      </c>
      <c r="R83" s="240" t="s">
        <v>357</v>
      </c>
      <c r="S83" s="189" t="s">
        <v>357</v>
      </c>
      <c r="T83" s="240">
        <v>45161</v>
      </c>
      <c r="U83" s="198">
        <v>45169</v>
      </c>
      <c r="V83" s="315" t="s">
        <v>379</v>
      </c>
      <c r="W83" s="516">
        <v>45873</v>
      </c>
      <c r="X83" s="553">
        <v>45607</v>
      </c>
      <c r="Y83" s="323" t="s">
        <v>374</v>
      </c>
    </row>
    <row r="84" spans="1:25" s="115" customFormat="1" ht="34.35" customHeight="1" outlineLevel="2">
      <c r="A84" s="351" t="s">
        <v>570</v>
      </c>
      <c r="B84" s="291" t="s">
        <v>681</v>
      </c>
      <c r="C84" s="222" t="s">
        <v>506</v>
      </c>
      <c r="D84" s="201">
        <v>44550</v>
      </c>
      <c r="E84" s="216" t="s">
        <v>705</v>
      </c>
      <c r="F84" s="347">
        <v>97</v>
      </c>
      <c r="G84" s="347"/>
      <c r="H84" s="382">
        <f t="shared" si="2"/>
        <v>97</v>
      </c>
      <c r="I84" s="222" t="s">
        <v>1</v>
      </c>
      <c r="J84" s="222" t="s">
        <v>706</v>
      </c>
      <c r="K84" s="222" t="s">
        <v>707</v>
      </c>
      <c r="L84" s="222" t="s">
        <v>708</v>
      </c>
      <c r="M84" s="216" t="s">
        <v>347</v>
      </c>
      <c r="N84" s="229" t="s">
        <v>402</v>
      </c>
      <c r="O84" s="198">
        <v>45280</v>
      </c>
      <c r="P84" s="240" t="s">
        <v>357</v>
      </c>
      <c r="Q84" s="240" t="s">
        <v>357</v>
      </c>
      <c r="R84" s="240" t="s">
        <v>357</v>
      </c>
      <c r="S84" s="190">
        <v>45280</v>
      </c>
      <c r="T84" s="198">
        <v>44986</v>
      </c>
      <c r="U84" s="198">
        <v>45110</v>
      </c>
      <c r="V84" s="515" t="s">
        <v>598</v>
      </c>
      <c r="W84" s="516">
        <v>45331</v>
      </c>
      <c r="X84" s="553">
        <v>45809</v>
      </c>
      <c r="Y84" s="323" t="s">
        <v>358</v>
      </c>
    </row>
    <row r="85" spans="1:25" s="115" customFormat="1" ht="34.35" customHeight="1" outlineLevel="2">
      <c r="A85" s="351" t="s">
        <v>570</v>
      </c>
      <c r="B85" s="404" t="s">
        <v>709</v>
      </c>
      <c r="C85" s="222" t="s">
        <v>506</v>
      </c>
      <c r="D85" s="201">
        <v>44550</v>
      </c>
      <c r="E85" s="217" t="s">
        <v>710</v>
      </c>
      <c r="F85" s="347">
        <v>16</v>
      </c>
      <c r="G85" s="327">
        <v>16</v>
      </c>
      <c r="H85" s="382">
        <f t="shared" si="2"/>
        <v>0</v>
      </c>
      <c r="I85" s="222" t="s">
        <v>1</v>
      </c>
      <c r="J85" s="222" t="s">
        <v>711</v>
      </c>
      <c r="K85" s="222" t="s">
        <v>712</v>
      </c>
      <c r="L85" s="222" t="s">
        <v>713</v>
      </c>
      <c r="M85" s="216" t="s">
        <v>401</v>
      </c>
      <c r="N85" s="229" t="s">
        <v>402</v>
      </c>
      <c r="O85" s="198">
        <v>44915</v>
      </c>
      <c r="P85" s="240" t="s">
        <v>357</v>
      </c>
      <c r="Q85" s="240" t="s">
        <v>357</v>
      </c>
      <c r="R85" s="240" t="s">
        <v>357</v>
      </c>
      <c r="S85" s="190">
        <v>44915</v>
      </c>
      <c r="T85" s="198">
        <v>44915</v>
      </c>
      <c r="U85" s="198">
        <v>44915</v>
      </c>
      <c r="V85" s="315" t="s">
        <v>434</v>
      </c>
      <c r="W85" s="516">
        <v>45471</v>
      </c>
      <c r="X85" s="553">
        <v>45169</v>
      </c>
      <c r="Y85" s="323" t="s">
        <v>374</v>
      </c>
    </row>
    <row r="86" spans="1:25" s="115" customFormat="1" ht="34.35" customHeight="1" outlineLevel="2">
      <c r="A86" s="351" t="s">
        <v>570</v>
      </c>
      <c r="B86" s="404" t="s">
        <v>709</v>
      </c>
      <c r="C86" s="220" t="s">
        <v>658</v>
      </c>
      <c r="D86" s="201">
        <v>44596</v>
      </c>
      <c r="E86" s="217" t="s">
        <v>714</v>
      </c>
      <c r="F86" s="347">
        <v>20</v>
      </c>
      <c r="G86" s="327">
        <v>20</v>
      </c>
      <c r="H86" s="382">
        <f>F86-G86</f>
        <v>0</v>
      </c>
      <c r="I86" s="222" t="s">
        <v>392</v>
      </c>
      <c r="J86" s="222" t="s">
        <v>715</v>
      </c>
      <c r="K86" s="222" t="s">
        <v>716</v>
      </c>
      <c r="L86" s="222" t="s">
        <v>717</v>
      </c>
      <c r="M86" s="216" t="s">
        <v>465</v>
      </c>
      <c r="N86" s="229" t="s">
        <v>402</v>
      </c>
      <c r="O86" s="240">
        <v>44777</v>
      </c>
      <c r="P86" s="240" t="s">
        <v>357</v>
      </c>
      <c r="Q86" s="240" t="s">
        <v>357</v>
      </c>
      <c r="R86" s="240" t="s">
        <v>357</v>
      </c>
      <c r="S86" s="189" t="s">
        <v>357</v>
      </c>
      <c r="T86" s="240">
        <v>44777</v>
      </c>
      <c r="U86" s="198">
        <v>44803</v>
      </c>
      <c r="V86" s="315" t="s">
        <v>504</v>
      </c>
      <c r="W86" s="516">
        <v>45169</v>
      </c>
      <c r="X86" s="553">
        <v>45083</v>
      </c>
      <c r="Y86" s="323" t="s">
        <v>374</v>
      </c>
    </row>
    <row r="87" spans="1:25" s="115" customFormat="1" ht="34.35" customHeight="1" outlineLevel="2">
      <c r="A87" s="351" t="s">
        <v>570</v>
      </c>
      <c r="B87" s="404" t="s">
        <v>709</v>
      </c>
      <c r="C87" s="222" t="s">
        <v>506</v>
      </c>
      <c r="D87" s="201">
        <v>44550</v>
      </c>
      <c r="E87" s="217" t="s">
        <v>718</v>
      </c>
      <c r="F87" s="347">
        <v>28</v>
      </c>
      <c r="G87" s="624">
        <v>28</v>
      </c>
      <c r="H87" s="382">
        <f t="shared" si="2"/>
        <v>0</v>
      </c>
      <c r="I87" s="222" t="s">
        <v>392</v>
      </c>
      <c r="J87" s="222" t="s">
        <v>719</v>
      </c>
      <c r="K87" s="222" t="s">
        <v>720</v>
      </c>
      <c r="L87" s="222" t="s">
        <v>721</v>
      </c>
      <c r="M87" s="216" t="s">
        <v>401</v>
      </c>
      <c r="N87" s="229" t="s">
        <v>402</v>
      </c>
      <c r="O87" s="198">
        <v>44915</v>
      </c>
      <c r="P87" s="240" t="s">
        <v>357</v>
      </c>
      <c r="Q87" s="240" t="s">
        <v>357</v>
      </c>
      <c r="R87" s="240" t="s">
        <v>357</v>
      </c>
      <c r="S87" s="190">
        <v>44915</v>
      </c>
      <c r="T87" s="198">
        <v>44915</v>
      </c>
      <c r="U87" s="198">
        <v>44835</v>
      </c>
      <c r="V87" s="199">
        <v>45016</v>
      </c>
      <c r="W87" s="516">
        <v>45083</v>
      </c>
      <c r="X87" s="553">
        <v>45291</v>
      </c>
      <c r="Y87" s="323" t="s">
        <v>545</v>
      </c>
    </row>
    <row r="88" spans="1:25" s="115" customFormat="1" ht="34.35" customHeight="1" outlineLevel="2">
      <c r="A88" s="351" t="s">
        <v>570</v>
      </c>
      <c r="B88" s="404" t="s">
        <v>709</v>
      </c>
      <c r="C88" s="220" t="s">
        <v>658</v>
      </c>
      <c r="D88" s="201">
        <v>44587</v>
      </c>
      <c r="E88" s="216" t="s">
        <v>722</v>
      </c>
      <c r="F88" s="347">
        <v>91</v>
      </c>
      <c r="G88" s="347"/>
      <c r="H88" s="382">
        <f>F88-G88</f>
        <v>91</v>
      </c>
      <c r="I88" s="222" t="s">
        <v>1</v>
      </c>
      <c r="J88" s="222" t="s">
        <v>723</v>
      </c>
      <c r="K88" s="222" t="s">
        <v>724</v>
      </c>
      <c r="L88" s="222" t="s">
        <v>725</v>
      </c>
      <c r="M88" s="216" t="s">
        <v>347</v>
      </c>
      <c r="N88" s="229" t="s">
        <v>402</v>
      </c>
      <c r="O88" s="240">
        <v>45317</v>
      </c>
      <c r="P88" s="240" t="s">
        <v>357</v>
      </c>
      <c r="Q88" s="240" t="s">
        <v>357</v>
      </c>
      <c r="R88" s="240" t="s">
        <v>357</v>
      </c>
      <c r="S88" s="189" t="s">
        <v>357</v>
      </c>
      <c r="T88" s="240">
        <v>45152</v>
      </c>
      <c r="U88" s="198">
        <v>45172</v>
      </c>
      <c r="V88" s="515" t="s">
        <v>726</v>
      </c>
      <c r="W88" s="516">
        <v>44991</v>
      </c>
      <c r="X88" s="553">
        <v>45792</v>
      </c>
      <c r="Y88" s="323" t="s">
        <v>374</v>
      </c>
    </row>
    <row r="89" spans="1:25" s="115" customFormat="1" ht="34.35" customHeight="1" outlineLevel="2">
      <c r="A89" s="351" t="s">
        <v>570</v>
      </c>
      <c r="B89" s="404" t="s">
        <v>709</v>
      </c>
      <c r="C89" s="220" t="s">
        <v>658</v>
      </c>
      <c r="D89" s="201">
        <v>44587</v>
      </c>
      <c r="E89" s="216" t="s">
        <v>727</v>
      </c>
      <c r="F89" s="347">
        <v>19</v>
      </c>
      <c r="G89" s="347"/>
      <c r="H89" s="382">
        <f>F89-G89</f>
        <v>19</v>
      </c>
      <c r="I89" s="222" t="s">
        <v>392</v>
      </c>
      <c r="J89" s="222" t="s">
        <v>728</v>
      </c>
      <c r="K89" s="222" t="s">
        <v>729</v>
      </c>
      <c r="L89" s="222" t="s">
        <v>730</v>
      </c>
      <c r="M89" s="216" t="s">
        <v>401</v>
      </c>
      <c r="N89" s="218" t="s">
        <v>402</v>
      </c>
      <c r="O89" s="240">
        <v>44952</v>
      </c>
      <c r="P89" s="240" t="s">
        <v>357</v>
      </c>
      <c r="Q89" s="240" t="s">
        <v>357</v>
      </c>
      <c r="R89" s="240" t="s">
        <v>357</v>
      </c>
      <c r="S89" s="189" t="s">
        <v>357</v>
      </c>
      <c r="T89" s="240">
        <v>45011</v>
      </c>
      <c r="U89" s="198">
        <v>45011</v>
      </c>
      <c r="V89" s="515" t="s">
        <v>731</v>
      </c>
      <c r="W89" s="516">
        <v>45323</v>
      </c>
      <c r="X89" s="553">
        <v>45317</v>
      </c>
      <c r="Y89" s="323" t="s">
        <v>374</v>
      </c>
    </row>
    <row r="90" spans="1:25" s="115" customFormat="1" ht="34.35" customHeight="1" outlineLevel="2">
      <c r="A90" s="351" t="s">
        <v>570</v>
      </c>
      <c r="B90" s="404" t="s">
        <v>709</v>
      </c>
      <c r="C90" s="222" t="s">
        <v>506</v>
      </c>
      <c r="D90" s="201">
        <v>44550</v>
      </c>
      <c r="E90" s="216" t="s">
        <v>732</v>
      </c>
      <c r="F90" s="347">
        <v>96</v>
      </c>
      <c r="G90" s="347"/>
      <c r="H90" s="382">
        <f t="shared" si="2"/>
        <v>96</v>
      </c>
      <c r="I90" s="222" t="s">
        <v>1</v>
      </c>
      <c r="J90" s="222" t="s">
        <v>733</v>
      </c>
      <c r="K90" s="222" t="s">
        <v>377</v>
      </c>
      <c r="L90" s="222" t="s">
        <v>734</v>
      </c>
      <c r="M90" s="216" t="s">
        <v>347</v>
      </c>
      <c r="N90" s="229" t="s">
        <v>402</v>
      </c>
      <c r="O90" s="198">
        <v>45280</v>
      </c>
      <c r="P90" s="240" t="s">
        <v>357</v>
      </c>
      <c r="Q90" s="240" t="s">
        <v>357</v>
      </c>
      <c r="R90" s="240" t="s">
        <v>357</v>
      </c>
      <c r="S90" s="190">
        <v>45280</v>
      </c>
      <c r="T90" s="198">
        <v>45280</v>
      </c>
      <c r="U90" s="198">
        <v>45280</v>
      </c>
      <c r="V90" s="515" t="s">
        <v>420</v>
      </c>
      <c r="W90" s="516">
        <v>44952</v>
      </c>
      <c r="X90" s="553">
        <v>45320</v>
      </c>
      <c r="Y90" s="323" t="s">
        <v>358</v>
      </c>
    </row>
    <row r="91" spans="1:25" s="115" customFormat="1" ht="34.35" customHeight="1" outlineLevel="2">
      <c r="A91" s="351" t="s">
        <v>570</v>
      </c>
      <c r="B91" s="372">
        <v>308</v>
      </c>
      <c r="C91" s="232" t="s">
        <v>676</v>
      </c>
      <c r="D91" s="201">
        <v>44797</v>
      </c>
      <c r="E91" s="426" t="s">
        <v>735</v>
      </c>
      <c r="F91" s="330">
        <v>5</v>
      </c>
      <c r="G91" s="330">
        <v>0</v>
      </c>
      <c r="H91" s="330">
        <v>5</v>
      </c>
      <c r="I91" s="232" t="s">
        <v>1</v>
      </c>
      <c r="J91" s="361">
        <v>30058972</v>
      </c>
      <c r="K91" s="222"/>
      <c r="L91" s="232" t="s">
        <v>713</v>
      </c>
      <c r="M91" s="216" t="s">
        <v>401</v>
      </c>
      <c r="N91" s="331" t="s">
        <v>402</v>
      </c>
      <c r="O91" s="359">
        <v>45162</v>
      </c>
      <c r="P91" s="333">
        <v>0</v>
      </c>
      <c r="Q91" s="333">
        <v>0</v>
      </c>
      <c r="R91" s="333">
        <v>0</v>
      </c>
      <c r="S91" s="333">
        <v>0</v>
      </c>
      <c r="T91" s="333">
        <v>0</v>
      </c>
      <c r="U91" s="333">
        <v>0</v>
      </c>
      <c r="V91" s="199">
        <v>44982</v>
      </c>
      <c r="W91" s="516">
        <v>44935</v>
      </c>
      <c r="X91" s="553">
        <v>45466</v>
      </c>
      <c r="Y91" s="323" t="s">
        <v>374</v>
      </c>
    </row>
    <row r="92" spans="1:25" s="115" customFormat="1" ht="34.35" customHeight="1" outlineLevel="2">
      <c r="A92" s="351" t="s">
        <v>570</v>
      </c>
      <c r="B92" s="372">
        <v>308</v>
      </c>
      <c r="C92" s="232" t="s">
        <v>676</v>
      </c>
      <c r="D92" s="201">
        <v>44797</v>
      </c>
      <c r="E92" s="426" t="s">
        <v>736</v>
      </c>
      <c r="F92" s="330">
        <v>52</v>
      </c>
      <c r="G92" s="330">
        <v>0</v>
      </c>
      <c r="H92" s="330">
        <v>52</v>
      </c>
      <c r="I92" s="232" t="s">
        <v>1</v>
      </c>
      <c r="J92" s="361">
        <v>30062367</v>
      </c>
      <c r="K92" s="222"/>
      <c r="L92" s="232" t="s">
        <v>730</v>
      </c>
      <c r="M92" s="232" t="s">
        <v>486</v>
      </c>
      <c r="N92" s="331" t="s">
        <v>402</v>
      </c>
      <c r="O92" s="359">
        <v>45528</v>
      </c>
      <c r="P92" s="333">
        <v>0</v>
      </c>
      <c r="Q92" s="333">
        <v>0</v>
      </c>
      <c r="R92" s="333">
        <v>0</v>
      </c>
      <c r="S92" s="333">
        <v>0</v>
      </c>
      <c r="T92" s="333">
        <v>0</v>
      </c>
      <c r="U92" s="333">
        <v>0</v>
      </c>
      <c r="V92" s="199">
        <v>45162</v>
      </c>
      <c r="W92" s="516">
        <v>45466</v>
      </c>
      <c r="X92" s="553">
        <v>45589</v>
      </c>
      <c r="Y92" s="323" t="s">
        <v>374</v>
      </c>
    </row>
    <row r="93" spans="1:25" s="104" customFormat="1" ht="34.35" customHeight="1">
      <c r="A93" s="351" t="s">
        <v>570</v>
      </c>
      <c r="B93" s="293" t="s">
        <v>737</v>
      </c>
      <c r="C93" s="220" t="s">
        <v>658</v>
      </c>
      <c r="D93" s="221"/>
      <c r="E93" s="216" t="s">
        <v>738</v>
      </c>
      <c r="F93" s="346">
        <v>34</v>
      </c>
      <c r="G93" s="346"/>
      <c r="H93" s="384">
        <f t="shared" si="2"/>
        <v>34</v>
      </c>
      <c r="I93" s="204" t="s">
        <v>392</v>
      </c>
      <c r="J93" s="204" t="s">
        <v>739</v>
      </c>
      <c r="K93" s="222" t="s">
        <v>740</v>
      </c>
      <c r="L93" s="204" t="s">
        <v>741</v>
      </c>
      <c r="M93" s="149" t="s">
        <v>395</v>
      </c>
      <c r="N93" s="205" t="s">
        <v>372</v>
      </c>
      <c r="O93" s="240">
        <v>45161</v>
      </c>
      <c r="P93" s="240" t="s">
        <v>357</v>
      </c>
      <c r="Q93" s="240" t="s">
        <v>357</v>
      </c>
      <c r="R93" s="240">
        <v>45161</v>
      </c>
      <c r="S93" s="190">
        <v>44805</v>
      </c>
      <c r="T93" s="198">
        <v>44805</v>
      </c>
      <c r="U93" s="198">
        <v>45139</v>
      </c>
      <c r="V93" s="199">
        <v>45528</v>
      </c>
      <c r="W93" s="516">
        <v>45528</v>
      </c>
      <c r="X93" s="553">
        <v>45261</v>
      </c>
      <c r="Y93" s="323" t="s">
        <v>350</v>
      </c>
    </row>
    <row r="94" spans="1:25" s="115" customFormat="1" ht="34.35" customHeight="1">
      <c r="A94" s="351" t="s">
        <v>570</v>
      </c>
      <c r="B94" s="293" t="s">
        <v>737</v>
      </c>
      <c r="C94" s="220" t="s">
        <v>658</v>
      </c>
      <c r="D94" s="201">
        <v>44627</v>
      </c>
      <c r="E94" s="216" t="s">
        <v>742</v>
      </c>
      <c r="F94" s="347">
        <v>100</v>
      </c>
      <c r="G94" s="347"/>
      <c r="H94" s="382">
        <f>F94-G94</f>
        <v>100</v>
      </c>
      <c r="I94" s="222" t="s">
        <v>392</v>
      </c>
      <c r="J94" s="222" t="s">
        <v>743</v>
      </c>
      <c r="K94" s="222" t="s">
        <v>744</v>
      </c>
      <c r="L94" s="222" t="s">
        <v>745</v>
      </c>
      <c r="M94" s="216" t="s">
        <v>395</v>
      </c>
      <c r="N94" s="229" t="s">
        <v>402</v>
      </c>
      <c r="O94" s="198">
        <v>45358</v>
      </c>
      <c r="P94" s="240" t="s">
        <v>357</v>
      </c>
      <c r="Q94" s="240" t="s">
        <v>357</v>
      </c>
      <c r="R94" s="240" t="s">
        <v>357</v>
      </c>
      <c r="S94" s="190" t="s">
        <v>357</v>
      </c>
      <c r="T94" s="199">
        <v>45358</v>
      </c>
      <c r="U94" s="198">
        <v>45358</v>
      </c>
      <c r="V94" s="515" t="s">
        <v>746</v>
      </c>
      <c r="W94" s="516">
        <v>45261</v>
      </c>
      <c r="X94" s="553">
        <v>45358</v>
      </c>
      <c r="Y94" s="323" t="s">
        <v>350</v>
      </c>
    </row>
    <row r="95" spans="1:25" s="104" customFormat="1" ht="34.35" customHeight="1">
      <c r="A95" s="351" t="s">
        <v>570</v>
      </c>
      <c r="B95" s="293" t="s">
        <v>737</v>
      </c>
      <c r="C95" s="220" t="s">
        <v>658</v>
      </c>
      <c r="D95" s="221"/>
      <c r="E95" s="222" t="s">
        <v>747</v>
      </c>
      <c r="F95" s="346">
        <v>80</v>
      </c>
      <c r="G95" s="346"/>
      <c r="H95" s="383">
        <f t="shared" si="2"/>
        <v>80</v>
      </c>
      <c r="I95" s="204" t="s">
        <v>1</v>
      </c>
      <c r="J95" s="204" t="s">
        <v>748</v>
      </c>
      <c r="K95" s="222"/>
      <c r="L95" s="204" t="s">
        <v>749</v>
      </c>
      <c r="M95" s="149" t="s">
        <v>347</v>
      </c>
      <c r="N95" s="205" t="s">
        <v>372</v>
      </c>
      <c r="O95" s="240">
        <v>45161</v>
      </c>
      <c r="P95" s="240" t="s">
        <v>357</v>
      </c>
      <c r="Q95" s="240" t="s">
        <v>357</v>
      </c>
      <c r="R95" s="240">
        <v>45161</v>
      </c>
      <c r="S95" s="190">
        <v>44804</v>
      </c>
      <c r="T95" s="198">
        <v>44804</v>
      </c>
      <c r="U95" s="198">
        <v>44804</v>
      </c>
      <c r="V95" s="516">
        <v>45358</v>
      </c>
      <c r="W95" s="516">
        <v>45358</v>
      </c>
      <c r="X95" s="553">
        <v>45351</v>
      </c>
      <c r="Y95" s="323" t="s">
        <v>374</v>
      </c>
    </row>
    <row r="96" spans="1:25" s="104" customFormat="1" ht="34.35" customHeight="1">
      <c r="A96" s="351" t="s">
        <v>570</v>
      </c>
      <c r="B96" s="293" t="s">
        <v>737</v>
      </c>
      <c r="C96" s="220" t="s">
        <v>658</v>
      </c>
      <c r="D96" s="221"/>
      <c r="E96" s="222" t="s">
        <v>750</v>
      </c>
      <c r="F96" s="347">
        <v>80</v>
      </c>
      <c r="G96" s="347"/>
      <c r="H96" s="383">
        <f t="shared" si="2"/>
        <v>80</v>
      </c>
      <c r="I96" s="222" t="s">
        <v>1</v>
      </c>
      <c r="J96" s="222" t="s">
        <v>751</v>
      </c>
      <c r="K96" s="222"/>
      <c r="L96" s="222" t="s">
        <v>752</v>
      </c>
      <c r="M96" s="216" t="s">
        <v>347</v>
      </c>
      <c r="N96" s="229" t="s">
        <v>372</v>
      </c>
      <c r="O96" s="240">
        <v>45161</v>
      </c>
      <c r="P96" s="240" t="s">
        <v>357</v>
      </c>
      <c r="Q96" s="240" t="s">
        <v>357</v>
      </c>
      <c r="R96" s="240">
        <v>45161</v>
      </c>
      <c r="S96" s="190">
        <v>45037</v>
      </c>
      <c r="T96" s="198">
        <v>45037</v>
      </c>
      <c r="U96" s="198">
        <v>45037</v>
      </c>
      <c r="V96" s="516" t="s">
        <v>379</v>
      </c>
      <c r="W96" s="516">
        <v>45161</v>
      </c>
      <c r="X96" s="553">
        <v>45351</v>
      </c>
      <c r="Y96" s="323" t="s">
        <v>374</v>
      </c>
    </row>
    <row r="97" spans="1:25" s="115" customFormat="1" ht="34.35" customHeight="1">
      <c r="A97" s="351" t="s">
        <v>570</v>
      </c>
      <c r="B97" s="293" t="s">
        <v>737</v>
      </c>
      <c r="C97" s="220" t="s">
        <v>506</v>
      </c>
      <c r="D97" s="201">
        <v>44550</v>
      </c>
      <c r="E97" s="216" t="s">
        <v>753</v>
      </c>
      <c r="F97" s="347">
        <v>19</v>
      </c>
      <c r="G97" s="347"/>
      <c r="H97" s="382">
        <f t="shared" si="2"/>
        <v>19</v>
      </c>
      <c r="I97" s="222" t="s">
        <v>1</v>
      </c>
      <c r="J97" s="222" t="s">
        <v>754</v>
      </c>
      <c r="K97" s="222" t="s">
        <v>755</v>
      </c>
      <c r="L97" s="222" t="s">
        <v>756</v>
      </c>
      <c r="M97" s="216" t="s">
        <v>401</v>
      </c>
      <c r="N97" s="229" t="s">
        <v>402</v>
      </c>
      <c r="O97" s="198">
        <v>44915</v>
      </c>
      <c r="P97" s="240" t="s">
        <v>357</v>
      </c>
      <c r="Q97" s="240" t="s">
        <v>357</v>
      </c>
      <c r="R97" s="240" t="s">
        <v>357</v>
      </c>
      <c r="S97" s="190">
        <v>44915</v>
      </c>
      <c r="T97" s="198">
        <v>44915</v>
      </c>
      <c r="U97" s="198">
        <v>44915</v>
      </c>
      <c r="V97" s="316" t="s">
        <v>757</v>
      </c>
      <c r="W97" s="516">
        <v>45351</v>
      </c>
      <c r="X97" s="553">
        <v>45166</v>
      </c>
      <c r="Y97" s="323" t="s">
        <v>374</v>
      </c>
    </row>
    <row r="98" spans="1:25" s="115" customFormat="1" ht="34.35" customHeight="1">
      <c r="A98" s="351" t="s">
        <v>570</v>
      </c>
      <c r="B98" s="293" t="s">
        <v>737</v>
      </c>
      <c r="C98" s="220" t="s">
        <v>658</v>
      </c>
      <c r="D98" s="201">
        <v>44587</v>
      </c>
      <c r="E98" s="222" t="s">
        <v>738</v>
      </c>
      <c r="F98" s="347">
        <v>34</v>
      </c>
      <c r="G98" s="347"/>
      <c r="H98" s="385">
        <f t="shared" si="2"/>
        <v>34</v>
      </c>
      <c r="I98" s="224" t="s">
        <v>392</v>
      </c>
      <c r="J98" s="224">
        <v>30061240</v>
      </c>
      <c r="K98" s="224" t="s">
        <v>740</v>
      </c>
      <c r="L98" s="224" t="s">
        <v>741</v>
      </c>
      <c r="M98" s="216" t="s">
        <v>465</v>
      </c>
      <c r="N98" s="218" t="s">
        <v>402</v>
      </c>
      <c r="O98" s="288">
        <v>44768</v>
      </c>
      <c r="P98" s="240" t="s">
        <v>357</v>
      </c>
      <c r="Q98" s="240" t="s">
        <v>357</v>
      </c>
      <c r="R98" s="240" t="s">
        <v>357</v>
      </c>
      <c r="S98" s="153" t="s">
        <v>357</v>
      </c>
      <c r="T98" s="199">
        <v>44986</v>
      </c>
      <c r="U98" s="198">
        <v>45139</v>
      </c>
      <c r="V98" s="316">
        <v>44926</v>
      </c>
      <c r="W98" s="516">
        <v>45291</v>
      </c>
      <c r="X98" s="553">
        <v>45200</v>
      </c>
      <c r="Y98" s="323" t="s">
        <v>350</v>
      </c>
    </row>
    <row r="99" spans="1:25" s="115" customFormat="1" ht="34.35" customHeight="1">
      <c r="A99" s="351" t="s">
        <v>570</v>
      </c>
      <c r="B99" s="293" t="s">
        <v>737</v>
      </c>
      <c r="C99" s="220" t="s">
        <v>506</v>
      </c>
      <c r="D99" s="201">
        <v>44550</v>
      </c>
      <c r="E99" s="216" t="s">
        <v>758</v>
      </c>
      <c r="F99" s="347">
        <v>16</v>
      </c>
      <c r="G99" s="347"/>
      <c r="H99" s="382">
        <f t="shared" si="2"/>
        <v>16</v>
      </c>
      <c r="I99" s="222" t="s">
        <v>1</v>
      </c>
      <c r="J99" s="222" t="s">
        <v>759</v>
      </c>
      <c r="K99" s="222" t="s">
        <v>760</v>
      </c>
      <c r="L99" s="222" t="s">
        <v>761</v>
      </c>
      <c r="M99" s="216" t="s">
        <v>401</v>
      </c>
      <c r="N99" s="229" t="s">
        <v>402</v>
      </c>
      <c r="O99" s="198">
        <v>44915</v>
      </c>
      <c r="P99" s="240" t="s">
        <v>357</v>
      </c>
      <c r="Q99" s="240" t="s">
        <v>357</v>
      </c>
      <c r="R99" s="240" t="s">
        <v>357</v>
      </c>
      <c r="S99" s="190">
        <v>44915</v>
      </c>
      <c r="T99" s="198">
        <v>44915</v>
      </c>
      <c r="U99" s="198">
        <v>44915</v>
      </c>
      <c r="V99" s="515" t="s">
        <v>746</v>
      </c>
      <c r="W99" s="516">
        <v>45139</v>
      </c>
      <c r="X99" s="553">
        <v>45166</v>
      </c>
      <c r="Y99" s="323" t="s">
        <v>374</v>
      </c>
    </row>
    <row r="100" spans="1:25" s="104" customFormat="1" ht="34.35" customHeight="1" outlineLevel="2">
      <c r="A100" s="351" t="s">
        <v>570</v>
      </c>
      <c r="B100" s="368" t="s">
        <v>762</v>
      </c>
      <c r="C100" s="223" t="s">
        <v>506</v>
      </c>
      <c r="D100" s="201">
        <v>44550</v>
      </c>
      <c r="E100" s="222" t="s">
        <v>763</v>
      </c>
      <c r="F100" s="347">
        <v>27</v>
      </c>
      <c r="G100" s="347"/>
      <c r="H100" s="385">
        <f>F100-G100</f>
        <v>27</v>
      </c>
      <c r="I100" s="224" t="s">
        <v>1</v>
      </c>
      <c r="J100" s="224" t="s">
        <v>764</v>
      </c>
      <c r="K100" s="224" t="s">
        <v>765</v>
      </c>
      <c r="L100" s="224" t="s">
        <v>766</v>
      </c>
      <c r="M100" s="216" t="s">
        <v>401</v>
      </c>
      <c r="N100" s="222" t="s">
        <v>402</v>
      </c>
      <c r="O100" s="198">
        <v>44915</v>
      </c>
      <c r="P100" s="240" t="s">
        <v>357</v>
      </c>
      <c r="Q100" s="240" t="s">
        <v>357</v>
      </c>
      <c r="R100" s="240" t="s">
        <v>357</v>
      </c>
      <c r="S100" s="190">
        <v>44915</v>
      </c>
      <c r="T100" s="198">
        <v>44915</v>
      </c>
      <c r="U100" s="198">
        <v>44985</v>
      </c>
      <c r="V100" s="316" t="s">
        <v>767</v>
      </c>
      <c r="W100" s="516">
        <v>45166</v>
      </c>
      <c r="X100" s="553">
        <v>45260</v>
      </c>
      <c r="Y100" s="323" t="s">
        <v>374</v>
      </c>
    </row>
    <row r="101" spans="1:25" s="115" customFormat="1" ht="34.35" customHeight="1" outlineLevel="2">
      <c r="A101" s="351" t="s">
        <v>570</v>
      </c>
      <c r="B101" s="378" t="s">
        <v>762</v>
      </c>
      <c r="C101" s="216" t="s">
        <v>658</v>
      </c>
      <c r="D101" s="201">
        <v>44587</v>
      </c>
      <c r="E101" s="222" t="s">
        <v>768</v>
      </c>
      <c r="F101" s="347">
        <v>20</v>
      </c>
      <c r="G101" s="330"/>
      <c r="H101" s="382">
        <f t="shared" si="2"/>
        <v>20</v>
      </c>
      <c r="I101" s="216" t="s">
        <v>392</v>
      </c>
      <c r="J101" s="222" t="s">
        <v>769</v>
      </c>
      <c r="K101" s="222" t="s">
        <v>770</v>
      </c>
      <c r="L101" s="222" t="s">
        <v>771</v>
      </c>
      <c r="M101" s="216" t="s">
        <v>395</v>
      </c>
      <c r="N101" s="229" t="s">
        <v>402</v>
      </c>
      <c r="O101" s="240">
        <v>45317</v>
      </c>
      <c r="P101" s="240" t="s">
        <v>357</v>
      </c>
      <c r="Q101" s="240" t="s">
        <v>357</v>
      </c>
      <c r="R101" s="240" t="s">
        <v>357</v>
      </c>
      <c r="S101" s="189" t="s">
        <v>357</v>
      </c>
      <c r="T101" s="240">
        <v>45317</v>
      </c>
      <c r="U101" s="198">
        <v>45317</v>
      </c>
      <c r="V101" s="515" t="s">
        <v>673</v>
      </c>
      <c r="W101" s="516">
        <v>44963</v>
      </c>
      <c r="X101" s="553">
        <v>45291</v>
      </c>
      <c r="Y101" s="323" t="s">
        <v>545</v>
      </c>
    </row>
    <row r="102" spans="1:25" s="115" customFormat="1" ht="34.35" customHeight="1" outlineLevel="2">
      <c r="A102" s="351" t="s">
        <v>570</v>
      </c>
      <c r="B102" s="378" t="s">
        <v>762</v>
      </c>
      <c r="C102" s="216" t="s">
        <v>658</v>
      </c>
      <c r="D102" s="201">
        <v>44587</v>
      </c>
      <c r="E102" s="222" t="s">
        <v>772</v>
      </c>
      <c r="F102" s="347">
        <v>80</v>
      </c>
      <c r="G102" s="330"/>
      <c r="H102" s="382">
        <f t="shared" si="2"/>
        <v>80</v>
      </c>
      <c r="I102" s="216" t="s">
        <v>392</v>
      </c>
      <c r="J102" s="222" t="s">
        <v>773</v>
      </c>
      <c r="K102" s="222" t="s">
        <v>774</v>
      </c>
      <c r="L102" s="222" t="s">
        <v>775</v>
      </c>
      <c r="M102" s="216" t="s">
        <v>395</v>
      </c>
      <c r="N102" s="229" t="s">
        <v>402</v>
      </c>
      <c r="O102" s="240">
        <v>45317</v>
      </c>
      <c r="P102" s="240" t="s">
        <v>357</v>
      </c>
      <c r="Q102" s="240" t="s">
        <v>357</v>
      </c>
      <c r="R102" s="240" t="s">
        <v>357</v>
      </c>
      <c r="S102" s="189" t="s">
        <v>357</v>
      </c>
      <c r="T102" s="240">
        <v>45317</v>
      </c>
      <c r="U102" s="198">
        <v>45317</v>
      </c>
      <c r="V102" s="199">
        <v>45317</v>
      </c>
      <c r="W102" s="516">
        <v>45317</v>
      </c>
      <c r="X102" s="553">
        <v>45054</v>
      </c>
      <c r="Y102" s="323" t="s">
        <v>545</v>
      </c>
    </row>
    <row r="103" spans="1:25" s="115" customFormat="1" ht="34.35" customHeight="1" outlineLevel="2">
      <c r="A103" s="351" t="s">
        <v>570</v>
      </c>
      <c r="B103" s="378" t="s">
        <v>762</v>
      </c>
      <c r="C103" s="216" t="s">
        <v>506</v>
      </c>
      <c r="D103" s="201">
        <v>44550</v>
      </c>
      <c r="E103" s="216" t="s">
        <v>776</v>
      </c>
      <c r="F103" s="330">
        <v>39</v>
      </c>
      <c r="G103" s="330"/>
      <c r="H103" s="382">
        <f t="shared" si="2"/>
        <v>39</v>
      </c>
      <c r="I103" s="227" t="s">
        <v>1</v>
      </c>
      <c r="J103" s="224" t="s">
        <v>777</v>
      </c>
      <c r="K103" s="224" t="s">
        <v>778</v>
      </c>
      <c r="L103" s="224" t="s">
        <v>779</v>
      </c>
      <c r="M103" s="216" t="s">
        <v>401</v>
      </c>
      <c r="N103" s="218" t="s">
        <v>402</v>
      </c>
      <c r="O103" s="199">
        <v>44915</v>
      </c>
      <c r="P103" s="240" t="s">
        <v>357</v>
      </c>
      <c r="Q103" s="240" t="s">
        <v>357</v>
      </c>
      <c r="R103" s="240" t="s">
        <v>357</v>
      </c>
      <c r="S103" s="191">
        <v>44915</v>
      </c>
      <c r="T103" s="199">
        <v>44915</v>
      </c>
      <c r="U103" s="198">
        <v>44915</v>
      </c>
      <c r="V103" s="516" t="s">
        <v>780</v>
      </c>
      <c r="W103" s="516">
        <v>45322</v>
      </c>
      <c r="X103" s="553">
        <v>45292</v>
      </c>
      <c r="Y103" s="323" t="s">
        <v>374</v>
      </c>
    </row>
    <row r="104" spans="1:25" s="115" customFormat="1" ht="34.35" customHeight="1" outlineLevel="2">
      <c r="A104" s="351" t="s">
        <v>570</v>
      </c>
      <c r="B104" s="372">
        <v>310</v>
      </c>
      <c r="C104" s="232" t="s">
        <v>676</v>
      </c>
      <c r="D104" s="201">
        <v>44797</v>
      </c>
      <c r="E104" s="426" t="s">
        <v>781</v>
      </c>
      <c r="F104" s="330">
        <v>8</v>
      </c>
      <c r="G104" s="330">
        <v>0</v>
      </c>
      <c r="H104" s="330">
        <v>8</v>
      </c>
      <c r="I104" s="232" t="s">
        <v>392</v>
      </c>
      <c r="J104" s="361">
        <v>30061988</v>
      </c>
      <c r="K104" s="224"/>
      <c r="L104" s="232" t="s">
        <v>782</v>
      </c>
      <c r="M104" s="216" t="s">
        <v>401</v>
      </c>
      <c r="N104" s="331" t="s">
        <v>402</v>
      </c>
      <c r="O104" s="359">
        <v>45162</v>
      </c>
      <c r="P104" s="333">
        <v>0</v>
      </c>
      <c r="Q104" s="333">
        <v>0</v>
      </c>
      <c r="R104" s="333">
        <v>0</v>
      </c>
      <c r="S104" s="333">
        <v>0</v>
      </c>
      <c r="T104" s="333">
        <v>0</v>
      </c>
      <c r="U104" s="333">
        <v>0</v>
      </c>
      <c r="V104" s="516" t="s">
        <v>783</v>
      </c>
      <c r="W104" s="516">
        <v>44927</v>
      </c>
      <c r="X104" s="553">
        <v>45291</v>
      </c>
      <c r="Y104" s="323" t="s">
        <v>545</v>
      </c>
    </row>
    <row r="105" spans="1:25" s="115" customFormat="1" ht="34.35" customHeight="1" outlineLevel="2">
      <c r="A105" s="351" t="s">
        <v>570</v>
      </c>
      <c r="B105" s="372">
        <v>310</v>
      </c>
      <c r="C105" s="232" t="s">
        <v>676</v>
      </c>
      <c r="D105" s="201">
        <v>44797</v>
      </c>
      <c r="E105" s="426" t="s">
        <v>784</v>
      </c>
      <c r="F105" s="330">
        <v>10</v>
      </c>
      <c r="G105" s="330">
        <v>0</v>
      </c>
      <c r="H105" s="330">
        <v>10</v>
      </c>
      <c r="I105" s="232" t="s">
        <v>1</v>
      </c>
      <c r="J105" s="361">
        <v>12751004</v>
      </c>
      <c r="K105" s="224"/>
      <c r="L105" s="232" t="s">
        <v>785</v>
      </c>
      <c r="M105" s="216" t="s">
        <v>465</v>
      </c>
      <c r="N105" s="331" t="s">
        <v>402</v>
      </c>
      <c r="O105" s="359">
        <v>44981</v>
      </c>
      <c r="P105" s="333">
        <v>0</v>
      </c>
      <c r="Q105" s="333">
        <v>0</v>
      </c>
      <c r="R105" s="333">
        <v>0</v>
      </c>
      <c r="S105" s="333">
        <v>0</v>
      </c>
      <c r="T105" s="333">
        <v>0</v>
      </c>
      <c r="U105" s="333">
        <v>0</v>
      </c>
      <c r="V105" s="199">
        <v>45162</v>
      </c>
      <c r="W105" s="516">
        <v>44991</v>
      </c>
      <c r="X105" s="553">
        <v>45138</v>
      </c>
      <c r="Y105" s="323" t="s">
        <v>374</v>
      </c>
    </row>
    <row r="106" spans="1:25" s="115" customFormat="1" ht="34.35" customHeight="1" outlineLevel="2">
      <c r="A106" s="351" t="s">
        <v>570</v>
      </c>
      <c r="B106" s="372">
        <v>310</v>
      </c>
      <c r="C106" s="232" t="s">
        <v>676</v>
      </c>
      <c r="D106" s="201">
        <v>44797</v>
      </c>
      <c r="E106" s="426" t="s">
        <v>786</v>
      </c>
      <c r="F106" s="330">
        <v>23</v>
      </c>
      <c r="G106" s="330">
        <v>0</v>
      </c>
      <c r="H106" s="330">
        <v>23</v>
      </c>
      <c r="I106" s="232" t="s">
        <v>1</v>
      </c>
      <c r="J106" s="361">
        <v>16329179</v>
      </c>
      <c r="K106" s="224"/>
      <c r="L106" s="232" t="s">
        <v>787</v>
      </c>
      <c r="M106" s="216" t="s">
        <v>465</v>
      </c>
      <c r="N106" s="331" t="s">
        <v>402</v>
      </c>
      <c r="O106" s="359">
        <v>44981</v>
      </c>
      <c r="P106" s="333">
        <v>0</v>
      </c>
      <c r="Q106" s="333">
        <v>0</v>
      </c>
      <c r="R106" s="333">
        <v>0</v>
      </c>
      <c r="S106" s="333">
        <v>0</v>
      </c>
      <c r="T106" s="333">
        <v>0</v>
      </c>
      <c r="U106" s="333">
        <v>0</v>
      </c>
      <c r="V106" s="199">
        <v>44981</v>
      </c>
      <c r="W106" s="516">
        <v>44981</v>
      </c>
      <c r="X106" s="553">
        <v>45078</v>
      </c>
      <c r="Y106" s="323" t="s">
        <v>358</v>
      </c>
    </row>
    <row r="107" spans="1:25" s="104" customFormat="1" ht="34.35" customHeight="1">
      <c r="A107" s="351" t="s">
        <v>570</v>
      </c>
      <c r="B107" s="319" t="s">
        <v>788</v>
      </c>
      <c r="C107" s="215" t="s">
        <v>506</v>
      </c>
      <c r="D107" s="201">
        <v>44550</v>
      </c>
      <c r="E107" s="216" t="s">
        <v>789</v>
      </c>
      <c r="F107" s="347">
        <v>20</v>
      </c>
      <c r="G107" s="347"/>
      <c r="H107" s="385">
        <f t="shared" si="2"/>
        <v>20</v>
      </c>
      <c r="I107" s="222" t="s">
        <v>392</v>
      </c>
      <c r="J107" s="222" t="s">
        <v>790</v>
      </c>
      <c r="K107" s="222"/>
      <c r="L107" s="222" t="s">
        <v>791</v>
      </c>
      <c r="M107" s="216" t="s">
        <v>401</v>
      </c>
      <c r="N107" s="219" t="s">
        <v>402</v>
      </c>
      <c r="O107" s="199">
        <v>44915</v>
      </c>
      <c r="P107" s="240" t="s">
        <v>357</v>
      </c>
      <c r="Q107" s="240" t="s">
        <v>357</v>
      </c>
      <c r="R107" s="240" t="s">
        <v>357</v>
      </c>
      <c r="S107" s="191">
        <v>44915</v>
      </c>
      <c r="T107" s="199">
        <v>44915</v>
      </c>
      <c r="U107" s="198">
        <v>45132</v>
      </c>
      <c r="V107" s="199">
        <v>44981</v>
      </c>
      <c r="W107" s="516">
        <v>45078</v>
      </c>
      <c r="X107" s="553">
        <v>45173</v>
      </c>
      <c r="Y107" s="323" t="s">
        <v>374</v>
      </c>
    </row>
    <row r="108" spans="1:25" s="104" customFormat="1" ht="34.35" customHeight="1">
      <c r="A108" s="351" t="s">
        <v>570</v>
      </c>
      <c r="B108" s="319" t="s">
        <v>788</v>
      </c>
      <c r="C108" s="215" t="s">
        <v>658</v>
      </c>
      <c r="D108" s="225"/>
      <c r="E108" s="222" t="s">
        <v>792</v>
      </c>
      <c r="F108" s="346">
        <v>80</v>
      </c>
      <c r="G108" s="334"/>
      <c r="H108" s="383">
        <f t="shared" si="2"/>
        <v>80</v>
      </c>
      <c r="I108" s="149" t="s">
        <v>1</v>
      </c>
      <c r="J108" s="204" t="s">
        <v>793</v>
      </c>
      <c r="K108" s="222" t="s">
        <v>794</v>
      </c>
      <c r="L108" s="204" t="s">
        <v>795</v>
      </c>
      <c r="M108" s="149" t="s">
        <v>347</v>
      </c>
      <c r="N108" s="151" t="s">
        <v>372</v>
      </c>
      <c r="O108" s="240">
        <v>45161</v>
      </c>
      <c r="P108" s="240" t="s">
        <v>357</v>
      </c>
      <c r="Q108" s="240" t="s">
        <v>357</v>
      </c>
      <c r="R108" s="240">
        <v>45161</v>
      </c>
      <c r="S108" s="191">
        <v>44986</v>
      </c>
      <c r="T108" s="199">
        <v>44986</v>
      </c>
      <c r="U108" s="198">
        <v>44986</v>
      </c>
      <c r="V108" s="516">
        <v>45093</v>
      </c>
      <c r="W108" s="516">
        <v>45173</v>
      </c>
      <c r="X108" s="553">
        <v>45161</v>
      </c>
      <c r="Y108" s="323" t="s">
        <v>358</v>
      </c>
    </row>
    <row r="109" spans="1:25" s="104" customFormat="1" ht="34.35" customHeight="1">
      <c r="A109" s="351" t="s">
        <v>570</v>
      </c>
      <c r="B109" s="319" t="s">
        <v>788</v>
      </c>
      <c r="C109" s="215" t="s">
        <v>658</v>
      </c>
      <c r="D109" s="225"/>
      <c r="E109" s="222" t="s">
        <v>796</v>
      </c>
      <c r="F109" s="347">
        <v>78</v>
      </c>
      <c r="G109" s="330"/>
      <c r="H109" s="383">
        <f t="shared" si="2"/>
        <v>78</v>
      </c>
      <c r="I109" s="216" t="s">
        <v>1</v>
      </c>
      <c r="J109" s="222" t="s">
        <v>797</v>
      </c>
      <c r="K109" s="222"/>
      <c r="L109" s="222" t="s">
        <v>798</v>
      </c>
      <c r="M109" s="216" t="s">
        <v>347</v>
      </c>
      <c r="N109" s="219" t="s">
        <v>372</v>
      </c>
      <c r="O109" s="240">
        <v>45161</v>
      </c>
      <c r="P109" s="240" t="s">
        <v>357</v>
      </c>
      <c r="Q109" s="240" t="s">
        <v>357</v>
      </c>
      <c r="R109" s="240">
        <v>45161</v>
      </c>
      <c r="S109" s="191">
        <v>45161</v>
      </c>
      <c r="T109" s="199">
        <v>45161</v>
      </c>
      <c r="U109" s="198">
        <v>45161</v>
      </c>
      <c r="V109" s="515" t="s">
        <v>379</v>
      </c>
      <c r="W109" s="516">
        <v>45161</v>
      </c>
      <c r="X109" s="553">
        <v>45161</v>
      </c>
      <c r="Y109" s="323" t="s">
        <v>374</v>
      </c>
    </row>
    <row r="110" spans="1:25" s="104" customFormat="1" ht="34.35" customHeight="1">
      <c r="A110" s="351" t="s">
        <v>570</v>
      </c>
      <c r="B110" s="319" t="s">
        <v>788</v>
      </c>
      <c r="C110" s="215" t="s">
        <v>658</v>
      </c>
      <c r="D110" s="225"/>
      <c r="E110" s="222" t="s">
        <v>799</v>
      </c>
      <c r="F110" s="347">
        <v>80</v>
      </c>
      <c r="G110" s="347"/>
      <c r="H110" s="384">
        <f t="shared" si="2"/>
        <v>80</v>
      </c>
      <c r="I110" s="222" t="s">
        <v>392</v>
      </c>
      <c r="J110" s="222" t="s">
        <v>790</v>
      </c>
      <c r="K110" s="222" t="s">
        <v>800</v>
      </c>
      <c r="L110" s="222" t="s">
        <v>791</v>
      </c>
      <c r="M110" s="216" t="s">
        <v>395</v>
      </c>
      <c r="N110" s="219" t="s">
        <v>372</v>
      </c>
      <c r="O110" s="240">
        <v>45161</v>
      </c>
      <c r="P110" s="240" t="s">
        <v>357</v>
      </c>
      <c r="Q110" s="240" t="s">
        <v>357</v>
      </c>
      <c r="R110" s="240">
        <v>45161</v>
      </c>
      <c r="S110" s="191">
        <v>44799</v>
      </c>
      <c r="T110" s="199">
        <v>44799</v>
      </c>
      <c r="U110" s="198">
        <v>45132</v>
      </c>
      <c r="V110" s="516" t="s">
        <v>801</v>
      </c>
      <c r="W110" s="516">
        <v>45159</v>
      </c>
      <c r="X110" s="553">
        <v>45173</v>
      </c>
      <c r="Y110" s="323" t="s">
        <v>374</v>
      </c>
    </row>
    <row r="111" spans="1:25" s="115" customFormat="1" ht="34.35" customHeight="1">
      <c r="A111" s="351" t="s">
        <v>570</v>
      </c>
      <c r="B111" s="319" t="s">
        <v>788</v>
      </c>
      <c r="C111" s="216" t="s">
        <v>658</v>
      </c>
      <c r="D111" s="216"/>
      <c r="E111" s="217" t="s">
        <v>802</v>
      </c>
      <c r="F111" s="330">
        <v>75</v>
      </c>
      <c r="G111" s="327">
        <v>32</v>
      </c>
      <c r="H111" s="383">
        <f t="shared" ref="H111:H135" si="3">F111-G111</f>
        <v>43</v>
      </c>
      <c r="I111" s="216" t="s">
        <v>1</v>
      </c>
      <c r="J111" s="222" t="s">
        <v>803</v>
      </c>
      <c r="K111" s="222" t="s">
        <v>804</v>
      </c>
      <c r="L111" s="222" t="s">
        <v>805</v>
      </c>
      <c r="M111" s="216" t="s">
        <v>347</v>
      </c>
      <c r="N111" s="219" t="s">
        <v>372</v>
      </c>
      <c r="O111" s="240">
        <v>45161</v>
      </c>
      <c r="P111" s="240" t="s">
        <v>357</v>
      </c>
      <c r="Q111" s="240" t="s">
        <v>357</v>
      </c>
      <c r="R111" s="240">
        <v>45161</v>
      </c>
      <c r="S111" s="191">
        <v>45199</v>
      </c>
      <c r="T111" s="199">
        <v>45199</v>
      </c>
      <c r="U111" s="198">
        <v>45199</v>
      </c>
      <c r="V111" s="516">
        <v>45093</v>
      </c>
      <c r="W111" s="516">
        <v>45173</v>
      </c>
      <c r="X111" s="553">
        <v>45535</v>
      </c>
      <c r="Y111" s="323" t="s">
        <v>374</v>
      </c>
    </row>
    <row r="112" spans="1:25" s="115" customFormat="1" ht="34.35" customHeight="1">
      <c r="A112" s="351" t="s">
        <v>570</v>
      </c>
      <c r="B112" s="319" t="s">
        <v>806</v>
      </c>
      <c r="C112" s="216" t="s">
        <v>658</v>
      </c>
      <c r="D112" s="216"/>
      <c r="E112" s="216" t="s">
        <v>807</v>
      </c>
      <c r="F112" s="330">
        <v>66</v>
      </c>
      <c r="G112" s="330"/>
      <c r="H112" s="383">
        <f t="shared" ref="H112:H117" si="4">F112-G112</f>
        <v>66</v>
      </c>
      <c r="I112" s="216" t="s">
        <v>1</v>
      </c>
      <c r="J112" s="222" t="s">
        <v>808</v>
      </c>
      <c r="K112" s="222" t="s">
        <v>377</v>
      </c>
      <c r="L112" s="222" t="s">
        <v>809</v>
      </c>
      <c r="M112" s="216" t="s">
        <v>347</v>
      </c>
      <c r="N112" s="219" t="s">
        <v>409</v>
      </c>
      <c r="O112" s="402" t="s">
        <v>357</v>
      </c>
      <c r="P112" s="240">
        <v>44775</v>
      </c>
      <c r="Q112" s="240">
        <v>44775</v>
      </c>
      <c r="R112" s="240">
        <v>44775</v>
      </c>
      <c r="S112" s="191">
        <v>44809</v>
      </c>
      <c r="T112" s="199">
        <v>44809</v>
      </c>
      <c r="U112" s="198">
        <v>44809</v>
      </c>
      <c r="V112" s="515" t="s">
        <v>810</v>
      </c>
      <c r="W112" s="516">
        <v>45535</v>
      </c>
      <c r="X112" s="553">
        <v>45291</v>
      </c>
      <c r="Y112" s="323" t="s">
        <v>358</v>
      </c>
    </row>
    <row r="113" spans="1:25" s="115" customFormat="1" ht="34.35" customHeight="1">
      <c r="A113" s="351" t="s">
        <v>570</v>
      </c>
      <c r="B113" s="319" t="s">
        <v>806</v>
      </c>
      <c r="C113" s="216" t="s">
        <v>811</v>
      </c>
      <c r="D113" s="216"/>
      <c r="E113" s="216" t="s">
        <v>812</v>
      </c>
      <c r="F113" s="330">
        <v>10</v>
      </c>
      <c r="G113" s="330"/>
      <c r="H113" s="383">
        <f t="shared" si="4"/>
        <v>10</v>
      </c>
      <c r="I113" s="216" t="s">
        <v>1</v>
      </c>
      <c r="J113" s="222" t="s">
        <v>813</v>
      </c>
      <c r="K113" s="216" t="s">
        <v>814</v>
      </c>
      <c r="L113" s="222" t="s">
        <v>815</v>
      </c>
      <c r="M113" s="216" t="s">
        <v>371</v>
      </c>
      <c r="N113" s="219" t="s">
        <v>372</v>
      </c>
      <c r="O113" s="240">
        <v>45161</v>
      </c>
      <c r="P113" s="240" t="s">
        <v>357</v>
      </c>
      <c r="Q113" s="240" t="s">
        <v>357</v>
      </c>
      <c r="R113" s="240">
        <v>45161</v>
      </c>
      <c r="S113" s="191">
        <v>45200</v>
      </c>
      <c r="T113" s="199">
        <v>45200</v>
      </c>
      <c r="U113" s="198">
        <v>45200</v>
      </c>
      <c r="V113" s="316">
        <v>45291</v>
      </c>
      <c r="W113" s="516">
        <v>45291</v>
      </c>
      <c r="X113" s="553">
        <v>45159</v>
      </c>
      <c r="Y113" s="323" t="s">
        <v>374</v>
      </c>
    </row>
    <row r="114" spans="1:25" s="115" customFormat="1" ht="34.35" customHeight="1">
      <c r="A114" s="351" t="s">
        <v>570</v>
      </c>
      <c r="B114" s="319" t="s">
        <v>806</v>
      </c>
      <c r="C114" s="216" t="s">
        <v>658</v>
      </c>
      <c r="D114" s="216"/>
      <c r="E114" s="216" t="s">
        <v>807</v>
      </c>
      <c r="F114" s="330">
        <v>14</v>
      </c>
      <c r="G114" s="330"/>
      <c r="H114" s="383">
        <f t="shared" si="4"/>
        <v>14</v>
      </c>
      <c r="I114" s="216" t="s">
        <v>1</v>
      </c>
      <c r="J114" s="222" t="s">
        <v>808</v>
      </c>
      <c r="K114" s="222" t="s">
        <v>377</v>
      </c>
      <c r="L114" s="222" t="s">
        <v>809</v>
      </c>
      <c r="M114" s="216" t="s">
        <v>347</v>
      </c>
      <c r="N114" s="219" t="s">
        <v>372</v>
      </c>
      <c r="O114" s="240">
        <v>45161</v>
      </c>
      <c r="P114" s="240" t="s">
        <v>357</v>
      </c>
      <c r="Q114" s="240" t="s">
        <v>357</v>
      </c>
      <c r="R114" s="240">
        <v>44775</v>
      </c>
      <c r="S114" s="191">
        <v>44809</v>
      </c>
      <c r="T114" s="199">
        <v>44809</v>
      </c>
      <c r="U114" s="198">
        <v>44809</v>
      </c>
      <c r="V114" s="316">
        <v>44957</v>
      </c>
      <c r="W114" s="516">
        <v>44957</v>
      </c>
      <c r="X114" s="553">
        <v>45291</v>
      </c>
      <c r="Y114" s="323" t="s">
        <v>358</v>
      </c>
    </row>
    <row r="115" spans="1:25" s="104" customFormat="1" ht="34.35" customHeight="1">
      <c r="A115" s="351" t="s">
        <v>570</v>
      </c>
      <c r="B115" s="319" t="s">
        <v>806</v>
      </c>
      <c r="C115" s="226" t="s">
        <v>816</v>
      </c>
      <c r="D115" s="226"/>
      <c r="E115" s="217" t="s">
        <v>817</v>
      </c>
      <c r="F115" s="330">
        <v>5</v>
      </c>
      <c r="G115" s="327">
        <v>5</v>
      </c>
      <c r="H115" s="383">
        <f t="shared" si="4"/>
        <v>0</v>
      </c>
      <c r="I115" s="227" t="s">
        <v>1</v>
      </c>
      <c r="J115" s="224" t="s">
        <v>818</v>
      </c>
      <c r="K115" s="224" t="s">
        <v>819</v>
      </c>
      <c r="L115" s="224" t="s">
        <v>820</v>
      </c>
      <c r="M115" s="216" t="s">
        <v>371</v>
      </c>
      <c r="N115" s="216" t="s">
        <v>372</v>
      </c>
      <c r="O115" s="240">
        <v>45161</v>
      </c>
      <c r="P115" s="240" t="s">
        <v>357</v>
      </c>
      <c r="Q115" s="240" t="s">
        <v>357</v>
      </c>
      <c r="R115" s="240">
        <v>45161</v>
      </c>
      <c r="S115" s="191">
        <v>44805</v>
      </c>
      <c r="T115" s="199">
        <v>44805</v>
      </c>
      <c r="U115" s="198">
        <v>44805</v>
      </c>
      <c r="V115" s="316">
        <v>45291</v>
      </c>
      <c r="W115" s="516">
        <v>45291</v>
      </c>
      <c r="X115" s="553">
        <v>45139</v>
      </c>
      <c r="Y115" s="323" t="s">
        <v>350</v>
      </c>
    </row>
    <row r="116" spans="1:25" s="104" customFormat="1" ht="34.35" customHeight="1">
      <c r="A116" s="351" t="s">
        <v>570</v>
      </c>
      <c r="B116" s="319" t="s">
        <v>806</v>
      </c>
      <c r="C116" s="226" t="s">
        <v>506</v>
      </c>
      <c r="D116" s="201">
        <v>44532</v>
      </c>
      <c r="E116" s="217" t="s">
        <v>821</v>
      </c>
      <c r="F116" s="330">
        <v>5</v>
      </c>
      <c r="G116" s="327">
        <v>5</v>
      </c>
      <c r="H116" s="382">
        <f t="shared" si="4"/>
        <v>0</v>
      </c>
      <c r="I116" s="227" t="s">
        <v>1</v>
      </c>
      <c r="J116" s="224" t="s">
        <v>822</v>
      </c>
      <c r="K116" s="224" t="s">
        <v>823</v>
      </c>
      <c r="L116" s="224" t="s">
        <v>824</v>
      </c>
      <c r="M116" s="216" t="s">
        <v>401</v>
      </c>
      <c r="N116" s="219" t="s">
        <v>402</v>
      </c>
      <c r="O116" s="199">
        <v>44897</v>
      </c>
      <c r="P116" s="240" t="s">
        <v>357</v>
      </c>
      <c r="Q116" s="240" t="s">
        <v>357</v>
      </c>
      <c r="R116" s="240" t="s">
        <v>357</v>
      </c>
      <c r="S116" s="191">
        <v>44897</v>
      </c>
      <c r="T116" s="199">
        <v>44897</v>
      </c>
      <c r="U116" s="198">
        <v>45170</v>
      </c>
      <c r="V116" s="315" t="s">
        <v>825</v>
      </c>
      <c r="W116" s="516">
        <v>44929</v>
      </c>
      <c r="X116" s="553">
        <v>45170</v>
      </c>
      <c r="Y116" s="323" t="s">
        <v>374</v>
      </c>
    </row>
    <row r="117" spans="1:25" s="115" customFormat="1" ht="34.35" customHeight="1">
      <c r="A117" s="351" t="s">
        <v>570</v>
      </c>
      <c r="B117" s="405" t="s">
        <v>806</v>
      </c>
      <c r="C117" s="226" t="s">
        <v>658</v>
      </c>
      <c r="D117" s="201">
        <v>44627</v>
      </c>
      <c r="E117" s="216" t="s">
        <v>826</v>
      </c>
      <c r="F117" s="330">
        <v>99</v>
      </c>
      <c r="G117" s="330"/>
      <c r="H117" s="382">
        <f t="shared" si="4"/>
        <v>99</v>
      </c>
      <c r="I117" s="228" t="s">
        <v>1</v>
      </c>
      <c r="J117" s="223" t="s">
        <v>827</v>
      </c>
      <c r="K117" s="223" t="s">
        <v>377</v>
      </c>
      <c r="L117" s="223" t="s">
        <v>828</v>
      </c>
      <c r="M117" s="216" t="s">
        <v>347</v>
      </c>
      <c r="N117" s="218" t="s">
        <v>402</v>
      </c>
      <c r="O117" s="240">
        <v>45358</v>
      </c>
      <c r="P117" s="240" t="s">
        <v>357</v>
      </c>
      <c r="Q117" s="240" t="s">
        <v>357</v>
      </c>
      <c r="R117" s="240" t="s">
        <v>357</v>
      </c>
      <c r="S117" s="189" t="s">
        <v>357</v>
      </c>
      <c r="T117" s="306">
        <v>45358</v>
      </c>
      <c r="U117" s="198">
        <v>45358</v>
      </c>
      <c r="V117" s="315" t="s">
        <v>829</v>
      </c>
      <c r="W117" s="516">
        <v>45170</v>
      </c>
      <c r="X117" s="553">
        <v>45358</v>
      </c>
      <c r="Y117" s="323" t="s">
        <v>358</v>
      </c>
    </row>
    <row r="118" spans="1:25" s="115" customFormat="1" ht="34.35" customHeight="1">
      <c r="A118" s="351" t="s">
        <v>570</v>
      </c>
      <c r="B118" s="319" t="s">
        <v>806</v>
      </c>
      <c r="C118" s="216" t="s">
        <v>658</v>
      </c>
      <c r="D118" s="201">
        <v>44596</v>
      </c>
      <c r="E118" s="217" t="s">
        <v>830</v>
      </c>
      <c r="F118" s="330">
        <v>20</v>
      </c>
      <c r="G118" s="327">
        <v>20</v>
      </c>
      <c r="H118" s="382">
        <f t="shared" si="3"/>
        <v>0</v>
      </c>
      <c r="I118" s="216" t="s">
        <v>392</v>
      </c>
      <c r="J118" s="222" t="s">
        <v>831</v>
      </c>
      <c r="K118" s="216"/>
      <c r="L118" s="222" t="s">
        <v>832</v>
      </c>
      <c r="M118" s="216" t="s">
        <v>465</v>
      </c>
      <c r="N118" s="229" t="s">
        <v>402</v>
      </c>
      <c r="O118" s="240">
        <v>44777</v>
      </c>
      <c r="P118" s="240" t="s">
        <v>357</v>
      </c>
      <c r="Q118" s="240" t="s">
        <v>357</v>
      </c>
      <c r="R118" s="240" t="s">
        <v>357</v>
      </c>
      <c r="S118" s="189" t="s">
        <v>357</v>
      </c>
      <c r="T118" s="240">
        <v>44777</v>
      </c>
      <c r="U118" s="198">
        <v>44777</v>
      </c>
      <c r="V118" s="315" t="s">
        <v>833</v>
      </c>
      <c r="W118" s="516">
        <v>45358</v>
      </c>
      <c r="X118" s="553">
        <v>45033</v>
      </c>
      <c r="Y118" s="323" t="s">
        <v>545</v>
      </c>
    </row>
    <row r="119" spans="1:25" s="104" customFormat="1" ht="34.35" customHeight="1">
      <c r="A119" s="351" t="s">
        <v>570</v>
      </c>
      <c r="B119" s="319" t="s">
        <v>806</v>
      </c>
      <c r="C119" s="226" t="s">
        <v>506</v>
      </c>
      <c r="D119" s="201">
        <v>44550</v>
      </c>
      <c r="E119" s="216" t="s">
        <v>834</v>
      </c>
      <c r="F119" s="330">
        <v>13</v>
      </c>
      <c r="G119" s="330"/>
      <c r="H119" s="382">
        <f t="shared" si="3"/>
        <v>13</v>
      </c>
      <c r="I119" s="227" t="s">
        <v>1</v>
      </c>
      <c r="J119" s="224" t="s">
        <v>835</v>
      </c>
      <c r="K119" s="224" t="s">
        <v>836</v>
      </c>
      <c r="L119" s="224" t="s">
        <v>837</v>
      </c>
      <c r="M119" s="216" t="s">
        <v>401</v>
      </c>
      <c r="N119" s="219" t="s">
        <v>402</v>
      </c>
      <c r="O119" s="199">
        <v>44915</v>
      </c>
      <c r="P119" s="240" t="s">
        <v>357</v>
      </c>
      <c r="Q119" s="240" t="s">
        <v>357</v>
      </c>
      <c r="R119" s="240" t="s">
        <v>357</v>
      </c>
      <c r="S119" s="191">
        <v>44915</v>
      </c>
      <c r="T119" s="199">
        <v>44915</v>
      </c>
      <c r="U119" s="198">
        <v>44915</v>
      </c>
      <c r="V119" s="316">
        <v>44926</v>
      </c>
      <c r="W119" s="516">
        <v>44970</v>
      </c>
      <c r="X119" s="553">
        <v>45231</v>
      </c>
      <c r="Y119" s="323" t="s">
        <v>374</v>
      </c>
    </row>
    <row r="120" spans="1:25" s="104" customFormat="1" ht="34.35" customHeight="1">
      <c r="A120" s="351" t="s">
        <v>570</v>
      </c>
      <c r="B120" s="319" t="s">
        <v>806</v>
      </c>
      <c r="C120" s="226" t="s">
        <v>506</v>
      </c>
      <c r="D120" s="201">
        <v>44550</v>
      </c>
      <c r="E120" s="216" t="s">
        <v>834</v>
      </c>
      <c r="F120" s="330">
        <v>44</v>
      </c>
      <c r="G120" s="330"/>
      <c r="H120" s="382">
        <f t="shared" si="3"/>
        <v>44</v>
      </c>
      <c r="I120" s="216" t="s">
        <v>1</v>
      </c>
      <c r="J120" s="222" t="s">
        <v>838</v>
      </c>
      <c r="K120" s="222" t="s">
        <v>839</v>
      </c>
      <c r="L120" s="222" t="s">
        <v>837</v>
      </c>
      <c r="M120" s="216" t="s">
        <v>347</v>
      </c>
      <c r="N120" s="219" t="s">
        <v>402</v>
      </c>
      <c r="O120" s="199">
        <v>45280</v>
      </c>
      <c r="P120" s="240" t="s">
        <v>357</v>
      </c>
      <c r="Q120" s="240" t="s">
        <v>357</v>
      </c>
      <c r="R120" s="240" t="s">
        <v>357</v>
      </c>
      <c r="S120" s="191">
        <v>45280</v>
      </c>
      <c r="T120" s="199">
        <v>45280</v>
      </c>
      <c r="U120" s="198">
        <v>45194</v>
      </c>
      <c r="V120" s="316" t="s">
        <v>673</v>
      </c>
      <c r="W120" s="316">
        <v>45135</v>
      </c>
      <c r="X120" s="554">
        <v>45231</v>
      </c>
      <c r="Y120" s="323" t="s">
        <v>374</v>
      </c>
    </row>
    <row r="121" spans="1:25" s="115" customFormat="1" ht="34.35" customHeight="1">
      <c r="A121" s="351" t="s">
        <v>570</v>
      </c>
      <c r="B121" s="405" t="s">
        <v>806</v>
      </c>
      <c r="C121" s="226" t="s">
        <v>658</v>
      </c>
      <c r="D121" s="201">
        <v>44587</v>
      </c>
      <c r="E121" s="216" t="s">
        <v>840</v>
      </c>
      <c r="F121" s="330">
        <v>32</v>
      </c>
      <c r="G121" s="330"/>
      <c r="H121" s="382">
        <f t="shared" si="3"/>
        <v>32</v>
      </c>
      <c r="I121" s="228" t="s">
        <v>392</v>
      </c>
      <c r="J121" s="223" t="s">
        <v>841</v>
      </c>
      <c r="K121" s="223"/>
      <c r="L121" s="223" t="s">
        <v>842</v>
      </c>
      <c r="M121" s="216" t="s">
        <v>401</v>
      </c>
      <c r="N121" s="218" t="s">
        <v>402</v>
      </c>
      <c r="O121" s="240">
        <v>44952</v>
      </c>
      <c r="P121" s="240" t="s">
        <v>357</v>
      </c>
      <c r="Q121" s="240" t="s">
        <v>357</v>
      </c>
      <c r="R121" s="240" t="s">
        <v>357</v>
      </c>
      <c r="S121" s="189" t="s">
        <v>357</v>
      </c>
      <c r="T121" s="240">
        <v>44952</v>
      </c>
      <c r="U121" s="198">
        <v>44952</v>
      </c>
      <c r="V121" s="316" t="s">
        <v>843</v>
      </c>
      <c r="W121" s="516">
        <v>45194</v>
      </c>
      <c r="X121" s="553">
        <v>45169</v>
      </c>
      <c r="Y121" s="323" t="s">
        <v>350</v>
      </c>
    </row>
    <row r="122" spans="1:25" s="115" customFormat="1" ht="34.35" customHeight="1">
      <c r="A122" s="351" t="s">
        <v>570</v>
      </c>
      <c r="B122" s="405" t="s">
        <v>806</v>
      </c>
      <c r="C122" s="216" t="s">
        <v>506</v>
      </c>
      <c r="D122" s="201">
        <v>44550</v>
      </c>
      <c r="E122" s="216" t="s">
        <v>844</v>
      </c>
      <c r="F122" s="330">
        <v>8</v>
      </c>
      <c r="G122" s="330"/>
      <c r="H122" s="382">
        <f>F122-G122</f>
        <v>8</v>
      </c>
      <c r="I122" s="216" t="s">
        <v>1</v>
      </c>
      <c r="J122" s="222" t="s">
        <v>813</v>
      </c>
      <c r="K122" s="222" t="s">
        <v>845</v>
      </c>
      <c r="L122" s="222" t="s">
        <v>815</v>
      </c>
      <c r="M122" s="216" t="s">
        <v>401</v>
      </c>
      <c r="N122" s="218" t="s">
        <v>402</v>
      </c>
      <c r="O122" s="199">
        <v>44915</v>
      </c>
      <c r="P122" s="240" t="s">
        <v>357</v>
      </c>
      <c r="Q122" s="240" t="s">
        <v>357</v>
      </c>
      <c r="R122" s="240" t="s">
        <v>357</v>
      </c>
      <c r="S122" s="191">
        <v>44915</v>
      </c>
      <c r="T122" s="199">
        <v>44915</v>
      </c>
      <c r="U122" s="198">
        <v>44915</v>
      </c>
      <c r="V122" s="316" t="s">
        <v>846</v>
      </c>
      <c r="W122" s="516">
        <v>44953</v>
      </c>
      <c r="X122" s="553">
        <v>45260</v>
      </c>
      <c r="Y122" s="323" t="s">
        <v>374</v>
      </c>
    </row>
    <row r="123" spans="1:25" s="115" customFormat="1" ht="34.35" customHeight="1">
      <c r="A123" s="351" t="s">
        <v>570</v>
      </c>
      <c r="B123" s="405" t="s">
        <v>847</v>
      </c>
      <c r="C123" s="216" t="s">
        <v>506</v>
      </c>
      <c r="D123" s="201">
        <v>44550</v>
      </c>
      <c r="E123" s="228" t="s">
        <v>848</v>
      </c>
      <c r="F123" s="330">
        <v>100</v>
      </c>
      <c r="G123" s="330"/>
      <c r="H123" s="382">
        <f t="shared" si="3"/>
        <v>100</v>
      </c>
      <c r="I123" s="216" t="s">
        <v>1</v>
      </c>
      <c r="J123" s="222" t="s">
        <v>849</v>
      </c>
      <c r="K123" s="222"/>
      <c r="L123" s="222" t="s">
        <v>850</v>
      </c>
      <c r="M123" s="216" t="s">
        <v>347</v>
      </c>
      <c r="N123" s="218" t="s">
        <v>402</v>
      </c>
      <c r="O123" s="199">
        <v>45280</v>
      </c>
      <c r="P123" s="240" t="s">
        <v>357</v>
      </c>
      <c r="Q123" s="240" t="s">
        <v>357</v>
      </c>
      <c r="R123" s="240" t="s">
        <v>357</v>
      </c>
      <c r="S123" s="191">
        <v>45280</v>
      </c>
      <c r="T123" s="199">
        <v>45280</v>
      </c>
      <c r="U123" s="198">
        <v>45280</v>
      </c>
      <c r="V123" s="316">
        <v>44957</v>
      </c>
      <c r="W123" s="516">
        <v>44957</v>
      </c>
      <c r="X123" s="553">
        <v>45272</v>
      </c>
      <c r="Y123" s="323" t="s">
        <v>374</v>
      </c>
    </row>
    <row r="124" spans="1:25" s="104" customFormat="1" ht="34.35" customHeight="1" outlineLevel="2">
      <c r="A124" s="351" t="s">
        <v>570</v>
      </c>
      <c r="B124" s="319" t="s">
        <v>847</v>
      </c>
      <c r="C124" s="226" t="s">
        <v>658</v>
      </c>
      <c r="D124" s="226"/>
      <c r="E124" s="228" t="s">
        <v>851</v>
      </c>
      <c r="F124" s="348">
        <v>3</v>
      </c>
      <c r="G124" s="348"/>
      <c r="H124" s="383">
        <f t="shared" si="3"/>
        <v>3</v>
      </c>
      <c r="I124" s="207" t="s">
        <v>1</v>
      </c>
      <c r="J124" s="314" t="s">
        <v>852</v>
      </c>
      <c r="K124" s="223" t="s">
        <v>853</v>
      </c>
      <c r="L124" s="314" t="s">
        <v>854</v>
      </c>
      <c r="M124" s="149" t="s">
        <v>371</v>
      </c>
      <c r="N124" s="151" t="s">
        <v>372</v>
      </c>
      <c r="O124" s="240">
        <v>45161</v>
      </c>
      <c r="P124" s="240" t="s">
        <v>357</v>
      </c>
      <c r="Q124" s="240" t="s">
        <v>357</v>
      </c>
      <c r="R124" s="240">
        <v>45161</v>
      </c>
      <c r="S124" s="191">
        <v>44939</v>
      </c>
      <c r="T124" s="199">
        <v>44939</v>
      </c>
      <c r="U124" s="198">
        <v>44960</v>
      </c>
      <c r="V124" s="515" t="s">
        <v>855</v>
      </c>
      <c r="W124" s="516">
        <v>45272</v>
      </c>
      <c r="X124" s="553">
        <v>45092</v>
      </c>
      <c r="Y124" s="323" t="s">
        <v>350</v>
      </c>
    </row>
    <row r="125" spans="1:25" s="104" customFormat="1" ht="34.35" customHeight="1" outlineLevel="2">
      <c r="A125" s="351" t="s">
        <v>570</v>
      </c>
      <c r="B125" s="319" t="s">
        <v>847</v>
      </c>
      <c r="C125" s="226" t="s">
        <v>658</v>
      </c>
      <c r="D125" s="226"/>
      <c r="E125" s="228" t="s">
        <v>856</v>
      </c>
      <c r="F125" s="349">
        <v>80</v>
      </c>
      <c r="G125" s="349"/>
      <c r="H125" s="383">
        <f t="shared" si="3"/>
        <v>80</v>
      </c>
      <c r="I125" s="228" t="s">
        <v>1</v>
      </c>
      <c r="J125" s="223" t="s">
        <v>857</v>
      </c>
      <c r="K125" s="223" t="s">
        <v>377</v>
      </c>
      <c r="L125" s="223" t="s">
        <v>858</v>
      </c>
      <c r="M125" s="216" t="s">
        <v>347</v>
      </c>
      <c r="N125" s="219" t="s">
        <v>372</v>
      </c>
      <c r="O125" s="240">
        <v>45161</v>
      </c>
      <c r="P125" s="240" t="s">
        <v>357</v>
      </c>
      <c r="Q125" s="240" t="s">
        <v>357</v>
      </c>
      <c r="R125" s="240">
        <v>45161</v>
      </c>
      <c r="S125" s="191">
        <v>44984</v>
      </c>
      <c r="T125" s="199">
        <v>44984</v>
      </c>
      <c r="U125" s="198">
        <v>44984</v>
      </c>
      <c r="V125" s="516" t="s">
        <v>636</v>
      </c>
      <c r="W125" s="316">
        <v>45017</v>
      </c>
      <c r="X125" s="554">
        <v>45231</v>
      </c>
      <c r="Y125" s="323" t="s">
        <v>374</v>
      </c>
    </row>
    <row r="126" spans="1:25" s="104" customFormat="1" ht="34.35" customHeight="1" outlineLevel="2">
      <c r="A126" s="351" t="s">
        <v>570</v>
      </c>
      <c r="B126" s="319" t="s">
        <v>847</v>
      </c>
      <c r="C126" s="226" t="s">
        <v>658</v>
      </c>
      <c r="D126" s="226"/>
      <c r="E126" s="228" t="s">
        <v>859</v>
      </c>
      <c r="F126" s="349">
        <v>70</v>
      </c>
      <c r="G126" s="349"/>
      <c r="H126" s="383">
        <f t="shared" si="3"/>
        <v>70</v>
      </c>
      <c r="I126" s="228" t="s">
        <v>1</v>
      </c>
      <c r="J126" s="223" t="s">
        <v>860</v>
      </c>
      <c r="K126" s="223" t="s">
        <v>861</v>
      </c>
      <c r="L126" s="223" t="s">
        <v>862</v>
      </c>
      <c r="M126" s="216" t="s">
        <v>347</v>
      </c>
      <c r="N126" s="219" t="s">
        <v>372</v>
      </c>
      <c r="O126" s="240">
        <v>45161</v>
      </c>
      <c r="P126" s="240" t="s">
        <v>357</v>
      </c>
      <c r="Q126" s="240" t="s">
        <v>357</v>
      </c>
      <c r="R126" s="240">
        <v>45161</v>
      </c>
      <c r="S126" s="191">
        <v>44992</v>
      </c>
      <c r="T126" s="199">
        <v>44992</v>
      </c>
      <c r="U126" s="198">
        <v>45111</v>
      </c>
      <c r="V126" s="516" t="s">
        <v>863</v>
      </c>
      <c r="W126" s="516">
        <v>45231</v>
      </c>
      <c r="X126" s="553">
        <v>45291</v>
      </c>
      <c r="Y126" s="323" t="s">
        <v>374</v>
      </c>
    </row>
    <row r="127" spans="1:25" s="104" customFormat="1" ht="34.35" customHeight="1" outlineLevel="2">
      <c r="A127" s="351" t="s">
        <v>570</v>
      </c>
      <c r="B127" s="319" t="s">
        <v>847</v>
      </c>
      <c r="C127" s="226" t="s">
        <v>658</v>
      </c>
      <c r="D127" s="226"/>
      <c r="E127" s="228" t="s">
        <v>864</v>
      </c>
      <c r="F127" s="349">
        <v>19</v>
      </c>
      <c r="G127" s="349"/>
      <c r="H127" s="383">
        <f t="shared" si="3"/>
        <v>19</v>
      </c>
      <c r="I127" s="228" t="s">
        <v>392</v>
      </c>
      <c r="J127" s="223" t="s">
        <v>865</v>
      </c>
      <c r="K127" s="223" t="s">
        <v>866</v>
      </c>
      <c r="L127" s="223" t="s">
        <v>867</v>
      </c>
      <c r="M127" s="216" t="s">
        <v>693</v>
      </c>
      <c r="N127" s="219" t="s">
        <v>372</v>
      </c>
      <c r="O127" s="240">
        <v>45161</v>
      </c>
      <c r="P127" s="240" t="s">
        <v>357</v>
      </c>
      <c r="Q127" s="240" t="s">
        <v>357</v>
      </c>
      <c r="R127" s="240">
        <v>45161</v>
      </c>
      <c r="S127" s="191">
        <v>45169</v>
      </c>
      <c r="T127" s="199">
        <v>45169</v>
      </c>
      <c r="U127" s="198">
        <v>45169</v>
      </c>
      <c r="V127" s="516" t="s">
        <v>868</v>
      </c>
      <c r="W127" s="516">
        <v>45201</v>
      </c>
      <c r="X127" s="553">
        <v>45169</v>
      </c>
      <c r="Y127" s="323" t="s">
        <v>374</v>
      </c>
    </row>
    <row r="128" spans="1:25" s="104" customFormat="1" ht="34.35" customHeight="1" outlineLevel="2">
      <c r="A128" s="351" t="s">
        <v>570</v>
      </c>
      <c r="B128" s="319" t="s">
        <v>847</v>
      </c>
      <c r="C128" s="226" t="s">
        <v>506</v>
      </c>
      <c r="D128" s="201">
        <v>44532</v>
      </c>
      <c r="E128" s="228" t="s">
        <v>869</v>
      </c>
      <c r="F128" s="349">
        <v>20</v>
      </c>
      <c r="G128" s="349"/>
      <c r="H128" s="383">
        <f t="shared" si="3"/>
        <v>20</v>
      </c>
      <c r="I128" s="216" t="s">
        <v>392</v>
      </c>
      <c r="J128" s="222" t="s">
        <v>865</v>
      </c>
      <c r="K128" s="216"/>
      <c r="L128" s="222" t="s">
        <v>867</v>
      </c>
      <c r="M128" s="216" t="s">
        <v>401</v>
      </c>
      <c r="N128" s="219" t="s">
        <v>402</v>
      </c>
      <c r="O128" s="199">
        <v>44897</v>
      </c>
      <c r="P128" s="240" t="s">
        <v>357</v>
      </c>
      <c r="Q128" s="240" t="s">
        <v>357</v>
      </c>
      <c r="R128" s="240" t="s">
        <v>357</v>
      </c>
      <c r="S128" s="191">
        <v>44897</v>
      </c>
      <c r="T128" s="199">
        <v>45169</v>
      </c>
      <c r="U128" s="198">
        <v>45169</v>
      </c>
      <c r="V128" s="515" t="s">
        <v>825</v>
      </c>
      <c r="W128" s="516">
        <v>45261</v>
      </c>
      <c r="X128" s="553">
        <v>45169</v>
      </c>
      <c r="Y128" s="323" t="s">
        <v>374</v>
      </c>
    </row>
    <row r="129" spans="1:25" s="104" customFormat="1" ht="34.35" customHeight="1" outlineLevel="2">
      <c r="A129" s="351" t="s">
        <v>570</v>
      </c>
      <c r="B129" s="372">
        <v>313</v>
      </c>
      <c r="C129" s="232" t="s">
        <v>676</v>
      </c>
      <c r="D129" s="201">
        <v>44797</v>
      </c>
      <c r="E129" s="426" t="s">
        <v>870</v>
      </c>
      <c r="F129" s="330">
        <v>8</v>
      </c>
      <c r="G129" s="330">
        <v>0</v>
      </c>
      <c r="H129" s="383">
        <f t="shared" si="3"/>
        <v>8</v>
      </c>
      <c r="I129" s="232" t="s">
        <v>1</v>
      </c>
      <c r="J129" s="361">
        <v>30060459</v>
      </c>
      <c r="K129" s="216"/>
      <c r="L129" s="232" t="s">
        <v>871</v>
      </c>
      <c r="M129" s="216" t="s">
        <v>465</v>
      </c>
      <c r="N129" s="331" t="s">
        <v>402</v>
      </c>
      <c r="O129" s="359">
        <v>44981</v>
      </c>
      <c r="P129" s="333">
        <v>0</v>
      </c>
      <c r="Q129" s="333">
        <v>0</v>
      </c>
      <c r="R129" s="333">
        <v>0</v>
      </c>
      <c r="S129" s="333">
        <v>0</v>
      </c>
      <c r="T129" s="333">
        <v>0</v>
      </c>
      <c r="U129" s="333">
        <v>0</v>
      </c>
      <c r="V129" s="516">
        <v>45261</v>
      </c>
      <c r="W129" s="516">
        <v>45169</v>
      </c>
      <c r="X129" s="553">
        <v>45117</v>
      </c>
      <c r="Y129" s="323" t="s">
        <v>374</v>
      </c>
    </row>
    <row r="130" spans="1:25" s="104" customFormat="1" ht="34.35" customHeight="1" outlineLevel="2">
      <c r="A130" s="351" t="s">
        <v>570</v>
      </c>
      <c r="B130" s="372">
        <v>313</v>
      </c>
      <c r="C130" s="232" t="s">
        <v>676</v>
      </c>
      <c r="D130" s="201">
        <v>44797</v>
      </c>
      <c r="E130" s="426" t="s">
        <v>872</v>
      </c>
      <c r="F130" s="330">
        <v>10</v>
      </c>
      <c r="G130" s="330">
        <v>0</v>
      </c>
      <c r="H130" s="383">
        <f t="shared" si="3"/>
        <v>10</v>
      </c>
      <c r="I130" s="232" t="s">
        <v>392</v>
      </c>
      <c r="J130" s="361">
        <v>55231856</v>
      </c>
      <c r="K130" s="216"/>
      <c r="L130" s="232" t="s">
        <v>873</v>
      </c>
      <c r="M130" s="216" t="s">
        <v>465</v>
      </c>
      <c r="N130" s="331" t="s">
        <v>402</v>
      </c>
      <c r="O130" s="359">
        <v>44981</v>
      </c>
      <c r="P130" s="333">
        <v>0</v>
      </c>
      <c r="Q130" s="333">
        <v>0</v>
      </c>
      <c r="R130" s="333">
        <v>0</v>
      </c>
      <c r="S130" s="333">
        <v>0</v>
      </c>
      <c r="T130" s="333">
        <v>0</v>
      </c>
      <c r="U130" s="333">
        <v>0</v>
      </c>
      <c r="V130" s="199">
        <v>44981</v>
      </c>
      <c r="W130" s="516">
        <v>44981</v>
      </c>
      <c r="X130" s="553">
        <v>45139</v>
      </c>
      <c r="Y130" s="323" t="s">
        <v>374</v>
      </c>
    </row>
    <row r="131" spans="1:25" s="104" customFormat="1" ht="34.35" customHeight="1" outlineLevel="2">
      <c r="A131" s="351" t="s">
        <v>570</v>
      </c>
      <c r="B131" s="546">
        <v>313</v>
      </c>
      <c r="C131" s="394" t="s">
        <v>676</v>
      </c>
      <c r="D131" s="518">
        <v>44797</v>
      </c>
      <c r="E131" s="395" t="s">
        <v>874</v>
      </c>
      <c r="F131" s="347">
        <v>2</v>
      </c>
      <c r="G131" s="347">
        <v>0</v>
      </c>
      <c r="H131" s="384">
        <f t="shared" si="3"/>
        <v>2</v>
      </c>
      <c r="I131" s="394" t="s">
        <v>392</v>
      </c>
      <c r="J131" s="547">
        <v>30061373</v>
      </c>
      <c r="K131" s="222"/>
      <c r="L131" s="394" t="s">
        <v>875</v>
      </c>
      <c r="M131" s="222" t="s">
        <v>699</v>
      </c>
      <c r="N131" s="337" t="s">
        <v>402</v>
      </c>
      <c r="O131" s="548">
        <v>44982</v>
      </c>
      <c r="P131" s="549">
        <v>0</v>
      </c>
      <c r="Q131" s="549">
        <v>0</v>
      </c>
      <c r="R131" s="549">
        <v>0</v>
      </c>
      <c r="S131" s="549">
        <v>0</v>
      </c>
      <c r="T131" s="549">
        <v>0</v>
      </c>
      <c r="U131" s="549">
        <v>0</v>
      </c>
      <c r="V131" s="198">
        <v>44981</v>
      </c>
      <c r="W131" s="316">
        <v>44981</v>
      </c>
      <c r="X131" s="554">
        <v>45291</v>
      </c>
      <c r="Y131" s="323" t="s">
        <v>350</v>
      </c>
    </row>
    <row r="132" spans="1:25" s="104" customFormat="1" ht="34.35" customHeight="1" outlineLevel="2">
      <c r="A132" s="351" t="s">
        <v>570</v>
      </c>
      <c r="B132" s="318" t="s">
        <v>876</v>
      </c>
      <c r="C132" s="215" t="s">
        <v>658</v>
      </c>
      <c r="D132" s="215"/>
      <c r="E132" s="217" t="s">
        <v>877</v>
      </c>
      <c r="F132" s="330">
        <v>65</v>
      </c>
      <c r="G132" s="327">
        <v>36</v>
      </c>
      <c r="H132" s="383">
        <f t="shared" si="3"/>
        <v>29</v>
      </c>
      <c r="I132" s="222" t="s">
        <v>392</v>
      </c>
      <c r="J132" s="222" t="s">
        <v>878</v>
      </c>
      <c r="K132" s="222" t="s">
        <v>879</v>
      </c>
      <c r="L132" s="222" t="s">
        <v>880</v>
      </c>
      <c r="M132" s="216" t="s">
        <v>395</v>
      </c>
      <c r="N132" s="219" t="s">
        <v>372</v>
      </c>
      <c r="O132" s="240">
        <v>45161</v>
      </c>
      <c r="P132" s="240" t="s">
        <v>357</v>
      </c>
      <c r="Q132" s="240" t="s">
        <v>357</v>
      </c>
      <c r="R132" s="240">
        <v>45161</v>
      </c>
      <c r="S132" s="191">
        <v>44896</v>
      </c>
      <c r="T132" s="199">
        <v>44896</v>
      </c>
      <c r="U132" s="198">
        <v>45166</v>
      </c>
      <c r="V132" s="515" t="s">
        <v>881</v>
      </c>
      <c r="W132" s="516">
        <v>44982</v>
      </c>
      <c r="X132" s="553">
        <v>45292</v>
      </c>
      <c r="Y132" s="323" t="s">
        <v>374</v>
      </c>
    </row>
    <row r="133" spans="1:25" s="104" customFormat="1" ht="34.35" customHeight="1" outlineLevel="2">
      <c r="A133" s="351" t="s">
        <v>570</v>
      </c>
      <c r="B133" s="318" t="s">
        <v>876</v>
      </c>
      <c r="C133" s="215" t="s">
        <v>658</v>
      </c>
      <c r="D133" s="215"/>
      <c r="E133" s="222" t="s">
        <v>882</v>
      </c>
      <c r="F133" s="347">
        <v>80</v>
      </c>
      <c r="G133" s="330"/>
      <c r="H133" s="383">
        <f t="shared" si="3"/>
        <v>80</v>
      </c>
      <c r="I133" s="216" t="s">
        <v>1</v>
      </c>
      <c r="J133" s="229" t="s">
        <v>883</v>
      </c>
      <c r="K133" s="222"/>
      <c r="L133" s="222" t="s">
        <v>884</v>
      </c>
      <c r="M133" s="216" t="s">
        <v>347</v>
      </c>
      <c r="N133" s="219" t="s">
        <v>372</v>
      </c>
      <c r="O133" s="240">
        <v>45161</v>
      </c>
      <c r="P133" s="240" t="s">
        <v>357</v>
      </c>
      <c r="Q133" s="240" t="s">
        <v>357</v>
      </c>
      <c r="R133" s="240">
        <v>45161</v>
      </c>
      <c r="S133" s="191">
        <v>45161</v>
      </c>
      <c r="T133" s="199">
        <v>45161</v>
      </c>
      <c r="U133" s="198">
        <v>45169</v>
      </c>
      <c r="V133" s="515" t="s">
        <v>881</v>
      </c>
      <c r="W133" s="516">
        <v>45161</v>
      </c>
      <c r="X133" s="553">
        <v>45600</v>
      </c>
      <c r="Y133" s="323" t="s">
        <v>374</v>
      </c>
    </row>
    <row r="134" spans="1:25" s="104" customFormat="1" ht="34.35" customHeight="1" outlineLevel="2">
      <c r="A134" s="351" t="s">
        <v>570</v>
      </c>
      <c r="B134" s="318" t="s">
        <v>876</v>
      </c>
      <c r="C134" s="215" t="s">
        <v>658</v>
      </c>
      <c r="D134" s="215"/>
      <c r="E134" s="222" t="s">
        <v>885</v>
      </c>
      <c r="F134" s="347">
        <v>80</v>
      </c>
      <c r="G134" s="330"/>
      <c r="H134" s="383">
        <f t="shared" si="3"/>
        <v>80</v>
      </c>
      <c r="I134" s="222" t="s">
        <v>1</v>
      </c>
      <c r="J134" s="222" t="s">
        <v>886</v>
      </c>
      <c r="K134" s="222" t="s">
        <v>377</v>
      </c>
      <c r="L134" s="222" t="s">
        <v>887</v>
      </c>
      <c r="M134" s="216" t="s">
        <v>347</v>
      </c>
      <c r="N134" s="219" t="s">
        <v>372</v>
      </c>
      <c r="O134" s="240">
        <v>45161</v>
      </c>
      <c r="P134" s="240" t="s">
        <v>357</v>
      </c>
      <c r="Q134" s="240" t="s">
        <v>357</v>
      </c>
      <c r="R134" s="240">
        <v>45161</v>
      </c>
      <c r="S134" s="191">
        <v>45161</v>
      </c>
      <c r="T134" s="199">
        <v>44817</v>
      </c>
      <c r="U134" s="198">
        <v>44817</v>
      </c>
      <c r="V134" s="316" t="s">
        <v>888</v>
      </c>
      <c r="W134" s="516">
        <v>45182</v>
      </c>
      <c r="X134" s="553">
        <v>45182</v>
      </c>
      <c r="Y134" s="323" t="s">
        <v>374</v>
      </c>
    </row>
    <row r="135" spans="1:25" s="104" customFormat="1" ht="34.35" customHeight="1" outlineLevel="2">
      <c r="A135" s="351" t="s">
        <v>570</v>
      </c>
      <c r="B135" s="318" t="s">
        <v>876</v>
      </c>
      <c r="C135" s="215" t="s">
        <v>658</v>
      </c>
      <c r="D135" s="215"/>
      <c r="E135" s="222" t="s">
        <v>889</v>
      </c>
      <c r="F135" s="347">
        <v>80</v>
      </c>
      <c r="G135" s="330"/>
      <c r="H135" s="383">
        <f t="shared" si="3"/>
        <v>80</v>
      </c>
      <c r="I135" s="216" t="s">
        <v>392</v>
      </c>
      <c r="J135" s="222" t="s">
        <v>890</v>
      </c>
      <c r="K135" s="222" t="s">
        <v>377</v>
      </c>
      <c r="L135" s="222" t="s">
        <v>891</v>
      </c>
      <c r="M135" s="216" t="s">
        <v>395</v>
      </c>
      <c r="N135" s="219" t="s">
        <v>372</v>
      </c>
      <c r="O135" s="240">
        <v>45161</v>
      </c>
      <c r="P135" s="240" t="s">
        <v>357</v>
      </c>
      <c r="Q135" s="240" t="s">
        <v>357</v>
      </c>
      <c r="R135" s="240">
        <v>45161</v>
      </c>
      <c r="S135" s="191">
        <v>44963</v>
      </c>
      <c r="T135" s="199">
        <v>44963</v>
      </c>
      <c r="U135" s="198">
        <v>45159</v>
      </c>
      <c r="V135" s="316" t="s">
        <v>801</v>
      </c>
      <c r="W135" s="516">
        <v>45251</v>
      </c>
      <c r="X135" s="553">
        <v>45299</v>
      </c>
      <c r="Y135" s="323" t="s">
        <v>374</v>
      </c>
    </row>
    <row r="136" spans="1:25" s="107" customFormat="1" ht="34.35" customHeight="1" outlineLevel="1">
      <c r="A136" s="403" t="s">
        <v>570</v>
      </c>
      <c r="B136" s="398" t="s">
        <v>892</v>
      </c>
      <c r="C136" s="399">
        <f>COUNTA(B50:B135)</f>
        <v>86</v>
      </c>
      <c r="D136" s="398"/>
      <c r="E136" s="399" t="s">
        <v>893</v>
      </c>
      <c r="F136" s="350">
        <f>SUM(F50:F135)</f>
        <v>3761</v>
      </c>
      <c r="G136" s="350">
        <f>SUM(G50:G135)</f>
        <v>194</v>
      </c>
      <c r="H136" s="386">
        <f>SUM(H50:H135)</f>
        <v>3567</v>
      </c>
      <c r="I136" s="399"/>
      <c r="J136" s="399"/>
      <c r="K136" s="399"/>
      <c r="L136" s="399"/>
      <c r="M136" s="399"/>
      <c r="N136" s="406"/>
      <c r="O136" s="305"/>
      <c r="P136" s="400"/>
      <c r="Q136" s="400"/>
      <c r="R136" s="400"/>
      <c r="S136" s="401"/>
      <c r="T136" s="343"/>
      <c r="U136" s="305"/>
      <c r="V136" s="305"/>
      <c r="W136" s="525"/>
      <c r="X136" s="538"/>
      <c r="Y136" s="526"/>
    </row>
    <row r="137" spans="1:25" s="104" customFormat="1" ht="34.35" customHeight="1" outlineLevel="2">
      <c r="A137" s="143" t="s">
        <v>894</v>
      </c>
      <c r="B137" s="318" t="s">
        <v>895</v>
      </c>
      <c r="C137" s="215" t="s">
        <v>896</v>
      </c>
      <c r="D137" s="215"/>
      <c r="E137" s="217" t="s">
        <v>897</v>
      </c>
      <c r="F137" s="330">
        <v>19</v>
      </c>
      <c r="G137" s="327">
        <v>19</v>
      </c>
      <c r="H137" s="382">
        <f>F137-G137</f>
        <v>0</v>
      </c>
      <c r="I137" s="216" t="s">
        <v>1</v>
      </c>
      <c r="J137" s="222" t="s">
        <v>898</v>
      </c>
      <c r="K137" s="222" t="s">
        <v>899</v>
      </c>
      <c r="L137" s="222" t="s">
        <v>900</v>
      </c>
      <c r="M137" s="216" t="s">
        <v>371</v>
      </c>
      <c r="N137" s="219">
        <v>2013</v>
      </c>
      <c r="O137" s="402" t="s">
        <v>357</v>
      </c>
      <c r="P137" s="240">
        <v>44554</v>
      </c>
      <c r="Q137" s="240">
        <v>44592</v>
      </c>
      <c r="R137" s="240">
        <v>44592</v>
      </c>
      <c r="S137" s="191">
        <v>44651</v>
      </c>
      <c r="T137" s="199">
        <v>44681</v>
      </c>
      <c r="U137" s="198">
        <v>44746</v>
      </c>
      <c r="V137" s="515" t="s">
        <v>901</v>
      </c>
      <c r="W137" s="316">
        <v>45016</v>
      </c>
      <c r="X137" s="554">
        <v>45046</v>
      </c>
      <c r="Y137" s="323" t="s">
        <v>350</v>
      </c>
    </row>
    <row r="138" spans="1:25" s="104" customFormat="1" ht="34.35" customHeight="1" outlineLevel="2">
      <c r="A138" s="351" t="s">
        <v>894</v>
      </c>
      <c r="B138" s="318" t="s">
        <v>895</v>
      </c>
      <c r="C138" s="215" t="s">
        <v>896</v>
      </c>
      <c r="D138" s="215"/>
      <c r="E138" s="216" t="s">
        <v>902</v>
      </c>
      <c r="F138" s="330">
        <v>70</v>
      </c>
      <c r="G138" s="330"/>
      <c r="H138" s="382">
        <f t="shared" ref="H138:H175" si="5">F138-G138</f>
        <v>70</v>
      </c>
      <c r="I138" s="216" t="s">
        <v>1</v>
      </c>
      <c r="J138" s="222" t="s">
        <v>903</v>
      </c>
      <c r="K138" s="222" t="s">
        <v>904</v>
      </c>
      <c r="L138" s="222" t="s">
        <v>905</v>
      </c>
      <c r="M138" s="216" t="s">
        <v>347</v>
      </c>
      <c r="N138" s="219">
        <v>2013</v>
      </c>
      <c r="O138" s="402" t="s">
        <v>357</v>
      </c>
      <c r="P138" s="240">
        <v>44704</v>
      </c>
      <c r="Q138" s="240">
        <v>44742</v>
      </c>
      <c r="R138" s="240">
        <v>44742</v>
      </c>
      <c r="S138" s="191">
        <v>44742</v>
      </c>
      <c r="T138" s="199">
        <v>45170</v>
      </c>
      <c r="U138" s="198">
        <v>45107</v>
      </c>
      <c r="V138" s="316">
        <v>45107</v>
      </c>
      <c r="W138" s="516">
        <v>45107</v>
      </c>
      <c r="X138" s="553">
        <v>45107</v>
      </c>
      <c r="Y138" s="323" t="s">
        <v>374</v>
      </c>
    </row>
    <row r="139" spans="1:25" s="115" customFormat="1" ht="34.35" customHeight="1" outlineLevel="2">
      <c r="A139" s="351" t="s">
        <v>894</v>
      </c>
      <c r="B139" s="318" t="s">
        <v>895</v>
      </c>
      <c r="C139" s="215" t="s">
        <v>906</v>
      </c>
      <c r="D139" s="201">
        <v>44587</v>
      </c>
      <c r="E139" s="217" t="s">
        <v>907</v>
      </c>
      <c r="F139" s="330">
        <v>16</v>
      </c>
      <c r="G139" s="327">
        <v>12</v>
      </c>
      <c r="H139" s="382">
        <f t="shared" si="5"/>
        <v>4</v>
      </c>
      <c r="I139" s="216" t="s">
        <v>1</v>
      </c>
      <c r="J139" s="222" t="s">
        <v>908</v>
      </c>
      <c r="K139" s="222" t="s">
        <v>909</v>
      </c>
      <c r="L139" s="222" t="s">
        <v>910</v>
      </c>
      <c r="M139" s="216" t="s">
        <v>401</v>
      </c>
      <c r="N139" s="218" t="s">
        <v>402</v>
      </c>
      <c r="O139" s="240">
        <v>44952</v>
      </c>
      <c r="P139" s="240" t="s">
        <v>357</v>
      </c>
      <c r="Q139" s="240" t="s">
        <v>357</v>
      </c>
      <c r="R139" s="240" t="s">
        <v>357</v>
      </c>
      <c r="S139" s="189" t="s">
        <v>357</v>
      </c>
      <c r="T139" s="240">
        <v>44805</v>
      </c>
      <c r="U139" s="198">
        <v>44805</v>
      </c>
      <c r="V139" s="316">
        <v>44926</v>
      </c>
      <c r="W139" s="516">
        <v>45169</v>
      </c>
      <c r="X139" s="553">
        <v>45169</v>
      </c>
      <c r="Y139" s="323" t="s">
        <v>374</v>
      </c>
    </row>
    <row r="140" spans="1:25" s="115" customFormat="1" ht="34.35" customHeight="1" outlineLevel="2">
      <c r="A140" s="351" t="s">
        <v>894</v>
      </c>
      <c r="B140" s="318" t="s">
        <v>895</v>
      </c>
      <c r="C140" s="215" t="s">
        <v>906</v>
      </c>
      <c r="D140" s="201">
        <v>44587</v>
      </c>
      <c r="E140" s="216" t="s">
        <v>907</v>
      </c>
      <c r="F140" s="330">
        <v>36</v>
      </c>
      <c r="G140" s="330"/>
      <c r="H140" s="382">
        <f t="shared" si="5"/>
        <v>36</v>
      </c>
      <c r="I140" s="216" t="s">
        <v>1</v>
      </c>
      <c r="J140" s="222" t="s">
        <v>911</v>
      </c>
      <c r="K140" s="222" t="s">
        <v>377</v>
      </c>
      <c r="L140" s="222" t="s">
        <v>910</v>
      </c>
      <c r="M140" s="216" t="s">
        <v>347</v>
      </c>
      <c r="N140" s="229" t="s">
        <v>402</v>
      </c>
      <c r="O140" s="240">
        <v>45317</v>
      </c>
      <c r="P140" s="240" t="s">
        <v>357</v>
      </c>
      <c r="Q140" s="240" t="s">
        <v>357</v>
      </c>
      <c r="R140" s="240" t="s">
        <v>357</v>
      </c>
      <c r="S140" s="189" t="s">
        <v>357</v>
      </c>
      <c r="T140" s="240">
        <v>45159</v>
      </c>
      <c r="U140" s="198">
        <v>45159</v>
      </c>
      <c r="V140" s="516">
        <v>45159</v>
      </c>
      <c r="W140" s="516">
        <v>45159</v>
      </c>
      <c r="X140" s="553">
        <v>45159</v>
      </c>
      <c r="Y140" s="323" t="s">
        <v>374</v>
      </c>
    </row>
    <row r="141" spans="1:25" s="115" customFormat="1" ht="34.35" customHeight="1" outlineLevel="2">
      <c r="A141" s="351" t="s">
        <v>894</v>
      </c>
      <c r="B141" s="318" t="s">
        <v>895</v>
      </c>
      <c r="C141" s="215" t="s">
        <v>506</v>
      </c>
      <c r="D141" s="201">
        <v>44550</v>
      </c>
      <c r="E141" s="216" t="s">
        <v>912</v>
      </c>
      <c r="F141" s="330">
        <v>21</v>
      </c>
      <c r="G141" s="330"/>
      <c r="H141" s="382">
        <f>F141-G141</f>
        <v>21</v>
      </c>
      <c r="I141" s="216" t="s">
        <v>1</v>
      </c>
      <c r="J141" s="222" t="s">
        <v>913</v>
      </c>
      <c r="K141" s="222" t="s">
        <v>914</v>
      </c>
      <c r="L141" s="222" t="s">
        <v>915</v>
      </c>
      <c r="M141" s="216" t="s">
        <v>401</v>
      </c>
      <c r="N141" s="219" t="s">
        <v>402</v>
      </c>
      <c r="O141" s="199">
        <v>44915</v>
      </c>
      <c r="P141" s="240" t="s">
        <v>357</v>
      </c>
      <c r="Q141" s="240" t="s">
        <v>357</v>
      </c>
      <c r="R141" s="240" t="s">
        <v>357</v>
      </c>
      <c r="S141" s="191">
        <v>44915</v>
      </c>
      <c r="T141" s="199">
        <v>44915</v>
      </c>
      <c r="U141" s="198">
        <v>44915</v>
      </c>
      <c r="V141" s="516">
        <v>44915</v>
      </c>
      <c r="W141" s="516">
        <v>45110</v>
      </c>
      <c r="X141" s="553">
        <v>45110</v>
      </c>
      <c r="Y141" s="323" t="s">
        <v>374</v>
      </c>
    </row>
    <row r="142" spans="1:25" s="115" customFormat="1" ht="34.35" customHeight="1" outlineLevel="2">
      <c r="A142" s="351" t="s">
        <v>894</v>
      </c>
      <c r="B142" s="372">
        <v>401</v>
      </c>
      <c r="C142" s="232" t="s">
        <v>676</v>
      </c>
      <c r="D142" s="201">
        <v>44797</v>
      </c>
      <c r="E142" s="216" t="s">
        <v>916</v>
      </c>
      <c r="F142" s="330">
        <v>52</v>
      </c>
      <c r="G142" s="330">
        <v>0</v>
      </c>
      <c r="H142" s="330">
        <v>52</v>
      </c>
      <c r="I142" s="232" t="s">
        <v>1</v>
      </c>
      <c r="J142" s="361">
        <v>30062397</v>
      </c>
      <c r="K142" s="222"/>
      <c r="L142" s="232" t="s">
        <v>917</v>
      </c>
      <c r="M142" s="232" t="s">
        <v>486</v>
      </c>
      <c r="N142" s="331" t="s">
        <v>402</v>
      </c>
      <c r="O142" s="359">
        <v>45528</v>
      </c>
      <c r="P142" s="333">
        <v>0</v>
      </c>
      <c r="Q142" s="333">
        <v>0</v>
      </c>
      <c r="R142" s="333">
        <v>0</v>
      </c>
      <c r="S142" s="333">
        <v>0</v>
      </c>
      <c r="T142" s="333">
        <v>0</v>
      </c>
      <c r="U142" s="333">
        <v>0</v>
      </c>
      <c r="V142" s="199">
        <v>45528</v>
      </c>
      <c r="W142" s="516">
        <v>45528</v>
      </c>
      <c r="X142" s="553">
        <v>45528</v>
      </c>
      <c r="Y142" s="323" t="s">
        <v>374</v>
      </c>
    </row>
    <row r="143" spans="1:25" s="115" customFormat="1" ht="34.35" customHeight="1" outlineLevel="2">
      <c r="A143" s="351" t="s">
        <v>894</v>
      </c>
      <c r="B143" s="372">
        <v>401</v>
      </c>
      <c r="C143" s="232" t="s">
        <v>676</v>
      </c>
      <c r="D143" s="201">
        <v>44797</v>
      </c>
      <c r="E143" s="216" t="s">
        <v>918</v>
      </c>
      <c r="F143" s="330">
        <v>65</v>
      </c>
      <c r="G143" s="330">
        <v>0</v>
      </c>
      <c r="H143" s="330">
        <v>65</v>
      </c>
      <c r="I143" s="232" t="s">
        <v>1</v>
      </c>
      <c r="J143" s="361">
        <v>30062396</v>
      </c>
      <c r="K143" s="222"/>
      <c r="L143" s="232" t="s">
        <v>919</v>
      </c>
      <c r="M143" s="232" t="s">
        <v>486</v>
      </c>
      <c r="N143" s="331" t="s">
        <v>402</v>
      </c>
      <c r="O143" s="359">
        <v>45528</v>
      </c>
      <c r="P143" s="333">
        <v>0</v>
      </c>
      <c r="Q143" s="333">
        <v>0</v>
      </c>
      <c r="R143" s="333">
        <v>0</v>
      </c>
      <c r="S143" s="333">
        <v>0</v>
      </c>
      <c r="T143" s="333">
        <v>0</v>
      </c>
      <c r="U143" s="333">
        <v>0</v>
      </c>
      <c r="V143" s="199">
        <v>45528</v>
      </c>
      <c r="W143" s="516">
        <v>45528</v>
      </c>
      <c r="X143" s="553">
        <v>45528</v>
      </c>
      <c r="Y143" s="323" t="s">
        <v>374</v>
      </c>
    </row>
    <row r="144" spans="1:25" s="115" customFormat="1" ht="34.35" customHeight="1" outlineLevel="2">
      <c r="A144" s="351" t="s">
        <v>894</v>
      </c>
      <c r="B144" s="318" t="s">
        <v>920</v>
      </c>
      <c r="C144" s="215" t="s">
        <v>506</v>
      </c>
      <c r="D144" s="201">
        <v>44550</v>
      </c>
      <c r="E144" s="216" t="s">
        <v>921</v>
      </c>
      <c r="F144" s="330">
        <v>80</v>
      </c>
      <c r="G144" s="330"/>
      <c r="H144" s="382">
        <f t="shared" si="5"/>
        <v>80</v>
      </c>
      <c r="I144" s="216" t="s">
        <v>1</v>
      </c>
      <c r="J144" s="222" t="s">
        <v>922</v>
      </c>
      <c r="K144" s="222"/>
      <c r="L144" s="229" t="s">
        <v>923</v>
      </c>
      <c r="M144" s="216" t="s">
        <v>347</v>
      </c>
      <c r="N144" s="219" t="s">
        <v>402</v>
      </c>
      <c r="O144" s="199">
        <v>45280</v>
      </c>
      <c r="P144" s="240" t="s">
        <v>357</v>
      </c>
      <c r="Q144" s="240" t="s">
        <v>357</v>
      </c>
      <c r="R144" s="240" t="s">
        <v>357</v>
      </c>
      <c r="S144" s="191">
        <v>45280</v>
      </c>
      <c r="T144" s="199">
        <v>45280</v>
      </c>
      <c r="U144" s="198">
        <v>45280</v>
      </c>
      <c r="V144" s="516">
        <v>45280</v>
      </c>
      <c r="W144" s="516">
        <v>45280</v>
      </c>
      <c r="X144" s="553">
        <v>45280</v>
      </c>
      <c r="Y144" s="323" t="s">
        <v>374</v>
      </c>
    </row>
    <row r="145" spans="1:25" s="104" customFormat="1" ht="34.35" customHeight="1" outlineLevel="2">
      <c r="A145" s="351" t="s">
        <v>894</v>
      </c>
      <c r="B145" s="318" t="s">
        <v>920</v>
      </c>
      <c r="C145" s="158" t="s">
        <v>906</v>
      </c>
      <c r="D145" s="158"/>
      <c r="E145" s="188" t="s">
        <v>924</v>
      </c>
      <c r="F145" s="335">
        <v>80</v>
      </c>
      <c r="G145" s="336">
        <v>14</v>
      </c>
      <c r="H145" s="383">
        <f t="shared" si="5"/>
        <v>66</v>
      </c>
      <c r="I145" s="149" t="s">
        <v>1</v>
      </c>
      <c r="J145" s="204" t="s">
        <v>925</v>
      </c>
      <c r="K145" s="222"/>
      <c r="L145" s="204" t="s">
        <v>926</v>
      </c>
      <c r="M145" s="149" t="s">
        <v>347</v>
      </c>
      <c r="N145" s="151" t="s">
        <v>348</v>
      </c>
      <c r="O145" s="240">
        <v>44605</v>
      </c>
      <c r="P145" s="240">
        <v>44693</v>
      </c>
      <c r="Q145" s="240">
        <v>44803</v>
      </c>
      <c r="R145" s="240">
        <v>44803</v>
      </c>
      <c r="S145" s="191">
        <v>44926</v>
      </c>
      <c r="T145" s="199">
        <v>44926</v>
      </c>
      <c r="U145" s="198">
        <v>44926</v>
      </c>
      <c r="V145" s="516">
        <v>44926</v>
      </c>
      <c r="W145" s="516">
        <v>45291</v>
      </c>
      <c r="X145" s="553">
        <v>45291</v>
      </c>
      <c r="Y145" s="323" t="s">
        <v>374</v>
      </c>
    </row>
    <row r="146" spans="1:25" s="104" customFormat="1" ht="34.35" customHeight="1" outlineLevel="2">
      <c r="A146" s="351" t="s">
        <v>894</v>
      </c>
      <c r="B146" s="318" t="s">
        <v>920</v>
      </c>
      <c r="C146" s="215" t="s">
        <v>896</v>
      </c>
      <c r="D146" s="215"/>
      <c r="E146" s="216" t="s">
        <v>927</v>
      </c>
      <c r="F146" s="330">
        <v>60</v>
      </c>
      <c r="G146" s="330"/>
      <c r="H146" s="382">
        <f t="shared" si="5"/>
        <v>60</v>
      </c>
      <c r="I146" s="216" t="s">
        <v>1</v>
      </c>
      <c r="J146" s="222" t="s">
        <v>928</v>
      </c>
      <c r="K146" s="222" t="s">
        <v>377</v>
      </c>
      <c r="L146" s="222" t="s">
        <v>929</v>
      </c>
      <c r="M146" s="216" t="s">
        <v>347</v>
      </c>
      <c r="N146" s="219">
        <v>2013</v>
      </c>
      <c r="O146" s="402" t="s">
        <v>357</v>
      </c>
      <c r="P146" s="240">
        <v>44578</v>
      </c>
      <c r="Q146" s="240">
        <v>44652</v>
      </c>
      <c r="R146" s="240">
        <v>44645</v>
      </c>
      <c r="S146" s="191">
        <v>44895</v>
      </c>
      <c r="T146" s="199">
        <v>44895</v>
      </c>
      <c r="U146" s="198">
        <v>45199</v>
      </c>
      <c r="V146" s="516">
        <v>44895</v>
      </c>
      <c r="W146" s="516">
        <v>45199</v>
      </c>
      <c r="X146" s="553">
        <v>45199</v>
      </c>
      <c r="Y146" s="323" t="s">
        <v>350</v>
      </c>
    </row>
    <row r="147" spans="1:25" s="104" customFormat="1" ht="34.35" customHeight="1" outlineLevel="2">
      <c r="A147" s="351" t="s">
        <v>894</v>
      </c>
      <c r="B147" s="323" t="s">
        <v>920</v>
      </c>
      <c r="C147" s="407" t="s">
        <v>896</v>
      </c>
      <c r="D147" s="407"/>
      <c r="E147" s="216" t="s">
        <v>930</v>
      </c>
      <c r="F147" s="328">
        <v>20</v>
      </c>
      <c r="G147" s="328"/>
      <c r="H147" s="382">
        <f t="shared" si="5"/>
        <v>20</v>
      </c>
      <c r="I147" s="216" t="s">
        <v>1</v>
      </c>
      <c r="J147" s="222" t="s">
        <v>928</v>
      </c>
      <c r="K147" s="222" t="s">
        <v>377</v>
      </c>
      <c r="L147" s="222" t="s">
        <v>929</v>
      </c>
      <c r="M147" s="216" t="s">
        <v>371</v>
      </c>
      <c r="N147" s="219" t="s">
        <v>372</v>
      </c>
      <c r="O147" s="240">
        <v>45161</v>
      </c>
      <c r="P147" s="240" t="s">
        <v>357</v>
      </c>
      <c r="Q147" s="240" t="s">
        <v>357</v>
      </c>
      <c r="R147" s="240">
        <v>45161</v>
      </c>
      <c r="S147" s="191">
        <v>44895</v>
      </c>
      <c r="T147" s="199">
        <v>44895</v>
      </c>
      <c r="U147" s="198">
        <v>44895</v>
      </c>
      <c r="V147" s="516">
        <v>44895</v>
      </c>
      <c r="W147" s="516">
        <v>45199</v>
      </c>
      <c r="X147" s="553">
        <v>45199</v>
      </c>
      <c r="Y147" s="323" t="s">
        <v>350</v>
      </c>
    </row>
    <row r="148" spans="1:25" s="104" customFormat="1" ht="34.35" customHeight="1" outlineLevel="2">
      <c r="A148" s="351" t="s">
        <v>894</v>
      </c>
      <c r="B148" s="318" t="s">
        <v>920</v>
      </c>
      <c r="C148" s="215" t="s">
        <v>906</v>
      </c>
      <c r="D148" s="215"/>
      <c r="E148" s="217" t="s">
        <v>931</v>
      </c>
      <c r="F148" s="330">
        <v>18</v>
      </c>
      <c r="G148" s="327">
        <v>18</v>
      </c>
      <c r="H148" s="382">
        <f t="shared" si="5"/>
        <v>0</v>
      </c>
      <c r="I148" s="216" t="s">
        <v>1</v>
      </c>
      <c r="J148" s="222" t="s">
        <v>932</v>
      </c>
      <c r="K148" s="222" t="s">
        <v>933</v>
      </c>
      <c r="L148" s="222" t="s">
        <v>926</v>
      </c>
      <c r="M148" s="216" t="s">
        <v>371</v>
      </c>
      <c r="N148" s="219" t="s">
        <v>348</v>
      </c>
      <c r="O148" s="240">
        <v>44605</v>
      </c>
      <c r="P148" s="240">
        <v>44926</v>
      </c>
      <c r="Q148" s="240">
        <v>44926</v>
      </c>
      <c r="R148" s="240">
        <v>44926</v>
      </c>
      <c r="S148" s="191">
        <v>44926</v>
      </c>
      <c r="T148" s="199">
        <v>44926</v>
      </c>
      <c r="U148" s="198">
        <v>44926</v>
      </c>
      <c r="V148" s="516">
        <v>44926</v>
      </c>
      <c r="W148" s="316">
        <v>45002</v>
      </c>
      <c r="X148" s="554">
        <v>45291</v>
      </c>
      <c r="Y148" s="323" t="s">
        <v>545</v>
      </c>
    </row>
    <row r="149" spans="1:25" s="104" customFormat="1" ht="34.35" customHeight="1" outlineLevel="2">
      <c r="A149" s="351" t="s">
        <v>894</v>
      </c>
      <c r="B149" s="318" t="s">
        <v>920</v>
      </c>
      <c r="C149" s="215" t="s">
        <v>906</v>
      </c>
      <c r="D149" s="215"/>
      <c r="E149" s="216" t="s">
        <v>934</v>
      </c>
      <c r="F149" s="328">
        <v>37</v>
      </c>
      <c r="G149" s="328"/>
      <c r="H149" s="382">
        <f t="shared" si="5"/>
        <v>37</v>
      </c>
      <c r="I149" s="216" t="s">
        <v>1</v>
      </c>
      <c r="J149" s="222" t="s">
        <v>935</v>
      </c>
      <c r="K149" s="222" t="s">
        <v>936</v>
      </c>
      <c r="L149" s="222" t="s">
        <v>937</v>
      </c>
      <c r="M149" s="216" t="s">
        <v>347</v>
      </c>
      <c r="N149" s="219" t="s">
        <v>348</v>
      </c>
      <c r="O149" s="240">
        <v>44605</v>
      </c>
      <c r="P149" s="240">
        <v>44965</v>
      </c>
      <c r="Q149" s="240">
        <v>44927</v>
      </c>
      <c r="R149" s="240">
        <v>45108</v>
      </c>
      <c r="S149" s="191">
        <v>45108</v>
      </c>
      <c r="T149" s="199">
        <v>45108</v>
      </c>
      <c r="U149" s="198">
        <v>45108</v>
      </c>
      <c r="V149" s="316">
        <v>45108</v>
      </c>
      <c r="W149" s="516">
        <v>45108</v>
      </c>
      <c r="X149" s="553">
        <v>45108</v>
      </c>
      <c r="Y149" s="323" t="s">
        <v>374</v>
      </c>
    </row>
    <row r="150" spans="1:25" s="104" customFormat="1" ht="34.35" customHeight="1" outlineLevel="2">
      <c r="A150" s="351" t="s">
        <v>894</v>
      </c>
      <c r="B150" s="318" t="s">
        <v>920</v>
      </c>
      <c r="C150" s="321" t="s">
        <v>896</v>
      </c>
      <c r="D150" s="321"/>
      <c r="E150" s="216" t="s">
        <v>938</v>
      </c>
      <c r="F150" s="328">
        <v>80</v>
      </c>
      <c r="G150" s="328"/>
      <c r="H150" s="382">
        <f t="shared" si="5"/>
        <v>80</v>
      </c>
      <c r="I150" s="216" t="s">
        <v>1</v>
      </c>
      <c r="J150" s="222" t="s">
        <v>939</v>
      </c>
      <c r="K150" s="222"/>
      <c r="L150" s="222" t="s">
        <v>940</v>
      </c>
      <c r="M150" s="216" t="s">
        <v>347</v>
      </c>
      <c r="N150" s="219" t="s">
        <v>372</v>
      </c>
      <c r="O150" s="240">
        <v>45161</v>
      </c>
      <c r="P150" s="240" t="s">
        <v>357</v>
      </c>
      <c r="Q150" s="240" t="s">
        <v>357</v>
      </c>
      <c r="R150" s="240">
        <v>45078</v>
      </c>
      <c r="S150" s="191">
        <v>45078</v>
      </c>
      <c r="T150" s="199">
        <v>45078</v>
      </c>
      <c r="U150" s="198">
        <v>45078</v>
      </c>
      <c r="V150" s="516">
        <v>45078</v>
      </c>
      <c r="W150" s="516">
        <v>45078</v>
      </c>
      <c r="X150" s="553">
        <v>45078</v>
      </c>
      <c r="Y150" s="323" t="s">
        <v>374</v>
      </c>
    </row>
    <row r="151" spans="1:25" s="104" customFormat="1" ht="34.35" customHeight="1" outlineLevel="2">
      <c r="A151" s="351" t="s">
        <v>894</v>
      </c>
      <c r="B151" s="318" t="s">
        <v>920</v>
      </c>
      <c r="C151" s="321" t="s">
        <v>896</v>
      </c>
      <c r="D151" s="321"/>
      <c r="E151" s="216" t="s">
        <v>941</v>
      </c>
      <c r="F151" s="328">
        <v>80</v>
      </c>
      <c r="G151" s="328"/>
      <c r="H151" s="382">
        <f t="shared" si="5"/>
        <v>80</v>
      </c>
      <c r="I151" s="216" t="s">
        <v>392</v>
      </c>
      <c r="J151" s="222" t="s">
        <v>942</v>
      </c>
      <c r="K151" s="222" t="s">
        <v>377</v>
      </c>
      <c r="L151" s="222" t="s">
        <v>943</v>
      </c>
      <c r="M151" s="216" t="s">
        <v>395</v>
      </c>
      <c r="N151" s="219" t="s">
        <v>372</v>
      </c>
      <c r="O151" s="240">
        <v>45161</v>
      </c>
      <c r="P151" s="240" t="s">
        <v>357</v>
      </c>
      <c r="Q151" s="240" t="s">
        <v>357</v>
      </c>
      <c r="R151" s="240">
        <v>44809</v>
      </c>
      <c r="S151" s="191">
        <v>44809</v>
      </c>
      <c r="T151" s="199">
        <v>44935</v>
      </c>
      <c r="U151" s="198">
        <v>45161</v>
      </c>
      <c r="V151" s="516">
        <v>45161</v>
      </c>
      <c r="W151" s="516">
        <v>45161</v>
      </c>
      <c r="X151" s="553">
        <v>45161</v>
      </c>
      <c r="Y151" s="323" t="s">
        <v>374</v>
      </c>
    </row>
    <row r="152" spans="1:25" s="115" customFormat="1" ht="34.35" customHeight="1" outlineLevel="2">
      <c r="A152" s="351" t="s">
        <v>894</v>
      </c>
      <c r="B152" s="323" t="s">
        <v>920</v>
      </c>
      <c r="C152" s="216" t="s">
        <v>506</v>
      </c>
      <c r="D152" s="201">
        <v>44532</v>
      </c>
      <c r="E152" s="217" t="s">
        <v>944</v>
      </c>
      <c r="F152" s="330">
        <v>15</v>
      </c>
      <c r="G152" s="327">
        <v>15</v>
      </c>
      <c r="H152" s="382">
        <f t="shared" si="5"/>
        <v>0</v>
      </c>
      <c r="I152" s="216" t="s">
        <v>1</v>
      </c>
      <c r="J152" s="222" t="s">
        <v>945</v>
      </c>
      <c r="K152" s="222" t="s">
        <v>946</v>
      </c>
      <c r="L152" s="222" t="s">
        <v>947</v>
      </c>
      <c r="M152" s="216" t="s">
        <v>401</v>
      </c>
      <c r="N152" s="219" t="s">
        <v>402</v>
      </c>
      <c r="O152" s="199">
        <v>44897</v>
      </c>
      <c r="P152" s="240" t="s">
        <v>357</v>
      </c>
      <c r="Q152" s="240" t="s">
        <v>357</v>
      </c>
      <c r="R152" s="240" t="s">
        <v>357</v>
      </c>
      <c r="S152" s="191">
        <v>44897</v>
      </c>
      <c r="T152" s="199">
        <v>44897</v>
      </c>
      <c r="U152" s="198">
        <v>44897</v>
      </c>
      <c r="V152" s="516">
        <v>45350</v>
      </c>
      <c r="W152" s="516">
        <v>45321</v>
      </c>
      <c r="X152" s="553">
        <v>45321</v>
      </c>
      <c r="Y152" s="323" t="s">
        <v>358</v>
      </c>
    </row>
    <row r="153" spans="1:25" s="115" customFormat="1" ht="34.35" customHeight="1" outlineLevel="2">
      <c r="A153" s="351" t="s">
        <v>894</v>
      </c>
      <c r="B153" s="372">
        <v>402</v>
      </c>
      <c r="C153" s="232" t="s">
        <v>676</v>
      </c>
      <c r="D153" s="201">
        <v>44797</v>
      </c>
      <c r="E153" s="216" t="s">
        <v>948</v>
      </c>
      <c r="F153" s="330">
        <v>44</v>
      </c>
      <c r="G153" s="330">
        <v>0</v>
      </c>
      <c r="H153" s="330">
        <v>44</v>
      </c>
      <c r="I153" s="232" t="s">
        <v>1</v>
      </c>
      <c r="J153" s="361">
        <v>30062394</v>
      </c>
      <c r="K153" s="222"/>
      <c r="L153" s="232" t="s">
        <v>949</v>
      </c>
      <c r="M153" s="216" t="s">
        <v>347</v>
      </c>
      <c r="N153" s="331" t="s">
        <v>402</v>
      </c>
      <c r="O153" s="359">
        <v>45528</v>
      </c>
      <c r="P153" s="333">
        <v>0</v>
      </c>
      <c r="Q153" s="333">
        <v>0</v>
      </c>
      <c r="R153" s="333">
        <v>0</v>
      </c>
      <c r="S153" s="333">
        <v>0</v>
      </c>
      <c r="T153" s="333">
        <v>0</v>
      </c>
      <c r="U153" s="333">
        <v>0</v>
      </c>
      <c r="V153" s="199">
        <v>45528</v>
      </c>
      <c r="W153" s="316">
        <v>45596</v>
      </c>
      <c r="X153" s="554">
        <v>45596</v>
      </c>
      <c r="Y153" s="323" t="s">
        <v>358</v>
      </c>
    </row>
    <row r="154" spans="1:25" s="115" customFormat="1" ht="34.35" customHeight="1" outlineLevel="2">
      <c r="A154" s="351" t="s">
        <v>894</v>
      </c>
      <c r="B154" s="372">
        <v>402</v>
      </c>
      <c r="C154" s="232" t="s">
        <v>676</v>
      </c>
      <c r="D154" s="201">
        <v>44797</v>
      </c>
      <c r="E154" s="216" t="s">
        <v>950</v>
      </c>
      <c r="F154" s="330">
        <v>73</v>
      </c>
      <c r="G154" s="330">
        <v>0</v>
      </c>
      <c r="H154" s="330">
        <v>73</v>
      </c>
      <c r="I154" s="232" t="s">
        <v>1</v>
      </c>
      <c r="J154" s="361">
        <v>30062364</v>
      </c>
      <c r="K154" s="222"/>
      <c r="L154" s="232" t="s">
        <v>951</v>
      </c>
      <c r="M154" s="216" t="s">
        <v>347</v>
      </c>
      <c r="N154" s="331" t="s">
        <v>402</v>
      </c>
      <c r="O154" s="359">
        <v>45528</v>
      </c>
      <c r="P154" s="333">
        <v>0</v>
      </c>
      <c r="Q154" s="333">
        <v>0</v>
      </c>
      <c r="R154" s="333">
        <v>0</v>
      </c>
      <c r="S154" s="333">
        <v>0</v>
      </c>
      <c r="T154" s="333">
        <v>0</v>
      </c>
      <c r="U154" s="333">
        <v>0</v>
      </c>
      <c r="V154" s="199">
        <v>45528</v>
      </c>
      <c r="W154" s="516">
        <v>45528</v>
      </c>
      <c r="X154" s="553">
        <v>45528</v>
      </c>
      <c r="Y154" s="323" t="s">
        <v>374</v>
      </c>
    </row>
    <row r="155" spans="1:25" s="115" customFormat="1" ht="34.35" customHeight="1" outlineLevel="2">
      <c r="A155" s="351" t="s">
        <v>894</v>
      </c>
      <c r="B155" s="318" t="s">
        <v>952</v>
      </c>
      <c r="C155" s="149" t="s">
        <v>953</v>
      </c>
      <c r="D155" s="149"/>
      <c r="E155" s="188" t="s">
        <v>954</v>
      </c>
      <c r="F155" s="335">
        <v>16</v>
      </c>
      <c r="G155" s="336">
        <v>16</v>
      </c>
      <c r="H155" s="383">
        <f t="shared" si="5"/>
        <v>0</v>
      </c>
      <c r="I155" s="149" t="s">
        <v>1</v>
      </c>
      <c r="J155" s="204" t="s">
        <v>955</v>
      </c>
      <c r="K155" s="222"/>
      <c r="L155" s="204" t="s">
        <v>956</v>
      </c>
      <c r="M155" s="149" t="s">
        <v>957</v>
      </c>
      <c r="N155" s="151" t="s">
        <v>348</v>
      </c>
      <c r="O155" s="240">
        <v>44605</v>
      </c>
      <c r="P155" s="240">
        <v>44431</v>
      </c>
      <c r="Q155" s="240">
        <v>44592</v>
      </c>
      <c r="R155" s="240">
        <v>44578</v>
      </c>
      <c r="S155" s="191">
        <v>44757</v>
      </c>
      <c r="T155" s="199">
        <v>44764</v>
      </c>
      <c r="U155" s="198">
        <v>44764</v>
      </c>
      <c r="V155" s="515" t="s">
        <v>901</v>
      </c>
      <c r="W155" s="516">
        <v>45016</v>
      </c>
      <c r="X155" s="553">
        <v>45291</v>
      </c>
      <c r="Y155" s="323" t="s">
        <v>545</v>
      </c>
    </row>
    <row r="156" spans="1:25" s="115" customFormat="1" ht="34.35" customHeight="1" outlineLevel="2">
      <c r="A156" s="351" t="s">
        <v>894</v>
      </c>
      <c r="B156" s="318" t="s">
        <v>952</v>
      </c>
      <c r="C156" s="216" t="s">
        <v>953</v>
      </c>
      <c r="D156" s="216"/>
      <c r="E156" s="217" t="s">
        <v>958</v>
      </c>
      <c r="F156" s="328">
        <v>13</v>
      </c>
      <c r="G156" s="327">
        <v>8</v>
      </c>
      <c r="H156" s="382">
        <f t="shared" si="5"/>
        <v>5</v>
      </c>
      <c r="I156" s="216" t="s">
        <v>1</v>
      </c>
      <c r="J156" s="222" t="s">
        <v>959</v>
      </c>
      <c r="K156" s="222"/>
      <c r="L156" s="222" t="s">
        <v>960</v>
      </c>
      <c r="M156" s="216" t="s">
        <v>371</v>
      </c>
      <c r="N156" s="219" t="s">
        <v>372</v>
      </c>
      <c r="O156" s="240">
        <v>45161</v>
      </c>
      <c r="P156" s="240" t="s">
        <v>357</v>
      </c>
      <c r="Q156" s="240" t="s">
        <v>357</v>
      </c>
      <c r="R156" s="240">
        <v>44481</v>
      </c>
      <c r="S156" s="191">
        <v>44743</v>
      </c>
      <c r="T156" s="199">
        <v>44743</v>
      </c>
      <c r="U156" s="198">
        <v>44914</v>
      </c>
      <c r="V156" s="516">
        <v>45016</v>
      </c>
      <c r="W156" s="516">
        <v>45169</v>
      </c>
      <c r="X156" s="553">
        <v>45169</v>
      </c>
      <c r="Y156" s="323" t="s">
        <v>350</v>
      </c>
    </row>
    <row r="157" spans="1:25" s="115" customFormat="1" ht="34.35" customHeight="1" outlineLevel="2">
      <c r="A157" s="351" t="s">
        <v>894</v>
      </c>
      <c r="B157" s="318" t="s">
        <v>952</v>
      </c>
      <c r="C157" s="216" t="s">
        <v>953</v>
      </c>
      <c r="D157" s="216"/>
      <c r="E157" s="216" t="s">
        <v>961</v>
      </c>
      <c r="F157" s="328">
        <v>44</v>
      </c>
      <c r="G157" s="328"/>
      <c r="H157" s="382">
        <f t="shared" si="5"/>
        <v>44</v>
      </c>
      <c r="I157" s="216" t="s">
        <v>1</v>
      </c>
      <c r="J157" s="222" t="s">
        <v>962</v>
      </c>
      <c r="K157" s="222"/>
      <c r="L157" s="222" t="s">
        <v>963</v>
      </c>
      <c r="M157" s="216" t="s">
        <v>347</v>
      </c>
      <c r="N157" s="219" t="s">
        <v>372</v>
      </c>
      <c r="O157" s="240">
        <v>45161</v>
      </c>
      <c r="P157" s="240" t="s">
        <v>357</v>
      </c>
      <c r="Q157" s="240" t="s">
        <v>357</v>
      </c>
      <c r="R157" s="240">
        <v>45061</v>
      </c>
      <c r="S157" s="191">
        <v>45061</v>
      </c>
      <c r="T157" s="199">
        <v>45061</v>
      </c>
      <c r="U157" s="198">
        <v>45061</v>
      </c>
      <c r="V157" s="516">
        <v>45061</v>
      </c>
      <c r="W157" s="516">
        <v>45061</v>
      </c>
      <c r="X157" s="553">
        <v>45061</v>
      </c>
      <c r="Y157" s="323" t="s">
        <v>374</v>
      </c>
    </row>
    <row r="158" spans="1:25" s="115" customFormat="1" ht="34.35" customHeight="1" outlineLevel="2">
      <c r="A158" s="351" t="s">
        <v>894</v>
      </c>
      <c r="B158" s="318" t="s">
        <v>952</v>
      </c>
      <c r="C158" s="216" t="s">
        <v>506</v>
      </c>
      <c r="D158" s="201">
        <v>44550</v>
      </c>
      <c r="E158" s="216" t="s">
        <v>958</v>
      </c>
      <c r="F158" s="328">
        <v>23</v>
      </c>
      <c r="G158" s="328"/>
      <c r="H158" s="382">
        <f t="shared" si="5"/>
        <v>23</v>
      </c>
      <c r="I158" s="216" t="s">
        <v>1</v>
      </c>
      <c r="J158" s="222" t="s">
        <v>962</v>
      </c>
      <c r="K158" s="222" t="s">
        <v>377</v>
      </c>
      <c r="L158" s="222" t="s">
        <v>963</v>
      </c>
      <c r="M158" s="216" t="s">
        <v>401</v>
      </c>
      <c r="N158" s="219" t="s">
        <v>402</v>
      </c>
      <c r="O158" s="199">
        <v>44915</v>
      </c>
      <c r="P158" s="240" t="s">
        <v>357</v>
      </c>
      <c r="Q158" s="240" t="s">
        <v>357</v>
      </c>
      <c r="R158" s="240" t="s">
        <v>357</v>
      </c>
      <c r="S158" s="191">
        <v>44915</v>
      </c>
      <c r="T158" s="199">
        <v>45061</v>
      </c>
      <c r="U158" s="198">
        <v>45061</v>
      </c>
      <c r="V158" s="516">
        <v>45061</v>
      </c>
      <c r="W158" s="516">
        <v>45061</v>
      </c>
      <c r="X158" s="553">
        <v>45061</v>
      </c>
      <c r="Y158" s="323" t="s">
        <v>374</v>
      </c>
    </row>
    <row r="159" spans="1:25" s="115" customFormat="1" ht="34.35" customHeight="1" outlineLevel="2">
      <c r="A159" s="351" t="s">
        <v>894</v>
      </c>
      <c r="B159" s="318" t="s">
        <v>952</v>
      </c>
      <c r="C159" s="149" t="s">
        <v>953</v>
      </c>
      <c r="D159" s="149"/>
      <c r="E159" s="188" t="s">
        <v>964</v>
      </c>
      <c r="F159" s="335">
        <v>47</v>
      </c>
      <c r="G159" s="336">
        <v>47</v>
      </c>
      <c r="H159" s="383">
        <f t="shared" si="5"/>
        <v>0</v>
      </c>
      <c r="I159" s="149" t="s">
        <v>1</v>
      </c>
      <c r="J159" s="204" t="s">
        <v>965</v>
      </c>
      <c r="K159" s="222" t="s">
        <v>966</v>
      </c>
      <c r="L159" s="204" t="s">
        <v>967</v>
      </c>
      <c r="M159" s="149" t="s">
        <v>347</v>
      </c>
      <c r="N159" s="151" t="s">
        <v>372</v>
      </c>
      <c r="O159" s="240">
        <v>45161</v>
      </c>
      <c r="P159" s="240" t="s">
        <v>357</v>
      </c>
      <c r="Q159" s="240" t="s">
        <v>357</v>
      </c>
      <c r="R159" s="240">
        <v>44927</v>
      </c>
      <c r="S159" s="191">
        <v>44927</v>
      </c>
      <c r="T159" s="199">
        <v>44927</v>
      </c>
      <c r="U159" s="198">
        <v>44927</v>
      </c>
      <c r="V159" s="316">
        <v>45061</v>
      </c>
      <c r="W159" s="516">
        <v>45061</v>
      </c>
      <c r="X159" s="553">
        <v>45061</v>
      </c>
      <c r="Y159" s="323" t="s">
        <v>358</v>
      </c>
    </row>
    <row r="160" spans="1:25" s="104" customFormat="1" ht="34.35" customHeight="1" outlineLevel="2">
      <c r="A160" s="351" t="s">
        <v>894</v>
      </c>
      <c r="B160" s="318" t="s">
        <v>952</v>
      </c>
      <c r="C160" s="407" t="s">
        <v>953</v>
      </c>
      <c r="D160" s="407"/>
      <c r="E160" s="216" t="s">
        <v>968</v>
      </c>
      <c r="F160" s="328">
        <v>44</v>
      </c>
      <c r="G160" s="328"/>
      <c r="H160" s="382">
        <f t="shared" si="5"/>
        <v>44</v>
      </c>
      <c r="I160" s="216" t="s">
        <v>1</v>
      </c>
      <c r="J160" s="222" t="s">
        <v>969</v>
      </c>
      <c r="K160" s="222"/>
      <c r="L160" s="222" t="s">
        <v>970</v>
      </c>
      <c r="M160" s="216" t="s">
        <v>347</v>
      </c>
      <c r="N160" s="219" t="s">
        <v>372</v>
      </c>
      <c r="O160" s="240">
        <v>45161</v>
      </c>
      <c r="P160" s="240" t="s">
        <v>357</v>
      </c>
      <c r="Q160" s="240" t="s">
        <v>357</v>
      </c>
      <c r="R160" s="240">
        <v>45016</v>
      </c>
      <c r="S160" s="191">
        <v>45016</v>
      </c>
      <c r="T160" s="199">
        <v>45161</v>
      </c>
      <c r="U160" s="198">
        <v>45161</v>
      </c>
      <c r="V160" s="316">
        <v>45161</v>
      </c>
      <c r="W160" s="516">
        <v>45161</v>
      </c>
      <c r="X160" s="553">
        <v>45161</v>
      </c>
      <c r="Y160" s="323" t="s">
        <v>374</v>
      </c>
    </row>
    <row r="161" spans="1:25" s="104" customFormat="1" ht="34.35" customHeight="1" outlineLevel="2">
      <c r="A161" s="351" t="s">
        <v>894</v>
      </c>
      <c r="B161" s="318" t="s">
        <v>952</v>
      </c>
      <c r="C161" s="216" t="s">
        <v>506</v>
      </c>
      <c r="D161" s="201">
        <v>44550</v>
      </c>
      <c r="E161" s="216" t="s">
        <v>971</v>
      </c>
      <c r="F161" s="330">
        <v>16</v>
      </c>
      <c r="G161" s="330"/>
      <c r="H161" s="382">
        <f t="shared" si="5"/>
        <v>16</v>
      </c>
      <c r="I161" s="216" t="s">
        <v>1</v>
      </c>
      <c r="J161" s="222" t="s">
        <v>972</v>
      </c>
      <c r="K161" s="222" t="s">
        <v>973</v>
      </c>
      <c r="L161" s="222" t="s">
        <v>974</v>
      </c>
      <c r="M161" s="216" t="s">
        <v>401</v>
      </c>
      <c r="N161" s="218" t="s">
        <v>402</v>
      </c>
      <c r="O161" s="199">
        <v>44915</v>
      </c>
      <c r="P161" s="240" t="s">
        <v>357</v>
      </c>
      <c r="Q161" s="240" t="s">
        <v>357</v>
      </c>
      <c r="R161" s="240" t="s">
        <v>357</v>
      </c>
      <c r="S161" s="191">
        <v>44915</v>
      </c>
      <c r="T161" s="199">
        <v>44915</v>
      </c>
      <c r="U161" s="198">
        <v>44915</v>
      </c>
      <c r="V161" s="316">
        <v>44915</v>
      </c>
      <c r="W161" s="516">
        <v>45280</v>
      </c>
      <c r="X161" s="553">
        <v>45280</v>
      </c>
      <c r="Y161" s="323" t="s">
        <v>374</v>
      </c>
    </row>
    <row r="162" spans="1:25" s="104" customFormat="1" ht="34.35" customHeight="1" outlineLevel="2">
      <c r="A162" s="351" t="s">
        <v>894</v>
      </c>
      <c r="B162" s="318" t="s">
        <v>952</v>
      </c>
      <c r="C162" s="222" t="s">
        <v>506</v>
      </c>
      <c r="D162" s="518">
        <v>44550</v>
      </c>
      <c r="E162" s="217" t="s">
        <v>971</v>
      </c>
      <c r="F162" s="328">
        <v>81</v>
      </c>
      <c r="G162" s="327">
        <v>42</v>
      </c>
      <c r="H162" s="382">
        <f t="shared" si="5"/>
        <v>39</v>
      </c>
      <c r="I162" s="216" t="s">
        <v>1</v>
      </c>
      <c r="J162" s="222" t="s">
        <v>975</v>
      </c>
      <c r="K162" s="222" t="s">
        <v>976</v>
      </c>
      <c r="L162" s="222" t="s">
        <v>977</v>
      </c>
      <c r="M162" s="216" t="s">
        <v>347</v>
      </c>
      <c r="N162" s="219" t="s">
        <v>402</v>
      </c>
      <c r="O162" s="199">
        <v>45280</v>
      </c>
      <c r="P162" s="240" t="s">
        <v>357</v>
      </c>
      <c r="Q162" s="240" t="s">
        <v>357</v>
      </c>
      <c r="R162" s="240" t="s">
        <v>357</v>
      </c>
      <c r="S162" s="191">
        <v>45280</v>
      </c>
      <c r="T162" s="199">
        <v>45280</v>
      </c>
      <c r="U162" s="198">
        <v>45280</v>
      </c>
      <c r="V162" s="316">
        <v>45280</v>
      </c>
      <c r="W162" s="516">
        <v>45280</v>
      </c>
      <c r="X162" s="553">
        <v>45280</v>
      </c>
      <c r="Y162" s="323" t="s">
        <v>358</v>
      </c>
    </row>
    <row r="163" spans="1:25" s="104" customFormat="1" ht="34.35" customHeight="1" outlineLevel="2">
      <c r="A163" s="351" t="s">
        <v>894</v>
      </c>
      <c r="B163" s="318" t="s">
        <v>952</v>
      </c>
      <c r="C163" s="222" t="s">
        <v>506</v>
      </c>
      <c r="D163" s="201">
        <v>44550</v>
      </c>
      <c r="E163" s="216" t="s">
        <v>978</v>
      </c>
      <c r="F163" s="347">
        <v>8</v>
      </c>
      <c r="G163" s="347"/>
      <c r="H163" s="382">
        <f t="shared" si="5"/>
        <v>8</v>
      </c>
      <c r="I163" s="222" t="s">
        <v>1</v>
      </c>
      <c r="J163" s="222" t="s">
        <v>969</v>
      </c>
      <c r="K163" s="222"/>
      <c r="L163" s="222" t="s">
        <v>970</v>
      </c>
      <c r="M163" s="222" t="s">
        <v>465</v>
      </c>
      <c r="N163" s="229" t="s">
        <v>402</v>
      </c>
      <c r="O163" s="198">
        <v>44732</v>
      </c>
      <c r="P163" s="240" t="s">
        <v>357</v>
      </c>
      <c r="Q163" s="240" t="s">
        <v>357</v>
      </c>
      <c r="R163" s="240" t="s">
        <v>357</v>
      </c>
      <c r="S163" s="190">
        <v>44732</v>
      </c>
      <c r="T163" s="198">
        <v>45161</v>
      </c>
      <c r="U163" s="198">
        <v>45161</v>
      </c>
      <c r="V163" s="316">
        <v>45161</v>
      </c>
      <c r="W163" s="516">
        <v>45161</v>
      </c>
      <c r="X163" s="553">
        <v>45161</v>
      </c>
      <c r="Y163" s="323" t="s">
        <v>374</v>
      </c>
    </row>
    <row r="164" spans="1:25" s="104" customFormat="1" ht="34.35" customHeight="1" outlineLevel="2">
      <c r="A164" s="351" t="s">
        <v>894</v>
      </c>
      <c r="B164" s="318" t="s">
        <v>952</v>
      </c>
      <c r="C164" s="222" t="s">
        <v>506</v>
      </c>
      <c r="D164" s="201">
        <v>44550</v>
      </c>
      <c r="E164" s="216" t="s">
        <v>979</v>
      </c>
      <c r="F164" s="347">
        <v>21</v>
      </c>
      <c r="G164" s="347"/>
      <c r="H164" s="382">
        <f t="shared" si="5"/>
        <v>21</v>
      </c>
      <c r="I164" s="222" t="s">
        <v>1</v>
      </c>
      <c r="J164" s="222" t="s">
        <v>980</v>
      </c>
      <c r="K164" s="222" t="s">
        <v>981</v>
      </c>
      <c r="L164" s="222" t="s">
        <v>982</v>
      </c>
      <c r="M164" s="222" t="s">
        <v>465</v>
      </c>
      <c r="N164" s="229" t="s">
        <v>402</v>
      </c>
      <c r="O164" s="198">
        <v>44732</v>
      </c>
      <c r="P164" s="240" t="s">
        <v>357</v>
      </c>
      <c r="Q164" s="240" t="s">
        <v>357</v>
      </c>
      <c r="R164" s="240" t="s">
        <v>357</v>
      </c>
      <c r="S164" s="190">
        <v>44732</v>
      </c>
      <c r="T164" s="198">
        <v>44732</v>
      </c>
      <c r="U164" s="198">
        <v>45000</v>
      </c>
      <c r="V164" s="316">
        <v>45000</v>
      </c>
      <c r="W164" s="516">
        <v>45291</v>
      </c>
      <c r="X164" s="553">
        <v>45291</v>
      </c>
      <c r="Y164" s="323" t="s">
        <v>374</v>
      </c>
    </row>
    <row r="165" spans="1:25" s="104" customFormat="1" ht="34.35" customHeight="1" outlineLevel="2">
      <c r="A165" s="351" t="s">
        <v>894</v>
      </c>
      <c r="B165" s="323" t="s">
        <v>983</v>
      </c>
      <c r="C165" s="149" t="s">
        <v>984</v>
      </c>
      <c r="D165" s="149"/>
      <c r="E165" s="188" t="s">
        <v>985</v>
      </c>
      <c r="F165" s="334">
        <v>72</v>
      </c>
      <c r="G165" s="336">
        <v>29</v>
      </c>
      <c r="H165" s="383">
        <f t="shared" si="5"/>
        <v>43</v>
      </c>
      <c r="I165" s="149" t="s">
        <v>1</v>
      </c>
      <c r="J165" s="204" t="s">
        <v>986</v>
      </c>
      <c r="K165" s="222"/>
      <c r="L165" s="204" t="s">
        <v>987</v>
      </c>
      <c r="M165" s="149" t="s">
        <v>347</v>
      </c>
      <c r="N165" s="151" t="s">
        <v>372</v>
      </c>
      <c r="O165" s="240">
        <v>45161</v>
      </c>
      <c r="P165" s="240" t="s">
        <v>357</v>
      </c>
      <c r="Q165" s="240" t="s">
        <v>357</v>
      </c>
      <c r="R165" s="240">
        <v>45138</v>
      </c>
      <c r="S165" s="191">
        <v>45138</v>
      </c>
      <c r="T165" s="199">
        <v>45161</v>
      </c>
      <c r="U165" s="198">
        <v>45161</v>
      </c>
      <c r="V165" s="316">
        <v>45138</v>
      </c>
      <c r="W165" s="516">
        <v>45161</v>
      </c>
      <c r="X165" s="553">
        <v>45161</v>
      </c>
      <c r="Y165" s="323" t="s">
        <v>374</v>
      </c>
    </row>
    <row r="166" spans="1:25" s="115" customFormat="1" ht="34.35" customHeight="1" outlineLevel="2">
      <c r="A166" s="351" t="s">
        <v>894</v>
      </c>
      <c r="B166" s="323" t="s">
        <v>983</v>
      </c>
      <c r="C166" s="216" t="s">
        <v>988</v>
      </c>
      <c r="D166" s="201">
        <v>44550</v>
      </c>
      <c r="E166" s="216" t="s">
        <v>989</v>
      </c>
      <c r="F166" s="330">
        <v>26</v>
      </c>
      <c r="G166" s="330"/>
      <c r="H166" s="382">
        <f t="shared" si="5"/>
        <v>26</v>
      </c>
      <c r="I166" s="216" t="s">
        <v>1</v>
      </c>
      <c r="J166" s="222" t="s">
        <v>990</v>
      </c>
      <c r="K166" s="222" t="s">
        <v>991</v>
      </c>
      <c r="L166" s="222" t="s">
        <v>992</v>
      </c>
      <c r="M166" s="216" t="s">
        <v>465</v>
      </c>
      <c r="N166" s="219" t="s">
        <v>402</v>
      </c>
      <c r="O166" s="199">
        <v>44732</v>
      </c>
      <c r="P166" s="240" t="s">
        <v>357</v>
      </c>
      <c r="Q166" s="240" t="s">
        <v>357</v>
      </c>
      <c r="R166" s="240" t="s">
        <v>357</v>
      </c>
      <c r="S166" s="191">
        <v>44732</v>
      </c>
      <c r="T166" s="199">
        <v>44732</v>
      </c>
      <c r="U166" s="198">
        <v>44803</v>
      </c>
      <c r="V166" s="199">
        <v>45016</v>
      </c>
      <c r="W166" s="516">
        <v>45016</v>
      </c>
      <c r="X166" s="553">
        <v>45291</v>
      </c>
      <c r="Y166" s="323" t="s">
        <v>374</v>
      </c>
    </row>
    <row r="167" spans="1:25" s="115" customFormat="1" ht="34.35" customHeight="1" outlineLevel="2">
      <c r="A167" s="351" t="s">
        <v>894</v>
      </c>
      <c r="B167" s="323" t="s">
        <v>983</v>
      </c>
      <c r="C167" s="149" t="s">
        <v>993</v>
      </c>
      <c r="D167" s="149"/>
      <c r="E167" s="188" t="s">
        <v>994</v>
      </c>
      <c r="F167" s="334">
        <v>16</v>
      </c>
      <c r="G167" s="336">
        <v>16</v>
      </c>
      <c r="H167" s="383">
        <f t="shared" si="5"/>
        <v>0</v>
      </c>
      <c r="I167" s="149" t="s">
        <v>1</v>
      </c>
      <c r="J167" s="205" t="s">
        <v>995</v>
      </c>
      <c r="K167" s="222" t="s">
        <v>996</v>
      </c>
      <c r="L167" s="205" t="s">
        <v>997</v>
      </c>
      <c r="M167" s="149" t="s">
        <v>371</v>
      </c>
      <c r="N167" s="151" t="s">
        <v>372</v>
      </c>
      <c r="O167" s="240">
        <v>45161</v>
      </c>
      <c r="P167" s="240" t="s">
        <v>357</v>
      </c>
      <c r="Q167" s="240" t="s">
        <v>357</v>
      </c>
      <c r="R167" s="240">
        <v>44477</v>
      </c>
      <c r="S167" s="191">
        <v>45016</v>
      </c>
      <c r="T167" s="199">
        <v>45016</v>
      </c>
      <c r="U167" s="198">
        <v>45016</v>
      </c>
      <c r="V167" s="199">
        <v>45016</v>
      </c>
      <c r="W167" s="516">
        <v>45016</v>
      </c>
      <c r="X167" s="553">
        <v>45291</v>
      </c>
      <c r="Y167" s="323" t="s">
        <v>374</v>
      </c>
    </row>
    <row r="168" spans="1:25" s="115" customFormat="1" ht="34.35" customHeight="1" outlineLevel="2">
      <c r="A168" s="351" t="s">
        <v>894</v>
      </c>
      <c r="B168" s="323" t="s">
        <v>983</v>
      </c>
      <c r="C168" s="216" t="s">
        <v>993</v>
      </c>
      <c r="D168" s="216"/>
      <c r="E168" s="216" t="s">
        <v>994</v>
      </c>
      <c r="F168" s="330">
        <v>26</v>
      </c>
      <c r="G168" s="330"/>
      <c r="H168" s="382">
        <f t="shared" si="5"/>
        <v>26</v>
      </c>
      <c r="I168" s="216" t="s">
        <v>1</v>
      </c>
      <c r="J168" s="222" t="s">
        <v>998</v>
      </c>
      <c r="K168" s="222" t="s">
        <v>377</v>
      </c>
      <c r="L168" s="222" t="s">
        <v>999</v>
      </c>
      <c r="M168" s="216" t="s">
        <v>371</v>
      </c>
      <c r="N168" s="219" t="s">
        <v>372</v>
      </c>
      <c r="O168" s="240">
        <v>45161</v>
      </c>
      <c r="P168" s="240" t="s">
        <v>357</v>
      </c>
      <c r="Q168" s="240" t="s">
        <v>357</v>
      </c>
      <c r="R168" s="240">
        <v>44477</v>
      </c>
      <c r="S168" s="191">
        <v>45016</v>
      </c>
      <c r="T168" s="199">
        <v>45016</v>
      </c>
      <c r="U168" s="198">
        <v>45358</v>
      </c>
      <c r="V168" s="199">
        <v>45358</v>
      </c>
      <c r="W168" s="516">
        <v>45358</v>
      </c>
      <c r="X168" s="553">
        <v>45358</v>
      </c>
      <c r="Y168" s="323" t="s">
        <v>374</v>
      </c>
    </row>
    <row r="169" spans="1:25" s="115" customFormat="1" ht="34.35" customHeight="1" outlineLevel="2">
      <c r="A169" s="351" t="s">
        <v>894</v>
      </c>
      <c r="B169" s="323" t="s">
        <v>983</v>
      </c>
      <c r="C169" s="216" t="s">
        <v>1000</v>
      </c>
      <c r="D169" s="201">
        <v>44627</v>
      </c>
      <c r="E169" s="216" t="s">
        <v>994</v>
      </c>
      <c r="F169" s="330">
        <v>26</v>
      </c>
      <c r="G169" s="330"/>
      <c r="H169" s="382">
        <f t="shared" si="5"/>
        <v>26</v>
      </c>
      <c r="I169" s="216" t="s">
        <v>1</v>
      </c>
      <c r="J169" s="222" t="s">
        <v>995</v>
      </c>
      <c r="K169" s="222" t="s">
        <v>996</v>
      </c>
      <c r="L169" s="222" t="s">
        <v>997</v>
      </c>
      <c r="M169" s="216" t="s">
        <v>347</v>
      </c>
      <c r="N169" s="219" t="s">
        <v>402</v>
      </c>
      <c r="O169" s="240">
        <v>45358</v>
      </c>
      <c r="P169" s="240" t="s">
        <v>357</v>
      </c>
      <c r="Q169" s="240" t="s">
        <v>357</v>
      </c>
      <c r="R169" s="240" t="s">
        <v>357</v>
      </c>
      <c r="S169" s="191" t="s">
        <v>357</v>
      </c>
      <c r="T169" s="199">
        <v>45358</v>
      </c>
      <c r="U169" s="198">
        <v>45016</v>
      </c>
      <c r="V169" s="199">
        <v>45016</v>
      </c>
      <c r="W169" s="516">
        <v>45016</v>
      </c>
      <c r="X169" s="553">
        <v>45291</v>
      </c>
      <c r="Y169" s="323" t="s">
        <v>374</v>
      </c>
    </row>
    <row r="170" spans="1:25" s="104" customFormat="1" ht="34.35" customHeight="1" outlineLevel="2">
      <c r="A170" s="351" t="s">
        <v>894</v>
      </c>
      <c r="B170" s="323" t="s">
        <v>1001</v>
      </c>
      <c r="C170" s="216" t="s">
        <v>1002</v>
      </c>
      <c r="D170" s="201">
        <v>44550</v>
      </c>
      <c r="E170" s="216" t="s">
        <v>1003</v>
      </c>
      <c r="F170" s="330">
        <v>15</v>
      </c>
      <c r="G170" s="330"/>
      <c r="H170" s="382">
        <f t="shared" si="5"/>
        <v>15</v>
      </c>
      <c r="I170" s="216" t="s">
        <v>1</v>
      </c>
      <c r="J170" s="222" t="s">
        <v>1004</v>
      </c>
      <c r="K170" s="222" t="s">
        <v>1005</v>
      </c>
      <c r="L170" s="222" t="s">
        <v>1006</v>
      </c>
      <c r="M170" s="216" t="s">
        <v>465</v>
      </c>
      <c r="N170" s="219" t="s">
        <v>402</v>
      </c>
      <c r="O170" s="199">
        <v>44732</v>
      </c>
      <c r="P170" s="240" t="s">
        <v>357</v>
      </c>
      <c r="Q170" s="240" t="s">
        <v>357</v>
      </c>
      <c r="R170" s="240" t="s">
        <v>357</v>
      </c>
      <c r="S170" s="191">
        <v>44732</v>
      </c>
      <c r="T170" s="199">
        <v>44732</v>
      </c>
      <c r="U170" s="198">
        <v>45187</v>
      </c>
      <c r="V170" s="199">
        <v>45187</v>
      </c>
      <c r="W170" s="516">
        <v>45187</v>
      </c>
      <c r="X170" s="553">
        <v>45187</v>
      </c>
      <c r="Y170" s="323" t="s">
        <v>374</v>
      </c>
    </row>
    <row r="171" spans="1:25" s="104" customFormat="1" ht="34.35" customHeight="1" outlineLevel="2">
      <c r="A171" s="351" t="s">
        <v>894</v>
      </c>
      <c r="B171" s="318" t="s">
        <v>1001</v>
      </c>
      <c r="C171" s="216" t="s">
        <v>1002</v>
      </c>
      <c r="D171" s="201">
        <v>44550</v>
      </c>
      <c r="E171" s="217" t="s">
        <v>1003</v>
      </c>
      <c r="F171" s="330">
        <v>26</v>
      </c>
      <c r="G171" s="327">
        <v>16</v>
      </c>
      <c r="H171" s="382">
        <f t="shared" si="5"/>
        <v>10</v>
      </c>
      <c r="I171" s="216" t="s">
        <v>1</v>
      </c>
      <c r="J171" s="222" t="s">
        <v>1007</v>
      </c>
      <c r="K171" s="222" t="s">
        <v>1008</v>
      </c>
      <c r="L171" s="222" t="s">
        <v>1009</v>
      </c>
      <c r="M171" s="216" t="s">
        <v>347</v>
      </c>
      <c r="N171" s="219" t="s">
        <v>402</v>
      </c>
      <c r="O171" s="199">
        <v>45280</v>
      </c>
      <c r="P171" s="240" t="s">
        <v>357</v>
      </c>
      <c r="Q171" s="240" t="s">
        <v>357</v>
      </c>
      <c r="R171" s="240" t="s">
        <v>357</v>
      </c>
      <c r="S171" s="191">
        <v>45280</v>
      </c>
      <c r="T171" s="199">
        <v>45275</v>
      </c>
      <c r="U171" s="198">
        <v>45275</v>
      </c>
      <c r="V171" s="199">
        <v>45275</v>
      </c>
      <c r="W171" s="516">
        <v>45275</v>
      </c>
      <c r="X171" s="553">
        <v>45275</v>
      </c>
      <c r="Y171" s="323" t="s">
        <v>374</v>
      </c>
    </row>
    <row r="172" spans="1:25" s="104" customFormat="1" ht="34.35" customHeight="1" outlineLevel="2">
      <c r="A172" s="351" t="s">
        <v>894</v>
      </c>
      <c r="B172" s="372">
        <v>407</v>
      </c>
      <c r="C172" s="232" t="s">
        <v>1010</v>
      </c>
      <c r="D172" s="201">
        <v>44797</v>
      </c>
      <c r="E172" s="216" t="s">
        <v>1011</v>
      </c>
      <c r="F172" s="330">
        <v>29</v>
      </c>
      <c r="G172" s="330">
        <v>0</v>
      </c>
      <c r="H172" s="330">
        <v>29</v>
      </c>
      <c r="I172" s="232" t="s">
        <v>1</v>
      </c>
      <c r="J172" s="361">
        <v>30062391</v>
      </c>
      <c r="K172" s="222"/>
      <c r="L172" s="232" t="s">
        <v>1012</v>
      </c>
      <c r="M172" s="232" t="s">
        <v>486</v>
      </c>
      <c r="N172" s="331" t="s">
        <v>402</v>
      </c>
      <c r="O172" s="359">
        <v>45528</v>
      </c>
      <c r="P172" s="333">
        <v>0</v>
      </c>
      <c r="Q172" s="333">
        <v>0</v>
      </c>
      <c r="R172" s="333">
        <v>0</v>
      </c>
      <c r="S172" s="333">
        <v>0</v>
      </c>
      <c r="T172" s="333">
        <v>0</v>
      </c>
      <c r="U172" s="333">
        <v>0</v>
      </c>
      <c r="V172" s="199">
        <v>45528</v>
      </c>
      <c r="W172" s="316">
        <v>45530</v>
      </c>
      <c r="X172" s="554">
        <v>45530</v>
      </c>
      <c r="Y172" s="323" t="s">
        <v>358</v>
      </c>
    </row>
    <row r="173" spans="1:25" s="104" customFormat="1" ht="34.35" customHeight="1" outlineLevel="2">
      <c r="A173" s="351" t="s">
        <v>894</v>
      </c>
      <c r="B173" s="318" t="s">
        <v>1013</v>
      </c>
      <c r="C173" s="216" t="s">
        <v>1014</v>
      </c>
      <c r="D173" s="201">
        <v>44627</v>
      </c>
      <c r="E173" s="216" t="s">
        <v>1015</v>
      </c>
      <c r="F173" s="330">
        <v>80</v>
      </c>
      <c r="G173" s="330"/>
      <c r="H173" s="382">
        <f>F173-G173</f>
        <v>80</v>
      </c>
      <c r="I173" s="216" t="s">
        <v>392</v>
      </c>
      <c r="J173" s="222" t="s">
        <v>1016</v>
      </c>
      <c r="K173" s="222"/>
      <c r="L173" s="222" t="s">
        <v>1017</v>
      </c>
      <c r="M173" s="216" t="s">
        <v>395</v>
      </c>
      <c r="N173" s="219" t="s">
        <v>402</v>
      </c>
      <c r="O173" s="240">
        <v>45358</v>
      </c>
      <c r="P173" s="240" t="s">
        <v>357</v>
      </c>
      <c r="Q173" s="240" t="s">
        <v>357</v>
      </c>
      <c r="R173" s="240" t="s">
        <v>357</v>
      </c>
      <c r="S173" s="191" t="s">
        <v>357</v>
      </c>
      <c r="T173" s="199">
        <v>45078</v>
      </c>
      <c r="U173" s="198">
        <v>45078</v>
      </c>
      <c r="V173" s="516">
        <v>45078</v>
      </c>
      <c r="W173" s="516">
        <v>45078</v>
      </c>
      <c r="X173" s="553">
        <v>45078</v>
      </c>
      <c r="Y173" s="323" t="s">
        <v>374</v>
      </c>
    </row>
    <row r="174" spans="1:25" s="104" customFormat="1" ht="34.35" customHeight="1" outlineLevel="2">
      <c r="A174" s="351" t="s">
        <v>894</v>
      </c>
      <c r="B174" s="318" t="s">
        <v>1013</v>
      </c>
      <c r="C174" s="216" t="s">
        <v>1018</v>
      </c>
      <c r="D174" s="201">
        <v>44627</v>
      </c>
      <c r="E174" s="216" t="s">
        <v>1019</v>
      </c>
      <c r="F174" s="330">
        <v>60</v>
      </c>
      <c r="G174" s="330"/>
      <c r="H174" s="382">
        <f>F174-G174</f>
        <v>60</v>
      </c>
      <c r="I174" s="216" t="s">
        <v>1</v>
      </c>
      <c r="J174" s="222" t="s">
        <v>1020</v>
      </c>
      <c r="K174" s="222" t="s">
        <v>377</v>
      </c>
      <c r="L174" s="222" t="s">
        <v>1021</v>
      </c>
      <c r="M174" s="216" t="s">
        <v>347</v>
      </c>
      <c r="N174" s="219" t="s">
        <v>402</v>
      </c>
      <c r="O174" s="240">
        <v>45358</v>
      </c>
      <c r="P174" s="240" t="s">
        <v>357</v>
      </c>
      <c r="Q174" s="240" t="s">
        <v>357</v>
      </c>
      <c r="R174" s="240" t="s">
        <v>357</v>
      </c>
      <c r="S174" s="191" t="s">
        <v>357</v>
      </c>
      <c r="T174" s="199">
        <v>45358</v>
      </c>
      <c r="U174" s="198">
        <v>45358</v>
      </c>
      <c r="V174" s="316">
        <v>45357</v>
      </c>
      <c r="W174" s="516">
        <v>45357</v>
      </c>
      <c r="X174" s="553">
        <v>45357</v>
      </c>
      <c r="Y174" s="323" t="s">
        <v>374</v>
      </c>
    </row>
    <row r="175" spans="1:25" s="104" customFormat="1" ht="34.35" customHeight="1" outlineLevel="2">
      <c r="A175" s="351" t="s">
        <v>894</v>
      </c>
      <c r="B175" s="318" t="s">
        <v>1013</v>
      </c>
      <c r="C175" s="149" t="s">
        <v>1022</v>
      </c>
      <c r="D175" s="149"/>
      <c r="E175" s="188" t="s">
        <v>1023</v>
      </c>
      <c r="F175" s="334">
        <v>29</v>
      </c>
      <c r="G175" s="336">
        <v>24</v>
      </c>
      <c r="H175" s="383">
        <f t="shared" si="5"/>
        <v>5</v>
      </c>
      <c r="I175" s="149" t="s">
        <v>1</v>
      </c>
      <c r="J175" s="204" t="s">
        <v>1024</v>
      </c>
      <c r="K175" s="222"/>
      <c r="L175" s="204" t="s">
        <v>1025</v>
      </c>
      <c r="M175" s="149" t="s">
        <v>347</v>
      </c>
      <c r="N175" s="151" t="s">
        <v>372</v>
      </c>
      <c r="O175" s="240">
        <v>45161</v>
      </c>
      <c r="P175" s="240" t="s">
        <v>357</v>
      </c>
      <c r="Q175" s="240" t="s">
        <v>357</v>
      </c>
      <c r="R175" s="240">
        <v>44985</v>
      </c>
      <c r="S175" s="191">
        <v>44985</v>
      </c>
      <c r="T175" s="199">
        <v>44866</v>
      </c>
      <c r="U175" s="198">
        <v>44866</v>
      </c>
      <c r="V175" s="316">
        <v>44985</v>
      </c>
      <c r="W175" s="516">
        <v>45166</v>
      </c>
      <c r="X175" s="553">
        <v>45166</v>
      </c>
      <c r="Y175" s="323" t="s">
        <v>374</v>
      </c>
    </row>
    <row r="176" spans="1:25" s="107" customFormat="1" ht="34.35" customHeight="1" outlineLevel="1">
      <c r="A176" s="408" t="s">
        <v>894</v>
      </c>
      <c r="B176" s="398" t="s">
        <v>1026</v>
      </c>
      <c r="C176" s="399">
        <f>COUNTA(B137:B175)</f>
        <v>39</v>
      </c>
      <c r="D176" s="398"/>
      <c r="E176" s="399" t="s">
        <v>1027</v>
      </c>
      <c r="F176" s="350">
        <f>SUM(F137:F175)</f>
        <v>1584</v>
      </c>
      <c r="G176" s="350">
        <f>SUM(G137:G175)</f>
        <v>276</v>
      </c>
      <c r="H176" s="386">
        <f>SUM(H137:H175)</f>
        <v>1308</v>
      </c>
      <c r="I176" s="399"/>
      <c r="J176" s="399"/>
      <c r="K176" s="399"/>
      <c r="L176" s="399"/>
      <c r="M176" s="399"/>
      <c r="N176" s="406"/>
      <c r="O176" s="305"/>
      <c r="P176" s="400"/>
      <c r="Q176" s="400"/>
      <c r="R176" s="400"/>
      <c r="S176" s="401"/>
      <c r="T176" s="343"/>
      <c r="U176" s="305"/>
      <c r="V176" s="305"/>
      <c r="W176" s="525"/>
      <c r="X176" s="538"/>
      <c r="Y176" s="526"/>
    </row>
    <row r="177" spans="1:25" s="107" customFormat="1" ht="34.35" customHeight="1" outlineLevel="1">
      <c r="A177" s="263" t="s">
        <v>1028</v>
      </c>
      <c r="B177" s="150" t="s">
        <v>1029</v>
      </c>
      <c r="C177" s="216" t="s">
        <v>1030</v>
      </c>
      <c r="D177" s="201">
        <v>44596</v>
      </c>
      <c r="E177" s="216" t="s">
        <v>1031</v>
      </c>
      <c r="F177" s="330">
        <v>28</v>
      </c>
      <c r="G177" s="330"/>
      <c r="H177" s="382">
        <f>F177-G177</f>
        <v>28</v>
      </c>
      <c r="I177" s="216" t="s">
        <v>1</v>
      </c>
      <c r="J177" s="222" t="s">
        <v>1032</v>
      </c>
      <c r="K177" s="204" t="s">
        <v>1033</v>
      </c>
      <c r="L177" s="222" t="s">
        <v>1034</v>
      </c>
      <c r="M177" s="216" t="s">
        <v>347</v>
      </c>
      <c r="N177" s="229" t="s">
        <v>402</v>
      </c>
      <c r="O177" s="240">
        <v>45326</v>
      </c>
      <c r="P177" s="240" t="s">
        <v>357</v>
      </c>
      <c r="Q177" s="240" t="s">
        <v>357</v>
      </c>
      <c r="R177" s="240" t="s">
        <v>357</v>
      </c>
      <c r="S177" s="189" t="s">
        <v>357</v>
      </c>
      <c r="T177" s="240">
        <v>45326</v>
      </c>
      <c r="U177" s="198">
        <v>45278</v>
      </c>
      <c r="V177" s="199">
        <v>45278</v>
      </c>
      <c r="W177" s="516">
        <v>45415</v>
      </c>
      <c r="X177" s="516">
        <v>45415</v>
      </c>
      <c r="Y177" s="517" t="s">
        <v>374</v>
      </c>
    </row>
    <row r="178" spans="1:25" s="115" customFormat="1" ht="34.35" customHeight="1" outlineLevel="2">
      <c r="A178" s="351" t="s">
        <v>1028</v>
      </c>
      <c r="B178" s="318" t="s">
        <v>1035</v>
      </c>
      <c r="C178" s="215" t="s">
        <v>1036</v>
      </c>
      <c r="D178" s="201">
        <v>44587</v>
      </c>
      <c r="E178" s="216" t="s">
        <v>1037</v>
      </c>
      <c r="F178" s="330">
        <v>63</v>
      </c>
      <c r="G178" s="330"/>
      <c r="H178" s="382">
        <f>F178-G178</f>
        <v>63</v>
      </c>
      <c r="I178" s="216" t="s">
        <v>1</v>
      </c>
      <c r="J178" s="222" t="s">
        <v>1038</v>
      </c>
      <c r="K178" s="222" t="s">
        <v>377</v>
      </c>
      <c r="L178" s="222" t="s">
        <v>1039</v>
      </c>
      <c r="M178" s="216" t="s">
        <v>347</v>
      </c>
      <c r="N178" s="219" t="s">
        <v>402</v>
      </c>
      <c r="O178" s="199">
        <v>45280</v>
      </c>
      <c r="P178" s="240" t="s">
        <v>357</v>
      </c>
      <c r="Q178" s="240" t="s">
        <v>357</v>
      </c>
      <c r="R178" s="240" t="s">
        <v>357</v>
      </c>
      <c r="S178" s="191">
        <v>45280</v>
      </c>
      <c r="T178" s="240">
        <v>45280</v>
      </c>
      <c r="U178" s="198">
        <v>45229</v>
      </c>
      <c r="V178" s="199">
        <v>45229</v>
      </c>
      <c r="W178" s="516">
        <v>45457</v>
      </c>
      <c r="X178" s="516">
        <v>45453</v>
      </c>
      <c r="Y178" s="517" t="s">
        <v>374</v>
      </c>
    </row>
    <row r="179" spans="1:25" s="104" customFormat="1" ht="34.35" customHeight="1" outlineLevel="2">
      <c r="A179" s="351" t="s">
        <v>1028</v>
      </c>
      <c r="B179" s="150" t="s">
        <v>1035</v>
      </c>
      <c r="C179" s="158" t="s">
        <v>1040</v>
      </c>
      <c r="D179" s="158"/>
      <c r="E179" s="188" t="s">
        <v>1041</v>
      </c>
      <c r="F179" s="334">
        <v>2</v>
      </c>
      <c r="G179" s="336">
        <v>2</v>
      </c>
      <c r="H179" s="384">
        <f t="shared" ref="H179:H228" si="6">F179-G179</f>
        <v>0</v>
      </c>
      <c r="I179" s="149" t="s">
        <v>1</v>
      </c>
      <c r="J179" s="204" t="s">
        <v>1042</v>
      </c>
      <c r="K179" s="204" t="s">
        <v>1043</v>
      </c>
      <c r="L179" s="204" t="s">
        <v>1044</v>
      </c>
      <c r="M179" s="149" t="s">
        <v>347</v>
      </c>
      <c r="N179" s="151">
        <v>2013</v>
      </c>
      <c r="O179" s="159" t="s">
        <v>357</v>
      </c>
      <c r="P179" s="152">
        <v>44586</v>
      </c>
      <c r="Q179" s="152">
        <v>44683</v>
      </c>
      <c r="R179" s="152">
        <v>44795</v>
      </c>
      <c r="S179" s="153">
        <v>44795</v>
      </c>
      <c r="T179" s="240">
        <v>44909</v>
      </c>
      <c r="U179" s="198">
        <v>44909</v>
      </c>
      <c r="V179" s="199">
        <v>44909</v>
      </c>
      <c r="W179" s="516">
        <v>44932</v>
      </c>
      <c r="X179" s="516">
        <v>45023</v>
      </c>
      <c r="Y179" s="517" t="s">
        <v>545</v>
      </c>
    </row>
    <row r="180" spans="1:25" s="115" customFormat="1" ht="34.35" customHeight="1" outlineLevel="2">
      <c r="A180" s="351" t="s">
        <v>1028</v>
      </c>
      <c r="B180" s="318" t="s">
        <v>1035</v>
      </c>
      <c r="C180" s="215" t="s">
        <v>1045</v>
      </c>
      <c r="D180" s="201">
        <v>44550</v>
      </c>
      <c r="E180" s="216" t="s">
        <v>1046</v>
      </c>
      <c r="F180" s="330">
        <v>34</v>
      </c>
      <c r="G180" s="330"/>
      <c r="H180" s="382">
        <f t="shared" si="6"/>
        <v>34</v>
      </c>
      <c r="I180" s="216" t="s">
        <v>1</v>
      </c>
      <c r="J180" s="222" t="s">
        <v>1047</v>
      </c>
      <c r="K180" s="222" t="s">
        <v>1048</v>
      </c>
      <c r="L180" s="222" t="s">
        <v>1049</v>
      </c>
      <c r="M180" s="216" t="s">
        <v>401</v>
      </c>
      <c r="N180" s="219" t="s">
        <v>402</v>
      </c>
      <c r="O180" s="199">
        <v>44915</v>
      </c>
      <c r="P180" s="240" t="s">
        <v>357</v>
      </c>
      <c r="Q180" s="240" t="s">
        <v>357</v>
      </c>
      <c r="R180" s="240" t="s">
        <v>357</v>
      </c>
      <c r="S180" s="191">
        <v>44915</v>
      </c>
      <c r="T180" s="240">
        <v>44946</v>
      </c>
      <c r="U180" s="198">
        <v>45061</v>
      </c>
      <c r="V180" s="199">
        <v>45061</v>
      </c>
      <c r="W180" s="516">
        <v>45190</v>
      </c>
      <c r="X180" s="516">
        <v>45350</v>
      </c>
      <c r="Y180" s="517" t="s">
        <v>374</v>
      </c>
    </row>
    <row r="181" spans="1:25" s="115" customFormat="1" ht="34.35" customHeight="1" outlineLevel="2">
      <c r="A181" s="351" t="s">
        <v>1028</v>
      </c>
      <c r="B181" s="318" t="s">
        <v>1035</v>
      </c>
      <c r="C181" s="215" t="s">
        <v>1050</v>
      </c>
      <c r="D181" s="201">
        <v>44587</v>
      </c>
      <c r="E181" s="216" t="s">
        <v>1037</v>
      </c>
      <c r="F181" s="330">
        <v>63</v>
      </c>
      <c r="G181" s="330"/>
      <c r="H181" s="382">
        <f t="shared" si="6"/>
        <v>63</v>
      </c>
      <c r="I181" s="216" t="s">
        <v>1</v>
      </c>
      <c r="J181" s="222" t="s">
        <v>1051</v>
      </c>
      <c r="K181" s="222" t="s">
        <v>377</v>
      </c>
      <c r="L181" s="222" t="s">
        <v>1052</v>
      </c>
      <c r="M181" s="216" t="s">
        <v>347</v>
      </c>
      <c r="N181" s="229" t="s">
        <v>402</v>
      </c>
      <c r="O181" s="240">
        <v>45317</v>
      </c>
      <c r="P181" s="240" t="s">
        <v>357</v>
      </c>
      <c r="Q181" s="240" t="s">
        <v>357</v>
      </c>
      <c r="R181" s="240" t="s">
        <v>357</v>
      </c>
      <c r="S181" s="189" t="s">
        <v>357</v>
      </c>
      <c r="T181" s="240">
        <v>45280</v>
      </c>
      <c r="U181" s="198">
        <v>45245</v>
      </c>
      <c r="V181" s="515" t="s">
        <v>1053</v>
      </c>
      <c r="W181" s="516">
        <v>45457</v>
      </c>
      <c r="X181" s="516">
        <v>45476</v>
      </c>
      <c r="Y181" s="517" t="s">
        <v>374</v>
      </c>
    </row>
    <row r="182" spans="1:25" s="115" customFormat="1" ht="34.35" customHeight="1" outlineLevel="2">
      <c r="A182" s="351" t="s">
        <v>1028</v>
      </c>
      <c r="B182" s="318" t="s">
        <v>1054</v>
      </c>
      <c r="C182" s="215" t="s">
        <v>1055</v>
      </c>
      <c r="D182" s="201">
        <v>44587</v>
      </c>
      <c r="E182" s="216" t="s">
        <v>1056</v>
      </c>
      <c r="F182" s="330">
        <v>63</v>
      </c>
      <c r="G182" s="330"/>
      <c r="H182" s="382">
        <f>F182-G182</f>
        <v>63</v>
      </c>
      <c r="I182" s="216" t="s">
        <v>1</v>
      </c>
      <c r="J182" s="222" t="s">
        <v>1057</v>
      </c>
      <c r="K182" s="222" t="s">
        <v>377</v>
      </c>
      <c r="L182" s="222" t="s">
        <v>1058</v>
      </c>
      <c r="M182" s="216" t="s">
        <v>347</v>
      </c>
      <c r="N182" s="229" t="s">
        <v>402</v>
      </c>
      <c r="O182" s="240">
        <v>45317</v>
      </c>
      <c r="P182" s="240" t="s">
        <v>357</v>
      </c>
      <c r="Q182" s="240" t="s">
        <v>357</v>
      </c>
      <c r="R182" s="240" t="s">
        <v>357</v>
      </c>
      <c r="S182" s="189" t="s">
        <v>357</v>
      </c>
      <c r="T182" s="240">
        <v>45317</v>
      </c>
      <c r="U182" s="198">
        <v>45310</v>
      </c>
      <c r="V182" s="199">
        <v>45310</v>
      </c>
      <c r="W182" s="516">
        <v>45310</v>
      </c>
      <c r="X182" s="516">
        <v>45496</v>
      </c>
      <c r="Y182" s="606" t="s">
        <v>374</v>
      </c>
    </row>
    <row r="183" spans="1:25" s="115" customFormat="1" ht="34.35" customHeight="1" outlineLevel="2">
      <c r="A183" s="351" t="s">
        <v>1028</v>
      </c>
      <c r="B183" s="372">
        <v>504</v>
      </c>
      <c r="C183" s="232" t="s">
        <v>1059</v>
      </c>
      <c r="D183" s="201">
        <v>44797</v>
      </c>
      <c r="E183" s="216" t="s">
        <v>1060</v>
      </c>
      <c r="F183" s="330">
        <v>4</v>
      </c>
      <c r="G183" s="330">
        <v>0</v>
      </c>
      <c r="H183" s="330">
        <v>4</v>
      </c>
      <c r="I183" s="232" t="s">
        <v>1</v>
      </c>
      <c r="J183" s="361">
        <v>30061551</v>
      </c>
      <c r="K183" s="371"/>
      <c r="L183" s="232" t="s">
        <v>1061</v>
      </c>
      <c r="M183" s="216" t="s">
        <v>699</v>
      </c>
      <c r="N183" s="331" t="s">
        <v>402</v>
      </c>
      <c r="O183" s="359">
        <v>44982</v>
      </c>
      <c r="P183" s="333">
        <v>0</v>
      </c>
      <c r="Q183" s="333">
        <v>0</v>
      </c>
      <c r="R183" s="333">
        <v>0</v>
      </c>
      <c r="S183" s="333">
        <v>0</v>
      </c>
      <c r="T183" s="333">
        <v>0</v>
      </c>
      <c r="U183" s="333">
        <v>0</v>
      </c>
      <c r="V183" s="199">
        <v>44982</v>
      </c>
      <c r="W183" s="316">
        <v>45313</v>
      </c>
      <c r="X183" s="516">
        <v>45313</v>
      </c>
      <c r="Y183" s="517" t="s">
        <v>374</v>
      </c>
    </row>
    <row r="184" spans="1:25" s="115" customFormat="1" ht="34.35" customHeight="1" outlineLevel="2">
      <c r="A184" s="351" t="s">
        <v>1028</v>
      </c>
      <c r="B184" s="318" t="s">
        <v>1062</v>
      </c>
      <c r="C184" s="215" t="s">
        <v>1063</v>
      </c>
      <c r="D184" s="201">
        <v>44596</v>
      </c>
      <c r="E184" s="216" t="s">
        <v>1060</v>
      </c>
      <c r="F184" s="330">
        <v>68</v>
      </c>
      <c r="G184" s="330"/>
      <c r="H184" s="382">
        <f t="shared" si="6"/>
        <v>68</v>
      </c>
      <c r="I184" s="216" t="s">
        <v>1</v>
      </c>
      <c r="J184" s="222" t="s">
        <v>1064</v>
      </c>
      <c r="K184" s="222" t="s">
        <v>1065</v>
      </c>
      <c r="L184" s="222" t="s">
        <v>1066</v>
      </c>
      <c r="M184" s="216" t="s">
        <v>347</v>
      </c>
      <c r="N184" s="229" t="s">
        <v>402</v>
      </c>
      <c r="O184" s="240">
        <v>45326</v>
      </c>
      <c r="P184" s="240" t="s">
        <v>357</v>
      </c>
      <c r="Q184" s="240" t="s">
        <v>357</v>
      </c>
      <c r="R184" s="240" t="s">
        <v>357</v>
      </c>
      <c r="S184" s="189" t="s">
        <v>357</v>
      </c>
      <c r="T184" s="240">
        <v>45326</v>
      </c>
      <c r="U184" s="198">
        <v>45313</v>
      </c>
      <c r="V184" s="516">
        <v>45313</v>
      </c>
      <c r="W184" s="516">
        <v>45527</v>
      </c>
      <c r="X184" s="516">
        <v>45596</v>
      </c>
      <c r="Y184" s="517" t="s">
        <v>358</v>
      </c>
    </row>
    <row r="185" spans="1:25" s="104" customFormat="1" ht="34.35" customHeight="1" outlineLevel="2">
      <c r="A185" s="351" t="s">
        <v>1028</v>
      </c>
      <c r="B185" s="318" t="s">
        <v>1062</v>
      </c>
      <c r="C185" s="158" t="s">
        <v>1067</v>
      </c>
      <c r="D185" s="158"/>
      <c r="E185" s="149" t="s">
        <v>1068</v>
      </c>
      <c r="F185" s="334">
        <v>18</v>
      </c>
      <c r="G185" s="334"/>
      <c r="H185" s="383">
        <f t="shared" si="6"/>
        <v>18</v>
      </c>
      <c r="I185" s="149" t="s">
        <v>1</v>
      </c>
      <c r="J185" s="204" t="s">
        <v>1069</v>
      </c>
      <c r="K185" s="222" t="s">
        <v>1070</v>
      </c>
      <c r="L185" s="204" t="s">
        <v>1071</v>
      </c>
      <c r="M185" s="149" t="s">
        <v>371</v>
      </c>
      <c r="N185" s="151" t="s">
        <v>372</v>
      </c>
      <c r="O185" s="240">
        <v>45161</v>
      </c>
      <c r="P185" s="240" t="s">
        <v>357</v>
      </c>
      <c r="Q185" s="240" t="s">
        <v>357</v>
      </c>
      <c r="R185" s="240">
        <v>44974</v>
      </c>
      <c r="S185" s="191">
        <v>45026</v>
      </c>
      <c r="T185" s="240">
        <v>45026</v>
      </c>
      <c r="U185" s="198">
        <v>45322</v>
      </c>
      <c r="V185" s="516">
        <v>45322</v>
      </c>
      <c r="W185" s="516">
        <v>45322</v>
      </c>
      <c r="X185" s="516">
        <v>45322</v>
      </c>
      <c r="Y185" s="517" t="s">
        <v>374</v>
      </c>
    </row>
    <row r="186" spans="1:25" s="104" customFormat="1" ht="34.35" customHeight="1" outlineLevel="2">
      <c r="A186" s="351" t="s">
        <v>1028</v>
      </c>
      <c r="B186" s="318" t="s">
        <v>1062</v>
      </c>
      <c r="C186" s="215" t="s">
        <v>1059</v>
      </c>
      <c r="D186" s="215"/>
      <c r="E186" s="216" t="s">
        <v>1072</v>
      </c>
      <c r="F186" s="330">
        <v>32</v>
      </c>
      <c r="G186" s="330"/>
      <c r="H186" s="383">
        <f t="shared" si="6"/>
        <v>32</v>
      </c>
      <c r="I186" s="216" t="s">
        <v>1</v>
      </c>
      <c r="J186" s="222" t="s">
        <v>1073</v>
      </c>
      <c r="K186" s="222" t="s">
        <v>1074</v>
      </c>
      <c r="L186" s="222" t="s">
        <v>1061</v>
      </c>
      <c r="M186" s="216" t="s">
        <v>347</v>
      </c>
      <c r="N186" s="219" t="s">
        <v>372</v>
      </c>
      <c r="O186" s="240">
        <v>45161</v>
      </c>
      <c r="P186" s="240" t="s">
        <v>357</v>
      </c>
      <c r="Q186" s="240" t="s">
        <v>357</v>
      </c>
      <c r="R186" s="240">
        <v>44865</v>
      </c>
      <c r="S186" s="191">
        <v>44713</v>
      </c>
      <c r="T186" s="240">
        <v>45020</v>
      </c>
      <c r="U186" s="198">
        <v>45149</v>
      </c>
      <c r="V186" s="516">
        <v>45149</v>
      </c>
      <c r="W186" s="516">
        <v>45313</v>
      </c>
      <c r="X186" s="516">
        <v>45313</v>
      </c>
      <c r="Y186" s="517" t="s">
        <v>374</v>
      </c>
    </row>
    <row r="187" spans="1:25" s="104" customFormat="1" ht="34.35" customHeight="1" outlineLevel="2">
      <c r="A187" s="351" t="s">
        <v>1028</v>
      </c>
      <c r="B187" s="318" t="s">
        <v>1062</v>
      </c>
      <c r="C187" s="215" t="s">
        <v>1075</v>
      </c>
      <c r="D187" s="201">
        <v>44550</v>
      </c>
      <c r="E187" s="216" t="s">
        <v>1076</v>
      </c>
      <c r="F187" s="330">
        <v>10</v>
      </c>
      <c r="G187" s="330"/>
      <c r="H187" s="382">
        <f t="shared" si="6"/>
        <v>10</v>
      </c>
      <c r="I187" s="216" t="s">
        <v>1</v>
      </c>
      <c r="J187" s="222" t="s">
        <v>1069</v>
      </c>
      <c r="K187" s="222" t="s">
        <v>1070</v>
      </c>
      <c r="L187" s="222" t="s">
        <v>1071</v>
      </c>
      <c r="M187" s="216" t="s">
        <v>465</v>
      </c>
      <c r="N187" s="219" t="s">
        <v>402</v>
      </c>
      <c r="O187" s="199">
        <v>44732</v>
      </c>
      <c r="P187" s="240" t="s">
        <v>357</v>
      </c>
      <c r="Q187" s="240" t="s">
        <v>357</v>
      </c>
      <c r="R187" s="240" t="s">
        <v>357</v>
      </c>
      <c r="S187" s="191">
        <v>44732</v>
      </c>
      <c r="T187" s="240">
        <v>45026</v>
      </c>
      <c r="U187" s="198">
        <v>45322</v>
      </c>
      <c r="V187" s="316">
        <v>45322</v>
      </c>
      <c r="W187" s="516">
        <v>45322</v>
      </c>
      <c r="X187" s="516">
        <v>45322</v>
      </c>
      <c r="Y187" s="517" t="s">
        <v>374</v>
      </c>
    </row>
    <row r="188" spans="1:25" s="104" customFormat="1" ht="34.35" customHeight="1" outlineLevel="2">
      <c r="A188" s="351" t="s">
        <v>1028</v>
      </c>
      <c r="B188" s="318" t="s">
        <v>1077</v>
      </c>
      <c r="C188" s="215" t="s">
        <v>1078</v>
      </c>
      <c r="D188" s="201">
        <v>44550</v>
      </c>
      <c r="E188" s="216" t="s">
        <v>1079</v>
      </c>
      <c r="F188" s="328">
        <v>80</v>
      </c>
      <c r="G188" s="328"/>
      <c r="H188" s="382">
        <f t="shared" ref="H188:H192" si="7">F188-G188</f>
        <v>80</v>
      </c>
      <c r="I188" s="216" t="s">
        <v>1</v>
      </c>
      <c r="J188" s="222" t="s">
        <v>1080</v>
      </c>
      <c r="K188" s="222" t="s">
        <v>1081</v>
      </c>
      <c r="L188" s="222" t="s">
        <v>1082</v>
      </c>
      <c r="M188" s="216" t="s">
        <v>347</v>
      </c>
      <c r="N188" s="219" t="s">
        <v>402</v>
      </c>
      <c r="O188" s="199">
        <v>45280</v>
      </c>
      <c r="P188" s="240" t="s">
        <v>357</v>
      </c>
      <c r="Q188" s="240" t="s">
        <v>357</v>
      </c>
      <c r="R188" s="240" t="s">
        <v>357</v>
      </c>
      <c r="S188" s="191">
        <v>45280</v>
      </c>
      <c r="T188" s="240">
        <v>45280</v>
      </c>
      <c r="U188" s="198">
        <v>45280</v>
      </c>
      <c r="V188" s="316">
        <v>45280</v>
      </c>
      <c r="W188" s="516">
        <v>45280</v>
      </c>
      <c r="X188" s="516">
        <v>45280</v>
      </c>
      <c r="Y188" s="517" t="s">
        <v>358</v>
      </c>
    </row>
    <row r="189" spans="1:25" s="104" customFormat="1" ht="34.35" customHeight="1" outlineLevel="2">
      <c r="A189" s="351" t="s">
        <v>1028</v>
      </c>
      <c r="B189" s="318" t="s">
        <v>1077</v>
      </c>
      <c r="C189" s="158" t="s">
        <v>1083</v>
      </c>
      <c r="D189" s="158"/>
      <c r="E189" s="149" t="s">
        <v>1084</v>
      </c>
      <c r="F189" s="335">
        <v>36</v>
      </c>
      <c r="G189" s="335"/>
      <c r="H189" s="383">
        <f t="shared" si="7"/>
        <v>36</v>
      </c>
      <c r="I189" s="149" t="s">
        <v>1</v>
      </c>
      <c r="J189" s="204" t="s">
        <v>1085</v>
      </c>
      <c r="K189" s="222" t="s">
        <v>1086</v>
      </c>
      <c r="L189" s="204" t="s">
        <v>1087</v>
      </c>
      <c r="M189" s="149" t="s">
        <v>371</v>
      </c>
      <c r="N189" s="151">
        <v>2013</v>
      </c>
      <c r="O189" s="402" t="s">
        <v>357</v>
      </c>
      <c r="P189" s="240">
        <v>44664</v>
      </c>
      <c r="Q189" s="240">
        <v>44664</v>
      </c>
      <c r="R189" s="240">
        <v>44727</v>
      </c>
      <c r="S189" s="191">
        <v>44727</v>
      </c>
      <c r="T189" s="240">
        <v>45000</v>
      </c>
      <c r="U189" s="198">
        <v>45031</v>
      </c>
      <c r="V189" s="316">
        <v>45031</v>
      </c>
      <c r="W189" s="316">
        <v>45369</v>
      </c>
      <c r="X189" s="516">
        <v>45463</v>
      </c>
      <c r="Y189" s="517" t="s">
        <v>374</v>
      </c>
    </row>
    <row r="190" spans="1:25" s="115" customFormat="1" ht="34.35" customHeight="1" outlineLevel="2">
      <c r="A190" s="351" t="s">
        <v>1028</v>
      </c>
      <c r="B190" s="318" t="s">
        <v>1077</v>
      </c>
      <c r="C190" s="215" t="s">
        <v>1078</v>
      </c>
      <c r="D190" s="215"/>
      <c r="E190" s="216" t="s">
        <v>1084</v>
      </c>
      <c r="F190" s="328">
        <v>36</v>
      </c>
      <c r="G190" s="328"/>
      <c r="H190" s="383">
        <f t="shared" si="7"/>
        <v>36</v>
      </c>
      <c r="I190" s="216" t="s">
        <v>1</v>
      </c>
      <c r="J190" s="222" t="s">
        <v>1088</v>
      </c>
      <c r="K190" s="222" t="s">
        <v>1089</v>
      </c>
      <c r="L190" s="222" t="s">
        <v>1090</v>
      </c>
      <c r="M190" s="216" t="s">
        <v>371</v>
      </c>
      <c r="N190" s="219" t="s">
        <v>348</v>
      </c>
      <c r="O190" s="240">
        <v>44605</v>
      </c>
      <c r="P190" s="240">
        <v>44664</v>
      </c>
      <c r="Q190" s="240">
        <v>44664</v>
      </c>
      <c r="R190" s="240">
        <v>44727</v>
      </c>
      <c r="S190" s="191">
        <v>44786</v>
      </c>
      <c r="T190" s="240">
        <v>45000</v>
      </c>
      <c r="U190" s="198">
        <v>45061</v>
      </c>
      <c r="V190" s="316">
        <v>45061</v>
      </c>
      <c r="W190" s="516">
        <v>45335</v>
      </c>
      <c r="X190" s="516">
        <v>45364</v>
      </c>
      <c r="Y190" s="517" t="s">
        <v>374</v>
      </c>
    </row>
    <row r="191" spans="1:25" s="115" customFormat="1" ht="34.35" customHeight="1" outlineLevel="2">
      <c r="A191" s="351" t="s">
        <v>1028</v>
      </c>
      <c r="B191" s="319" t="s">
        <v>1091</v>
      </c>
      <c r="C191" s="215" t="s">
        <v>1075</v>
      </c>
      <c r="D191" s="215"/>
      <c r="E191" s="216" t="s">
        <v>1092</v>
      </c>
      <c r="F191" s="328">
        <v>31</v>
      </c>
      <c r="G191" s="328"/>
      <c r="H191" s="383">
        <f t="shared" si="7"/>
        <v>31</v>
      </c>
      <c r="I191" s="216" t="s">
        <v>1</v>
      </c>
      <c r="J191" s="222" t="s">
        <v>1093</v>
      </c>
      <c r="K191" s="222" t="s">
        <v>1094</v>
      </c>
      <c r="L191" s="222" t="s">
        <v>1095</v>
      </c>
      <c r="M191" s="216" t="s">
        <v>371</v>
      </c>
      <c r="N191" s="219" t="s">
        <v>372</v>
      </c>
      <c r="O191" s="240">
        <v>45161</v>
      </c>
      <c r="P191" s="240" t="s">
        <v>357</v>
      </c>
      <c r="Q191" s="240" t="s">
        <v>357</v>
      </c>
      <c r="R191" s="240">
        <v>45033</v>
      </c>
      <c r="S191" s="191">
        <v>45033</v>
      </c>
      <c r="T191" s="240">
        <v>45033</v>
      </c>
      <c r="U191" s="198">
        <v>45145</v>
      </c>
      <c r="V191" s="316">
        <v>45145</v>
      </c>
      <c r="W191" s="516">
        <v>45145</v>
      </c>
      <c r="X191" s="516">
        <v>45145</v>
      </c>
      <c r="Y191" s="517" t="s">
        <v>374</v>
      </c>
    </row>
    <row r="192" spans="1:25" s="104" customFormat="1" ht="34.35" customHeight="1">
      <c r="A192" s="351" t="s">
        <v>1028</v>
      </c>
      <c r="B192" s="319" t="s">
        <v>1091</v>
      </c>
      <c r="C192" s="215" t="s">
        <v>1075</v>
      </c>
      <c r="D192" s="201">
        <v>44550</v>
      </c>
      <c r="E192" s="216" t="s">
        <v>1096</v>
      </c>
      <c r="F192" s="328">
        <v>18</v>
      </c>
      <c r="G192" s="328"/>
      <c r="H192" s="382">
        <f t="shared" si="7"/>
        <v>18</v>
      </c>
      <c r="I192" s="216" t="s">
        <v>1</v>
      </c>
      <c r="J192" s="222" t="s">
        <v>1093</v>
      </c>
      <c r="K192" s="222" t="s">
        <v>1094</v>
      </c>
      <c r="L192" s="222" t="s">
        <v>1095</v>
      </c>
      <c r="M192" s="216" t="s">
        <v>465</v>
      </c>
      <c r="N192" s="219" t="s">
        <v>402</v>
      </c>
      <c r="O192" s="199">
        <v>44732</v>
      </c>
      <c r="P192" s="240" t="s">
        <v>357</v>
      </c>
      <c r="Q192" s="240" t="s">
        <v>357</v>
      </c>
      <c r="R192" s="240" t="s">
        <v>357</v>
      </c>
      <c r="S192" s="191">
        <v>44732</v>
      </c>
      <c r="T192" s="240">
        <v>45033</v>
      </c>
      <c r="U192" s="198">
        <v>45145</v>
      </c>
      <c r="V192" s="316">
        <v>45145</v>
      </c>
      <c r="W192" s="516">
        <v>45145</v>
      </c>
      <c r="X192" s="516">
        <v>45145</v>
      </c>
      <c r="Y192" s="517" t="s">
        <v>374</v>
      </c>
    </row>
    <row r="193" spans="1:25" s="104" customFormat="1" ht="34.35" customHeight="1" outlineLevel="2">
      <c r="A193" s="351" t="s">
        <v>1028</v>
      </c>
      <c r="B193" s="319" t="s">
        <v>1091</v>
      </c>
      <c r="C193" s="215" t="s">
        <v>1097</v>
      </c>
      <c r="D193" s="201">
        <v>44596</v>
      </c>
      <c r="E193" s="216" t="s">
        <v>1098</v>
      </c>
      <c r="F193" s="330">
        <v>78</v>
      </c>
      <c r="G193" s="330"/>
      <c r="H193" s="382">
        <f t="shared" si="6"/>
        <v>78</v>
      </c>
      <c r="I193" s="216" t="s">
        <v>1</v>
      </c>
      <c r="J193" s="222" t="s">
        <v>1099</v>
      </c>
      <c r="K193" s="222"/>
      <c r="L193" s="222" t="s">
        <v>1100</v>
      </c>
      <c r="M193" s="216" t="s">
        <v>957</v>
      </c>
      <c r="N193" s="229" t="s">
        <v>402</v>
      </c>
      <c r="O193" s="240">
        <v>45326</v>
      </c>
      <c r="P193" s="240" t="s">
        <v>357</v>
      </c>
      <c r="Q193" s="240" t="s">
        <v>357</v>
      </c>
      <c r="R193" s="240" t="s">
        <v>357</v>
      </c>
      <c r="S193" s="189" t="s">
        <v>357</v>
      </c>
      <c r="T193" s="240">
        <v>45326</v>
      </c>
      <c r="U193" s="198">
        <v>45326</v>
      </c>
      <c r="V193" s="516">
        <v>45326</v>
      </c>
      <c r="W193" s="516">
        <v>45326</v>
      </c>
      <c r="X193" s="516">
        <v>45536</v>
      </c>
      <c r="Y193" s="517" t="s">
        <v>374</v>
      </c>
    </row>
    <row r="194" spans="1:25" s="104" customFormat="1" ht="34.35" customHeight="1">
      <c r="A194" s="351" t="s">
        <v>1028</v>
      </c>
      <c r="B194" s="319" t="s">
        <v>1091</v>
      </c>
      <c r="C194" s="158" t="s">
        <v>1101</v>
      </c>
      <c r="D194" s="208"/>
      <c r="E194" s="149" t="s">
        <v>1102</v>
      </c>
      <c r="F194" s="335">
        <v>62</v>
      </c>
      <c r="G194" s="335"/>
      <c r="H194" s="383">
        <f t="shared" si="6"/>
        <v>62</v>
      </c>
      <c r="I194" s="149" t="s">
        <v>1</v>
      </c>
      <c r="J194" s="204" t="s">
        <v>1103</v>
      </c>
      <c r="K194" s="222" t="s">
        <v>1104</v>
      </c>
      <c r="L194" s="204" t="s">
        <v>1105</v>
      </c>
      <c r="M194" s="149" t="s">
        <v>347</v>
      </c>
      <c r="N194" s="151" t="s">
        <v>372</v>
      </c>
      <c r="O194" s="240">
        <v>45161</v>
      </c>
      <c r="P194" s="240" t="s">
        <v>357</v>
      </c>
      <c r="Q194" s="240" t="s">
        <v>357</v>
      </c>
      <c r="R194" s="240">
        <v>45124</v>
      </c>
      <c r="S194" s="191">
        <v>45124</v>
      </c>
      <c r="T194" s="240">
        <v>45124</v>
      </c>
      <c r="U194" s="198">
        <v>45145</v>
      </c>
      <c r="V194" s="199">
        <v>45145</v>
      </c>
      <c r="W194" s="516">
        <v>45145</v>
      </c>
      <c r="X194" s="516">
        <v>45145</v>
      </c>
      <c r="Y194" s="517" t="s">
        <v>374</v>
      </c>
    </row>
    <row r="195" spans="1:25" s="104" customFormat="1" ht="34.35" customHeight="1">
      <c r="A195" s="351" t="s">
        <v>1028</v>
      </c>
      <c r="B195" s="319" t="s">
        <v>1091</v>
      </c>
      <c r="C195" s="215" t="s">
        <v>1106</v>
      </c>
      <c r="D195" s="225"/>
      <c r="E195" s="217" t="s">
        <v>1107</v>
      </c>
      <c r="F195" s="328">
        <v>55</v>
      </c>
      <c r="G195" s="327">
        <v>40</v>
      </c>
      <c r="H195" s="383">
        <f t="shared" si="6"/>
        <v>15</v>
      </c>
      <c r="I195" s="216" t="s">
        <v>1</v>
      </c>
      <c r="J195" s="222" t="s">
        <v>1108</v>
      </c>
      <c r="K195" s="222" t="s">
        <v>377</v>
      </c>
      <c r="L195" s="222" t="s">
        <v>1109</v>
      </c>
      <c r="M195" s="216" t="s">
        <v>957</v>
      </c>
      <c r="N195" s="219" t="s">
        <v>372</v>
      </c>
      <c r="O195" s="240">
        <v>45161</v>
      </c>
      <c r="P195" s="240" t="s">
        <v>357</v>
      </c>
      <c r="Q195" s="240" t="s">
        <v>357</v>
      </c>
      <c r="R195" s="240">
        <v>45096</v>
      </c>
      <c r="S195" s="191">
        <v>45160</v>
      </c>
      <c r="T195" s="240">
        <v>45152</v>
      </c>
      <c r="U195" s="198">
        <v>45152</v>
      </c>
      <c r="V195" s="199">
        <v>45152</v>
      </c>
      <c r="W195" s="516">
        <v>45169</v>
      </c>
      <c r="X195" s="516">
        <v>45169</v>
      </c>
      <c r="Y195" s="517" t="s">
        <v>358</v>
      </c>
    </row>
    <row r="196" spans="1:25" s="104" customFormat="1" ht="34.35" customHeight="1">
      <c r="A196" s="351" t="s">
        <v>1028</v>
      </c>
      <c r="B196" s="372">
        <v>506</v>
      </c>
      <c r="C196" s="232" t="s">
        <v>1110</v>
      </c>
      <c r="D196" s="201">
        <v>44797</v>
      </c>
      <c r="E196" s="216" t="s">
        <v>1111</v>
      </c>
      <c r="F196" s="330">
        <v>8</v>
      </c>
      <c r="G196" s="330">
        <v>0</v>
      </c>
      <c r="H196" s="330">
        <v>8</v>
      </c>
      <c r="I196" s="232" t="s">
        <v>1</v>
      </c>
      <c r="J196" s="361">
        <v>30061458</v>
      </c>
      <c r="K196" s="222"/>
      <c r="L196" s="232" t="s">
        <v>1105</v>
      </c>
      <c r="M196" s="216" t="s">
        <v>401</v>
      </c>
      <c r="N196" s="331" t="s">
        <v>402</v>
      </c>
      <c r="O196" s="359">
        <v>45162</v>
      </c>
      <c r="P196" s="333">
        <v>0</v>
      </c>
      <c r="Q196" s="333">
        <v>0</v>
      </c>
      <c r="R196" s="333">
        <v>0</v>
      </c>
      <c r="S196" s="333">
        <v>0</v>
      </c>
      <c r="T196" s="333">
        <v>0</v>
      </c>
      <c r="U196" s="333">
        <v>0</v>
      </c>
      <c r="V196" s="199">
        <v>45162</v>
      </c>
      <c r="W196" s="316">
        <v>45145</v>
      </c>
      <c r="X196" s="516">
        <v>45145</v>
      </c>
      <c r="Y196" s="517" t="s">
        <v>374</v>
      </c>
    </row>
    <row r="197" spans="1:25" s="104" customFormat="1" ht="34.35" customHeight="1">
      <c r="A197" s="351" t="s">
        <v>1028</v>
      </c>
      <c r="B197" s="372">
        <v>506</v>
      </c>
      <c r="C197" s="232" t="s">
        <v>1106</v>
      </c>
      <c r="D197" s="201">
        <v>44797</v>
      </c>
      <c r="E197" s="216" t="s">
        <v>1107</v>
      </c>
      <c r="F197" s="330">
        <v>8</v>
      </c>
      <c r="G197" s="330">
        <v>0</v>
      </c>
      <c r="H197" s="330">
        <v>8</v>
      </c>
      <c r="I197" s="232" t="s">
        <v>1</v>
      </c>
      <c r="J197" s="361">
        <v>30061464</v>
      </c>
      <c r="K197" s="222"/>
      <c r="L197" s="232" t="s">
        <v>1109</v>
      </c>
      <c r="M197" s="216" t="s">
        <v>401</v>
      </c>
      <c r="N197" s="331" t="s">
        <v>402</v>
      </c>
      <c r="O197" s="359">
        <v>45162</v>
      </c>
      <c r="P197" s="333">
        <v>0</v>
      </c>
      <c r="Q197" s="333">
        <v>0</v>
      </c>
      <c r="R197" s="333">
        <v>0</v>
      </c>
      <c r="S197" s="333">
        <v>0</v>
      </c>
      <c r="T197" s="333">
        <v>0</v>
      </c>
      <c r="U197" s="333">
        <v>0</v>
      </c>
      <c r="V197" s="199">
        <v>45162</v>
      </c>
      <c r="W197" s="516">
        <v>45162</v>
      </c>
      <c r="X197" s="516">
        <v>45169</v>
      </c>
      <c r="Y197" s="517" t="s">
        <v>358</v>
      </c>
    </row>
    <row r="198" spans="1:25" s="115" customFormat="1" ht="34.35" customHeight="1">
      <c r="A198" s="351" t="s">
        <v>1028</v>
      </c>
      <c r="B198" s="319" t="s">
        <v>1112</v>
      </c>
      <c r="C198" s="215" t="s">
        <v>1113</v>
      </c>
      <c r="D198" s="225"/>
      <c r="E198" s="216" t="s">
        <v>1114</v>
      </c>
      <c r="F198" s="328">
        <v>79</v>
      </c>
      <c r="G198" s="328"/>
      <c r="H198" s="383">
        <f t="shared" si="6"/>
        <v>79</v>
      </c>
      <c r="I198" s="216" t="s">
        <v>1</v>
      </c>
      <c r="J198" s="222" t="s">
        <v>1115</v>
      </c>
      <c r="K198" s="222" t="s">
        <v>1116</v>
      </c>
      <c r="L198" s="222" t="s">
        <v>1117</v>
      </c>
      <c r="M198" s="216" t="s">
        <v>347</v>
      </c>
      <c r="N198" s="219">
        <v>2013</v>
      </c>
      <c r="O198" s="402" t="s">
        <v>357</v>
      </c>
      <c r="P198" s="240">
        <v>44712</v>
      </c>
      <c r="Q198" s="240">
        <v>44712</v>
      </c>
      <c r="R198" s="240">
        <v>44804</v>
      </c>
      <c r="S198" s="191">
        <v>44804</v>
      </c>
      <c r="T198" s="240">
        <v>44957</v>
      </c>
      <c r="U198" s="198">
        <v>44957</v>
      </c>
      <c r="V198" s="516">
        <v>45139</v>
      </c>
      <c r="W198" s="516">
        <v>45201</v>
      </c>
      <c r="X198" s="516">
        <v>45443</v>
      </c>
      <c r="Y198" s="517" t="s">
        <v>374</v>
      </c>
    </row>
    <row r="199" spans="1:25" s="115" customFormat="1" ht="34.35" customHeight="1">
      <c r="A199" s="351" t="s">
        <v>1028</v>
      </c>
      <c r="B199" s="319" t="s">
        <v>1112</v>
      </c>
      <c r="C199" s="215" t="s">
        <v>1113</v>
      </c>
      <c r="D199" s="201">
        <v>44550</v>
      </c>
      <c r="E199" s="216" t="s">
        <v>1118</v>
      </c>
      <c r="F199" s="328">
        <v>58</v>
      </c>
      <c r="G199" s="328"/>
      <c r="H199" s="382">
        <f t="shared" si="6"/>
        <v>58</v>
      </c>
      <c r="I199" s="216" t="s">
        <v>1</v>
      </c>
      <c r="J199" s="222" t="s">
        <v>1119</v>
      </c>
      <c r="K199" s="222" t="s">
        <v>377</v>
      </c>
      <c r="L199" s="222" t="s">
        <v>1120</v>
      </c>
      <c r="M199" s="216" t="s">
        <v>347</v>
      </c>
      <c r="N199" s="219" t="s">
        <v>402</v>
      </c>
      <c r="O199" s="199">
        <v>45280</v>
      </c>
      <c r="P199" s="240" t="s">
        <v>357</v>
      </c>
      <c r="Q199" s="240" t="s">
        <v>357</v>
      </c>
      <c r="R199" s="240" t="s">
        <v>357</v>
      </c>
      <c r="S199" s="191">
        <v>45280</v>
      </c>
      <c r="T199" s="240">
        <v>45280</v>
      </c>
      <c r="U199" s="198">
        <v>44834</v>
      </c>
      <c r="V199" s="515" t="s">
        <v>1121</v>
      </c>
      <c r="W199" s="516">
        <v>45260</v>
      </c>
      <c r="X199" s="516">
        <v>45366</v>
      </c>
      <c r="Y199" s="517" t="s">
        <v>374</v>
      </c>
    </row>
    <row r="200" spans="1:25" s="115" customFormat="1" ht="34.35" customHeight="1">
      <c r="A200" s="351" t="s">
        <v>1028</v>
      </c>
      <c r="B200" s="319" t="s">
        <v>1112</v>
      </c>
      <c r="C200" s="215" t="s">
        <v>1113</v>
      </c>
      <c r="D200" s="201">
        <v>44550</v>
      </c>
      <c r="E200" s="216" t="s">
        <v>1122</v>
      </c>
      <c r="F200" s="328">
        <v>20</v>
      </c>
      <c r="G200" s="328"/>
      <c r="H200" s="382">
        <f t="shared" si="6"/>
        <v>20</v>
      </c>
      <c r="I200" s="216" t="s">
        <v>1</v>
      </c>
      <c r="J200" s="222" t="s">
        <v>1123</v>
      </c>
      <c r="K200" s="222" t="s">
        <v>377</v>
      </c>
      <c r="L200" s="222" t="s">
        <v>1124</v>
      </c>
      <c r="M200" s="216" t="s">
        <v>401</v>
      </c>
      <c r="N200" s="219" t="s">
        <v>402</v>
      </c>
      <c r="O200" s="199">
        <v>44915</v>
      </c>
      <c r="P200" s="240" t="s">
        <v>357</v>
      </c>
      <c r="Q200" s="240" t="s">
        <v>357</v>
      </c>
      <c r="R200" s="240" t="s">
        <v>357</v>
      </c>
      <c r="S200" s="191">
        <v>44915</v>
      </c>
      <c r="T200" s="240">
        <v>44926</v>
      </c>
      <c r="U200" s="198">
        <v>44926</v>
      </c>
      <c r="V200" s="516">
        <v>44960</v>
      </c>
      <c r="W200" s="516">
        <v>45153</v>
      </c>
      <c r="X200" s="516">
        <v>45153</v>
      </c>
      <c r="Y200" s="517" t="s">
        <v>374</v>
      </c>
    </row>
    <row r="201" spans="1:25" s="104" customFormat="1" ht="34.35" customHeight="1" outlineLevel="2">
      <c r="A201" s="351" t="s">
        <v>1028</v>
      </c>
      <c r="B201" s="318" t="s">
        <v>1112</v>
      </c>
      <c r="C201" s="215" t="s">
        <v>1113</v>
      </c>
      <c r="D201" s="201">
        <v>44550</v>
      </c>
      <c r="E201" s="216" t="s">
        <v>1122</v>
      </c>
      <c r="F201" s="330">
        <v>100</v>
      </c>
      <c r="G201" s="330"/>
      <c r="H201" s="382">
        <f t="shared" si="6"/>
        <v>100</v>
      </c>
      <c r="I201" s="216" t="s">
        <v>1</v>
      </c>
      <c r="J201" s="222" t="s">
        <v>1125</v>
      </c>
      <c r="K201" s="222" t="s">
        <v>1126</v>
      </c>
      <c r="L201" s="222" t="s">
        <v>1127</v>
      </c>
      <c r="M201" s="216" t="s">
        <v>347</v>
      </c>
      <c r="N201" s="219" t="s">
        <v>402</v>
      </c>
      <c r="O201" s="199">
        <v>45280</v>
      </c>
      <c r="P201" s="240" t="s">
        <v>357</v>
      </c>
      <c r="Q201" s="240" t="s">
        <v>357</v>
      </c>
      <c r="R201" s="240" t="s">
        <v>357</v>
      </c>
      <c r="S201" s="191">
        <v>45280</v>
      </c>
      <c r="T201" s="240">
        <v>44926</v>
      </c>
      <c r="U201" s="198">
        <v>45086</v>
      </c>
      <c r="V201" s="516">
        <v>45086</v>
      </c>
      <c r="W201" s="516">
        <v>45397</v>
      </c>
      <c r="X201" s="516">
        <v>45427</v>
      </c>
      <c r="Y201" s="517" t="s">
        <v>374</v>
      </c>
    </row>
    <row r="202" spans="1:25" s="104" customFormat="1" ht="34.35" customHeight="1" outlineLevel="2">
      <c r="A202" s="351" t="s">
        <v>1028</v>
      </c>
      <c r="B202" s="318" t="s">
        <v>1112</v>
      </c>
      <c r="C202" s="158" t="s">
        <v>1113</v>
      </c>
      <c r="D202" s="158"/>
      <c r="E202" s="149" t="s">
        <v>1122</v>
      </c>
      <c r="F202" s="334">
        <v>26</v>
      </c>
      <c r="G202" s="334"/>
      <c r="H202" s="383">
        <f t="shared" si="6"/>
        <v>26</v>
      </c>
      <c r="I202" s="149" t="s">
        <v>1</v>
      </c>
      <c r="J202" s="204" t="s">
        <v>1128</v>
      </c>
      <c r="K202" s="222" t="s">
        <v>1129</v>
      </c>
      <c r="L202" s="204" t="s">
        <v>1130</v>
      </c>
      <c r="M202" s="149" t="s">
        <v>371</v>
      </c>
      <c r="N202" s="151" t="s">
        <v>348</v>
      </c>
      <c r="O202" s="240">
        <v>44605</v>
      </c>
      <c r="P202" s="240">
        <v>44878</v>
      </c>
      <c r="Q202" s="240">
        <v>44908</v>
      </c>
      <c r="R202" s="240">
        <v>44908</v>
      </c>
      <c r="S202" s="191">
        <v>44908</v>
      </c>
      <c r="T202" s="240">
        <v>44926</v>
      </c>
      <c r="U202" s="198">
        <v>44946</v>
      </c>
      <c r="V202" s="316">
        <v>44946</v>
      </c>
      <c r="W202" s="516">
        <v>45200</v>
      </c>
      <c r="X202" s="516">
        <v>45246</v>
      </c>
      <c r="Y202" s="517" t="s">
        <v>374</v>
      </c>
    </row>
    <row r="203" spans="1:25" s="104" customFormat="1" ht="34.35" customHeight="1" outlineLevel="2">
      <c r="A203" s="351" t="s">
        <v>1028</v>
      </c>
      <c r="B203" s="318" t="s">
        <v>1112</v>
      </c>
      <c r="C203" s="215" t="s">
        <v>1113</v>
      </c>
      <c r="D203" s="215"/>
      <c r="E203" s="216" t="s">
        <v>1122</v>
      </c>
      <c r="F203" s="330">
        <v>80</v>
      </c>
      <c r="G203" s="330"/>
      <c r="H203" s="383">
        <f t="shared" si="6"/>
        <v>80</v>
      </c>
      <c r="I203" s="216" t="s">
        <v>1</v>
      </c>
      <c r="J203" s="222" t="s">
        <v>1123</v>
      </c>
      <c r="K203" s="222" t="s">
        <v>377</v>
      </c>
      <c r="L203" s="222" t="s">
        <v>1124</v>
      </c>
      <c r="M203" s="216" t="s">
        <v>347</v>
      </c>
      <c r="N203" s="219" t="s">
        <v>372</v>
      </c>
      <c r="O203" s="240">
        <v>45161</v>
      </c>
      <c r="P203" s="240" t="s">
        <v>357</v>
      </c>
      <c r="Q203" s="240" t="s">
        <v>357</v>
      </c>
      <c r="R203" s="240">
        <v>44908</v>
      </c>
      <c r="S203" s="191">
        <v>44926</v>
      </c>
      <c r="T203" s="240">
        <v>44926</v>
      </c>
      <c r="U203" s="198">
        <v>44960</v>
      </c>
      <c r="V203" s="316">
        <v>44960</v>
      </c>
      <c r="W203" s="516">
        <v>45153</v>
      </c>
      <c r="X203" s="516">
        <v>45153</v>
      </c>
      <c r="Y203" s="517" t="s">
        <v>374</v>
      </c>
    </row>
    <row r="204" spans="1:25" s="104" customFormat="1" ht="34.35" customHeight="1" outlineLevel="2">
      <c r="A204" s="351" t="s">
        <v>1028</v>
      </c>
      <c r="B204" s="318" t="s">
        <v>1112</v>
      </c>
      <c r="C204" s="215" t="s">
        <v>1113</v>
      </c>
      <c r="D204" s="201">
        <v>44587</v>
      </c>
      <c r="E204" s="216" t="s">
        <v>1131</v>
      </c>
      <c r="F204" s="330">
        <v>100</v>
      </c>
      <c r="G204" s="330"/>
      <c r="H204" s="382">
        <f t="shared" si="6"/>
        <v>100</v>
      </c>
      <c r="I204" s="216" t="s">
        <v>392</v>
      </c>
      <c r="J204" s="222" t="s">
        <v>1132</v>
      </c>
      <c r="K204" s="222" t="s">
        <v>1133</v>
      </c>
      <c r="L204" s="222" t="s">
        <v>1134</v>
      </c>
      <c r="M204" s="216" t="s">
        <v>395</v>
      </c>
      <c r="N204" s="229" t="s">
        <v>402</v>
      </c>
      <c r="O204" s="240">
        <v>45317</v>
      </c>
      <c r="P204" s="240" t="s">
        <v>357</v>
      </c>
      <c r="Q204" s="240" t="s">
        <v>357</v>
      </c>
      <c r="R204" s="240" t="s">
        <v>357</v>
      </c>
      <c r="S204" s="189" t="s">
        <v>357</v>
      </c>
      <c r="T204" s="240">
        <v>45317</v>
      </c>
      <c r="U204" s="198">
        <v>45317</v>
      </c>
      <c r="V204" s="316">
        <v>45317</v>
      </c>
      <c r="W204" s="516">
        <v>45351</v>
      </c>
      <c r="X204" s="516">
        <v>45351</v>
      </c>
      <c r="Y204" s="517" t="s">
        <v>374</v>
      </c>
    </row>
    <row r="205" spans="1:25" s="104" customFormat="1" ht="34.35" customHeight="1" outlineLevel="2">
      <c r="A205" s="351" t="s">
        <v>1028</v>
      </c>
      <c r="B205" s="318" t="s">
        <v>1112</v>
      </c>
      <c r="C205" s="158" t="s">
        <v>1113</v>
      </c>
      <c r="D205" s="209"/>
      <c r="E205" s="210" t="s">
        <v>1135</v>
      </c>
      <c r="F205" s="334">
        <v>11</v>
      </c>
      <c r="G205" s="334"/>
      <c r="H205" s="383">
        <f t="shared" si="6"/>
        <v>11</v>
      </c>
      <c r="I205" s="149" t="s">
        <v>1</v>
      </c>
      <c r="J205" s="204" t="s">
        <v>1136</v>
      </c>
      <c r="K205" s="222" t="s">
        <v>1137</v>
      </c>
      <c r="L205" s="204" t="s">
        <v>1138</v>
      </c>
      <c r="M205" s="149" t="s">
        <v>371</v>
      </c>
      <c r="N205" s="151" t="s">
        <v>372</v>
      </c>
      <c r="O205" s="240">
        <v>45161</v>
      </c>
      <c r="P205" s="240" t="s">
        <v>357</v>
      </c>
      <c r="Q205" s="240" t="s">
        <v>357</v>
      </c>
      <c r="R205" s="240">
        <v>44697</v>
      </c>
      <c r="S205" s="191">
        <v>44697</v>
      </c>
      <c r="T205" s="240">
        <v>45020</v>
      </c>
      <c r="U205" s="198">
        <v>45128</v>
      </c>
      <c r="V205" s="316">
        <v>45128</v>
      </c>
      <c r="W205" s="516">
        <v>45299</v>
      </c>
      <c r="X205" s="516">
        <v>45352</v>
      </c>
      <c r="Y205" s="517" t="s">
        <v>374</v>
      </c>
    </row>
    <row r="206" spans="1:25" s="104" customFormat="1" ht="34.35" customHeight="1" outlineLevel="2">
      <c r="A206" s="351" t="s">
        <v>1028</v>
      </c>
      <c r="B206" s="318" t="s">
        <v>1139</v>
      </c>
      <c r="C206" s="215" t="s">
        <v>1113</v>
      </c>
      <c r="D206" s="215"/>
      <c r="E206" s="216" t="s">
        <v>1140</v>
      </c>
      <c r="F206" s="330">
        <v>55</v>
      </c>
      <c r="G206" s="330"/>
      <c r="H206" s="383">
        <f t="shared" si="6"/>
        <v>55</v>
      </c>
      <c r="I206" s="216" t="s">
        <v>1</v>
      </c>
      <c r="J206" s="222" t="s">
        <v>1141</v>
      </c>
      <c r="K206" s="222" t="s">
        <v>1142</v>
      </c>
      <c r="L206" s="222" t="s">
        <v>1143</v>
      </c>
      <c r="M206" s="216" t="s">
        <v>347</v>
      </c>
      <c r="N206" s="218">
        <v>2013</v>
      </c>
      <c r="O206" s="402" t="s">
        <v>357</v>
      </c>
      <c r="P206" s="240">
        <v>44804</v>
      </c>
      <c r="Q206" s="240">
        <v>44804</v>
      </c>
      <c r="R206" s="240">
        <v>44804</v>
      </c>
      <c r="S206" s="191">
        <v>44804</v>
      </c>
      <c r="T206" s="240">
        <v>45016</v>
      </c>
      <c r="U206" s="198">
        <v>45016</v>
      </c>
      <c r="V206" s="316">
        <v>45016</v>
      </c>
      <c r="W206" s="516">
        <v>45169</v>
      </c>
      <c r="X206" s="516">
        <v>45626</v>
      </c>
      <c r="Y206" s="517" t="s">
        <v>374</v>
      </c>
    </row>
    <row r="207" spans="1:25" s="104" customFormat="1" ht="34.35" customHeight="1" outlineLevel="2">
      <c r="A207" s="351" t="s">
        <v>1028</v>
      </c>
      <c r="B207" s="324" t="s">
        <v>1139</v>
      </c>
      <c r="C207" s="226" t="s">
        <v>1113</v>
      </c>
      <c r="D207" s="226"/>
      <c r="E207" s="216" t="s">
        <v>1140</v>
      </c>
      <c r="F207" s="330">
        <v>24</v>
      </c>
      <c r="G207" s="330"/>
      <c r="H207" s="383">
        <f t="shared" si="6"/>
        <v>24</v>
      </c>
      <c r="I207" s="216" t="s">
        <v>1</v>
      </c>
      <c r="J207" s="222" t="s">
        <v>1141</v>
      </c>
      <c r="K207" s="222" t="s">
        <v>1142</v>
      </c>
      <c r="L207" s="222" t="s">
        <v>1143</v>
      </c>
      <c r="M207" s="216" t="s">
        <v>371</v>
      </c>
      <c r="N207" s="216" t="s">
        <v>409</v>
      </c>
      <c r="O207" s="402" t="s">
        <v>357</v>
      </c>
      <c r="P207" s="240">
        <v>44804</v>
      </c>
      <c r="Q207" s="240">
        <v>44804</v>
      </c>
      <c r="R207" s="240">
        <v>44804</v>
      </c>
      <c r="S207" s="191">
        <v>45159</v>
      </c>
      <c r="T207" s="240">
        <v>45016</v>
      </c>
      <c r="U207" s="198">
        <v>45016</v>
      </c>
      <c r="V207" s="316">
        <v>45016</v>
      </c>
      <c r="W207" s="516">
        <v>45169</v>
      </c>
      <c r="X207" s="516">
        <v>45626</v>
      </c>
      <c r="Y207" s="517" t="s">
        <v>374</v>
      </c>
    </row>
    <row r="208" spans="1:25" s="104" customFormat="1" ht="34.35" customHeight="1" outlineLevel="2">
      <c r="A208" s="351" t="s">
        <v>1028</v>
      </c>
      <c r="B208" s="324" t="s">
        <v>1139</v>
      </c>
      <c r="C208" s="226" t="s">
        <v>1113</v>
      </c>
      <c r="D208" s="226"/>
      <c r="E208" s="216" t="s">
        <v>1144</v>
      </c>
      <c r="F208" s="330">
        <v>78</v>
      </c>
      <c r="G208" s="330"/>
      <c r="H208" s="383">
        <f t="shared" si="6"/>
        <v>78</v>
      </c>
      <c r="I208" s="216" t="s">
        <v>392</v>
      </c>
      <c r="J208" s="222" t="s">
        <v>1145</v>
      </c>
      <c r="K208" s="222" t="s">
        <v>377</v>
      </c>
      <c r="L208" s="222" t="s">
        <v>1146</v>
      </c>
      <c r="M208" s="216" t="s">
        <v>395</v>
      </c>
      <c r="N208" s="219" t="s">
        <v>372</v>
      </c>
      <c r="O208" s="240">
        <v>45161</v>
      </c>
      <c r="P208" s="240" t="s">
        <v>357</v>
      </c>
      <c r="Q208" s="240" t="s">
        <v>357</v>
      </c>
      <c r="R208" s="240">
        <v>44958</v>
      </c>
      <c r="S208" s="191">
        <v>44926</v>
      </c>
      <c r="T208" s="240">
        <v>45069</v>
      </c>
      <c r="U208" s="198">
        <v>45069</v>
      </c>
      <c r="V208" s="316">
        <v>45069</v>
      </c>
      <c r="W208" s="516">
        <v>45168</v>
      </c>
      <c r="X208" s="516">
        <v>45168</v>
      </c>
      <c r="Y208" s="517" t="s">
        <v>350</v>
      </c>
    </row>
    <row r="209" spans="1:25" s="104" customFormat="1" ht="34.35" customHeight="1" outlineLevel="2">
      <c r="A209" s="351" t="s">
        <v>1028</v>
      </c>
      <c r="B209" s="324" t="s">
        <v>1139</v>
      </c>
      <c r="C209" s="215" t="s">
        <v>1113</v>
      </c>
      <c r="D209" s="215"/>
      <c r="E209" s="216" t="s">
        <v>1147</v>
      </c>
      <c r="F209" s="330">
        <v>80</v>
      </c>
      <c r="G209" s="330"/>
      <c r="H209" s="383">
        <f t="shared" si="6"/>
        <v>80</v>
      </c>
      <c r="I209" s="216" t="s">
        <v>392</v>
      </c>
      <c r="J209" s="222" t="s">
        <v>1148</v>
      </c>
      <c r="K209" s="222" t="s">
        <v>1149</v>
      </c>
      <c r="L209" s="222" t="s">
        <v>1150</v>
      </c>
      <c r="M209" s="216" t="s">
        <v>395</v>
      </c>
      <c r="N209" s="219" t="s">
        <v>372</v>
      </c>
      <c r="O209" s="240">
        <v>45161</v>
      </c>
      <c r="P209" s="240" t="s">
        <v>357</v>
      </c>
      <c r="Q209" s="240" t="s">
        <v>357</v>
      </c>
      <c r="R209" s="240">
        <v>44928</v>
      </c>
      <c r="S209" s="191">
        <v>44928</v>
      </c>
      <c r="T209" s="240">
        <v>44928</v>
      </c>
      <c r="U209" s="198">
        <v>45110</v>
      </c>
      <c r="V209" s="316">
        <v>45110</v>
      </c>
      <c r="W209" s="516">
        <v>45110</v>
      </c>
      <c r="X209" s="516">
        <v>45159</v>
      </c>
      <c r="Y209" s="517" t="s">
        <v>350</v>
      </c>
    </row>
    <row r="210" spans="1:25" s="104" customFormat="1" ht="34.35" customHeight="1" outlineLevel="2">
      <c r="A210" s="351" t="s">
        <v>1028</v>
      </c>
      <c r="B210" s="324" t="s">
        <v>1139</v>
      </c>
      <c r="C210" s="226" t="s">
        <v>1113</v>
      </c>
      <c r="D210" s="226"/>
      <c r="E210" s="216" t="s">
        <v>1151</v>
      </c>
      <c r="F210" s="330">
        <v>1</v>
      </c>
      <c r="G210" s="330"/>
      <c r="H210" s="383">
        <f t="shared" si="6"/>
        <v>1</v>
      </c>
      <c r="I210" s="216" t="s">
        <v>1</v>
      </c>
      <c r="J210" s="222" t="s">
        <v>1141</v>
      </c>
      <c r="K210" s="222" t="s">
        <v>1142</v>
      </c>
      <c r="L210" s="222" t="s">
        <v>1143</v>
      </c>
      <c r="M210" s="216" t="s">
        <v>371</v>
      </c>
      <c r="N210" s="219" t="s">
        <v>372</v>
      </c>
      <c r="O210" s="240">
        <v>45161</v>
      </c>
      <c r="P210" s="240" t="s">
        <v>357</v>
      </c>
      <c r="Q210" s="240" t="s">
        <v>357</v>
      </c>
      <c r="R210" s="240">
        <v>44804</v>
      </c>
      <c r="S210" s="191">
        <v>44804</v>
      </c>
      <c r="T210" s="240">
        <v>45016</v>
      </c>
      <c r="U210" s="198">
        <v>45016</v>
      </c>
      <c r="V210" s="316">
        <v>45016</v>
      </c>
      <c r="W210" s="516">
        <v>45169</v>
      </c>
      <c r="X210" s="516">
        <v>45626</v>
      </c>
      <c r="Y210" s="517" t="s">
        <v>374</v>
      </c>
    </row>
    <row r="211" spans="1:25" s="104" customFormat="1" ht="34.35" customHeight="1" outlineLevel="2">
      <c r="A211" s="351" t="s">
        <v>1028</v>
      </c>
      <c r="B211" s="324" t="s">
        <v>1139</v>
      </c>
      <c r="C211" s="215" t="s">
        <v>1113</v>
      </c>
      <c r="D211" s="215"/>
      <c r="E211" s="216" t="s">
        <v>1152</v>
      </c>
      <c r="F211" s="330">
        <v>78</v>
      </c>
      <c r="G211" s="330"/>
      <c r="H211" s="383">
        <f t="shared" si="6"/>
        <v>78</v>
      </c>
      <c r="I211" s="216" t="s">
        <v>392</v>
      </c>
      <c r="J211" s="222" t="s">
        <v>1153</v>
      </c>
      <c r="K211" s="222" t="s">
        <v>377</v>
      </c>
      <c r="L211" s="222" t="s">
        <v>1154</v>
      </c>
      <c r="M211" s="216" t="s">
        <v>395</v>
      </c>
      <c r="N211" s="219" t="s">
        <v>372</v>
      </c>
      <c r="O211" s="240">
        <v>45161</v>
      </c>
      <c r="P211" s="240" t="s">
        <v>357</v>
      </c>
      <c r="Q211" s="240" t="s">
        <v>357</v>
      </c>
      <c r="R211" s="240">
        <v>45014</v>
      </c>
      <c r="S211" s="191">
        <v>45014</v>
      </c>
      <c r="T211" s="240">
        <v>45069</v>
      </c>
      <c r="U211" s="198">
        <v>45159</v>
      </c>
      <c r="V211" s="316">
        <v>45159</v>
      </c>
      <c r="W211" s="516">
        <v>45169</v>
      </c>
      <c r="X211" s="516">
        <v>45169</v>
      </c>
      <c r="Y211" s="517" t="s">
        <v>350</v>
      </c>
    </row>
    <row r="212" spans="1:25" s="104" customFormat="1" ht="34.35" customHeight="1" outlineLevel="2">
      <c r="A212" s="351" t="s">
        <v>1028</v>
      </c>
      <c r="B212" s="318" t="s">
        <v>1155</v>
      </c>
      <c r="C212" s="215" t="s">
        <v>1113</v>
      </c>
      <c r="D212" s="215"/>
      <c r="E212" s="216" t="s">
        <v>1156</v>
      </c>
      <c r="F212" s="330">
        <v>6</v>
      </c>
      <c r="G212" s="328"/>
      <c r="H212" s="383">
        <f t="shared" si="6"/>
        <v>6</v>
      </c>
      <c r="I212" s="216" t="s">
        <v>1</v>
      </c>
      <c r="J212" s="222" t="s">
        <v>1157</v>
      </c>
      <c r="K212" s="222" t="s">
        <v>1158</v>
      </c>
      <c r="L212" s="222" t="s">
        <v>1159</v>
      </c>
      <c r="M212" s="216" t="s">
        <v>371</v>
      </c>
      <c r="N212" s="219" t="s">
        <v>348</v>
      </c>
      <c r="O212" s="240">
        <v>44605</v>
      </c>
      <c r="P212" s="240">
        <v>44755</v>
      </c>
      <c r="Q212" s="240">
        <v>44786</v>
      </c>
      <c r="R212" s="240">
        <v>44786</v>
      </c>
      <c r="S212" s="191">
        <v>44865</v>
      </c>
      <c r="T212" s="240">
        <v>44865</v>
      </c>
      <c r="U212" s="198">
        <v>45121</v>
      </c>
      <c r="V212" s="316">
        <v>45121</v>
      </c>
      <c r="W212" s="516">
        <v>45153</v>
      </c>
      <c r="X212" s="516">
        <v>45245</v>
      </c>
      <c r="Y212" s="517" t="s">
        <v>350</v>
      </c>
    </row>
    <row r="213" spans="1:25" s="104" customFormat="1" ht="34.35" customHeight="1" outlineLevel="2">
      <c r="A213" s="351" t="s">
        <v>1028</v>
      </c>
      <c r="B213" s="318" t="s">
        <v>1155</v>
      </c>
      <c r="C213" s="215" t="s">
        <v>1113</v>
      </c>
      <c r="D213" s="215"/>
      <c r="E213" s="216" t="s">
        <v>1156</v>
      </c>
      <c r="F213" s="330">
        <v>4</v>
      </c>
      <c r="G213" s="328"/>
      <c r="H213" s="383">
        <f t="shared" si="6"/>
        <v>4</v>
      </c>
      <c r="I213" s="216" t="s">
        <v>1</v>
      </c>
      <c r="J213" s="222" t="s">
        <v>1160</v>
      </c>
      <c r="K213" s="222" t="s">
        <v>1161</v>
      </c>
      <c r="L213" s="222" t="s">
        <v>1159</v>
      </c>
      <c r="M213" s="216" t="s">
        <v>371</v>
      </c>
      <c r="N213" s="219" t="s">
        <v>348</v>
      </c>
      <c r="O213" s="240">
        <v>44605</v>
      </c>
      <c r="P213" s="240">
        <v>44755</v>
      </c>
      <c r="Q213" s="240">
        <v>44786</v>
      </c>
      <c r="R213" s="240">
        <v>44786</v>
      </c>
      <c r="S213" s="191">
        <v>44834</v>
      </c>
      <c r="T213" s="240">
        <v>44865</v>
      </c>
      <c r="U213" s="198">
        <v>45121</v>
      </c>
      <c r="V213" s="316">
        <v>45121</v>
      </c>
      <c r="W213" s="516">
        <v>45153</v>
      </c>
      <c r="X213" s="516">
        <v>45153</v>
      </c>
      <c r="Y213" s="517" t="s">
        <v>350</v>
      </c>
    </row>
    <row r="214" spans="1:25" s="104" customFormat="1" ht="34.35" customHeight="1" outlineLevel="2">
      <c r="A214" s="351" t="s">
        <v>1028</v>
      </c>
      <c r="B214" s="318" t="s">
        <v>1155</v>
      </c>
      <c r="C214" s="215" t="s">
        <v>1113</v>
      </c>
      <c r="D214" s="215"/>
      <c r="E214" s="216" t="s">
        <v>1156</v>
      </c>
      <c r="F214" s="330">
        <v>80</v>
      </c>
      <c r="G214" s="330"/>
      <c r="H214" s="383">
        <f t="shared" si="6"/>
        <v>80</v>
      </c>
      <c r="I214" s="216" t="s">
        <v>1</v>
      </c>
      <c r="J214" s="222" t="s">
        <v>1162</v>
      </c>
      <c r="K214" s="222" t="s">
        <v>1163</v>
      </c>
      <c r="L214" s="222" t="s">
        <v>1164</v>
      </c>
      <c r="M214" s="216" t="s">
        <v>347</v>
      </c>
      <c r="N214" s="219" t="s">
        <v>348</v>
      </c>
      <c r="O214" s="240">
        <v>44605</v>
      </c>
      <c r="P214" s="240">
        <v>44755</v>
      </c>
      <c r="Q214" s="240">
        <v>44786</v>
      </c>
      <c r="R214" s="240">
        <v>44786</v>
      </c>
      <c r="S214" s="191">
        <v>44902</v>
      </c>
      <c r="T214" s="240">
        <v>44865</v>
      </c>
      <c r="U214" s="198">
        <v>45001</v>
      </c>
      <c r="V214" s="316">
        <v>45001</v>
      </c>
      <c r="W214" s="316">
        <v>45063</v>
      </c>
      <c r="X214" s="516">
        <v>45063</v>
      </c>
      <c r="Y214" s="517" t="s">
        <v>350</v>
      </c>
    </row>
    <row r="215" spans="1:25" s="104" customFormat="1" ht="34.35" customHeight="1" outlineLevel="2">
      <c r="A215" s="351" t="s">
        <v>1028</v>
      </c>
      <c r="B215" s="318" t="s">
        <v>1155</v>
      </c>
      <c r="C215" s="215" t="s">
        <v>1113</v>
      </c>
      <c r="D215" s="215"/>
      <c r="E215" s="216" t="s">
        <v>1165</v>
      </c>
      <c r="F215" s="330">
        <v>5</v>
      </c>
      <c r="G215" s="330"/>
      <c r="H215" s="383">
        <f t="shared" si="6"/>
        <v>5</v>
      </c>
      <c r="I215" s="216" t="s">
        <v>1</v>
      </c>
      <c r="J215" s="222" t="s">
        <v>1166</v>
      </c>
      <c r="K215" s="222" t="s">
        <v>1167</v>
      </c>
      <c r="L215" s="222" t="s">
        <v>1168</v>
      </c>
      <c r="M215" s="216" t="s">
        <v>371</v>
      </c>
      <c r="N215" s="219" t="s">
        <v>372</v>
      </c>
      <c r="O215" s="240">
        <v>45161</v>
      </c>
      <c r="P215" s="240" t="s">
        <v>357</v>
      </c>
      <c r="Q215" s="240" t="s">
        <v>357</v>
      </c>
      <c r="R215" s="240">
        <v>44944</v>
      </c>
      <c r="S215" s="191">
        <v>44944</v>
      </c>
      <c r="T215" s="240">
        <v>44875</v>
      </c>
      <c r="U215" s="198">
        <v>45046</v>
      </c>
      <c r="V215" s="199">
        <v>45046</v>
      </c>
      <c r="W215" s="516">
        <v>45322</v>
      </c>
      <c r="X215" s="516">
        <v>45366</v>
      </c>
      <c r="Y215" s="517" t="s">
        <v>374</v>
      </c>
    </row>
    <row r="216" spans="1:25" s="104" customFormat="1" ht="34.35" customHeight="1" outlineLevel="2">
      <c r="A216" s="351" t="s">
        <v>1028</v>
      </c>
      <c r="B216" s="318" t="s">
        <v>1155</v>
      </c>
      <c r="C216" s="215" t="s">
        <v>1113</v>
      </c>
      <c r="D216" s="215"/>
      <c r="E216" s="216" t="s">
        <v>1169</v>
      </c>
      <c r="F216" s="330">
        <v>29</v>
      </c>
      <c r="G216" s="330"/>
      <c r="H216" s="383">
        <f t="shared" si="6"/>
        <v>29</v>
      </c>
      <c r="I216" s="216" t="s">
        <v>1</v>
      </c>
      <c r="J216" s="222" t="s">
        <v>1170</v>
      </c>
      <c r="K216" s="222" t="s">
        <v>1171</v>
      </c>
      <c r="L216" s="222" t="s">
        <v>1172</v>
      </c>
      <c r="M216" s="216" t="s">
        <v>371</v>
      </c>
      <c r="N216" s="219" t="s">
        <v>372</v>
      </c>
      <c r="O216" s="240">
        <v>45161</v>
      </c>
      <c r="P216" s="240" t="s">
        <v>357</v>
      </c>
      <c r="Q216" s="240" t="s">
        <v>357</v>
      </c>
      <c r="R216" s="240">
        <v>44958</v>
      </c>
      <c r="S216" s="191">
        <v>44880</v>
      </c>
      <c r="T216" s="240">
        <v>44880</v>
      </c>
      <c r="U216" s="198">
        <v>44915</v>
      </c>
      <c r="V216" s="199">
        <v>44966</v>
      </c>
      <c r="W216" s="516">
        <v>45103</v>
      </c>
      <c r="X216" s="516">
        <v>45133</v>
      </c>
      <c r="Y216" s="517" t="s">
        <v>350</v>
      </c>
    </row>
    <row r="217" spans="1:25" s="104" customFormat="1" ht="34.35" customHeight="1" outlineLevel="2">
      <c r="A217" s="351" t="s">
        <v>1028</v>
      </c>
      <c r="B217" s="318" t="s">
        <v>1155</v>
      </c>
      <c r="C217" s="215" t="s">
        <v>1113</v>
      </c>
      <c r="D217" s="215"/>
      <c r="E217" s="216" t="s">
        <v>1173</v>
      </c>
      <c r="F217" s="330">
        <v>20</v>
      </c>
      <c r="G217" s="330"/>
      <c r="H217" s="383">
        <f t="shared" si="6"/>
        <v>20</v>
      </c>
      <c r="I217" s="216" t="s">
        <v>1</v>
      </c>
      <c r="J217" s="222" t="s">
        <v>1174</v>
      </c>
      <c r="K217" s="222" t="s">
        <v>1175</v>
      </c>
      <c r="L217" s="222" t="s">
        <v>1176</v>
      </c>
      <c r="M217" s="216" t="s">
        <v>371</v>
      </c>
      <c r="N217" s="219" t="s">
        <v>372</v>
      </c>
      <c r="O217" s="240">
        <v>45161</v>
      </c>
      <c r="P217" s="240" t="s">
        <v>357</v>
      </c>
      <c r="Q217" s="240" t="s">
        <v>357</v>
      </c>
      <c r="R217" s="240">
        <v>45108</v>
      </c>
      <c r="S217" s="191">
        <v>45108</v>
      </c>
      <c r="T217" s="240">
        <v>44956</v>
      </c>
      <c r="U217" s="198">
        <v>44985</v>
      </c>
      <c r="V217" s="199">
        <v>44985</v>
      </c>
      <c r="W217" s="516">
        <v>45233</v>
      </c>
      <c r="X217" s="516">
        <v>45320</v>
      </c>
      <c r="Y217" s="517" t="s">
        <v>374</v>
      </c>
    </row>
    <row r="218" spans="1:25" s="104" customFormat="1" ht="34.35" customHeight="1" outlineLevel="2">
      <c r="A218" s="351" t="s">
        <v>1028</v>
      </c>
      <c r="B218" s="318" t="s">
        <v>1155</v>
      </c>
      <c r="C218" s="215" t="s">
        <v>1113</v>
      </c>
      <c r="D218" s="215"/>
      <c r="E218" s="217" t="s">
        <v>1177</v>
      </c>
      <c r="F218" s="330">
        <v>80</v>
      </c>
      <c r="G218" s="327">
        <v>40</v>
      </c>
      <c r="H218" s="383">
        <f t="shared" si="6"/>
        <v>40</v>
      </c>
      <c r="I218" s="216" t="s">
        <v>1</v>
      </c>
      <c r="J218" s="222" t="s">
        <v>1178</v>
      </c>
      <c r="K218" s="222" t="s">
        <v>1179</v>
      </c>
      <c r="L218" s="222" t="s">
        <v>1180</v>
      </c>
      <c r="M218" s="216" t="s">
        <v>347</v>
      </c>
      <c r="N218" s="219" t="s">
        <v>372</v>
      </c>
      <c r="O218" s="240">
        <v>45161</v>
      </c>
      <c r="P218" s="240" t="s">
        <v>357</v>
      </c>
      <c r="Q218" s="240" t="s">
        <v>357</v>
      </c>
      <c r="R218" s="240">
        <v>45161</v>
      </c>
      <c r="S218" s="191">
        <v>45161</v>
      </c>
      <c r="T218" s="240">
        <v>45161</v>
      </c>
      <c r="U218" s="198">
        <v>45161</v>
      </c>
      <c r="V218" s="199">
        <v>45161</v>
      </c>
      <c r="W218" s="516">
        <v>44929</v>
      </c>
      <c r="X218" s="516">
        <v>45291</v>
      </c>
      <c r="Y218" s="517" t="s">
        <v>545</v>
      </c>
    </row>
    <row r="219" spans="1:25" s="104" customFormat="1" ht="34.35" customHeight="1" outlineLevel="2">
      <c r="A219" s="351" t="s">
        <v>1028</v>
      </c>
      <c r="B219" s="318" t="s">
        <v>1155</v>
      </c>
      <c r="C219" s="215" t="s">
        <v>1113</v>
      </c>
      <c r="D219" s="215"/>
      <c r="E219" s="216" t="s">
        <v>1181</v>
      </c>
      <c r="F219" s="330">
        <v>42</v>
      </c>
      <c r="G219" s="330"/>
      <c r="H219" s="383">
        <f t="shared" si="6"/>
        <v>42</v>
      </c>
      <c r="I219" s="216" t="s">
        <v>392</v>
      </c>
      <c r="J219" s="222" t="s">
        <v>1182</v>
      </c>
      <c r="K219" s="222" t="s">
        <v>377</v>
      </c>
      <c r="L219" s="222" t="s">
        <v>1183</v>
      </c>
      <c r="M219" s="216" t="s">
        <v>395</v>
      </c>
      <c r="N219" s="219" t="s">
        <v>372</v>
      </c>
      <c r="O219" s="240">
        <v>45161</v>
      </c>
      <c r="P219" s="240" t="s">
        <v>357</v>
      </c>
      <c r="Q219" s="240" t="s">
        <v>357</v>
      </c>
      <c r="R219" s="240">
        <v>45139</v>
      </c>
      <c r="S219" s="191">
        <v>44880</v>
      </c>
      <c r="T219" s="240">
        <v>44880</v>
      </c>
      <c r="U219" s="198">
        <v>45063</v>
      </c>
      <c r="V219" s="199">
        <v>45063</v>
      </c>
      <c r="W219" s="316">
        <v>45199</v>
      </c>
      <c r="X219" s="516">
        <v>45230</v>
      </c>
      <c r="Y219" s="517" t="s">
        <v>374</v>
      </c>
    </row>
    <row r="220" spans="1:25" s="104" customFormat="1" ht="34.35" customHeight="1" outlineLevel="2">
      <c r="A220" s="351" t="s">
        <v>1028</v>
      </c>
      <c r="B220" s="372">
        <v>509</v>
      </c>
      <c r="C220" s="232" t="s">
        <v>676</v>
      </c>
      <c r="D220" s="201">
        <v>44797</v>
      </c>
      <c r="E220" s="216" t="s">
        <v>1184</v>
      </c>
      <c r="F220" s="370">
        <v>88</v>
      </c>
      <c r="G220" s="330">
        <v>0</v>
      </c>
      <c r="H220" s="330">
        <v>88</v>
      </c>
      <c r="I220" s="232" t="s">
        <v>1</v>
      </c>
      <c r="J220" s="361">
        <v>30062401</v>
      </c>
      <c r="K220" s="222"/>
      <c r="L220" s="232" t="s">
        <v>1185</v>
      </c>
      <c r="M220" s="232" t="s">
        <v>486</v>
      </c>
      <c r="N220" s="331" t="s">
        <v>402</v>
      </c>
      <c r="O220" s="359">
        <v>45528</v>
      </c>
      <c r="P220" s="333">
        <v>0</v>
      </c>
      <c r="Q220" s="333">
        <v>0</v>
      </c>
      <c r="R220" s="333">
        <v>0</v>
      </c>
      <c r="S220" s="333">
        <v>0</v>
      </c>
      <c r="T220" s="333">
        <v>0</v>
      </c>
      <c r="U220" s="333">
        <v>0</v>
      </c>
      <c r="V220" s="199">
        <v>45528</v>
      </c>
      <c r="W220" s="516">
        <v>45528</v>
      </c>
      <c r="X220" s="516">
        <v>45747</v>
      </c>
      <c r="Y220" s="517" t="s">
        <v>358</v>
      </c>
    </row>
    <row r="221" spans="1:25" s="104" customFormat="1" ht="34.35" customHeight="1" outlineLevel="2">
      <c r="A221" s="351" t="s">
        <v>1028</v>
      </c>
      <c r="B221" s="318" t="s">
        <v>1186</v>
      </c>
      <c r="C221" s="215" t="s">
        <v>1187</v>
      </c>
      <c r="D221" s="201">
        <v>44550</v>
      </c>
      <c r="E221" s="216" t="s">
        <v>1188</v>
      </c>
      <c r="F221" s="330">
        <v>80</v>
      </c>
      <c r="G221" s="330"/>
      <c r="H221" s="382">
        <f t="shared" si="6"/>
        <v>80</v>
      </c>
      <c r="I221" s="216" t="s">
        <v>392</v>
      </c>
      <c r="J221" s="222" t="s">
        <v>1189</v>
      </c>
      <c r="K221" s="222" t="s">
        <v>1190</v>
      </c>
      <c r="L221" s="222" t="s">
        <v>1191</v>
      </c>
      <c r="M221" s="216" t="s">
        <v>395</v>
      </c>
      <c r="N221" s="219" t="s">
        <v>402</v>
      </c>
      <c r="O221" s="240">
        <v>45280</v>
      </c>
      <c r="P221" s="240" t="s">
        <v>357</v>
      </c>
      <c r="Q221" s="240" t="s">
        <v>357</v>
      </c>
      <c r="R221" s="240" t="s">
        <v>357</v>
      </c>
      <c r="S221" s="191">
        <v>45280</v>
      </c>
      <c r="T221" s="240">
        <v>45280</v>
      </c>
      <c r="U221" s="198">
        <v>44923</v>
      </c>
      <c r="V221" s="516">
        <v>44923</v>
      </c>
      <c r="W221" s="516">
        <v>44985</v>
      </c>
      <c r="X221" s="516">
        <v>45019</v>
      </c>
      <c r="Y221" s="517" t="s">
        <v>350</v>
      </c>
    </row>
    <row r="222" spans="1:25" s="104" customFormat="1" ht="34.35" customHeight="1" outlineLevel="2">
      <c r="A222" s="351" t="s">
        <v>1028</v>
      </c>
      <c r="B222" s="318" t="s">
        <v>1186</v>
      </c>
      <c r="C222" s="158" t="s">
        <v>1192</v>
      </c>
      <c r="D222" s="158"/>
      <c r="E222" s="149" t="s">
        <v>1193</v>
      </c>
      <c r="F222" s="334">
        <v>80</v>
      </c>
      <c r="G222" s="334"/>
      <c r="H222" s="383">
        <f t="shared" si="6"/>
        <v>80</v>
      </c>
      <c r="I222" s="149" t="s">
        <v>1</v>
      </c>
      <c r="J222" s="204" t="s">
        <v>1194</v>
      </c>
      <c r="K222" s="222" t="s">
        <v>1195</v>
      </c>
      <c r="L222" s="204" t="s">
        <v>1196</v>
      </c>
      <c r="M222" s="149" t="s">
        <v>347</v>
      </c>
      <c r="N222" s="151">
        <v>2013</v>
      </c>
      <c r="O222" s="240" t="s">
        <v>357</v>
      </c>
      <c r="P222" s="240">
        <v>44643</v>
      </c>
      <c r="Q222" s="240">
        <v>44651</v>
      </c>
      <c r="R222" s="240">
        <v>44651</v>
      </c>
      <c r="S222" s="191">
        <v>44837</v>
      </c>
      <c r="T222" s="240">
        <v>44935</v>
      </c>
      <c r="U222" s="198">
        <v>44991</v>
      </c>
      <c r="V222" s="516">
        <v>44991</v>
      </c>
      <c r="W222" s="516">
        <v>45019</v>
      </c>
      <c r="X222" s="516">
        <v>45082</v>
      </c>
      <c r="Y222" s="517" t="s">
        <v>350</v>
      </c>
    </row>
    <row r="223" spans="1:25" s="104" customFormat="1" ht="34.35" customHeight="1" outlineLevel="2">
      <c r="A223" s="351" t="s">
        <v>1028</v>
      </c>
      <c r="B223" s="318" t="s">
        <v>1186</v>
      </c>
      <c r="C223" s="216" t="s">
        <v>1187</v>
      </c>
      <c r="D223" s="201">
        <v>44587</v>
      </c>
      <c r="E223" s="216" t="s">
        <v>1197</v>
      </c>
      <c r="F223" s="330">
        <v>79</v>
      </c>
      <c r="G223" s="330"/>
      <c r="H223" s="382">
        <f t="shared" si="6"/>
        <v>79</v>
      </c>
      <c r="I223" s="216" t="s">
        <v>1</v>
      </c>
      <c r="J223" s="222" t="s">
        <v>1198</v>
      </c>
      <c r="K223" s="222" t="s">
        <v>377</v>
      </c>
      <c r="L223" s="222" t="s">
        <v>1199</v>
      </c>
      <c r="M223" s="216" t="s">
        <v>347</v>
      </c>
      <c r="N223" s="229" t="s">
        <v>402</v>
      </c>
      <c r="O223" s="240">
        <v>45317</v>
      </c>
      <c r="P223" s="240" t="s">
        <v>357</v>
      </c>
      <c r="Q223" s="240" t="s">
        <v>357</v>
      </c>
      <c r="R223" s="240" t="s">
        <v>357</v>
      </c>
      <c r="S223" s="189" t="s">
        <v>357</v>
      </c>
      <c r="T223" s="240">
        <v>45317</v>
      </c>
      <c r="U223" s="198">
        <v>45317</v>
      </c>
      <c r="V223" s="516">
        <v>45170</v>
      </c>
      <c r="W223" s="516">
        <v>45170</v>
      </c>
      <c r="X223" s="516">
        <v>45199</v>
      </c>
      <c r="Y223" s="517" t="s">
        <v>374</v>
      </c>
    </row>
    <row r="224" spans="1:25" s="104" customFormat="1" ht="34.35" customHeight="1" outlineLevel="2">
      <c r="A224" s="351" t="s">
        <v>1028</v>
      </c>
      <c r="B224" s="318" t="s">
        <v>1186</v>
      </c>
      <c r="C224" s="216" t="s">
        <v>1200</v>
      </c>
      <c r="D224" s="201">
        <v>44587</v>
      </c>
      <c r="E224" s="216" t="s">
        <v>1201</v>
      </c>
      <c r="F224" s="330">
        <v>30</v>
      </c>
      <c r="G224" s="330"/>
      <c r="H224" s="382">
        <f t="shared" si="6"/>
        <v>30</v>
      </c>
      <c r="I224" s="216" t="s">
        <v>1</v>
      </c>
      <c r="J224" s="222" t="s">
        <v>1202</v>
      </c>
      <c r="K224" s="222" t="s">
        <v>1203</v>
      </c>
      <c r="L224" s="222" t="s">
        <v>1204</v>
      </c>
      <c r="M224" s="216" t="s">
        <v>401</v>
      </c>
      <c r="N224" s="219" t="s">
        <v>402</v>
      </c>
      <c r="O224" s="240">
        <v>44952</v>
      </c>
      <c r="P224" s="240" t="s">
        <v>357</v>
      </c>
      <c r="Q224" s="240" t="s">
        <v>357</v>
      </c>
      <c r="R224" s="240" t="s">
        <v>357</v>
      </c>
      <c r="S224" s="191" t="s">
        <v>357</v>
      </c>
      <c r="T224" s="240">
        <v>44952</v>
      </c>
      <c r="U224" s="198">
        <v>45005</v>
      </c>
      <c r="V224" s="516">
        <v>45005</v>
      </c>
      <c r="W224" s="516">
        <v>45230</v>
      </c>
      <c r="X224" s="516">
        <v>45473</v>
      </c>
      <c r="Y224" s="517" t="s">
        <v>374</v>
      </c>
    </row>
    <row r="225" spans="1:25" s="104" customFormat="1" ht="34.35" customHeight="1" outlineLevel="2">
      <c r="A225" s="351" t="s">
        <v>1028</v>
      </c>
      <c r="B225" s="318" t="s">
        <v>1205</v>
      </c>
      <c r="C225" s="149" t="s">
        <v>1206</v>
      </c>
      <c r="D225" s="149"/>
      <c r="E225" s="149" t="s">
        <v>1207</v>
      </c>
      <c r="F225" s="334">
        <v>78</v>
      </c>
      <c r="G225" s="334"/>
      <c r="H225" s="383">
        <f t="shared" si="6"/>
        <v>78</v>
      </c>
      <c r="I225" s="149" t="s">
        <v>392</v>
      </c>
      <c r="J225" s="204" t="s">
        <v>1208</v>
      </c>
      <c r="K225" s="222"/>
      <c r="L225" s="204" t="s">
        <v>1209</v>
      </c>
      <c r="M225" s="149" t="s">
        <v>395</v>
      </c>
      <c r="N225" s="151" t="s">
        <v>348</v>
      </c>
      <c r="O225" s="240">
        <v>44605</v>
      </c>
      <c r="P225" s="240">
        <v>44423</v>
      </c>
      <c r="Q225" s="240">
        <v>44651</v>
      </c>
      <c r="R225" s="240">
        <v>44713</v>
      </c>
      <c r="S225" s="191">
        <v>44819</v>
      </c>
      <c r="T225" s="240">
        <v>44819</v>
      </c>
      <c r="U225" s="198">
        <v>44986</v>
      </c>
      <c r="V225" s="516">
        <v>45174</v>
      </c>
      <c r="W225" s="516">
        <v>45232</v>
      </c>
      <c r="X225" s="516">
        <v>45232</v>
      </c>
      <c r="Y225" s="517" t="s">
        <v>350</v>
      </c>
    </row>
    <row r="226" spans="1:25" s="104" customFormat="1" ht="34.35" customHeight="1" outlineLevel="2">
      <c r="A226" s="351" t="s">
        <v>1028</v>
      </c>
      <c r="B226" s="318" t="s">
        <v>1205</v>
      </c>
      <c r="C226" s="216" t="s">
        <v>1206</v>
      </c>
      <c r="D226" s="201">
        <v>44550</v>
      </c>
      <c r="E226" s="217" t="s">
        <v>1210</v>
      </c>
      <c r="F226" s="330">
        <v>80</v>
      </c>
      <c r="G226" s="327">
        <v>75</v>
      </c>
      <c r="H226" s="382">
        <f t="shared" si="6"/>
        <v>5</v>
      </c>
      <c r="I226" s="216" t="s">
        <v>1</v>
      </c>
      <c r="J226" s="222" t="s">
        <v>1211</v>
      </c>
      <c r="K226" s="222" t="s">
        <v>1212</v>
      </c>
      <c r="L226" s="222" t="s">
        <v>1213</v>
      </c>
      <c r="M226" s="216" t="s">
        <v>347</v>
      </c>
      <c r="N226" s="219" t="s">
        <v>402</v>
      </c>
      <c r="O226" s="199">
        <v>45280</v>
      </c>
      <c r="P226" s="240" t="s">
        <v>357</v>
      </c>
      <c r="Q226" s="240" t="s">
        <v>357</v>
      </c>
      <c r="R226" s="240" t="s">
        <v>357</v>
      </c>
      <c r="S226" s="191">
        <v>45280</v>
      </c>
      <c r="T226" s="240">
        <v>44714</v>
      </c>
      <c r="U226" s="198">
        <v>44915</v>
      </c>
      <c r="V226" s="515" t="s">
        <v>1214</v>
      </c>
      <c r="W226" s="516">
        <v>45280</v>
      </c>
      <c r="X226" s="516">
        <v>45280</v>
      </c>
      <c r="Y226" s="517" t="s">
        <v>374</v>
      </c>
    </row>
    <row r="227" spans="1:25" s="104" customFormat="1" ht="34.35" customHeight="1" outlineLevel="2">
      <c r="A227" s="351" t="s">
        <v>1028</v>
      </c>
      <c r="B227" s="318" t="s">
        <v>1205</v>
      </c>
      <c r="C227" s="215" t="s">
        <v>1215</v>
      </c>
      <c r="D227" s="201">
        <v>44550</v>
      </c>
      <c r="E227" s="216" t="s">
        <v>1216</v>
      </c>
      <c r="F227" s="330">
        <v>36</v>
      </c>
      <c r="G227" s="330"/>
      <c r="H227" s="382">
        <f t="shared" si="6"/>
        <v>36</v>
      </c>
      <c r="I227" s="216" t="s">
        <v>1</v>
      </c>
      <c r="J227" s="222" t="s">
        <v>1217</v>
      </c>
      <c r="K227" s="222" t="s">
        <v>1218</v>
      </c>
      <c r="L227" s="222" t="s">
        <v>1219</v>
      </c>
      <c r="M227" s="216" t="s">
        <v>401</v>
      </c>
      <c r="N227" s="219" t="s">
        <v>402</v>
      </c>
      <c r="O227" s="240">
        <v>44915</v>
      </c>
      <c r="P227" s="240" t="s">
        <v>357</v>
      </c>
      <c r="Q227" s="240" t="s">
        <v>357</v>
      </c>
      <c r="R227" s="240" t="s">
        <v>357</v>
      </c>
      <c r="S227" s="191">
        <v>44915</v>
      </c>
      <c r="T227" s="240">
        <v>44915</v>
      </c>
      <c r="U227" s="198">
        <v>45187</v>
      </c>
      <c r="V227" s="316">
        <v>45187</v>
      </c>
      <c r="W227" s="516">
        <v>45230</v>
      </c>
      <c r="X227" s="516">
        <v>45230</v>
      </c>
      <c r="Y227" s="517" t="s">
        <v>358</v>
      </c>
    </row>
    <row r="228" spans="1:25" s="104" customFormat="1" ht="34.35" customHeight="1" outlineLevel="2">
      <c r="A228" s="351" t="s">
        <v>1028</v>
      </c>
      <c r="B228" s="318" t="s">
        <v>1205</v>
      </c>
      <c r="C228" s="216" t="s">
        <v>1220</v>
      </c>
      <c r="D228" s="201">
        <v>44550</v>
      </c>
      <c r="E228" s="216" t="s">
        <v>1221</v>
      </c>
      <c r="F228" s="330">
        <v>80</v>
      </c>
      <c r="G228" s="330"/>
      <c r="H228" s="382">
        <f t="shared" si="6"/>
        <v>80</v>
      </c>
      <c r="I228" s="216" t="s">
        <v>1</v>
      </c>
      <c r="J228" s="229" t="s">
        <v>1222</v>
      </c>
      <c r="K228" s="222" t="s">
        <v>1223</v>
      </c>
      <c r="L228" s="229" t="s">
        <v>1224</v>
      </c>
      <c r="M228" s="216" t="s">
        <v>347</v>
      </c>
      <c r="N228" s="219" t="s">
        <v>402</v>
      </c>
      <c r="O228" s="199">
        <v>45280</v>
      </c>
      <c r="P228" s="240" t="s">
        <v>357</v>
      </c>
      <c r="Q228" s="240" t="s">
        <v>357</v>
      </c>
      <c r="R228" s="240" t="s">
        <v>357</v>
      </c>
      <c r="S228" s="191">
        <v>45280</v>
      </c>
      <c r="T228" s="240">
        <v>45280</v>
      </c>
      <c r="U228" s="198">
        <v>45280</v>
      </c>
      <c r="V228" s="316">
        <v>45280</v>
      </c>
      <c r="W228" s="516">
        <v>45280</v>
      </c>
      <c r="X228" s="516">
        <v>45322</v>
      </c>
      <c r="Y228" s="517" t="s">
        <v>374</v>
      </c>
    </row>
    <row r="229" spans="1:25" s="107" customFormat="1" ht="34.35" customHeight="1" outlineLevel="1">
      <c r="A229" s="403" t="s">
        <v>1028</v>
      </c>
      <c r="B229" s="398" t="s">
        <v>1225</v>
      </c>
      <c r="C229" s="341">
        <f>COUNTA(B177:B228)</f>
        <v>52</v>
      </c>
      <c r="D229" s="338"/>
      <c r="E229" s="341" t="s">
        <v>1226</v>
      </c>
      <c r="F229" s="340">
        <f>SUM(F177:F228)</f>
        <v>2484</v>
      </c>
      <c r="G229" s="340">
        <f>SUM(G177:G228)</f>
        <v>157</v>
      </c>
      <c r="H229" s="381">
        <f>SUM(H177:H228)</f>
        <v>2327</v>
      </c>
      <c r="I229" s="341"/>
      <c r="J229" s="341"/>
      <c r="K229" s="399"/>
      <c r="L229" s="399"/>
      <c r="M229" s="341"/>
      <c r="N229" s="342"/>
      <c r="O229" s="305"/>
      <c r="P229" s="400"/>
      <c r="Q229" s="400"/>
      <c r="R229" s="400"/>
      <c r="S229" s="401"/>
      <c r="T229" s="343"/>
      <c r="U229" s="305"/>
      <c r="V229" s="305"/>
      <c r="W229" s="525"/>
      <c r="X229" s="538"/>
      <c r="Y229" s="526"/>
    </row>
    <row r="230" spans="1:25" s="104" customFormat="1" ht="34.35" customHeight="1" outlineLevel="2">
      <c r="A230" s="143" t="s">
        <v>1227</v>
      </c>
      <c r="B230" s="318" t="s">
        <v>1228</v>
      </c>
      <c r="C230" s="215" t="s">
        <v>1229</v>
      </c>
      <c r="D230" s="215"/>
      <c r="E230" s="216" t="s">
        <v>1230</v>
      </c>
      <c r="F230" s="330">
        <v>15</v>
      </c>
      <c r="G230" s="330"/>
      <c r="H230" s="382">
        <f>F230-G230</f>
        <v>15</v>
      </c>
      <c r="I230" s="216" t="s">
        <v>1</v>
      </c>
      <c r="J230" s="222" t="s">
        <v>1231</v>
      </c>
      <c r="K230" s="222" t="s">
        <v>1232</v>
      </c>
      <c r="L230" s="222" t="s">
        <v>1233</v>
      </c>
      <c r="M230" s="216" t="s">
        <v>371</v>
      </c>
      <c r="N230" s="219">
        <v>2013</v>
      </c>
      <c r="O230" s="402" t="s">
        <v>357</v>
      </c>
      <c r="P230" s="240">
        <v>44439</v>
      </c>
      <c r="Q230" s="240">
        <v>44805</v>
      </c>
      <c r="R230" s="240">
        <v>44805</v>
      </c>
      <c r="S230" s="191">
        <v>44805</v>
      </c>
      <c r="T230" s="199">
        <v>44805</v>
      </c>
      <c r="U230" s="198">
        <v>44927</v>
      </c>
      <c r="V230" s="199">
        <v>44927</v>
      </c>
      <c r="W230" s="516">
        <v>45078</v>
      </c>
      <c r="X230" s="553">
        <v>45078</v>
      </c>
      <c r="Y230" s="517" t="s">
        <v>374</v>
      </c>
    </row>
    <row r="231" spans="1:25" s="104" customFormat="1" ht="34.35" customHeight="1" outlineLevel="2">
      <c r="A231" s="351" t="s">
        <v>1227</v>
      </c>
      <c r="B231" s="318" t="s">
        <v>1234</v>
      </c>
      <c r="C231" s="215" t="s">
        <v>1235</v>
      </c>
      <c r="D231" s="215"/>
      <c r="E231" s="216" t="s">
        <v>1236</v>
      </c>
      <c r="F231" s="330">
        <v>80</v>
      </c>
      <c r="G231" s="330"/>
      <c r="H231" s="382">
        <f t="shared" ref="H231:H264" si="8">F231-G231</f>
        <v>80</v>
      </c>
      <c r="I231" s="216" t="s">
        <v>1</v>
      </c>
      <c r="J231" s="222" t="s">
        <v>1237</v>
      </c>
      <c r="K231" s="222" t="s">
        <v>1238</v>
      </c>
      <c r="L231" s="222" t="s">
        <v>1239</v>
      </c>
      <c r="M231" s="216" t="s">
        <v>347</v>
      </c>
      <c r="N231" s="219">
        <v>2011</v>
      </c>
      <c r="O231" s="402" t="s">
        <v>357</v>
      </c>
      <c r="P231" s="240">
        <v>44561</v>
      </c>
      <c r="Q231" s="240">
        <v>44652</v>
      </c>
      <c r="R231" s="240">
        <v>44652</v>
      </c>
      <c r="S231" s="191">
        <v>44652</v>
      </c>
      <c r="T231" s="199">
        <v>44957</v>
      </c>
      <c r="U231" s="198">
        <v>44957</v>
      </c>
      <c r="V231" s="199">
        <v>44957</v>
      </c>
      <c r="W231" s="516">
        <v>45103</v>
      </c>
      <c r="X231" s="553">
        <v>45411</v>
      </c>
      <c r="Y231" s="517" t="s">
        <v>358</v>
      </c>
    </row>
    <row r="232" spans="1:25" s="104" customFormat="1" ht="34.35" customHeight="1" outlineLevel="2">
      <c r="A232" s="351" t="s">
        <v>1227</v>
      </c>
      <c r="B232" s="318" t="s">
        <v>1234</v>
      </c>
      <c r="C232" s="215" t="s">
        <v>1240</v>
      </c>
      <c r="D232" s="215"/>
      <c r="E232" s="216" t="s">
        <v>1241</v>
      </c>
      <c r="F232" s="330">
        <v>78</v>
      </c>
      <c r="G232" s="330"/>
      <c r="H232" s="382">
        <f t="shared" si="8"/>
        <v>78</v>
      </c>
      <c r="I232" s="216" t="s">
        <v>1</v>
      </c>
      <c r="J232" s="222" t="s">
        <v>1242</v>
      </c>
      <c r="K232" s="222" t="s">
        <v>1243</v>
      </c>
      <c r="L232" s="222" t="s">
        <v>1244</v>
      </c>
      <c r="M232" s="216" t="s">
        <v>347</v>
      </c>
      <c r="N232" s="219">
        <v>2013</v>
      </c>
      <c r="O232" s="402" t="s">
        <v>357</v>
      </c>
      <c r="P232" s="240">
        <v>44621</v>
      </c>
      <c r="Q232" s="240">
        <v>44621</v>
      </c>
      <c r="R232" s="240">
        <v>44774</v>
      </c>
      <c r="S232" s="191">
        <v>44774</v>
      </c>
      <c r="T232" s="199">
        <v>44805</v>
      </c>
      <c r="U232" s="198">
        <v>44927</v>
      </c>
      <c r="V232" s="199">
        <v>44927</v>
      </c>
      <c r="W232" s="516">
        <v>45077</v>
      </c>
      <c r="X232" s="553">
        <v>45040</v>
      </c>
      <c r="Y232" s="517" t="s">
        <v>350</v>
      </c>
    </row>
    <row r="233" spans="1:25" s="104" customFormat="1" ht="34.35" customHeight="1" outlineLevel="2">
      <c r="A233" s="351" t="s">
        <v>1227</v>
      </c>
      <c r="B233" s="324" t="s">
        <v>1245</v>
      </c>
      <c r="C233" s="215" t="s">
        <v>1246</v>
      </c>
      <c r="D233" s="201">
        <v>44587</v>
      </c>
      <c r="E233" s="216" t="s">
        <v>1247</v>
      </c>
      <c r="F233" s="349">
        <v>5</v>
      </c>
      <c r="G233" s="349"/>
      <c r="H233" s="382">
        <f>F233-G233</f>
        <v>5</v>
      </c>
      <c r="I233" s="222" t="s">
        <v>1</v>
      </c>
      <c r="J233" s="222" t="s">
        <v>1248</v>
      </c>
      <c r="K233" s="222" t="s">
        <v>1249</v>
      </c>
      <c r="L233" s="222" t="s">
        <v>1250</v>
      </c>
      <c r="M233" s="216" t="s">
        <v>699</v>
      </c>
      <c r="N233" s="218" t="s">
        <v>402</v>
      </c>
      <c r="O233" s="288">
        <v>44768</v>
      </c>
      <c r="P233" s="240" t="s">
        <v>357</v>
      </c>
      <c r="Q233" s="240" t="s">
        <v>357</v>
      </c>
      <c r="R233" s="240" t="s">
        <v>357</v>
      </c>
      <c r="S233" s="153" t="s">
        <v>357</v>
      </c>
      <c r="T233" s="199">
        <v>44681</v>
      </c>
      <c r="U233" s="198">
        <v>44834</v>
      </c>
      <c r="V233" s="199">
        <v>44926</v>
      </c>
      <c r="W233" s="516">
        <v>45291</v>
      </c>
      <c r="X233" s="553">
        <v>45291</v>
      </c>
      <c r="Y233" s="517" t="s">
        <v>545</v>
      </c>
    </row>
    <row r="234" spans="1:25" s="104" customFormat="1" ht="34.35" customHeight="1" outlineLevel="2">
      <c r="A234" s="351" t="s">
        <v>1227</v>
      </c>
      <c r="B234" s="324" t="s">
        <v>1245</v>
      </c>
      <c r="C234" s="215" t="s">
        <v>1246</v>
      </c>
      <c r="D234" s="201">
        <v>44587</v>
      </c>
      <c r="E234" s="216" t="s">
        <v>1251</v>
      </c>
      <c r="F234" s="349">
        <v>18</v>
      </c>
      <c r="G234" s="349"/>
      <c r="H234" s="382">
        <f>F234-G234</f>
        <v>18</v>
      </c>
      <c r="I234" s="222" t="s">
        <v>1</v>
      </c>
      <c r="J234" s="222" t="s">
        <v>1252</v>
      </c>
      <c r="K234" s="222" t="s">
        <v>1253</v>
      </c>
      <c r="L234" s="222" t="s">
        <v>1254</v>
      </c>
      <c r="M234" s="216" t="s">
        <v>699</v>
      </c>
      <c r="N234" s="218" t="s">
        <v>402</v>
      </c>
      <c r="O234" s="288">
        <v>44768</v>
      </c>
      <c r="P234" s="240" t="s">
        <v>357</v>
      </c>
      <c r="Q234" s="240" t="s">
        <v>357</v>
      </c>
      <c r="R234" s="240" t="s">
        <v>357</v>
      </c>
      <c r="S234" s="153" t="s">
        <v>357</v>
      </c>
      <c r="T234" s="199">
        <v>44872</v>
      </c>
      <c r="U234" s="198">
        <v>45200</v>
      </c>
      <c r="V234" s="315" t="s">
        <v>1255</v>
      </c>
      <c r="W234" s="516">
        <v>45200</v>
      </c>
      <c r="X234" s="553">
        <v>45200</v>
      </c>
      <c r="Y234" s="517" t="s">
        <v>374</v>
      </c>
    </row>
    <row r="235" spans="1:25" s="104" customFormat="1" ht="34.35" customHeight="1" outlineLevel="2">
      <c r="A235" s="351" t="s">
        <v>1227</v>
      </c>
      <c r="B235" s="324" t="s">
        <v>1245</v>
      </c>
      <c r="C235" s="215" t="s">
        <v>1246</v>
      </c>
      <c r="D235" s="201">
        <v>44587</v>
      </c>
      <c r="E235" s="216" t="s">
        <v>1256</v>
      </c>
      <c r="F235" s="349">
        <v>20</v>
      </c>
      <c r="G235" s="349"/>
      <c r="H235" s="382">
        <f>F235-G235</f>
        <v>20</v>
      </c>
      <c r="I235" s="222" t="s">
        <v>1</v>
      </c>
      <c r="J235" s="222" t="s">
        <v>1257</v>
      </c>
      <c r="K235" s="222" t="s">
        <v>1258</v>
      </c>
      <c r="L235" s="222" t="s">
        <v>1259</v>
      </c>
      <c r="M235" s="216" t="s">
        <v>699</v>
      </c>
      <c r="N235" s="218" t="s">
        <v>402</v>
      </c>
      <c r="O235" s="288">
        <v>44768</v>
      </c>
      <c r="P235" s="240" t="s">
        <v>357</v>
      </c>
      <c r="Q235" s="240" t="s">
        <v>357</v>
      </c>
      <c r="R235" s="240" t="s">
        <v>357</v>
      </c>
      <c r="S235" s="153" t="s">
        <v>357</v>
      </c>
      <c r="T235" s="199">
        <v>44924</v>
      </c>
      <c r="U235" s="198">
        <v>44924</v>
      </c>
      <c r="V235" s="315" t="s">
        <v>373</v>
      </c>
      <c r="W235" s="516">
        <v>45404</v>
      </c>
      <c r="X235" s="553">
        <v>45404</v>
      </c>
      <c r="Y235" s="517" t="s">
        <v>374</v>
      </c>
    </row>
    <row r="236" spans="1:25" s="104" customFormat="1" ht="34.35" customHeight="1" outlineLevel="2">
      <c r="A236" s="351" t="s">
        <v>1227</v>
      </c>
      <c r="B236" s="324" t="s">
        <v>1245</v>
      </c>
      <c r="C236" s="215" t="s">
        <v>1246</v>
      </c>
      <c r="D236" s="201">
        <v>44587</v>
      </c>
      <c r="E236" s="216" t="s">
        <v>1260</v>
      </c>
      <c r="F236" s="349">
        <v>44</v>
      </c>
      <c r="G236" s="349"/>
      <c r="H236" s="382">
        <f>F236-G236</f>
        <v>44</v>
      </c>
      <c r="I236" s="222" t="s">
        <v>1</v>
      </c>
      <c r="J236" s="222" t="s">
        <v>1261</v>
      </c>
      <c r="K236" s="222" t="s">
        <v>1262</v>
      </c>
      <c r="L236" s="222" t="s">
        <v>1263</v>
      </c>
      <c r="M236" s="216" t="s">
        <v>347</v>
      </c>
      <c r="N236" s="229" t="s">
        <v>402</v>
      </c>
      <c r="O236" s="240">
        <v>45317</v>
      </c>
      <c r="P236" s="240" t="s">
        <v>357</v>
      </c>
      <c r="Q236" s="240" t="s">
        <v>357</v>
      </c>
      <c r="R236" s="240" t="s">
        <v>357</v>
      </c>
      <c r="S236" s="189" t="s">
        <v>357</v>
      </c>
      <c r="T236" s="199">
        <v>44768</v>
      </c>
      <c r="U236" s="198">
        <v>44768</v>
      </c>
      <c r="V236" s="515" t="s">
        <v>416</v>
      </c>
      <c r="W236" s="516">
        <v>45317</v>
      </c>
      <c r="X236" s="553">
        <v>45317</v>
      </c>
      <c r="Y236" s="517" t="s">
        <v>374</v>
      </c>
    </row>
    <row r="237" spans="1:25" s="104" customFormat="1" ht="34.35" customHeight="1" outlineLevel="2">
      <c r="A237" s="351" t="s">
        <v>1227</v>
      </c>
      <c r="B237" s="318" t="s">
        <v>1245</v>
      </c>
      <c r="C237" s="158" t="s">
        <v>1264</v>
      </c>
      <c r="D237" s="158"/>
      <c r="E237" s="149" t="s">
        <v>1265</v>
      </c>
      <c r="F237" s="334">
        <v>80</v>
      </c>
      <c r="G237" s="334"/>
      <c r="H237" s="383">
        <f t="shared" si="8"/>
        <v>80</v>
      </c>
      <c r="I237" s="149" t="s">
        <v>1</v>
      </c>
      <c r="J237" s="204" t="s">
        <v>1257</v>
      </c>
      <c r="K237" s="222" t="s">
        <v>1258</v>
      </c>
      <c r="L237" s="204" t="s">
        <v>1259</v>
      </c>
      <c r="M237" s="149" t="s">
        <v>347</v>
      </c>
      <c r="N237" s="151">
        <v>2013</v>
      </c>
      <c r="O237" s="402" t="s">
        <v>357</v>
      </c>
      <c r="P237" s="240">
        <v>44805</v>
      </c>
      <c r="Q237" s="240">
        <v>44805</v>
      </c>
      <c r="R237" s="240">
        <v>44805</v>
      </c>
      <c r="S237" s="191">
        <v>44924</v>
      </c>
      <c r="T237" s="199">
        <v>44924</v>
      </c>
      <c r="U237" s="198">
        <v>44924</v>
      </c>
      <c r="V237" s="315" t="s">
        <v>373</v>
      </c>
      <c r="W237" s="516">
        <v>45404</v>
      </c>
      <c r="X237" s="553">
        <v>45404</v>
      </c>
      <c r="Y237" s="517" t="s">
        <v>374</v>
      </c>
    </row>
    <row r="238" spans="1:25" s="104" customFormat="1" ht="34.35" customHeight="1" outlineLevel="2">
      <c r="A238" s="351" t="s">
        <v>1227</v>
      </c>
      <c r="B238" s="324" t="s">
        <v>1245</v>
      </c>
      <c r="C238" s="215" t="s">
        <v>1266</v>
      </c>
      <c r="D238" s="215"/>
      <c r="E238" s="228" t="s">
        <v>1267</v>
      </c>
      <c r="F238" s="349">
        <v>32</v>
      </c>
      <c r="G238" s="349"/>
      <c r="H238" s="382">
        <f t="shared" si="8"/>
        <v>32</v>
      </c>
      <c r="I238" s="227" t="s">
        <v>1</v>
      </c>
      <c r="J238" s="224" t="s">
        <v>1268</v>
      </c>
      <c r="K238" s="224" t="s">
        <v>1269</v>
      </c>
      <c r="L238" s="224" t="s">
        <v>1270</v>
      </c>
      <c r="M238" s="216" t="s">
        <v>371</v>
      </c>
      <c r="N238" s="216" t="s">
        <v>409</v>
      </c>
      <c r="O238" s="402" t="s">
        <v>357</v>
      </c>
      <c r="P238" s="240">
        <v>44805</v>
      </c>
      <c r="Q238" s="240">
        <v>44805</v>
      </c>
      <c r="R238" s="240">
        <v>44805</v>
      </c>
      <c r="S238" s="191">
        <v>44895</v>
      </c>
      <c r="T238" s="199">
        <v>44895</v>
      </c>
      <c r="U238" s="198">
        <v>44895</v>
      </c>
      <c r="V238" s="315" t="s">
        <v>1271</v>
      </c>
      <c r="W238" s="516">
        <v>45107</v>
      </c>
      <c r="X238" s="553">
        <v>45250</v>
      </c>
      <c r="Y238" s="517" t="s">
        <v>374</v>
      </c>
    </row>
    <row r="239" spans="1:25" s="104" customFormat="1" ht="34.35" customHeight="1" outlineLevel="2">
      <c r="A239" s="351" t="s">
        <v>1227</v>
      </c>
      <c r="B239" s="324" t="s">
        <v>1245</v>
      </c>
      <c r="C239" s="215" t="s">
        <v>1266</v>
      </c>
      <c r="D239" s="215"/>
      <c r="E239" s="216" t="s">
        <v>1272</v>
      </c>
      <c r="F239" s="349">
        <v>60</v>
      </c>
      <c r="G239" s="349"/>
      <c r="H239" s="382">
        <f t="shared" si="8"/>
        <v>60</v>
      </c>
      <c r="I239" s="227" t="s">
        <v>1</v>
      </c>
      <c r="J239" s="224" t="s">
        <v>1273</v>
      </c>
      <c r="K239" s="224" t="s">
        <v>1274</v>
      </c>
      <c r="L239" s="224" t="s">
        <v>1275</v>
      </c>
      <c r="M239" s="216" t="s">
        <v>347</v>
      </c>
      <c r="N239" s="216" t="s">
        <v>409</v>
      </c>
      <c r="O239" s="402" t="s">
        <v>357</v>
      </c>
      <c r="P239" s="240">
        <v>44473</v>
      </c>
      <c r="Q239" s="240">
        <v>44655</v>
      </c>
      <c r="R239" s="240">
        <v>44690</v>
      </c>
      <c r="S239" s="191">
        <v>44837</v>
      </c>
      <c r="T239" s="199">
        <v>44865</v>
      </c>
      <c r="U239" s="198">
        <v>45033</v>
      </c>
      <c r="V239" s="515" t="s">
        <v>1276</v>
      </c>
      <c r="W239" s="516">
        <v>45208</v>
      </c>
      <c r="X239" s="553">
        <v>45229</v>
      </c>
      <c r="Y239" s="517" t="s">
        <v>374</v>
      </c>
    </row>
    <row r="240" spans="1:25" s="104" customFormat="1" ht="34.35" customHeight="1" outlineLevel="2">
      <c r="A240" s="351" t="s">
        <v>1227</v>
      </c>
      <c r="B240" s="324" t="s">
        <v>1245</v>
      </c>
      <c r="C240" s="215" t="s">
        <v>1246</v>
      </c>
      <c r="D240" s="215"/>
      <c r="E240" s="216" t="s">
        <v>1277</v>
      </c>
      <c r="F240" s="349">
        <v>80</v>
      </c>
      <c r="G240" s="349"/>
      <c r="H240" s="382">
        <f t="shared" si="8"/>
        <v>80</v>
      </c>
      <c r="I240" s="227" t="s">
        <v>1</v>
      </c>
      <c r="J240" s="224" t="s">
        <v>1252</v>
      </c>
      <c r="K240" s="224" t="s">
        <v>1253</v>
      </c>
      <c r="L240" s="224" t="s">
        <v>1254</v>
      </c>
      <c r="M240" s="216" t="s">
        <v>347</v>
      </c>
      <c r="N240" s="216" t="s">
        <v>409</v>
      </c>
      <c r="O240" s="402" t="s">
        <v>357</v>
      </c>
      <c r="P240" s="240">
        <v>44408</v>
      </c>
      <c r="Q240" s="240">
        <v>44469</v>
      </c>
      <c r="R240" s="240">
        <v>44480</v>
      </c>
      <c r="S240" s="191">
        <v>44872</v>
      </c>
      <c r="T240" s="199">
        <v>44872</v>
      </c>
      <c r="U240" s="198">
        <v>45200</v>
      </c>
      <c r="V240" s="315" t="s">
        <v>1255</v>
      </c>
      <c r="W240" s="516">
        <v>45200</v>
      </c>
      <c r="X240" s="553">
        <v>45200</v>
      </c>
      <c r="Y240" s="517" t="s">
        <v>374</v>
      </c>
    </row>
    <row r="241" spans="1:25" s="104" customFormat="1" ht="34.35" customHeight="1" outlineLevel="2">
      <c r="A241" s="351" t="s">
        <v>1227</v>
      </c>
      <c r="B241" s="324" t="s">
        <v>1245</v>
      </c>
      <c r="C241" s="215" t="s">
        <v>1266</v>
      </c>
      <c r="D241" s="215"/>
      <c r="E241" s="216" t="s">
        <v>1278</v>
      </c>
      <c r="F241" s="349">
        <v>77</v>
      </c>
      <c r="G241" s="349"/>
      <c r="H241" s="382">
        <f t="shared" si="8"/>
        <v>77</v>
      </c>
      <c r="I241" s="227" t="s">
        <v>392</v>
      </c>
      <c r="J241" s="224" t="s">
        <v>1279</v>
      </c>
      <c r="K241" s="224" t="s">
        <v>1280</v>
      </c>
      <c r="L241" s="224" t="s">
        <v>1281</v>
      </c>
      <c r="M241" s="216" t="s">
        <v>395</v>
      </c>
      <c r="N241" s="216" t="s">
        <v>409</v>
      </c>
      <c r="O241" s="199" t="s">
        <v>357</v>
      </c>
      <c r="P241" s="240">
        <v>44607</v>
      </c>
      <c r="Q241" s="240">
        <v>44607</v>
      </c>
      <c r="R241" s="240">
        <v>44607</v>
      </c>
      <c r="S241" s="191">
        <v>44805</v>
      </c>
      <c r="T241" s="199">
        <v>44805</v>
      </c>
      <c r="U241" s="198">
        <v>45016</v>
      </c>
      <c r="V241" s="315" t="s">
        <v>829</v>
      </c>
      <c r="W241" s="516">
        <v>45170</v>
      </c>
      <c r="X241" s="553">
        <v>45110</v>
      </c>
      <c r="Y241" s="517" t="s">
        <v>350</v>
      </c>
    </row>
    <row r="242" spans="1:25" s="104" customFormat="1" ht="34.35" customHeight="1" outlineLevel="2">
      <c r="A242" s="351" t="s">
        <v>1227</v>
      </c>
      <c r="B242" s="324" t="s">
        <v>1245</v>
      </c>
      <c r="C242" s="226" t="s">
        <v>1282</v>
      </c>
      <c r="D242" s="226"/>
      <c r="E242" s="216" t="s">
        <v>1283</v>
      </c>
      <c r="F242" s="349">
        <v>60</v>
      </c>
      <c r="G242" s="349"/>
      <c r="H242" s="382">
        <f t="shared" si="8"/>
        <v>60</v>
      </c>
      <c r="I242" s="227" t="s">
        <v>392</v>
      </c>
      <c r="J242" s="224" t="s">
        <v>1284</v>
      </c>
      <c r="K242" s="224" t="s">
        <v>1285</v>
      </c>
      <c r="L242" s="224" t="s">
        <v>1286</v>
      </c>
      <c r="M242" s="216" t="s">
        <v>395</v>
      </c>
      <c r="N242" s="216" t="s">
        <v>409</v>
      </c>
      <c r="O242" s="199" t="s">
        <v>357</v>
      </c>
      <c r="P242" s="240">
        <v>44634</v>
      </c>
      <c r="Q242" s="240">
        <v>44593</v>
      </c>
      <c r="R242" s="240">
        <v>44651</v>
      </c>
      <c r="S242" s="191">
        <v>44865</v>
      </c>
      <c r="T242" s="199">
        <v>44865</v>
      </c>
      <c r="U242" s="198">
        <v>44865</v>
      </c>
      <c r="V242" s="315" t="s">
        <v>901</v>
      </c>
      <c r="W242" s="516">
        <v>45016</v>
      </c>
      <c r="X242" s="553">
        <v>45046</v>
      </c>
      <c r="Y242" s="517" t="s">
        <v>545</v>
      </c>
    </row>
    <row r="243" spans="1:25" s="104" customFormat="1" ht="34.35" customHeight="1" outlineLevel="2">
      <c r="A243" s="351" t="s">
        <v>1227</v>
      </c>
      <c r="B243" s="324" t="s">
        <v>1245</v>
      </c>
      <c r="C243" s="215" t="s">
        <v>1282</v>
      </c>
      <c r="D243" s="215"/>
      <c r="E243" s="228" t="s">
        <v>1287</v>
      </c>
      <c r="F243" s="349">
        <v>80</v>
      </c>
      <c r="G243" s="349"/>
      <c r="H243" s="382">
        <f t="shared" si="8"/>
        <v>80</v>
      </c>
      <c r="I243" s="222" t="s">
        <v>1</v>
      </c>
      <c r="J243" s="222" t="s">
        <v>1288</v>
      </c>
      <c r="K243" s="222" t="s">
        <v>1289</v>
      </c>
      <c r="L243" s="222" t="s">
        <v>1290</v>
      </c>
      <c r="M243" s="216" t="s">
        <v>347</v>
      </c>
      <c r="N243" s="216" t="s">
        <v>409</v>
      </c>
      <c r="O243" s="199" t="s">
        <v>357</v>
      </c>
      <c r="P243" s="240">
        <v>44866</v>
      </c>
      <c r="Q243" s="240">
        <v>45016</v>
      </c>
      <c r="R243" s="240">
        <v>45016</v>
      </c>
      <c r="S243" s="191">
        <v>45016</v>
      </c>
      <c r="T243" s="199">
        <v>45016</v>
      </c>
      <c r="U243" s="198">
        <v>45016</v>
      </c>
      <c r="V243" s="315" t="s">
        <v>1291</v>
      </c>
      <c r="W243" s="516">
        <v>45471</v>
      </c>
      <c r="X243" s="553">
        <v>45471</v>
      </c>
      <c r="Y243" s="517" t="s">
        <v>374</v>
      </c>
    </row>
    <row r="244" spans="1:25" s="115" customFormat="1" ht="34.35" customHeight="1" outlineLevel="2">
      <c r="A244" s="351" t="s">
        <v>1227</v>
      </c>
      <c r="B244" s="378" t="s">
        <v>1292</v>
      </c>
      <c r="C244" s="216" t="s">
        <v>1293</v>
      </c>
      <c r="D244" s="201">
        <v>44550</v>
      </c>
      <c r="E244" s="216" t="s">
        <v>1294</v>
      </c>
      <c r="F244" s="349">
        <v>80</v>
      </c>
      <c r="G244" s="349"/>
      <c r="H244" s="382">
        <f t="shared" si="8"/>
        <v>80</v>
      </c>
      <c r="I244" s="216" t="s">
        <v>1</v>
      </c>
      <c r="J244" s="222" t="s">
        <v>1295</v>
      </c>
      <c r="K244" s="222" t="s">
        <v>1296</v>
      </c>
      <c r="L244" s="222" t="s">
        <v>1297</v>
      </c>
      <c r="M244" s="216" t="s">
        <v>347</v>
      </c>
      <c r="N244" s="216" t="s">
        <v>402</v>
      </c>
      <c r="O244" s="199">
        <v>45280</v>
      </c>
      <c r="P244" s="240" t="s">
        <v>357</v>
      </c>
      <c r="Q244" s="240" t="s">
        <v>357</v>
      </c>
      <c r="R244" s="240" t="s">
        <v>357</v>
      </c>
      <c r="S244" s="191">
        <v>45280</v>
      </c>
      <c r="T244" s="199">
        <v>45280</v>
      </c>
      <c r="U244" s="198">
        <v>45280</v>
      </c>
      <c r="V244" s="315" t="s">
        <v>1214</v>
      </c>
      <c r="W244" s="516">
        <v>45280</v>
      </c>
      <c r="X244" s="553">
        <v>45471</v>
      </c>
      <c r="Y244" s="517" t="s">
        <v>374</v>
      </c>
    </row>
    <row r="245" spans="1:25" s="115" customFormat="1" ht="34.35" customHeight="1" outlineLevel="2">
      <c r="A245" s="351" t="s">
        <v>1227</v>
      </c>
      <c r="B245" s="409" t="s">
        <v>1292</v>
      </c>
      <c r="C245" s="216" t="s">
        <v>1293</v>
      </c>
      <c r="D245" s="201">
        <v>44550</v>
      </c>
      <c r="E245" s="216" t="s">
        <v>1298</v>
      </c>
      <c r="F245" s="349">
        <v>48</v>
      </c>
      <c r="G245" s="349"/>
      <c r="H245" s="382">
        <f t="shared" si="8"/>
        <v>48</v>
      </c>
      <c r="I245" s="216" t="s">
        <v>1</v>
      </c>
      <c r="J245" s="222" t="s">
        <v>1299</v>
      </c>
      <c r="K245" s="222" t="s">
        <v>1300</v>
      </c>
      <c r="L245" s="222" t="s">
        <v>1301</v>
      </c>
      <c r="M245" s="216" t="s">
        <v>401</v>
      </c>
      <c r="N245" s="216" t="s">
        <v>402</v>
      </c>
      <c r="O245" s="199">
        <v>44915</v>
      </c>
      <c r="P245" s="240" t="s">
        <v>357</v>
      </c>
      <c r="Q245" s="240" t="s">
        <v>357</v>
      </c>
      <c r="R245" s="240" t="s">
        <v>357</v>
      </c>
      <c r="S245" s="191">
        <v>44915</v>
      </c>
      <c r="T245" s="199">
        <v>44915</v>
      </c>
      <c r="U245" s="198">
        <v>44915</v>
      </c>
      <c r="V245" s="315" t="s">
        <v>1291</v>
      </c>
      <c r="W245" s="516">
        <v>45138</v>
      </c>
      <c r="X245" s="553">
        <v>45201</v>
      </c>
      <c r="Y245" s="517" t="s">
        <v>374</v>
      </c>
    </row>
    <row r="246" spans="1:25" s="115" customFormat="1" ht="34.35" customHeight="1" outlineLevel="2">
      <c r="A246" s="351" t="s">
        <v>1227</v>
      </c>
      <c r="B246" s="409" t="s">
        <v>1302</v>
      </c>
      <c r="C246" s="149" t="s">
        <v>1303</v>
      </c>
      <c r="D246" s="149"/>
      <c r="E246" s="149" t="s">
        <v>1304</v>
      </c>
      <c r="F246" s="348">
        <v>52</v>
      </c>
      <c r="G246" s="348"/>
      <c r="H246" s="383">
        <f t="shared" si="8"/>
        <v>52</v>
      </c>
      <c r="I246" s="149" t="s">
        <v>1</v>
      </c>
      <c r="J246" s="204" t="s">
        <v>1305</v>
      </c>
      <c r="K246" s="222" t="s">
        <v>1306</v>
      </c>
      <c r="L246" s="204" t="s">
        <v>1307</v>
      </c>
      <c r="M246" s="149" t="s">
        <v>347</v>
      </c>
      <c r="N246" s="149" t="s">
        <v>348</v>
      </c>
      <c r="O246" s="240">
        <v>44605</v>
      </c>
      <c r="P246" s="240">
        <v>44605</v>
      </c>
      <c r="Q246" s="240">
        <v>44605</v>
      </c>
      <c r="R246" s="240">
        <v>44970</v>
      </c>
      <c r="S246" s="191">
        <v>44970</v>
      </c>
      <c r="T246" s="199">
        <v>44970</v>
      </c>
      <c r="U246" s="198">
        <v>45046</v>
      </c>
      <c r="V246" s="315" t="s">
        <v>1308</v>
      </c>
      <c r="W246" s="516">
        <v>45626</v>
      </c>
      <c r="X246" s="553">
        <v>45626</v>
      </c>
      <c r="Y246" s="517" t="s">
        <v>358</v>
      </c>
    </row>
    <row r="247" spans="1:25" s="115" customFormat="1" ht="34.35" customHeight="1" outlineLevel="2">
      <c r="A247" s="351" t="s">
        <v>1227</v>
      </c>
      <c r="B247" s="409" t="s">
        <v>1302</v>
      </c>
      <c r="C247" s="216" t="s">
        <v>1309</v>
      </c>
      <c r="D247" s="216"/>
      <c r="E247" s="216" t="s">
        <v>1310</v>
      </c>
      <c r="F247" s="349">
        <v>44</v>
      </c>
      <c r="G247" s="349"/>
      <c r="H247" s="382">
        <f t="shared" si="8"/>
        <v>44</v>
      </c>
      <c r="I247" s="216" t="s">
        <v>392</v>
      </c>
      <c r="J247" s="222" t="s">
        <v>1311</v>
      </c>
      <c r="K247" s="222" t="s">
        <v>377</v>
      </c>
      <c r="L247" s="222" t="s">
        <v>1312</v>
      </c>
      <c r="M247" s="216" t="s">
        <v>395</v>
      </c>
      <c r="N247" s="216" t="s">
        <v>409</v>
      </c>
      <c r="O247" s="199" t="s">
        <v>357</v>
      </c>
      <c r="P247" s="240">
        <v>44287</v>
      </c>
      <c r="Q247" s="240">
        <v>44440</v>
      </c>
      <c r="R247" s="240">
        <v>44593</v>
      </c>
      <c r="S247" s="191">
        <v>44834</v>
      </c>
      <c r="T247" s="199">
        <v>44834</v>
      </c>
      <c r="U247" s="198">
        <v>44834</v>
      </c>
      <c r="V247" s="315" t="s">
        <v>1291</v>
      </c>
      <c r="W247" s="516">
        <v>45078</v>
      </c>
      <c r="X247" s="553">
        <v>45078</v>
      </c>
      <c r="Y247" s="517" t="s">
        <v>374</v>
      </c>
    </row>
    <row r="248" spans="1:25" s="104" customFormat="1" ht="34.35" customHeight="1" outlineLevel="2">
      <c r="A248" s="351" t="s">
        <v>1227</v>
      </c>
      <c r="B248" s="318" t="s">
        <v>1313</v>
      </c>
      <c r="C248" s="215" t="s">
        <v>1314</v>
      </c>
      <c r="D248" s="215"/>
      <c r="E248" s="217" t="s">
        <v>1315</v>
      </c>
      <c r="F248" s="330">
        <v>80</v>
      </c>
      <c r="G248" s="327">
        <v>60</v>
      </c>
      <c r="H248" s="382">
        <f t="shared" si="8"/>
        <v>20</v>
      </c>
      <c r="I248" s="216" t="s">
        <v>1</v>
      </c>
      <c r="J248" s="222" t="s">
        <v>1316</v>
      </c>
      <c r="K248" s="222" t="s">
        <v>1317</v>
      </c>
      <c r="L248" s="222" t="s">
        <v>1318</v>
      </c>
      <c r="M248" s="216" t="s">
        <v>347</v>
      </c>
      <c r="N248" s="219" t="s">
        <v>348</v>
      </c>
      <c r="O248" s="240">
        <v>44605</v>
      </c>
      <c r="P248" s="240">
        <v>44605</v>
      </c>
      <c r="Q248" s="240">
        <v>44834</v>
      </c>
      <c r="R248" s="240">
        <v>44773</v>
      </c>
      <c r="S248" s="191">
        <v>44773</v>
      </c>
      <c r="T248" s="199">
        <v>44773</v>
      </c>
      <c r="U248" s="198">
        <v>44957</v>
      </c>
      <c r="V248" s="315" t="s">
        <v>780</v>
      </c>
      <c r="W248" s="516">
        <v>45078</v>
      </c>
      <c r="X248" s="553">
        <v>45078</v>
      </c>
      <c r="Y248" s="517" t="s">
        <v>374</v>
      </c>
    </row>
    <row r="249" spans="1:25" s="104" customFormat="1" ht="34.35" customHeight="1" outlineLevel="2">
      <c r="A249" s="351" t="s">
        <v>1227</v>
      </c>
      <c r="B249" s="324" t="s">
        <v>1319</v>
      </c>
      <c r="C249" s="215" t="s">
        <v>1320</v>
      </c>
      <c r="D249" s="215"/>
      <c r="E249" s="216" t="s">
        <v>1321</v>
      </c>
      <c r="F249" s="328">
        <v>80</v>
      </c>
      <c r="G249" s="328"/>
      <c r="H249" s="382">
        <f t="shared" si="8"/>
        <v>80</v>
      </c>
      <c r="I249" s="216" t="s">
        <v>1</v>
      </c>
      <c r="J249" s="222" t="s">
        <v>1322</v>
      </c>
      <c r="K249" s="222" t="s">
        <v>1323</v>
      </c>
      <c r="L249" s="222" t="s">
        <v>1324</v>
      </c>
      <c r="M249" s="216" t="s">
        <v>347</v>
      </c>
      <c r="N249" s="219" t="s">
        <v>348</v>
      </c>
      <c r="O249" s="240">
        <v>44605</v>
      </c>
      <c r="P249" s="240">
        <v>44651</v>
      </c>
      <c r="Q249" s="240">
        <v>44878</v>
      </c>
      <c r="R249" s="240">
        <v>44878</v>
      </c>
      <c r="S249" s="191">
        <v>44878</v>
      </c>
      <c r="T249" s="199">
        <v>44918</v>
      </c>
      <c r="U249" s="198">
        <v>44918</v>
      </c>
      <c r="V249" s="315" t="s">
        <v>1325</v>
      </c>
      <c r="W249" s="516">
        <v>45565</v>
      </c>
      <c r="X249" s="553">
        <v>45565</v>
      </c>
      <c r="Y249" s="517" t="s">
        <v>374</v>
      </c>
    </row>
    <row r="250" spans="1:25" s="104" customFormat="1" ht="34.35" customHeight="1" outlineLevel="2">
      <c r="A250" s="351" t="s">
        <v>1227</v>
      </c>
      <c r="B250" s="324" t="s">
        <v>1326</v>
      </c>
      <c r="C250" s="215" t="s">
        <v>1327</v>
      </c>
      <c r="D250" s="215"/>
      <c r="E250" s="216" t="s">
        <v>1328</v>
      </c>
      <c r="F250" s="349">
        <v>78</v>
      </c>
      <c r="G250" s="349"/>
      <c r="H250" s="382">
        <f t="shared" si="8"/>
        <v>78</v>
      </c>
      <c r="I250" s="222" t="s">
        <v>1</v>
      </c>
      <c r="J250" s="222" t="s">
        <v>1329</v>
      </c>
      <c r="K250" s="222" t="s">
        <v>1330</v>
      </c>
      <c r="L250" s="222" t="s">
        <v>1331</v>
      </c>
      <c r="M250" s="216" t="s">
        <v>347</v>
      </c>
      <c r="N250" s="216">
        <v>2013</v>
      </c>
      <c r="O250" s="199" t="s">
        <v>357</v>
      </c>
      <c r="P250" s="240">
        <v>45139</v>
      </c>
      <c r="Q250" s="240">
        <v>45169</v>
      </c>
      <c r="R250" s="240">
        <v>45046</v>
      </c>
      <c r="S250" s="191">
        <v>45046</v>
      </c>
      <c r="T250" s="199">
        <v>45201</v>
      </c>
      <c r="U250" s="198">
        <v>45300</v>
      </c>
      <c r="V250" s="315" t="s">
        <v>1332</v>
      </c>
      <c r="W250" s="516">
        <v>45300</v>
      </c>
      <c r="X250" s="553">
        <v>45422</v>
      </c>
      <c r="Y250" s="517" t="s">
        <v>358</v>
      </c>
    </row>
    <row r="251" spans="1:25" s="104" customFormat="1" ht="34.35" customHeight="1" outlineLevel="2">
      <c r="A251" s="351" t="s">
        <v>1227</v>
      </c>
      <c r="B251" s="319" t="s">
        <v>1326</v>
      </c>
      <c r="C251" s="215" t="s">
        <v>1327</v>
      </c>
      <c r="D251" s="215"/>
      <c r="E251" s="216" t="s">
        <v>1333</v>
      </c>
      <c r="F251" s="330">
        <v>68</v>
      </c>
      <c r="G251" s="330"/>
      <c r="H251" s="382">
        <f t="shared" si="8"/>
        <v>68</v>
      </c>
      <c r="I251" s="216" t="s">
        <v>1</v>
      </c>
      <c r="J251" s="222" t="s">
        <v>1334</v>
      </c>
      <c r="K251" s="222" t="s">
        <v>1335</v>
      </c>
      <c r="L251" s="222" t="s">
        <v>1336</v>
      </c>
      <c r="M251" s="216" t="s">
        <v>347</v>
      </c>
      <c r="N251" s="219">
        <v>2013</v>
      </c>
      <c r="O251" s="199" t="s">
        <v>357</v>
      </c>
      <c r="P251" s="240">
        <v>44469</v>
      </c>
      <c r="Q251" s="240">
        <v>44592</v>
      </c>
      <c r="R251" s="240">
        <v>44774</v>
      </c>
      <c r="S251" s="191">
        <v>44774</v>
      </c>
      <c r="T251" s="199">
        <v>44824</v>
      </c>
      <c r="U251" s="198">
        <v>44935</v>
      </c>
      <c r="V251" s="315" t="s">
        <v>396</v>
      </c>
      <c r="W251" s="516">
        <v>44986</v>
      </c>
      <c r="X251" s="553">
        <v>45291</v>
      </c>
      <c r="Y251" s="517" t="s">
        <v>350</v>
      </c>
    </row>
    <row r="252" spans="1:25" s="115" customFormat="1" ht="34.35" customHeight="1" outlineLevel="2">
      <c r="A252" s="351" t="s">
        <v>1227</v>
      </c>
      <c r="B252" s="318" t="s">
        <v>1337</v>
      </c>
      <c r="C252" s="216" t="s">
        <v>1338</v>
      </c>
      <c r="D252" s="216"/>
      <c r="E252" s="216" t="s">
        <v>1339</v>
      </c>
      <c r="F252" s="330">
        <v>80</v>
      </c>
      <c r="G252" s="330"/>
      <c r="H252" s="382">
        <f t="shared" si="8"/>
        <v>80</v>
      </c>
      <c r="I252" s="216" t="s">
        <v>1</v>
      </c>
      <c r="J252" s="222" t="s">
        <v>1340</v>
      </c>
      <c r="K252" s="222" t="s">
        <v>377</v>
      </c>
      <c r="L252" s="222" t="s">
        <v>1341</v>
      </c>
      <c r="M252" s="216" t="s">
        <v>347</v>
      </c>
      <c r="N252" s="219" t="s">
        <v>409</v>
      </c>
      <c r="O252" s="199" t="s">
        <v>357</v>
      </c>
      <c r="P252" s="240">
        <v>44652</v>
      </c>
      <c r="Q252" s="240">
        <v>44699</v>
      </c>
      <c r="R252" s="240">
        <v>44699</v>
      </c>
      <c r="S252" s="191">
        <v>44828</v>
      </c>
      <c r="T252" s="199">
        <v>44828</v>
      </c>
      <c r="U252" s="198">
        <v>45170</v>
      </c>
      <c r="V252" s="315" t="s">
        <v>1342</v>
      </c>
      <c r="W252" s="516">
        <v>45170</v>
      </c>
      <c r="X252" s="553">
        <v>45320</v>
      </c>
      <c r="Y252" s="517" t="s">
        <v>350</v>
      </c>
    </row>
    <row r="253" spans="1:25" s="104" customFormat="1" ht="34.35" customHeight="1" outlineLevel="2">
      <c r="A253" s="351" t="s">
        <v>1227</v>
      </c>
      <c r="B253" s="387" t="s">
        <v>1337</v>
      </c>
      <c r="C253" s="220" t="s">
        <v>1343</v>
      </c>
      <c r="D253" s="201">
        <v>44550</v>
      </c>
      <c r="E253" s="216" t="s">
        <v>1344</v>
      </c>
      <c r="F253" s="330">
        <v>1</v>
      </c>
      <c r="G253" s="352"/>
      <c r="H253" s="382">
        <f t="shared" si="8"/>
        <v>1</v>
      </c>
      <c r="I253" s="224" t="s">
        <v>1</v>
      </c>
      <c r="J253" s="224" t="s">
        <v>1345</v>
      </c>
      <c r="K253" s="224" t="s">
        <v>1346</v>
      </c>
      <c r="L253" s="224" t="s">
        <v>1347</v>
      </c>
      <c r="M253" s="216" t="s">
        <v>699</v>
      </c>
      <c r="N253" s="222" t="s">
        <v>402</v>
      </c>
      <c r="O253" s="198">
        <v>44732</v>
      </c>
      <c r="P253" s="240" t="s">
        <v>357</v>
      </c>
      <c r="Q253" s="240" t="s">
        <v>357</v>
      </c>
      <c r="R253" s="240" t="s">
        <v>357</v>
      </c>
      <c r="S253" s="190">
        <v>44732</v>
      </c>
      <c r="T253" s="199">
        <v>45016</v>
      </c>
      <c r="U253" s="198">
        <v>45016</v>
      </c>
      <c r="V253" s="315" t="s">
        <v>780</v>
      </c>
      <c r="W253" s="516">
        <v>45078</v>
      </c>
      <c r="X253" s="553">
        <v>45078</v>
      </c>
      <c r="Y253" s="517" t="s">
        <v>374</v>
      </c>
    </row>
    <row r="254" spans="1:25" s="104" customFormat="1" ht="34.35" customHeight="1" outlineLevel="2">
      <c r="A254" s="351" t="s">
        <v>1227</v>
      </c>
      <c r="B254" s="387" t="s">
        <v>1337</v>
      </c>
      <c r="C254" s="220" t="s">
        <v>1343</v>
      </c>
      <c r="D254" s="201">
        <v>44550</v>
      </c>
      <c r="E254" s="216" t="s">
        <v>1344</v>
      </c>
      <c r="F254" s="352">
        <v>2</v>
      </c>
      <c r="G254" s="352"/>
      <c r="H254" s="382">
        <f t="shared" si="8"/>
        <v>2</v>
      </c>
      <c r="I254" s="224" t="s">
        <v>1</v>
      </c>
      <c r="J254" s="224" t="s">
        <v>1348</v>
      </c>
      <c r="K254" s="224" t="s">
        <v>1349</v>
      </c>
      <c r="L254" s="224" t="s">
        <v>1347</v>
      </c>
      <c r="M254" s="216" t="s">
        <v>699</v>
      </c>
      <c r="N254" s="222" t="s">
        <v>402</v>
      </c>
      <c r="O254" s="198">
        <v>44732</v>
      </c>
      <c r="P254" s="240" t="s">
        <v>357</v>
      </c>
      <c r="Q254" s="240" t="s">
        <v>357</v>
      </c>
      <c r="R254" s="240" t="s">
        <v>357</v>
      </c>
      <c r="S254" s="190">
        <v>44732</v>
      </c>
      <c r="T254" s="199">
        <v>45016</v>
      </c>
      <c r="U254" s="198">
        <v>44957</v>
      </c>
      <c r="V254" s="315" t="s">
        <v>780</v>
      </c>
      <c r="W254" s="516">
        <v>45078</v>
      </c>
      <c r="X254" s="553">
        <v>45078</v>
      </c>
      <c r="Y254" s="517" t="s">
        <v>374</v>
      </c>
    </row>
    <row r="255" spans="1:25" s="115" customFormat="1" ht="34.35" customHeight="1" outlineLevel="2">
      <c r="A255" s="351" t="s">
        <v>1227</v>
      </c>
      <c r="B255" s="324" t="s">
        <v>1350</v>
      </c>
      <c r="C255" s="158" t="s">
        <v>1351</v>
      </c>
      <c r="D255" s="158"/>
      <c r="E255" s="149" t="s">
        <v>1352</v>
      </c>
      <c r="F255" s="348">
        <v>60</v>
      </c>
      <c r="G255" s="348"/>
      <c r="H255" s="383">
        <f t="shared" si="8"/>
        <v>60</v>
      </c>
      <c r="I255" s="325" t="s">
        <v>1</v>
      </c>
      <c r="J255" s="326" t="s">
        <v>1353</v>
      </c>
      <c r="K255" s="224" t="s">
        <v>1354</v>
      </c>
      <c r="L255" s="326" t="s">
        <v>1355</v>
      </c>
      <c r="M255" s="149" t="s">
        <v>347</v>
      </c>
      <c r="N255" s="149">
        <v>2013</v>
      </c>
      <c r="O255" s="240" t="s">
        <v>357</v>
      </c>
      <c r="P255" s="240">
        <v>44866</v>
      </c>
      <c r="Q255" s="240">
        <v>44866</v>
      </c>
      <c r="R255" s="240">
        <v>44804</v>
      </c>
      <c r="S255" s="191">
        <v>44804</v>
      </c>
      <c r="T255" s="199">
        <v>45199</v>
      </c>
      <c r="U255" s="198">
        <v>44985</v>
      </c>
      <c r="V255" s="315" t="s">
        <v>1356</v>
      </c>
      <c r="W255" s="516">
        <v>45166</v>
      </c>
      <c r="X255" s="553">
        <v>45397</v>
      </c>
      <c r="Y255" s="517" t="s">
        <v>374</v>
      </c>
    </row>
    <row r="256" spans="1:25" s="115" customFormat="1" ht="34.35" customHeight="1" outlineLevel="2">
      <c r="A256" s="351" t="s">
        <v>1227</v>
      </c>
      <c r="B256" s="324" t="s">
        <v>1357</v>
      </c>
      <c r="C256" s="215" t="s">
        <v>1358</v>
      </c>
      <c r="D256" s="215"/>
      <c r="E256" s="216" t="s">
        <v>1359</v>
      </c>
      <c r="F256" s="349">
        <v>80</v>
      </c>
      <c r="G256" s="349"/>
      <c r="H256" s="382">
        <f t="shared" si="8"/>
        <v>80</v>
      </c>
      <c r="I256" s="227" t="s">
        <v>1</v>
      </c>
      <c r="J256" s="224" t="s">
        <v>1360</v>
      </c>
      <c r="K256" s="224" t="s">
        <v>1361</v>
      </c>
      <c r="L256" s="224" t="s">
        <v>1362</v>
      </c>
      <c r="M256" s="216" t="s">
        <v>347</v>
      </c>
      <c r="N256" s="216">
        <v>2013</v>
      </c>
      <c r="O256" s="240" t="s">
        <v>357</v>
      </c>
      <c r="P256" s="240">
        <v>44927</v>
      </c>
      <c r="Q256" s="240">
        <v>44927</v>
      </c>
      <c r="R256" s="240">
        <v>44927</v>
      </c>
      <c r="S256" s="191">
        <v>45110</v>
      </c>
      <c r="T256" s="199">
        <v>45110</v>
      </c>
      <c r="U256" s="198">
        <v>45110</v>
      </c>
      <c r="V256" s="316">
        <v>45110</v>
      </c>
      <c r="W256" s="516">
        <v>45110</v>
      </c>
      <c r="X256" s="553">
        <v>45656</v>
      </c>
      <c r="Y256" s="517" t="s">
        <v>358</v>
      </c>
    </row>
    <row r="257" spans="1:25" s="115" customFormat="1" ht="34.35" customHeight="1" outlineLevel="2">
      <c r="A257" s="351" t="s">
        <v>1227</v>
      </c>
      <c r="B257" s="323" t="s">
        <v>1363</v>
      </c>
      <c r="C257" s="216" t="s">
        <v>506</v>
      </c>
      <c r="D257" s="201">
        <v>44550</v>
      </c>
      <c r="E257" s="216" t="s">
        <v>1364</v>
      </c>
      <c r="F257" s="330">
        <v>34</v>
      </c>
      <c r="G257" s="330"/>
      <c r="H257" s="382">
        <f t="shared" si="8"/>
        <v>34</v>
      </c>
      <c r="I257" s="216" t="s">
        <v>1</v>
      </c>
      <c r="J257" s="222" t="s">
        <v>1365</v>
      </c>
      <c r="K257" s="222" t="s">
        <v>1366</v>
      </c>
      <c r="L257" s="222" t="s">
        <v>1367</v>
      </c>
      <c r="M257" s="216" t="s">
        <v>401</v>
      </c>
      <c r="N257" s="216" t="s">
        <v>402</v>
      </c>
      <c r="O257" s="199">
        <v>44915</v>
      </c>
      <c r="P257" s="240" t="s">
        <v>357</v>
      </c>
      <c r="Q257" s="240" t="s">
        <v>357</v>
      </c>
      <c r="R257" s="240" t="s">
        <v>357</v>
      </c>
      <c r="S257" s="191">
        <v>44915</v>
      </c>
      <c r="T257" s="199">
        <v>44915</v>
      </c>
      <c r="U257" s="198">
        <v>44915</v>
      </c>
      <c r="V257" s="315" t="s">
        <v>504</v>
      </c>
      <c r="W257" s="516">
        <v>45169</v>
      </c>
      <c r="X257" s="553">
        <v>45169</v>
      </c>
      <c r="Y257" s="517" t="s">
        <v>374</v>
      </c>
    </row>
    <row r="258" spans="1:25" s="115" customFormat="1" ht="34.35" customHeight="1" outlineLevel="2">
      <c r="A258" s="351" t="s">
        <v>1227</v>
      </c>
      <c r="B258" s="323" t="s">
        <v>1363</v>
      </c>
      <c r="C258" s="216" t="s">
        <v>506</v>
      </c>
      <c r="D258" s="201">
        <v>44596</v>
      </c>
      <c r="E258" s="216" t="s">
        <v>1368</v>
      </c>
      <c r="F258" s="330">
        <v>80</v>
      </c>
      <c r="G258" s="330"/>
      <c r="H258" s="382">
        <f t="shared" si="8"/>
        <v>80</v>
      </c>
      <c r="I258" s="216" t="s">
        <v>392</v>
      </c>
      <c r="J258" s="222" t="s">
        <v>1369</v>
      </c>
      <c r="K258" s="216" t="s">
        <v>1370</v>
      </c>
      <c r="L258" s="222" t="s">
        <v>1371</v>
      </c>
      <c r="M258" s="216" t="s">
        <v>395</v>
      </c>
      <c r="N258" s="229" t="s">
        <v>402</v>
      </c>
      <c r="O258" s="240">
        <v>45326</v>
      </c>
      <c r="P258" s="240" t="s">
        <v>357</v>
      </c>
      <c r="Q258" s="240" t="s">
        <v>357</v>
      </c>
      <c r="R258" s="240" t="s">
        <v>357</v>
      </c>
      <c r="S258" s="189" t="s">
        <v>357</v>
      </c>
      <c r="T258" s="199">
        <v>45326</v>
      </c>
      <c r="U258" s="198">
        <v>45326</v>
      </c>
      <c r="V258" s="199">
        <v>45326</v>
      </c>
      <c r="W258" s="516">
        <v>45326</v>
      </c>
      <c r="X258" s="553">
        <v>45326</v>
      </c>
      <c r="Y258" s="517" t="s">
        <v>358</v>
      </c>
    </row>
    <row r="259" spans="1:25" s="104" customFormat="1" ht="34.35" customHeight="1" outlineLevel="2">
      <c r="A259" s="351" t="s">
        <v>1227</v>
      </c>
      <c r="B259" s="318" t="s">
        <v>1372</v>
      </c>
      <c r="C259" s="215" t="s">
        <v>1373</v>
      </c>
      <c r="D259" s="201">
        <v>44587</v>
      </c>
      <c r="E259" s="216" t="s">
        <v>1374</v>
      </c>
      <c r="F259" s="330">
        <v>12</v>
      </c>
      <c r="G259" s="330"/>
      <c r="H259" s="382">
        <f>F259-G259</f>
        <v>12</v>
      </c>
      <c r="I259" s="216" t="s">
        <v>392</v>
      </c>
      <c r="J259" s="222" t="s">
        <v>1375</v>
      </c>
      <c r="K259" s="222" t="s">
        <v>1376</v>
      </c>
      <c r="L259" s="222" t="s">
        <v>1377</v>
      </c>
      <c r="M259" s="216" t="s">
        <v>401</v>
      </c>
      <c r="N259" s="218" t="s">
        <v>402</v>
      </c>
      <c r="O259" s="240">
        <v>44952</v>
      </c>
      <c r="P259" s="240" t="s">
        <v>357</v>
      </c>
      <c r="Q259" s="240" t="s">
        <v>357</v>
      </c>
      <c r="R259" s="240" t="s">
        <v>357</v>
      </c>
      <c r="S259" s="189" t="s">
        <v>357</v>
      </c>
      <c r="T259" s="199">
        <v>44732</v>
      </c>
      <c r="U259" s="198">
        <v>44774</v>
      </c>
      <c r="V259" s="199">
        <v>44926</v>
      </c>
      <c r="W259" s="516">
        <v>45096</v>
      </c>
      <c r="X259" s="553">
        <v>45096</v>
      </c>
      <c r="Y259" s="517" t="s">
        <v>374</v>
      </c>
    </row>
    <row r="260" spans="1:25" s="104" customFormat="1" ht="34.35" customHeight="1" outlineLevel="2">
      <c r="A260" s="351" t="s">
        <v>1227</v>
      </c>
      <c r="B260" s="318" t="s">
        <v>1372</v>
      </c>
      <c r="C260" s="215" t="s">
        <v>1373</v>
      </c>
      <c r="D260" s="201">
        <v>44587</v>
      </c>
      <c r="E260" s="216" t="s">
        <v>1378</v>
      </c>
      <c r="F260" s="330">
        <v>83</v>
      </c>
      <c r="G260" s="330"/>
      <c r="H260" s="382">
        <f>F260-G260</f>
        <v>83</v>
      </c>
      <c r="I260" s="216" t="s">
        <v>1</v>
      </c>
      <c r="J260" s="222" t="s">
        <v>1379</v>
      </c>
      <c r="K260" s="222" t="s">
        <v>1380</v>
      </c>
      <c r="L260" s="222" t="s">
        <v>1381</v>
      </c>
      <c r="M260" s="216" t="s">
        <v>347</v>
      </c>
      <c r="N260" s="229" t="s">
        <v>402</v>
      </c>
      <c r="O260" s="240">
        <v>45317</v>
      </c>
      <c r="P260" s="240" t="s">
        <v>357</v>
      </c>
      <c r="Q260" s="240" t="s">
        <v>357</v>
      </c>
      <c r="R260" s="240" t="s">
        <v>357</v>
      </c>
      <c r="S260" s="189" t="s">
        <v>357</v>
      </c>
      <c r="T260" s="199">
        <v>44952</v>
      </c>
      <c r="U260" s="198">
        <v>44952</v>
      </c>
      <c r="V260" s="199">
        <v>44952</v>
      </c>
      <c r="W260" s="516">
        <v>44952</v>
      </c>
      <c r="X260" s="554">
        <v>45291</v>
      </c>
      <c r="Y260" s="517" t="s">
        <v>358</v>
      </c>
    </row>
    <row r="261" spans="1:25" s="104" customFormat="1" ht="34.35" customHeight="1" outlineLevel="2">
      <c r="A261" s="351" t="s">
        <v>1227</v>
      </c>
      <c r="B261" s="318" t="s">
        <v>1372</v>
      </c>
      <c r="C261" s="215" t="s">
        <v>1373</v>
      </c>
      <c r="D261" s="201">
        <v>44550</v>
      </c>
      <c r="E261" s="216" t="s">
        <v>1382</v>
      </c>
      <c r="F261" s="330">
        <v>3</v>
      </c>
      <c r="G261" s="330"/>
      <c r="H261" s="382">
        <f>F261-G261</f>
        <v>3</v>
      </c>
      <c r="I261" s="216" t="s">
        <v>392</v>
      </c>
      <c r="J261" s="222" t="s">
        <v>1383</v>
      </c>
      <c r="K261" s="222" t="s">
        <v>1384</v>
      </c>
      <c r="L261" s="222" t="s">
        <v>1377</v>
      </c>
      <c r="M261" s="216" t="s">
        <v>465</v>
      </c>
      <c r="N261" s="219" t="s">
        <v>402</v>
      </c>
      <c r="O261" s="199">
        <v>44732</v>
      </c>
      <c r="P261" s="240" t="s">
        <v>357</v>
      </c>
      <c r="Q261" s="240" t="s">
        <v>357</v>
      </c>
      <c r="R261" s="240" t="s">
        <v>357</v>
      </c>
      <c r="S261" s="191">
        <v>44732</v>
      </c>
      <c r="T261" s="199">
        <v>44732</v>
      </c>
      <c r="U261" s="198">
        <v>44774</v>
      </c>
      <c r="V261" s="199">
        <v>44926</v>
      </c>
      <c r="W261" s="516">
        <v>45078</v>
      </c>
      <c r="X261" s="553">
        <v>45078</v>
      </c>
      <c r="Y261" s="517" t="s">
        <v>374</v>
      </c>
    </row>
    <row r="262" spans="1:25" s="104" customFormat="1" ht="34.35" customHeight="1" outlineLevel="2">
      <c r="A262" s="351" t="s">
        <v>1227</v>
      </c>
      <c r="B262" s="372">
        <v>619</v>
      </c>
      <c r="C262" s="232" t="s">
        <v>1385</v>
      </c>
      <c r="D262" s="201">
        <v>44797</v>
      </c>
      <c r="E262" s="216" t="s">
        <v>1386</v>
      </c>
      <c r="F262" s="330">
        <v>10</v>
      </c>
      <c r="G262" s="330">
        <v>0</v>
      </c>
      <c r="H262" s="330">
        <v>10</v>
      </c>
      <c r="I262" s="232" t="s">
        <v>1</v>
      </c>
      <c r="J262" s="361">
        <v>30051582</v>
      </c>
      <c r="K262" s="222"/>
      <c r="L262" s="232" t="s">
        <v>1387</v>
      </c>
      <c r="M262" s="216" t="s">
        <v>465</v>
      </c>
      <c r="N262" s="331" t="s">
        <v>402</v>
      </c>
      <c r="O262" s="359">
        <v>44981</v>
      </c>
      <c r="P262" s="333">
        <v>0</v>
      </c>
      <c r="Q262" s="333">
        <v>0</v>
      </c>
      <c r="R262" s="333">
        <v>0</v>
      </c>
      <c r="S262" s="333">
        <v>0</v>
      </c>
      <c r="T262" s="333">
        <v>0</v>
      </c>
      <c r="U262" s="333">
        <v>0</v>
      </c>
      <c r="V262" s="199">
        <v>44981</v>
      </c>
      <c r="W262" s="516">
        <v>44981</v>
      </c>
      <c r="X262" s="553">
        <v>45162</v>
      </c>
      <c r="Y262" s="517" t="s">
        <v>358</v>
      </c>
    </row>
    <row r="263" spans="1:25" s="115" customFormat="1" ht="34.35" customHeight="1" outlineLevel="2">
      <c r="A263" s="351" t="s">
        <v>1227</v>
      </c>
      <c r="B263" s="318" t="s">
        <v>1388</v>
      </c>
      <c r="C263" s="215" t="s">
        <v>1389</v>
      </c>
      <c r="D263" s="201">
        <v>44550</v>
      </c>
      <c r="E263" s="216" t="s">
        <v>1390</v>
      </c>
      <c r="F263" s="330">
        <v>26</v>
      </c>
      <c r="G263" s="330"/>
      <c r="H263" s="382">
        <f t="shared" si="8"/>
        <v>26</v>
      </c>
      <c r="I263" s="216" t="s">
        <v>1</v>
      </c>
      <c r="J263" s="222" t="s">
        <v>1391</v>
      </c>
      <c r="K263" s="222" t="s">
        <v>1392</v>
      </c>
      <c r="L263" s="222" t="s">
        <v>1393</v>
      </c>
      <c r="M263" s="216" t="s">
        <v>465</v>
      </c>
      <c r="N263" s="219" t="s">
        <v>402</v>
      </c>
      <c r="O263" s="199">
        <v>44732</v>
      </c>
      <c r="P263" s="240" t="s">
        <v>357</v>
      </c>
      <c r="Q263" s="240" t="s">
        <v>357</v>
      </c>
      <c r="R263" s="240" t="s">
        <v>357</v>
      </c>
      <c r="S263" s="191">
        <v>44732</v>
      </c>
      <c r="T263" s="199">
        <v>44732</v>
      </c>
      <c r="U263" s="198">
        <v>44762</v>
      </c>
      <c r="V263" s="515" t="s">
        <v>1291</v>
      </c>
      <c r="W263" s="516">
        <v>45107</v>
      </c>
      <c r="X263" s="553">
        <v>45107</v>
      </c>
      <c r="Y263" s="517" t="s">
        <v>374</v>
      </c>
    </row>
    <row r="264" spans="1:25" s="115" customFormat="1" ht="34.35" customHeight="1" outlineLevel="2">
      <c r="A264" s="351" t="s">
        <v>1227</v>
      </c>
      <c r="B264" s="318" t="s">
        <v>1388</v>
      </c>
      <c r="C264" s="215" t="s">
        <v>1389</v>
      </c>
      <c r="D264" s="201">
        <v>44550</v>
      </c>
      <c r="E264" s="216" t="s">
        <v>1394</v>
      </c>
      <c r="F264" s="330">
        <v>48</v>
      </c>
      <c r="G264" s="330"/>
      <c r="H264" s="382">
        <f t="shared" si="8"/>
        <v>48</v>
      </c>
      <c r="I264" s="216" t="s">
        <v>1</v>
      </c>
      <c r="J264" s="222" t="s">
        <v>1395</v>
      </c>
      <c r="K264" s="222" t="s">
        <v>1396</v>
      </c>
      <c r="L264" s="222" t="s">
        <v>1397</v>
      </c>
      <c r="M264" s="216" t="s">
        <v>401</v>
      </c>
      <c r="N264" s="219" t="s">
        <v>402</v>
      </c>
      <c r="O264" s="199">
        <v>44915</v>
      </c>
      <c r="P264" s="240" t="s">
        <v>357</v>
      </c>
      <c r="Q264" s="240" t="s">
        <v>357</v>
      </c>
      <c r="R264" s="240" t="s">
        <v>357</v>
      </c>
      <c r="S264" s="191">
        <v>44915</v>
      </c>
      <c r="T264" s="199">
        <v>44915</v>
      </c>
      <c r="U264" s="198">
        <v>45017</v>
      </c>
      <c r="V264" s="515" t="s">
        <v>1398</v>
      </c>
      <c r="W264" s="516">
        <v>45230</v>
      </c>
      <c r="X264" s="553">
        <v>45230</v>
      </c>
      <c r="Y264" s="517" t="s">
        <v>374</v>
      </c>
    </row>
    <row r="265" spans="1:25" s="107" customFormat="1" ht="34.35" customHeight="1" outlineLevel="1">
      <c r="A265" s="403" t="s">
        <v>1227</v>
      </c>
      <c r="B265" s="398" t="s">
        <v>1399</v>
      </c>
      <c r="C265" s="399">
        <f>COUNTA(B230:B264)</f>
        <v>35</v>
      </c>
      <c r="D265" s="398"/>
      <c r="E265" s="399" t="s">
        <v>1400</v>
      </c>
      <c r="F265" s="350">
        <f>SUM(F230:F264)</f>
        <v>1778</v>
      </c>
      <c r="G265" s="350">
        <f>SUM(G230:G264)</f>
        <v>60</v>
      </c>
      <c r="H265" s="386">
        <f>SUM(H230:H264)</f>
        <v>1718</v>
      </c>
      <c r="I265" s="399"/>
      <c r="J265" s="399"/>
      <c r="K265" s="399"/>
      <c r="L265" s="399"/>
      <c r="M265" s="399"/>
      <c r="N265" s="406"/>
      <c r="O265" s="305"/>
      <c r="P265" s="400"/>
      <c r="Q265" s="400"/>
      <c r="R265" s="400"/>
      <c r="S265" s="401"/>
      <c r="T265" s="343"/>
      <c r="U265" s="305"/>
      <c r="V265" s="305"/>
      <c r="W265" s="525"/>
      <c r="X265" s="538"/>
      <c r="Y265" s="526"/>
    </row>
    <row r="266" spans="1:25" s="104" customFormat="1" ht="34.35" customHeight="1">
      <c r="A266" s="143" t="s">
        <v>1401</v>
      </c>
      <c r="B266" s="320" t="s">
        <v>1402</v>
      </c>
      <c r="C266" s="158" t="s">
        <v>1403</v>
      </c>
      <c r="D266" s="208"/>
      <c r="E266" s="149" t="s">
        <v>1404</v>
      </c>
      <c r="F266" s="334">
        <v>32</v>
      </c>
      <c r="G266" s="334"/>
      <c r="H266" s="383">
        <f>F266-G266</f>
        <v>32</v>
      </c>
      <c r="I266" s="149" t="s">
        <v>1</v>
      </c>
      <c r="J266" s="204" t="s">
        <v>1405</v>
      </c>
      <c r="K266" s="204" t="s">
        <v>377</v>
      </c>
      <c r="L266" s="204" t="s">
        <v>1406</v>
      </c>
      <c r="M266" s="149" t="s">
        <v>347</v>
      </c>
      <c r="N266" s="151" t="s">
        <v>372</v>
      </c>
      <c r="O266" s="152">
        <v>45161</v>
      </c>
      <c r="P266" s="152" t="s">
        <v>357</v>
      </c>
      <c r="Q266" s="152" t="s">
        <v>357</v>
      </c>
      <c r="R266" s="152">
        <v>45161</v>
      </c>
      <c r="S266" s="153">
        <v>45161</v>
      </c>
      <c r="T266" s="288">
        <v>45161</v>
      </c>
      <c r="U266" s="289">
        <v>45161</v>
      </c>
      <c r="V266" s="515" t="s">
        <v>1407</v>
      </c>
      <c r="W266" s="516">
        <v>45276</v>
      </c>
      <c r="X266" s="553">
        <v>45161</v>
      </c>
      <c r="Y266" s="517" t="s">
        <v>358</v>
      </c>
    </row>
    <row r="267" spans="1:25" s="104" customFormat="1" ht="34.35" customHeight="1">
      <c r="A267" s="607" t="s">
        <v>1401</v>
      </c>
      <c r="B267" s="319" t="s">
        <v>1402</v>
      </c>
      <c r="C267" s="215" t="s">
        <v>1408</v>
      </c>
      <c r="D267" s="201">
        <v>44550</v>
      </c>
      <c r="E267" s="216" t="s">
        <v>1404</v>
      </c>
      <c r="F267" s="330">
        <v>32</v>
      </c>
      <c r="G267" s="330"/>
      <c r="H267" s="382">
        <f t="shared" ref="H267:H311" si="9">F267-G267</f>
        <v>32</v>
      </c>
      <c r="I267" s="216" t="s">
        <v>1</v>
      </c>
      <c r="J267" s="222" t="s">
        <v>1409</v>
      </c>
      <c r="K267" s="222" t="s">
        <v>1410</v>
      </c>
      <c r="L267" s="222" t="s">
        <v>1411</v>
      </c>
      <c r="M267" s="216" t="s">
        <v>347</v>
      </c>
      <c r="N267" s="219" t="s">
        <v>402</v>
      </c>
      <c r="O267" s="199">
        <v>45280</v>
      </c>
      <c r="P267" s="240" t="s">
        <v>357</v>
      </c>
      <c r="Q267" s="240" t="s">
        <v>357</v>
      </c>
      <c r="R267" s="240" t="s">
        <v>357</v>
      </c>
      <c r="S267" s="191">
        <v>45280</v>
      </c>
      <c r="T267" s="199">
        <v>45161</v>
      </c>
      <c r="U267" s="198">
        <v>45280</v>
      </c>
      <c r="V267" s="315" t="s">
        <v>379</v>
      </c>
      <c r="W267" s="516">
        <v>45044</v>
      </c>
      <c r="X267" s="553">
        <v>45276</v>
      </c>
      <c r="Y267" s="517" t="s">
        <v>358</v>
      </c>
    </row>
    <row r="268" spans="1:25" s="104" customFormat="1" ht="34.35" customHeight="1">
      <c r="A268" s="607" t="s">
        <v>1401</v>
      </c>
      <c r="B268" s="319" t="s">
        <v>1402</v>
      </c>
      <c r="C268" s="158" t="s">
        <v>1412</v>
      </c>
      <c r="D268" s="208"/>
      <c r="E268" s="149" t="s">
        <v>1413</v>
      </c>
      <c r="F268" s="334">
        <v>16</v>
      </c>
      <c r="G268" s="334"/>
      <c r="H268" s="383">
        <f t="shared" si="9"/>
        <v>16</v>
      </c>
      <c r="I268" s="149" t="s">
        <v>1</v>
      </c>
      <c r="J268" s="204" t="s">
        <v>1414</v>
      </c>
      <c r="K268" s="222" t="s">
        <v>1415</v>
      </c>
      <c r="L268" s="204" t="s">
        <v>1416</v>
      </c>
      <c r="M268" s="149" t="s">
        <v>371</v>
      </c>
      <c r="N268" s="151" t="s">
        <v>372</v>
      </c>
      <c r="O268" s="240">
        <v>45161</v>
      </c>
      <c r="P268" s="240" t="s">
        <v>357</v>
      </c>
      <c r="Q268" s="240" t="s">
        <v>357</v>
      </c>
      <c r="R268" s="240">
        <v>45161</v>
      </c>
      <c r="S268" s="191">
        <v>44957</v>
      </c>
      <c r="T268" s="199">
        <v>44957</v>
      </c>
      <c r="U268" s="198">
        <v>44957</v>
      </c>
      <c r="V268" s="315" t="s">
        <v>379</v>
      </c>
      <c r="W268" s="516">
        <v>45161</v>
      </c>
      <c r="X268" s="553">
        <v>45044</v>
      </c>
      <c r="Y268" s="517" t="s">
        <v>374</v>
      </c>
    </row>
    <row r="269" spans="1:25" s="115" customFormat="1" ht="34.35" customHeight="1">
      <c r="A269" s="607" t="s">
        <v>1401</v>
      </c>
      <c r="B269" s="319" t="s">
        <v>1402</v>
      </c>
      <c r="C269" s="321" t="s">
        <v>1417</v>
      </c>
      <c r="D269" s="410"/>
      <c r="E269" s="216" t="s">
        <v>1418</v>
      </c>
      <c r="F269" s="330">
        <v>16</v>
      </c>
      <c r="G269" s="330"/>
      <c r="H269" s="382">
        <f t="shared" si="9"/>
        <v>16</v>
      </c>
      <c r="I269" s="216" t="s">
        <v>1</v>
      </c>
      <c r="J269" s="222" t="s">
        <v>1419</v>
      </c>
      <c r="K269" s="222" t="s">
        <v>1420</v>
      </c>
      <c r="L269" s="222" t="s">
        <v>1421</v>
      </c>
      <c r="M269" s="216" t="s">
        <v>371</v>
      </c>
      <c r="N269" s="219" t="s">
        <v>372</v>
      </c>
      <c r="O269" s="240">
        <v>45161</v>
      </c>
      <c r="P269" s="240" t="s">
        <v>357</v>
      </c>
      <c r="Q269" s="240" t="s">
        <v>357</v>
      </c>
      <c r="R269" s="240">
        <v>45161</v>
      </c>
      <c r="S269" s="191">
        <v>44957</v>
      </c>
      <c r="T269" s="199">
        <v>44957</v>
      </c>
      <c r="U269" s="198">
        <v>44957</v>
      </c>
      <c r="V269" s="199">
        <v>45528</v>
      </c>
      <c r="W269" s="516">
        <v>45528</v>
      </c>
      <c r="X269" s="553">
        <v>45161</v>
      </c>
      <c r="Y269" s="517" t="s">
        <v>374</v>
      </c>
    </row>
    <row r="270" spans="1:25" s="115" customFormat="1" ht="34.35" customHeight="1">
      <c r="A270" s="607" t="s">
        <v>1401</v>
      </c>
      <c r="B270" s="319" t="s">
        <v>1402</v>
      </c>
      <c r="C270" s="321" t="s">
        <v>1403</v>
      </c>
      <c r="D270" s="410"/>
      <c r="E270" s="216" t="s">
        <v>1422</v>
      </c>
      <c r="F270" s="330">
        <v>12</v>
      </c>
      <c r="G270" s="330"/>
      <c r="H270" s="382">
        <f t="shared" si="9"/>
        <v>12</v>
      </c>
      <c r="I270" s="216" t="s">
        <v>1</v>
      </c>
      <c r="J270" s="222" t="s">
        <v>1423</v>
      </c>
      <c r="K270" s="222"/>
      <c r="L270" s="222"/>
      <c r="M270" s="216" t="s">
        <v>347</v>
      </c>
      <c r="N270" s="219" t="s">
        <v>402</v>
      </c>
      <c r="O270" s="240"/>
      <c r="P270" s="240"/>
      <c r="Q270" s="240"/>
      <c r="R270" s="240"/>
      <c r="S270" s="191"/>
      <c r="T270" s="199"/>
      <c r="U270" s="198"/>
      <c r="V270" s="199"/>
      <c r="W270" s="516"/>
      <c r="X270" s="553">
        <v>45528</v>
      </c>
      <c r="Y270" s="517" t="s">
        <v>358</v>
      </c>
    </row>
    <row r="271" spans="1:25" s="104" customFormat="1" ht="34.35" customHeight="1" outlineLevel="2">
      <c r="A271" s="607" t="s">
        <v>1401</v>
      </c>
      <c r="B271" s="318" t="s">
        <v>1424</v>
      </c>
      <c r="C271" s="321" t="s">
        <v>1425</v>
      </c>
      <c r="D271" s="321"/>
      <c r="E271" s="217" t="s">
        <v>1426</v>
      </c>
      <c r="F271" s="330">
        <v>39</v>
      </c>
      <c r="G271" s="327">
        <v>32</v>
      </c>
      <c r="H271" s="382">
        <f t="shared" si="9"/>
        <v>7</v>
      </c>
      <c r="I271" s="222" t="s">
        <v>392</v>
      </c>
      <c r="J271" s="222" t="s">
        <v>1427</v>
      </c>
      <c r="K271" s="222" t="s">
        <v>1428</v>
      </c>
      <c r="L271" s="222" t="s">
        <v>1429</v>
      </c>
      <c r="M271" s="216" t="s">
        <v>395</v>
      </c>
      <c r="N271" s="219">
        <v>2013</v>
      </c>
      <c r="O271" s="199" t="s">
        <v>357</v>
      </c>
      <c r="P271" s="240">
        <v>44469</v>
      </c>
      <c r="Q271" s="240">
        <v>44620</v>
      </c>
      <c r="R271" s="240">
        <v>44651</v>
      </c>
      <c r="S271" s="191">
        <v>44834</v>
      </c>
      <c r="T271" s="199">
        <v>44834</v>
      </c>
      <c r="U271" s="198">
        <v>44834</v>
      </c>
      <c r="V271" s="315" t="s">
        <v>396</v>
      </c>
      <c r="W271" s="516">
        <v>45161</v>
      </c>
      <c r="X271" s="553">
        <v>45161</v>
      </c>
      <c r="Y271" s="517" t="s">
        <v>374</v>
      </c>
    </row>
    <row r="272" spans="1:25" s="104" customFormat="1" ht="34.35" customHeight="1" outlineLevel="2">
      <c r="A272" s="607" t="s">
        <v>1401</v>
      </c>
      <c r="B272" s="318" t="s">
        <v>1424</v>
      </c>
      <c r="C272" s="211" t="s">
        <v>1425</v>
      </c>
      <c r="D272" s="211"/>
      <c r="E272" s="149" t="s">
        <v>1430</v>
      </c>
      <c r="F272" s="334">
        <v>41</v>
      </c>
      <c r="G272" s="334"/>
      <c r="H272" s="383">
        <f t="shared" si="9"/>
        <v>41</v>
      </c>
      <c r="I272" s="149" t="s">
        <v>392</v>
      </c>
      <c r="J272" s="204" t="s">
        <v>1427</v>
      </c>
      <c r="K272" s="222" t="s">
        <v>1428</v>
      </c>
      <c r="L272" s="204" t="s">
        <v>1429</v>
      </c>
      <c r="M272" s="149" t="s">
        <v>693</v>
      </c>
      <c r="N272" s="151" t="s">
        <v>372</v>
      </c>
      <c r="O272" s="240">
        <v>45161</v>
      </c>
      <c r="P272" s="240" t="s">
        <v>357</v>
      </c>
      <c r="Q272" s="240" t="s">
        <v>357</v>
      </c>
      <c r="R272" s="240">
        <v>45161</v>
      </c>
      <c r="S272" s="191">
        <v>44834</v>
      </c>
      <c r="T272" s="199">
        <v>44834</v>
      </c>
      <c r="U272" s="198">
        <v>44834</v>
      </c>
      <c r="V272" s="315" t="s">
        <v>396</v>
      </c>
      <c r="W272" s="516">
        <v>45161</v>
      </c>
      <c r="X272" s="553">
        <v>45161</v>
      </c>
      <c r="Y272" s="517" t="s">
        <v>374</v>
      </c>
    </row>
    <row r="273" spans="1:25" s="104" customFormat="1" ht="34.35" customHeight="1" outlineLevel="2">
      <c r="A273" s="607" t="s">
        <v>1401</v>
      </c>
      <c r="B273" s="318" t="s">
        <v>1424</v>
      </c>
      <c r="C273" s="321" t="s">
        <v>1431</v>
      </c>
      <c r="D273" s="321"/>
      <c r="E273" s="216" t="s">
        <v>1432</v>
      </c>
      <c r="F273" s="330">
        <v>12</v>
      </c>
      <c r="G273" s="330"/>
      <c r="H273" s="382">
        <f t="shared" si="9"/>
        <v>12</v>
      </c>
      <c r="I273" s="222" t="s">
        <v>1</v>
      </c>
      <c r="J273" s="222" t="s">
        <v>1433</v>
      </c>
      <c r="K273" s="222" t="s">
        <v>1434</v>
      </c>
      <c r="L273" s="222" t="s">
        <v>1435</v>
      </c>
      <c r="M273" s="216" t="s">
        <v>371</v>
      </c>
      <c r="N273" s="219" t="s">
        <v>372</v>
      </c>
      <c r="O273" s="240">
        <v>45161</v>
      </c>
      <c r="P273" s="240" t="s">
        <v>357</v>
      </c>
      <c r="Q273" s="240" t="s">
        <v>357</v>
      </c>
      <c r="R273" s="240">
        <v>45161</v>
      </c>
      <c r="S273" s="191">
        <v>45161</v>
      </c>
      <c r="T273" s="199">
        <v>45161</v>
      </c>
      <c r="U273" s="198">
        <v>45161</v>
      </c>
      <c r="V273" s="315" t="s">
        <v>379</v>
      </c>
      <c r="W273" s="516">
        <v>45161</v>
      </c>
      <c r="X273" s="553">
        <v>45161</v>
      </c>
      <c r="Y273" s="517" t="s">
        <v>350</v>
      </c>
    </row>
    <row r="274" spans="1:25" s="104" customFormat="1" ht="34.35" customHeight="1" outlineLevel="2">
      <c r="A274" s="607" t="s">
        <v>1401</v>
      </c>
      <c r="B274" s="318" t="s">
        <v>1424</v>
      </c>
      <c r="C274" s="321" t="s">
        <v>1436</v>
      </c>
      <c r="D274" s="321"/>
      <c r="E274" s="216" t="s">
        <v>1437</v>
      </c>
      <c r="F274" s="330">
        <v>60</v>
      </c>
      <c r="G274" s="330"/>
      <c r="H274" s="382">
        <f t="shared" si="9"/>
        <v>60</v>
      </c>
      <c r="I274" s="222" t="s">
        <v>1</v>
      </c>
      <c r="J274" s="222" t="s">
        <v>1438</v>
      </c>
      <c r="K274" s="222" t="s">
        <v>1439</v>
      </c>
      <c r="L274" s="222" t="s">
        <v>1440</v>
      </c>
      <c r="M274" s="216" t="s">
        <v>347</v>
      </c>
      <c r="N274" s="219" t="s">
        <v>372</v>
      </c>
      <c r="O274" s="240">
        <v>45161</v>
      </c>
      <c r="P274" s="240" t="s">
        <v>357</v>
      </c>
      <c r="Q274" s="240" t="s">
        <v>357</v>
      </c>
      <c r="R274" s="240">
        <v>45161</v>
      </c>
      <c r="S274" s="191">
        <v>45161</v>
      </c>
      <c r="T274" s="199">
        <v>45161</v>
      </c>
      <c r="U274" s="198">
        <v>45161</v>
      </c>
      <c r="V274" s="515" t="s">
        <v>379</v>
      </c>
      <c r="W274" s="516">
        <v>45161</v>
      </c>
      <c r="X274" s="553">
        <v>45161</v>
      </c>
      <c r="Y274" s="517" t="s">
        <v>374</v>
      </c>
    </row>
    <row r="275" spans="1:25" s="104" customFormat="1" ht="34.35" customHeight="1" outlineLevel="2">
      <c r="A275" s="607" t="s">
        <v>1401</v>
      </c>
      <c r="B275" s="318" t="s">
        <v>1424</v>
      </c>
      <c r="C275" s="321" t="s">
        <v>1441</v>
      </c>
      <c r="D275" s="321"/>
      <c r="E275" s="216" t="s">
        <v>1442</v>
      </c>
      <c r="F275" s="330">
        <v>80</v>
      </c>
      <c r="G275" s="330"/>
      <c r="H275" s="382">
        <f t="shared" si="9"/>
        <v>80</v>
      </c>
      <c r="I275" s="216" t="s">
        <v>392</v>
      </c>
      <c r="J275" s="222" t="s">
        <v>1443</v>
      </c>
      <c r="K275" s="222" t="s">
        <v>1444</v>
      </c>
      <c r="L275" s="222" t="s">
        <v>1445</v>
      </c>
      <c r="M275" s="216" t="s">
        <v>395</v>
      </c>
      <c r="N275" s="219" t="s">
        <v>372</v>
      </c>
      <c r="O275" s="240">
        <v>45161</v>
      </c>
      <c r="P275" s="240" t="s">
        <v>357</v>
      </c>
      <c r="Q275" s="240" t="s">
        <v>357</v>
      </c>
      <c r="R275" s="240">
        <v>45161</v>
      </c>
      <c r="S275" s="191">
        <v>45161</v>
      </c>
      <c r="T275" s="199">
        <v>45161</v>
      </c>
      <c r="U275" s="198">
        <v>45161</v>
      </c>
      <c r="V275" s="515" t="s">
        <v>379</v>
      </c>
      <c r="W275" s="516">
        <v>45161</v>
      </c>
      <c r="X275" s="553">
        <v>45161</v>
      </c>
      <c r="Y275" s="517" t="s">
        <v>350</v>
      </c>
    </row>
    <row r="276" spans="1:25" s="104" customFormat="1" ht="34.35" customHeight="1" outlineLevel="2">
      <c r="A276" s="607" t="s">
        <v>1401</v>
      </c>
      <c r="B276" s="318" t="s">
        <v>1424</v>
      </c>
      <c r="C276" s="321" t="s">
        <v>1425</v>
      </c>
      <c r="D276" s="321"/>
      <c r="E276" s="216" t="s">
        <v>1446</v>
      </c>
      <c r="F276" s="330">
        <v>62</v>
      </c>
      <c r="G276" s="330"/>
      <c r="H276" s="382">
        <f t="shared" si="9"/>
        <v>62</v>
      </c>
      <c r="I276" s="216" t="s">
        <v>392</v>
      </c>
      <c r="J276" s="222" t="s">
        <v>1447</v>
      </c>
      <c r="K276" s="222" t="s">
        <v>1448</v>
      </c>
      <c r="L276" s="222" t="s">
        <v>1449</v>
      </c>
      <c r="M276" s="216" t="s">
        <v>395</v>
      </c>
      <c r="N276" s="219" t="s">
        <v>372</v>
      </c>
      <c r="O276" s="240">
        <v>45161</v>
      </c>
      <c r="P276" s="240" t="s">
        <v>357</v>
      </c>
      <c r="Q276" s="240" t="s">
        <v>357</v>
      </c>
      <c r="R276" s="240">
        <v>45161</v>
      </c>
      <c r="S276" s="191">
        <v>45161</v>
      </c>
      <c r="T276" s="199">
        <v>45161</v>
      </c>
      <c r="U276" s="198">
        <v>45161</v>
      </c>
      <c r="V276" s="515" t="s">
        <v>379</v>
      </c>
      <c r="W276" s="516">
        <v>45161</v>
      </c>
      <c r="X276" s="553">
        <v>45161</v>
      </c>
      <c r="Y276" s="517" t="s">
        <v>374</v>
      </c>
    </row>
    <row r="277" spans="1:25" s="104" customFormat="1" ht="34.35" customHeight="1" outlineLevel="2">
      <c r="A277" s="607" t="s">
        <v>1401</v>
      </c>
      <c r="B277" s="318" t="s">
        <v>1424</v>
      </c>
      <c r="C277" s="321" t="s">
        <v>1431</v>
      </c>
      <c r="D277" s="321"/>
      <c r="E277" s="216" t="s">
        <v>1450</v>
      </c>
      <c r="F277" s="330">
        <v>80</v>
      </c>
      <c r="G277" s="330"/>
      <c r="H277" s="382">
        <f t="shared" si="9"/>
        <v>80</v>
      </c>
      <c r="I277" s="216" t="s">
        <v>392</v>
      </c>
      <c r="J277" s="222" t="s">
        <v>1451</v>
      </c>
      <c r="K277" s="222" t="s">
        <v>1452</v>
      </c>
      <c r="L277" s="222" t="s">
        <v>1453</v>
      </c>
      <c r="M277" s="216" t="s">
        <v>395</v>
      </c>
      <c r="N277" s="219" t="s">
        <v>372</v>
      </c>
      <c r="O277" s="240">
        <v>45161</v>
      </c>
      <c r="P277" s="240" t="s">
        <v>357</v>
      </c>
      <c r="Q277" s="240" t="s">
        <v>357</v>
      </c>
      <c r="R277" s="240">
        <v>45161</v>
      </c>
      <c r="S277" s="191">
        <v>45161</v>
      </c>
      <c r="T277" s="199">
        <v>45161</v>
      </c>
      <c r="U277" s="198">
        <v>45161</v>
      </c>
      <c r="V277" s="515" t="s">
        <v>379</v>
      </c>
      <c r="W277" s="516">
        <v>45161</v>
      </c>
      <c r="X277" s="553">
        <v>45161</v>
      </c>
      <c r="Y277" s="517" t="s">
        <v>374</v>
      </c>
    </row>
    <row r="278" spans="1:25" s="104" customFormat="1" ht="34.35" customHeight="1" outlineLevel="2">
      <c r="A278" s="607" t="s">
        <v>1401</v>
      </c>
      <c r="B278" s="372">
        <v>703</v>
      </c>
      <c r="C278" s="232" t="s">
        <v>1454</v>
      </c>
      <c r="D278" s="201">
        <v>44797</v>
      </c>
      <c r="E278" s="216" t="s">
        <v>1455</v>
      </c>
      <c r="F278" s="330">
        <v>60</v>
      </c>
      <c r="G278" s="330">
        <v>0</v>
      </c>
      <c r="H278" s="382">
        <f t="shared" si="9"/>
        <v>60</v>
      </c>
      <c r="I278" s="232" t="s">
        <v>1</v>
      </c>
      <c r="J278" s="361">
        <v>30062356</v>
      </c>
      <c r="K278" s="222"/>
      <c r="L278" s="232" t="s">
        <v>1456</v>
      </c>
      <c r="M278" s="232" t="s">
        <v>486</v>
      </c>
      <c r="N278" s="232" t="s">
        <v>402</v>
      </c>
      <c r="O278" s="359">
        <v>45528</v>
      </c>
      <c r="P278" s="333">
        <v>0</v>
      </c>
      <c r="Q278" s="333">
        <v>0</v>
      </c>
      <c r="R278" s="333">
        <v>0</v>
      </c>
      <c r="S278" s="333">
        <v>0</v>
      </c>
      <c r="T278" s="333">
        <v>0</v>
      </c>
      <c r="U278" s="333">
        <v>0</v>
      </c>
      <c r="V278" s="199">
        <v>45528</v>
      </c>
      <c r="W278" s="516">
        <v>45528</v>
      </c>
      <c r="X278" s="553">
        <v>45528</v>
      </c>
      <c r="Y278" s="517" t="s">
        <v>358</v>
      </c>
    </row>
    <row r="279" spans="1:25" s="104" customFormat="1" ht="34.35" customHeight="1" outlineLevel="2">
      <c r="A279" s="607" t="s">
        <v>1401</v>
      </c>
      <c r="B279" s="552" t="s">
        <v>1457</v>
      </c>
      <c r="C279" s="232" t="s">
        <v>1458</v>
      </c>
      <c r="D279" s="201"/>
      <c r="E279" s="216" t="s">
        <v>1459</v>
      </c>
      <c r="F279" s="330">
        <v>21</v>
      </c>
      <c r="G279" s="330"/>
      <c r="H279" s="382">
        <f t="shared" si="9"/>
        <v>21</v>
      </c>
      <c r="I279" s="232" t="s">
        <v>1</v>
      </c>
      <c r="J279" s="361" t="s">
        <v>1460</v>
      </c>
      <c r="K279" s="222"/>
      <c r="L279" s="232"/>
      <c r="M279" s="232" t="s">
        <v>401</v>
      </c>
      <c r="N279" s="358" t="s">
        <v>402</v>
      </c>
      <c r="O279" s="359">
        <v>45317</v>
      </c>
      <c r="P279" s="333"/>
      <c r="Q279" s="333"/>
      <c r="R279" s="333"/>
      <c r="S279" s="551"/>
      <c r="T279" s="333"/>
      <c r="U279" s="333"/>
      <c r="V279" s="199"/>
      <c r="W279" s="516">
        <v>45317</v>
      </c>
      <c r="X279" s="554">
        <v>45199</v>
      </c>
      <c r="Y279" s="517" t="s">
        <v>374</v>
      </c>
    </row>
    <row r="280" spans="1:25" s="104" customFormat="1" ht="34.35" customHeight="1">
      <c r="A280" s="607" t="s">
        <v>1401</v>
      </c>
      <c r="B280" s="293" t="s">
        <v>1461</v>
      </c>
      <c r="C280" s="220" t="s">
        <v>1462</v>
      </c>
      <c r="D280" s="221"/>
      <c r="E280" s="216" t="s">
        <v>1463</v>
      </c>
      <c r="F280" s="347">
        <v>5</v>
      </c>
      <c r="G280" s="347"/>
      <c r="H280" s="382">
        <f t="shared" si="9"/>
        <v>5</v>
      </c>
      <c r="I280" s="222" t="s">
        <v>1</v>
      </c>
      <c r="J280" s="222" t="s">
        <v>1464</v>
      </c>
      <c r="K280" s="222" t="s">
        <v>1465</v>
      </c>
      <c r="L280" s="222" t="s">
        <v>1466</v>
      </c>
      <c r="M280" s="216" t="s">
        <v>371</v>
      </c>
      <c r="N280" s="229" t="s">
        <v>372</v>
      </c>
      <c r="O280" s="240">
        <v>45161</v>
      </c>
      <c r="P280" s="240" t="s">
        <v>357</v>
      </c>
      <c r="Q280" s="240" t="s">
        <v>357</v>
      </c>
      <c r="R280" s="240">
        <v>45161</v>
      </c>
      <c r="S280" s="190">
        <v>45161</v>
      </c>
      <c r="T280" s="199">
        <v>45161</v>
      </c>
      <c r="U280" s="198">
        <v>45161</v>
      </c>
      <c r="V280" s="199">
        <v>45161</v>
      </c>
      <c r="W280" s="516">
        <v>45161</v>
      </c>
      <c r="X280" s="553">
        <v>45161</v>
      </c>
      <c r="Y280" s="517" t="s">
        <v>374</v>
      </c>
    </row>
    <row r="281" spans="1:25" s="104" customFormat="1" ht="34.35" customHeight="1">
      <c r="A281" s="607" t="s">
        <v>1401</v>
      </c>
      <c r="B281" s="293" t="s">
        <v>1461</v>
      </c>
      <c r="C281" s="220" t="s">
        <v>1467</v>
      </c>
      <c r="D281" s="221"/>
      <c r="E281" s="216" t="s">
        <v>1463</v>
      </c>
      <c r="F281" s="347">
        <v>6</v>
      </c>
      <c r="G281" s="347"/>
      <c r="H281" s="382">
        <f t="shared" si="9"/>
        <v>6</v>
      </c>
      <c r="I281" s="222" t="s">
        <v>1</v>
      </c>
      <c r="J281" s="222" t="s">
        <v>1468</v>
      </c>
      <c r="K281" s="222" t="s">
        <v>1469</v>
      </c>
      <c r="L281" s="222" t="s">
        <v>1470</v>
      </c>
      <c r="M281" s="216" t="s">
        <v>371</v>
      </c>
      <c r="N281" s="229" t="s">
        <v>372</v>
      </c>
      <c r="O281" s="240">
        <v>45161</v>
      </c>
      <c r="P281" s="240" t="s">
        <v>357</v>
      </c>
      <c r="Q281" s="240" t="s">
        <v>357</v>
      </c>
      <c r="R281" s="240">
        <v>45161</v>
      </c>
      <c r="S281" s="190">
        <v>45161</v>
      </c>
      <c r="T281" s="199">
        <v>45161</v>
      </c>
      <c r="U281" s="198">
        <v>45161</v>
      </c>
      <c r="V281" s="199">
        <v>45161</v>
      </c>
      <c r="W281" s="516">
        <v>45161</v>
      </c>
      <c r="X281" s="553">
        <v>45161</v>
      </c>
      <c r="Y281" s="517" t="s">
        <v>374</v>
      </c>
    </row>
    <row r="282" spans="1:25" s="104" customFormat="1" ht="34.35" customHeight="1">
      <c r="A282" s="607" t="s">
        <v>1401</v>
      </c>
      <c r="B282" s="319" t="s">
        <v>1461</v>
      </c>
      <c r="C282" s="215" t="s">
        <v>1471</v>
      </c>
      <c r="D282" s="225"/>
      <c r="E282" s="216" t="s">
        <v>1463</v>
      </c>
      <c r="F282" s="330">
        <v>60</v>
      </c>
      <c r="G282" s="330"/>
      <c r="H282" s="382">
        <f t="shared" si="9"/>
        <v>60</v>
      </c>
      <c r="I282" s="222" t="s">
        <v>1</v>
      </c>
      <c r="J282" s="222" t="s">
        <v>1472</v>
      </c>
      <c r="K282" s="222" t="s">
        <v>1469</v>
      </c>
      <c r="L282" s="222" t="s">
        <v>1470</v>
      </c>
      <c r="M282" s="216" t="s">
        <v>347</v>
      </c>
      <c r="N282" s="219" t="s">
        <v>372</v>
      </c>
      <c r="O282" s="240">
        <v>45161</v>
      </c>
      <c r="P282" s="240" t="s">
        <v>357</v>
      </c>
      <c r="Q282" s="240" t="s">
        <v>357</v>
      </c>
      <c r="R282" s="240">
        <v>45161</v>
      </c>
      <c r="S282" s="191">
        <v>45161</v>
      </c>
      <c r="T282" s="199">
        <v>45161</v>
      </c>
      <c r="U282" s="198">
        <v>45161</v>
      </c>
      <c r="V282" s="199">
        <v>45161</v>
      </c>
      <c r="W282" s="516">
        <v>45161</v>
      </c>
      <c r="X282" s="553">
        <v>45161</v>
      </c>
      <c r="Y282" s="517" t="s">
        <v>374</v>
      </c>
    </row>
    <row r="283" spans="1:25" s="104" customFormat="1" ht="34.35" customHeight="1" outlineLevel="2">
      <c r="A283" s="607" t="s">
        <v>1401</v>
      </c>
      <c r="B283" s="324" t="s">
        <v>1473</v>
      </c>
      <c r="C283" s="228" t="s">
        <v>506</v>
      </c>
      <c r="D283" s="201">
        <v>44532</v>
      </c>
      <c r="E283" s="216" t="s">
        <v>1474</v>
      </c>
      <c r="F283" s="349">
        <v>20</v>
      </c>
      <c r="G283" s="349"/>
      <c r="H283" s="382">
        <f t="shared" si="9"/>
        <v>20</v>
      </c>
      <c r="I283" s="222" t="s">
        <v>392</v>
      </c>
      <c r="J283" s="222" t="s">
        <v>1475</v>
      </c>
      <c r="K283" s="222" t="s">
        <v>1476</v>
      </c>
      <c r="L283" s="222" t="s">
        <v>1477</v>
      </c>
      <c r="M283" s="216" t="s">
        <v>401</v>
      </c>
      <c r="N283" s="219" t="s">
        <v>402</v>
      </c>
      <c r="O283" s="199">
        <v>44897</v>
      </c>
      <c r="P283" s="240" t="s">
        <v>357</v>
      </c>
      <c r="Q283" s="240" t="s">
        <v>357</v>
      </c>
      <c r="R283" s="240" t="s">
        <v>357</v>
      </c>
      <c r="S283" s="191">
        <v>44897</v>
      </c>
      <c r="T283" s="199">
        <v>44897</v>
      </c>
      <c r="U283" s="198">
        <v>44897</v>
      </c>
      <c r="V283" s="199">
        <v>44897</v>
      </c>
      <c r="W283" s="516">
        <v>45079</v>
      </c>
      <c r="X283" s="553">
        <v>45079</v>
      </c>
      <c r="Y283" s="517" t="s">
        <v>374</v>
      </c>
    </row>
    <row r="284" spans="1:25" s="115" customFormat="1" ht="34.35" customHeight="1" outlineLevel="2">
      <c r="A284" s="607" t="s">
        <v>1401</v>
      </c>
      <c r="B284" s="378" t="s">
        <v>1473</v>
      </c>
      <c r="C284" s="216" t="s">
        <v>1478</v>
      </c>
      <c r="D284" s="201">
        <v>44627</v>
      </c>
      <c r="E284" s="216" t="s">
        <v>1479</v>
      </c>
      <c r="F284" s="349">
        <v>60</v>
      </c>
      <c r="G284" s="349"/>
      <c r="H284" s="382">
        <f>F284-G284</f>
        <v>60</v>
      </c>
      <c r="I284" s="216" t="s">
        <v>392</v>
      </c>
      <c r="J284" s="222" t="s">
        <v>1480</v>
      </c>
      <c r="K284" s="222" t="s">
        <v>1481</v>
      </c>
      <c r="L284" s="222" t="s">
        <v>1482</v>
      </c>
      <c r="M284" s="216" t="s">
        <v>395</v>
      </c>
      <c r="N284" s="229" t="s">
        <v>402</v>
      </c>
      <c r="O284" s="240">
        <v>45358</v>
      </c>
      <c r="P284" s="240" t="s">
        <v>357</v>
      </c>
      <c r="Q284" s="240" t="s">
        <v>357</v>
      </c>
      <c r="R284" s="240" t="s">
        <v>357</v>
      </c>
      <c r="S284" s="189" t="s">
        <v>357</v>
      </c>
      <c r="T284" s="199">
        <v>45358</v>
      </c>
      <c r="U284" s="198">
        <v>45358</v>
      </c>
      <c r="V284" s="199">
        <v>45358</v>
      </c>
      <c r="W284" s="516">
        <v>45352</v>
      </c>
      <c r="X284" s="553">
        <v>45352</v>
      </c>
      <c r="Y284" s="517" t="s">
        <v>350</v>
      </c>
    </row>
    <row r="285" spans="1:25" s="115" customFormat="1" ht="34.35" customHeight="1" outlineLevel="2">
      <c r="A285" s="607" t="s">
        <v>1401</v>
      </c>
      <c r="B285" s="378" t="s">
        <v>1473</v>
      </c>
      <c r="C285" s="216" t="s">
        <v>1478</v>
      </c>
      <c r="D285" s="201">
        <v>44587</v>
      </c>
      <c r="E285" s="216" t="s">
        <v>1483</v>
      </c>
      <c r="F285" s="349">
        <v>31</v>
      </c>
      <c r="G285" s="349"/>
      <c r="H285" s="382">
        <f>F285-G285</f>
        <v>31</v>
      </c>
      <c r="I285" s="216" t="s">
        <v>1</v>
      </c>
      <c r="J285" s="222" t="s">
        <v>1484</v>
      </c>
      <c r="K285" s="222" t="s">
        <v>1485</v>
      </c>
      <c r="L285" s="222" t="s">
        <v>1486</v>
      </c>
      <c r="M285" s="216" t="s">
        <v>347</v>
      </c>
      <c r="N285" s="229" t="s">
        <v>402</v>
      </c>
      <c r="O285" s="240">
        <v>45317</v>
      </c>
      <c r="P285" s="240" t="s">
        <v>357</v>
      </c>
      <c r="Q285" s="240" t="s">
        <v>357</v>
      </c>
      <c r="R285" s="240" t="s">
        <v>357</v>
      </c>
      <c r="S285" s="189" t="s">
        <v>357</v>
      </c>
      <c r="T285" s="199">
        <v>45317</v>
      </c>
      <c r="U285" s="198">
        <v>45317</v>
      </c>
      <c r="V285" s="199">
        <v>45317</v>
      </c>
      <c r="W285" s="516">
        <v>45296</v>
      </c>
      <c r="X285" s="553">
        <v>45296</v>
      </c>
      <c r="Y285" s="517" t="s">
        <v>374</v>
      </c>
    </row>
    <row r="286" spans="1:25" s="115" customFormat="1" ht="34.35" customHeight="1" outlineLevel="2">
      <c r="A286" s="607" t="s">
        <v>1401</v>
      </c>
      <c r="B286" s="372">
        <v>705</v>
      </c>
      <c r="C286" s="232" t="s">
        <v>676</v>
      </c>
      <c r="D286" s="332">
        <v>44797</v>
      </c>
      <c r="E286" s="216" t="s">
        <v>1487</v>
      </c>
      <c r="F286" s="330">
        <v>100</v>
      </c>
      <c r="G286" s="330">
        <v>0</v>
      </c>
      <c r="H286" s="330">
        <v>100</v>
      </c>
      <c r="I286" s="232" t="s">
        <v>392</v>
      </c>
      <c r="J286" s="361">
        <v>30062351</v>
      </c>
      <c r="K286" s="222"/>
      <c r="L286" s="232" t="s">
        <v>1488</v>
      </c>
      <c r="M286" s="232" t="s">
        <v>492</v>
      </c>
      <c r="N286" s="331" t="s">
        <v>402</v>
      </c>
      <c r="O286" s="359">
        <v>45528</v>
      </c>
      <c r="P286" s="333">
        <v>0</v>
      </c>
      <c r="Q286" s="333">
        <v>0</v>
      </c>
      <c r="R286" s="333">
        <v>0</v>
      </c>
      <c r="S286" s="333">
        <v>0</v>
      </c>
      <c r="T286" s="333">
        <v>0</v>
      </c>
      <c r="U286" s="333">
        <v>0</v>
      </c>
      <c r="V286" s="199">
        <v>45528</v>
      </c>
      <c r="W286" s="316">
        <v>45230</v>
      </c>
      <c r="X286" s="554">
        <v>45230</v>
      </c>
      <c r="Y286" s="517" t="s">
        <v>374</v>
      </c>
    </row>
    <row r="287" spans="1:25" s="115" customFormat="1" ht="34.35" customHeight="1" outlineLevel="2">
      <c r="A287" s="607" t="s">
        <v>1401</v>
      </c>
      <c r="B287" s="372">
        <v>705</v>
      </c>
      <c r="C287" s="232" t="s">
        <v>676</v>
      </c>
      <c r="D287" s="332">
        <v>44797</v>
      </c>
      <c r="E287" s="216" t="s">
        <v>1489</v>
      </c>
      <c r="F287" s="330">
        <v>78</v>
      </c>
      <c r="G287" s="330">
        <v>0</v>
      </c>
      <c r="H287" s="330">
        <v>78</v>
      </c>
      <c r="I287" s="232" t="s">
        <v>392</v>
      </c>
      <c r="J287" s="361">
        <v>30061959</v>
      </c>
      <c r="K287" s="222"/>
      <c r="L287" s="232" t="s">
        <v>1490</v>
      </c>
      <c r="M287" s="232" t="s">
        <v>492</v>
      </c>
      <c r="N287" s="331" t="s">
        <v>402</v>
      </c>
      <c r="O287" s="359">
        <v>45528</v>
      </c>
      <c r="P287" s="333">
        <v>0</v>
      </c>
      <c r="Q287" s="333">
        <v>0</v>
      </c>
      <c r="R287" s="333">
        <v>0</v>
      </c>
      <c r="S287" s="333">
        <v>0</v>
      </c>
      <c r="T287" s="333">
        <v>0</v>
      </c>
      <c r="U287" s="333">
        <v>0</v>
      </c>
      <c r="V287" s="199">
        <v>45528</v>
      </c>
      <c r="W287" s="516">
        <v>45528</v>
      </c>
      <c r="X287" s="553">
        <v>45528</v>
      </c>
      <c r="Y287" s="517" t="s">
        <v>358</v>
      </c>
    </row>
    <row r="288" spans="1:25" s="115" customFormat="1" ht="34.35" customHeight="1" outlineLevel="2">
      <c r="A288" s="607" t="s">
        <v>1401</v>
      </c>
      <c r="B288" s="372">
        <v>705</v>
      </c>
      <c r="C288" s="232" t="s">
        <v>676</v>
      </c>
      <c r="D288" s="332">
        <v>44797</v>
      </c>
      <c r="E288" s="216" t="s">
        <v>1483</v>
      </c>
      <c r="F288" s="330">
        <v>49</v>
      </c>
      <c r="G288" s="330">
        <v>0</v>
      </c>
      <c r="H288" s="330">
        <v>49</v>
      </c>
      <c r="I288" s="232" t="s">
        <v>1</v>
      </c>
      <c r="J288" s="361">
        <v>30061997</v>
      </c>
      <c r="K288" s="222"/>
      <c r="L288" s="232" t="s">
        <v>1486</v>
      </c>
      <c r="M288" s="232" t="s">
        <v>401</v>
      </c>
      <c r="N288" s="331" t="s">
        <v>402</v>
      </c>
      <c r="O288" s="359">
        <v>45162</v>
      </c>
      <c r="P288" s="333">
        <v>0</v>
      </c>
      <c r="Q288" s="333">
        <v>0</v>
      </c>
      <c r="R288" s="333">
        <v>0</v>
      </c>
      <c r="S288" s="333">
        <v>0</v>
      </c>
      <c r="T288" s="333">
        <v>0</v>
      </c>
      <c r="U288" s="333">
        <v>0</v>
      </c>
      <c r="V288" s="199">
        <v>45162</v>
      </c>
      <c r="W288" s="516">
        <v>45162</v>
      </c>
      <c r="X288" s="553">
        <v>45296</v>
      </c>
      <c r="Y288" s="517" t="s">
        <v>374</v>
      </c>
    </row>
    <row r="289" spans="1:25" s="115" customFormat="1" ht="34.35" customHeight="1" outlineLevel="2">
      <c r="A289" s="607" t="s">
        <v>1401</v>
      </c>
      <c r="B289" s="378" t="s">
        <v>1491</v>
      </c>
      <c r="C289" s="216" t="s">
        <v>506</v>
      </c>
      <c r="D289" s="201">
        <v>44550</v>
      </c>
      <c r="E289" s="216" t="s">
        <v>1492</v>
      </c>
      <c r="F289" s="349">
        <v>20</v>
      </c>
      <c r="G289" s="349"/>
      <c r="H289" s="382">
        <f t="shared" si="9"/>
        <v>20</v>
      </c>
      <c r="I289" s="216" t="s">
        <v>392</v>
      </c>
      <c r="J289" s="222" t="s">
        <v>1493</v>
      </c>
      <c r="K289" s="222" t="s">
        <v>1494</v>
      </c>
      <c r="L289" s="222" t="s">
        <v>1495</v>
      </c>
      <c r="M289" s="216" t="s">
        <v>465</v>
      </c>
      <c r="N289" s="219" t="s">
        <v>402</v>
      </c>
      <c r="O289" s="199">
        <v>44732</v>
      </c>
      <c r="P289" s="240" t="s">
        <v>357</v>
      </c>
      <c r="Q289" s="240" t="s">
        <v>357</v>
      </c>
      <c r="R289" s="240" t="s">
        <v>357</v>
      </c>
      <c r="S289" s="191">
        <v>44732</v>
      </c>
      <c r="T289" s="199">
        <v>45161</v>
      </c>
      <c r="U289" s="198">
        <v>45161</v>
      </c>
      <c r="V289" s="315" t="s">
        <v>379</v>
      </c>
      <c r="W289" s="516">
        <v>45163</v>
      </c>
      <c r="X289" s="553">
        <v>45163</v>
      </c>
      <c r="Y289" s="517" t="s">
        <v>350</v>
      </c>
    </row>
    <row r="290" spans="1:25" s="115" customFormat="1" ht="34.35" customHeight="1" outlineLevel="2">
      <c r="A290" s="607" t="s">
        <v>1401</v>
      </c>
      <c r="B290" s="378" t="s">
        <v>1491</v>
      </c>
      <c r="C290" s="149" t="s">
        <v>1478</v>
      </c>
      <c r="D290" s="149"/>
      <c r="E290" s="149" t="s">
        <v>1496</v>
      </c>
      <c r="F290" s="348">
        <v>27</v>
      </c>
      <c r="G290" s="348"/>
      <c r="H290" s="383">
        <f t="shared" si="9"/>
        <v>27</v>
      </c>
      <c r="I290" s="149" t="s">
        <v>392</v>
      </c>
      <c r="J290" s="204" t="s">
        <v>1497</v>
      </c>
      <c r="K290" s="222" t="s">
        <v>1498</v>
      </c>
      <c r="L290" s="204" t="s">
        <v>1499</v>
      </c>
      <c r="M290" s="149" t="s">
        <v>693</v>
      </c>
      <c r="N290" s="151" t="s">
        <v>372</v>
      </c>
      <c r="O290" s="240">
        <v>45161</v>
      </c>
      <c r="P290" s="240" t="s">
        <v>357</v>
      </c>
      <c r="Q290" s="240" t="s">
        <v>357</v>
      </c>
      <c r="R290" s="240">
        <v>45161</v>
      </c>
      <c r="S290" s="191">
        <v>44986</v>
      </c>
      <c r="T290" s="199">
        <v>44986</v>
      </c>
      <c r="U290" s="198">
        <v>44986</v>
      </c>
      <c r="V290" s="515" t="s">
        <v>1291</v>
      </c>
      <c r="W290" s="516">
        <v>45199</v>
      </c>
      <c r="X290" s="553">
        <v>45199</v>
      </c>
      <c r="Y290" s="517" t="s">
        <v>374</v>
      </c>
    </row>
    <row r="291" spans="1:25" s="104" customFormat="1" ht="34.35" customHeight="1">
      <c r="A291" s="607" t="s">
        <v>1401</v>
      </c>
      <c r="B291" s="319" t="s">
        <v>1491</v>
      </c>
      <c r="C291" s="228" t="s">
        <v>1478</v>
      </c>
      <c r="D291" s="228"/>
      <c r="E291" s="216" t="s">
        <v>1500</v>
      </c>
      <c r="F291" s="330">
        <v>80</v>
      </c>
      <c r="G291" s="330"/>
      <c r="H291" s="382">
        <f t="shared" si="9"/>
        <v>80</v>
      </c>
      <c r="I291" s="216" t="s">
        <v>392</v>
      </c>
      <c r="J291" s="222" t="s">
        <v>1501</v>
      </c>
      <c r="K291" s="222" t="s">
        <v>1502</v>
      </c>
      <c r="L291" s="222" t="s">
        <v>1503</v>
      </c>
      <c r="M291" s="216" t="s">
        <v>395</v>
      </c>
      <c r="N291" s="219" t="s">
        <v>372</v>
      </c>
      <c r="O291" s="240">
        <v>45161</v>
      </c>
      <c r="P291" s="240" t="s">
        <v>357</v>
      </c>
      <c r="Q291" s="240" t="s">
        <v>357</v>
      </c>
      <c r="R291" s="240">
        <v>45161</v>
      </c>
      <c r="S291" s="191">
        <v>44804</v>
      </c>
      <c r="T291" s="199">
        <v>44804</v>
      </c>
      <c r="U291" s="198">
        <v>44804</v>
      </c>
      <c r="V291" s="515" t="s">
        <v>379</v>
      </c>
      <c r="W291" s="516">
        <v>45163</v>
      </c>
      <c r="X291" s="553">
        <v>45161</v>
      </c>
      <c r="Y291" s="517" t="s">
        <v>350</v>
      </c>
    </row>
    <row r="292" spans="1:25" s="104" customFormat="1" ht="34.35" customHeight="1">
      <c r="A292" s="607" t="s">
        <v>1401</v>
      </c>
      <c r="B292" s="319" t="s">
        <v>1491</v>
      </c>
      <c r="C292" s="228" t="s">
        <v>1478</v>
      </c>
      <c r="D292" s="228"/>
      <c r="E292" s="216" t="s">
        <v>1504</v>
      </c>
      <c r="F292" s="330">
        <v>80</v>
      </c>
      <c r="G292" s="330"/>
      <c r="H292" s="382">
        <f t="shared" si="9"/>
        <v>80</v>
      </c>
      <c r="I292" s="216" t="s">
        <v>392</v>
      </c>
      <c r="J292" s="222" t="s">
        <v>1505</v>
      </c>
      <c r="K292" s="222" t="s">
        <v>1506</v>
      </c>
      <c r="L292" s="222" t="s">
        <v>1507</v>
      </c>
      <c r="M292" s="216" t="s">
        <v>395</v>
      </c>
      <c r="N292" s="219" t="s">
        <v>372</v>
      </c>
      <c r="O292" s="240">
        <v>45161</v>
      </c>
      <c r="P292" s="240" t="s">
        <v>357</v>
      </c>
      <c r="Q292" s="240" t="s">
        <v>357</v>
      </c>
      <c r="R292" s="240">
        <v>45161</v>
      </c>
      <c r="S292" s="191">
        <v>44926</v>
      </c>
      <c r="T292" s="199">
        <v>44926</v>
      </c>
      <c r="U292" s="198">
        <v>44926</v>
      </c>
      <c r="V292" s="515" t="s">
        <v>1508</v>
      </c>
      <c r="W292" s="516">
        <v>45046</v>
      </c>
      <c r="X292" s="553">
        <v>45046</v>
      </c>
      <c r="Y292" s="517" t="s">
        <v>545</v>
      </c>
    </row>
    <row r="293" spans="1:25" s="104" customFormat="1" ht="34.35" customHeight="1">
      <c r="A293" s="607" t="s">
        <v>1401</v>
      </c>
      <c r="B293" s="319" t="s">
        <v>1491</v>
      </c>
      <c r="C293" s="228" t="s">
        <v>1478</v>
      </c>
      <c r="D293" s="228"/>
      <c r="E293" s="216" t="s">
        <v>1509</v>
      </c>
      <c r="F293" s="330">
        <v>60</v>
      </c>
      <c r="G293" s="330"/>
      <c r="H293" s="382">
        <f t="shared" si="9"/>
        <v>60</v>
      </c>
      <c r="I293" s="216" t="s">
        <v>392</v>
      </c>
      <c r="J293" s="222" t="s">
        <v>1510</v>
      </c>
      <c r="K293" s="222" t="s">
        <v>1511</v>
      </c>
      <c r="L293" s="222" t="s">
        <v>1512</v>
      </c>
      <c r="M293" s="216" t="s">
        <v>395</v>
      </c>
      <c r="N293" s="219" t="s">
        <v>372</v>
      </c>
      <c r="O293" s="240">
        <v>45161</v>
      </c>
      <c r="P293" s="240" t="s">
        <v>357</v>
      </c>
      <c r="Q293" s="240" t="s">
        <v>357</v>
      </c>
      <c r="R293" s="240">
        <v>45161</v>
      </c>
      <c r="S293" s="191">
        <v>44926</v>
      </c>
      <c r="T293" s="199">
        <v>44926</v>
      </c>
      <c r="U293" s="198">
        <v>44926</v>
      </c>
      <c r="V293" s="515" t="s">
        <v>379</v>
      </c>
      <c r="W293" s="516">
        <v>45161</v>
      </c>
      <c r="X293" s="553">
        <v>45161</v>
      </c>
      <c r="Y293" s="517" t="s">
        <v>374</v>
      </c>
    </row>
    <row r="294" spans="1:25" s="104" customFormat="1" ht="34.35" customHeight="1">
      <c r="A294" s="607" t="s">
        <v>1401</v>
      </c>
      <c r="B294" s="319" t="s">
        <v>1491</v>
      </c>
      <c r="C294" s="228" t="s">
        <v>1478</v>
      </c>
      <c r="D294" s="201">
        <v>44550</v>
      </c>
      <c r="E294" s="216" t="s">
        <v>1509</v>
      </c>
      <c r="F294" s="330">
        <v>40</v>
      </c>
      <c r="G294" s="330"/>
      <c r="H294" s="382">
        <f t="shared" si="9"/>
        <v>40</v>
      </c>
      <c r="I294" s="216" t="s">
        <v>392</v>
      </c>
      <c r="J294" s="222" t="s">
        <v>1510</v>
      </c>
      <c r="K294" s="222" t="s">
        <v>1511</v>
      </c>
      <c r="L294" s="222" t="s">
        <v>1512</v>
      </c>
      <c r="M294" s="216" t="s">
        <v>401</v>
      </c>
      <c r="N294" s="219" t="s">
        <v>402</v>
      </c>
      <c r="O294" s="199">
        <v>44915</v>
      </c>
      <c r="P294" s="240" t="s">
        <v>357</v>
      </c>
      <c r="Q294" s="240" t="s">
        <v>357</v>
      </c>
      <c r="R294" s="240" t="s">
        <v>357</v>
      </c>
      <c r="S294" s="191">
        <v>44915</v>
      </c>
      <c r="T294" s="199">
        <v>44926</v>
      </c>
      <c r="U294" s="198">
        <v>44915</v>
      </c>
      <c r="V294" s="515" t="s">
        <v>379</v>
      </c>
      <c r="W294" s="516">
        <v>45161</v>
      </c>
      <c r="X294" s="553">
        <v>45161</v>
      </c>
      <c r="Y294" s="517" t="s">
        <v>374</v>
      </c>
    </row>
    <row r="295" spans="1:25" s="104" customFormat="1" ht="34.35" customHeight="1">
      <c r="A295" s="607" t="s">
        <v>1401</v>
      </c>
      <c r="B295" s="372">
        <v>706</v>
      </c>
      <c r="C295" s="232" t="s">
        <v>676</v>
      </c>
      <c r="D295" s="201">
        <v>44797</v>
      </c>
      <c r="E295" s="216" t="s">
        <v>1513</v>
      </c>
      <c r="F295" s="330">
        <v>19</v>
      </c>
      <c r="G295" s="330">
        <v>0</v>
      </c>
      <c r="H295" s="358">
        <v>19</v>
      </c>
      <c r="I295" s="232" t="s">
        <v>392</v>
      </c>
      <c r="J295" s="361">
        <v>30052846</v>
      </c>
      <c r="K295" s="222"/>
      <c r="L295" s="232" t="s">
        <v>1514</v>
      </c>
      <c r="M295" s="216" t="s">
        <v>401</v>
      </c>
      <c r="N295" s="331" t="s">
        <v>402</v>
      </c>
      <c r="O295" s="359">
        <v>45162</v>
      </c>
      <c r="P295" s="333">
        <v>0</v>
      </c>
      <c r="Q295" s="333">
        <v>0</v>
      </c>
      <c r="R295" s="333">
        <v>0</v>
      </c>
      <c r="S295" s="333">
        <v>0</v>
      </c>
      <c r="T295" s="333">
        <v>0</v>
      </c>
      <c r="U295" s="333">
        <v>0</v>
      </c>
      <c r="V295" s="199">
        <v>45162</v>
      </c>
      <c r="W295" s="316">
        <v>45169</v>
      </c>
      <c r="X295" s="554">
        <v>45169</v>
      </c>
      <c r="Y295" s="517" t="s">
        <v>374</v>
      </c>
    </row>
    <row r="296" spans="1:25" s="104" customFormat="1" ht="34.35" customHeight="1">
      <c r="A296" s="607" t="s">
        <v>1401</v>
      </c>
      <c r="B296" s="372">
        <v>706</v>
      </c>
      <c r="C296" s="232" t="s">
        <v>676</v>
      </c>
      <c r="D296" s="201">
        <v>44797</v>
      </c>
      <c r="E296" s="216" t="s">
        <v>1515</v>
      </c>
      <c r="F296" s="330">
        <v>100</v>
      </c>
      <c r="G296" s="330">
        <v>0</v>
      </c>
      <c r="H296" s="358">
        <v>100</v>
      </c>
      <c r="I296" s="232" t="s">
        <v>392</v>
      </c>
      <c r="J296" s="361">
        <v>30062416</v>
      </c>
      <c r="K296" s="222"/>
      <c r="L296" s="232" t="s">
        <v>1516</v>
      </c>
      <c r="M296" s="232" t="s">
        <v>492</v>
      </c>
      <c r="N296" s="331" t="s">
        <v>402</v>
      </c>
      <c r="O296" s="359">
        <v>45528</v>
      </c>
      <c r="P296" s="333">
        <v>0</v>
      </c>
      <c r="Q296" s="333">
        <v>0</v>
      </c>
      <c r="R296" s="333">
        <v>0</v>
      </c>
      <c r="S296" s="333">
        <v>0</v>
      </c>
      <c r="T296" s="333">
        <v>0</v>
      </c>
      <c r="U296" s="333">
        <v>0</v>
      </c>
      <c r="V296" s="199">
        <v>45528</v>
      </c>
      <c r="W296" s="516">
        <v>45528</v>
      </c>
      <c r="X296" s="553">
        <v>45535</v>
      </c>
      <c r="Y296" s="517" t="s">
        <v>374</v>
      </c>
    </row>
    <row r="297" spans="1:25" s="104" customFormat="1" ht="34.35" customHeight="1">
      <c r="A297" s="607" t="s">
        <v>1401</v>
      </c>
      <c r="B297" s="319" t="s">
        <v>1517</v>
      </c>
      <c r="C297" s="207" t="s">
        <v>1478</v>
      </c>
      <c r="D297" s="207"/>
      <c r="E297" s="149" t="s">
        <v>1518</v>
      </c>
      <c r="F297" s="334">
        <v>80</v>
      </c>
      <c r="G297" s="334"/>
      <c r="H297" s="383">
        <f t="shared" si="9"/>
        <v>80</v>
      </c>
      <c r="I297" s="149" t="s">
        <v>392</v>
      </c>
      <c r="J297" s="204" t="s">
        <v>1519</v>
      </c>
      <c r="K297" s="222" t="s">
        <v>1520</v>
      </c>
      <c r="L297" s="204" t="s">
        <v>1521</v>
      </c>
      <c r="M297" s="149" t="s">
        <v>395</v>
      </c>
      <c r="N297" s="151" t="s">
        <v>372</v>
      </c>
      <c r="O297" s="240">
        <v>45161</v>
      </c>
      <c r="P297" s="240" t="s">
        <v>357</v>
      </c>
      <c r="Q297" s="240" t="s">
        <v>357</v>
      </c>
      <c r="R297" s="240">
        <v>45161</v>
      </c>
      <c r="S297" s="191">
        <v>44681</v>
      </c>
      <c r="T297" s="199">
        <v>45046</v>
      </c>
      <c r="U297" s="198">
        <v>45046</v>
      </c>
      <c r="V297" s="515" t="s">
        <v>1308</v>
      </c>
      <c r="W297" s="516">
        <v>45161</v>
      </c>
      <c r="X297" s="553">
        <v>45161</v>
      </c>
      <c r="Y297" s="517" t="s">
        <v>374</v>
      </c>
    </row>
    <row r="298" spans="1:25" s="115" customFormat="1" ht="34.35" customHeight="1" outlineLevel="2">
      <c r="A298" s="607" t="s">
        <v>1401</v>
      </c>
      <c r="B298" s="378" t="s">
        <v>1517</v>
      </c>
      <c r="C298" s="216" t="s">
        <v>1478</v>
      </c>
      <c r="D298" s="216"/>
      <c r="E298" s="216" t="s">
        <v>1522</v>
      </c>
      <c r="F298" s="349">
        <v>78</v>
      </c>
      <c r="G298" s="349"/>
      <c r="H298" s="382">
        <f t="shared" si="9"/>
        <v>78</v>
      </c>
      <c r="I298" s="216" t="s">
        <v>392</v>
      </c>
      <c r="J298" s="222" t="s">
        <v>1523</v>
      </c>
      <c r="K298" s="222" t="s">
        <v>1524</v>
      </c>
      <c r="L298" s="222" t="s">
        <v>1525</v>
      </c>
      <c r="M298" s="216" t="s">
        <v>395</v>
      </c>
      <c r="N298" s="219" t="s">
        <v>372</v>
      </c>
      <c r="O298" s="240">
        <v>45161</v>
      </c>
      <c r="P298" s="240" t="s">
        <v>357</v>
      </c>
      <c r="Q298" s="240" t="s">
        <v>357</v>
      </c>
      <c r="R298" s="240">
        <v>45161</v>
      </c>
      <c r="S298" s="191">
        <v>45017</v>
      </c>
      <c r="T298" s="199">
        <v>45017</v>
      </c>
      <c r="U298" s="198">
        <v>45017</v>
      </c>
      <c r="V298" s="515" t="s">
        <v>1398</v>
      </c>
      <c r="W298" s="516">
        <v>45017</v>
      </c>
      <c r="X298" s="553">
        <v>45017</v>
      </c>
      <c r="Y298" s="517" t="s">
        <v>350</v>
      </c>
    </row>
    <row r="299" spans="1:25" s="104" customFormat="1" ht="34.35" customHeight="1">
      <c r="A299" s="607" t="s">
        <v>1401</v>
      </c>
      <c r="B299" s="319" t="s">
        <v>1517</v>
      </c>
      <c r="C299" s="228" t="s">
        <v>1478</v>
      </c>
      <c r="D299" s="201">
        <v>44627</v>
      </c>
      <c r="E299" s="216" t="s">
        <v>1526</v>
      </c>
      <c r="F299" s="330">
        <v>44</v>
      </c>
      <c r="G299" s="330"/>
      <c r="H299" s="382">
        <f>F299-G299</f>
        <v>44</v>
      </c>
      <c r="I299" s="216" t="s">
        <v>1</v>
      </c>
      <c r="J299" s="222" t="s">
        <v>1527</v>
      </c>
      <c r="K299" s="222" t="s">
        <v>1528</v>
      </c>
      <c r="L299" s="222" t="s">
        <v>1529</v>
      </c>
      <c r="M299" s="216" t="s">
        <v>347</v>
      </c>
      <c r="N299" s="219" t="s">
        <v>402</v>
      </c>
      <c r="O299" s="199">
        <v>45358</v>
      </c>
      <c r="P299" s="240" t="s">
        <v>357</v>
      </c>
      <c r="Q299" s="240" t="s">
        <v>357</v>
      </c>
      <c r="R299" s="240" t="s">
        <v>357</v>
      </c>
      <c r="S299" s="191" t="s">
        <v>357</v>
      </c>
      <c r="T299" s="199">
        <v>45358</v>
      </c>
      <c r="U299" s="198">
        <v>45358</v>
      </c>
      <c r="V299" s="515" t="s">
        <v>1530</v>
      </c>
      <c r="W299" s="516">
        <v>45352</v>
      </c>
      <c r="X299" s="553">
        <v>45352</v>
      </c>
      <c r="Y299" s="517" t="s">
        <v>374</v>
      </c>
    </row>
    <row r="300" spans="1:25" s="115" customFormat="1" ht="34.35" customHeight="1" outlineLevel="2">
      <c r="A300" s="607" t="s">
        <v>1401</v>
      </c>
      <c r="B300" s="378" t="s">
        <v>1517</v>
      </c>
      <c r="C300" s="149" t="s">
        <v>1478</v>
      </c>
      <c r="D300" s="149"/>
      <c r="E300" s="149" t="s">
        <v>1531</v>
      </c>
      <c r="F300" s="348">
        <v>80</v>
      </c>
      <c r="G300" s="348"/>
      <c r="H300" s="383">
        <f t="shared" si="9"/>
        <v>80</v>
      </c>
      <c r="I300" s="149" t="s">
        <v>392</v>
      </c>
      <c r="J300" s="204" t="s">
        <v>1532</v>
      </c>
      <c r="K300" s="222" t="s">
        <v>1533</v>
      </c>
      <c r="L300" s="204" t="s">
        <v>1534</v>
      </c>
      <c r="M300" s="149" t="s">
        <v>395</v>
      </c>
      <c r="N300" s="151" t="s">
        <v>372</v>
      </c>
      <c r="O300" s="240">
        <v>45161</v>
      </c>
      <c r="P300" s="240" t="s">
        <v>357</v>
      </c>
      <c r="Q300" s="240" t="s">
        <v>357</v>
      </c>
      <c r="R300" s="240">
        <v>45161</v>
      </c>
      <c r="S300" s="191">
        <v>45161</v>
      </c>
      <c r="T300" s="199">
        <v>45161</v>
      </c>
      <c r="U300" s="198">
        <v>45161</v>
      </c>
      <c r="V300" s="515" t="s">
        <v>379</v>
      </c>
      <c r="W300" s="516">
        <v>45161</v>
      </c>
      <c r="X300" s="553">
        <v>45161</v>
      </c>
      <c r="Y300" s="517" t="s">
        <v>374</v>
      </c>
    </row>
    <row r="301" spans="1:25" s="104" customFormat="1" ht="34.35" customHeight="1">
      <c r="A301" s="607" t="s">
        <v>1401</v>
      </c>
      <c r="B301" s="319" t="s">
        <v>1517</v>
      </c>
      <c r="C301" s="228" t="s">
        <v>1478</v>
      </c>
      <c r="D301" s="201">
        <v>44550</v>
      </c>
      <c r="E301" s="216" t="s">
        <v>1531</v>
      </c>
      <c r="F301" s="330">
        <v>20</v>
      </c>
      <c r="G301" s="330"/>
      <c r="H301" s="382">
        <f t="shared" si="9"/>
        <v>20</v>
      </c>
      <c r="I301" s="216" t="s">
        <v>392</v>
      </c>
      <c r="J301" s="222" t="s">
        <v>1532</v>
      </c>
      <c r="K301" s="222" t="s">
        <v>1533</v>
      </c>
      <c r="L301" s="222" t="s">
        <v>1534</v>
      </c>
      <c r="M301" s="216" t="s">
        <v>465</v>
      </c>
      <c r="N301" s="219" t="s">
        <v>402</v>
      </c>
      <c r="O301" s="199">
        <v>44732</v>
      </c>
      <c r="P301" s="240" t="s">
        <v>357</v>
      </c>
      <c r="Q301" s="240" t="s">
        <v>357</v>
      </c>
      <c r="R301" s="240" t="s">
        <v>357</v>
      </c>
      <c r="S301" s="191">
        <v>44732</v>
      </c>
      <c r="T301" s="199">
        <v>45161</v>
      </c>
      <c r="U301" s="198">
        <v>45161</v>
      </c>
      <c r="V301" s="315" t="s">
        <v>379</v>
      </c>
      <c r="W301" s="516">
        <v>45161</v>
      </c>
      <c r="X301" s="553">
        <v>45161</v>
      </c>
      <c r="Y301" s="517" t="s">
        <v>374</v>
      </c>
    </row>
    <row r="302" spans="1:25" s="104" customFormat="1" ht="34.35" customHeight="1">
      <c r="A302" s="607" t="s">
        <v>1401</v>
      </c>
      <c r="B302" s="319" t="s">
        <v>1517</v>
      </c>
      <c r="C302" s="207" t="s">
        <v>1478</v>
      </c>
      <c r="D302" s="207"/>
      <c r="E302" s="149" t="s">
        <v>1535</v>
      </c>
      <c r="F302" s="334">
        <v>80</v>
      </c>
      <c r="G302" s="334"/>
      <c r="H302" s="383">
        <f t="shared" si="9"/>
        <v>80</v>
      </c>
      <c r="I302" s="149" t="s">
        <v>392</v>
      </c>
      <c r="J302" s="204" t="s">
        <v>1536</v>
      </c>
      <c r="K302" s="222" t="s">
        <v>1537</v>
      </c>
      <c r="L302" s="204" t="s">
        <v>1538</v>
      </c>
      <c r="M302" s="149" t="s">
        <v>395</v>
      </c>
      <c r="N302" s="151" t="s">
        <v>372</v>
      </c>
      <c r="O302" s="240">
        <v>45161</v>
      </c>
      <c r="P302" s="240" t="s">
        <v>357</v>
      </c>
      <c r="Q302" s="240" t="s">
        <v>357</v>
      </c>
      <c r="R302" s="240">
        <v>45161</v>
      </c>
      <c r="S302" s="191">
        <v>45107</v>
      </c>
      <c r="T302" s="199">
        <v>45107</v>
      </c>
      <c r="U302" s="198">
        <v>45107</v>
      </c>
      <c r="V302" s="315" t="s">
        <v>1271</v>
      </c>
      <c r="W302" s="516">
        <v>45107</v>
      </c>
      <c r="X302" s="553">
        <v>45107</v>
      </c>
      <c r="Y302" s="517" t="s">
        <v>374</v>
      </c>
    </row>
    <row r="303" spans="1:25" s="104" customFormat="1" ht="34.35" customHeight="1">
      <c r="A303" s="607" t="s">
        <v>1401</v>
      </c>
      <c r="B303" s="319" t="s">
        <v>1539</v>
      </c>
      <c r="C303" s="228" t="s">
        <v>506</v>
      </c>
      <c r="D303" s="201">
        <v>44550</v>
      </c>
      <c r="E303" s="216" t="s">
        <v>1540</v>
      </c>
      <c r="F303" s="330">
        <v>98</v>
      </c>
      <c r="G303" s="330"/>
      <c r="H303" s="382">
        <f t="shared" si="9"/>
        <v>98</v>
      </c>
      <c r="I303" s="216" t="s">
        <v>392</v>
      </c>
      <c r="J303" s="222" t="s">
        <v>1541</v>
      </c>
      <c r="K303" s="222" t="s">
        <v>1542</v>
      </c>
      <c r="L303" s="222" t="s">
        <v>1543</v>
      </c>
      <c r="M303" s="216" t="s">
        <v>395</v>
      </c>
      <c r="N303" s="219" t="s">
        <v>402</v>
      </c>
      <c r="O303" s="199">
        <v>45280</v>
      </c>
      <c r="P303" s="240" t="s">
        <v>357</v>
      </c>
      <c r="Q303" s="240" t="s">
        <v>357</v>
      </c>
      <c r="R303" s="240" t="s">
        <v>357</v>
      </c>
      <c r="S303" s="191">
        <v>45280</v>
      </c>
      <c r="T303" s="199">
        <v>45280</v>
      </c>
      <c r="U303" s="198">
        <v>45280</v>
      </c>
      <c r="V303" s="315" t="s">
        <v>1407</v>
      </c>
      <c r="W303" s="516">
        <v>45276</v>
      </c>
      <c r="X303" s="553">
        <v>45276</v>
      </c>
      <c r="Y303" s="517" t="s">
        <v>358</v>
      </c>
    </row>
    <row r="304" spans="1:25" s="104" customFormat="1" ht="34.35" customHeight="1" outlineLevel="2">
      <c r="A304" s="607" t="s">
        <v>1401</v>
      </c>
      <c r="B304" s="319" t="s">
        <v>1539</v>
      </c>
      <c r="C304" s="228" t="s">
        <v>1478</v>
      </c>
      <c r="D304" s="201">
        <v>44627</v>
      </c>
      <c r="E304" s="217" t="s">
        <v>1544</v>
      </c>
      <c r="F304" s="352">
        <v>44</v>
      </c>
      <c r="G304" s="624">
        <v>30</v>
      </c>
      <c r="H304" s="382">
        <f>F304-G304</f>
        <v>14</v>
      </c>
      <c r="I304" s="228" t="s">
        <v>1</v>
      </c>
      <c r="J304" s="223" t="s">
        <v>1545</v>
      </c>
      <c r="K304" s="223"/>
      <c r="L304" s="223" t="s">
        <v>1546</v>
      </c>
      <c r="M304" s="216" t="s">
        <v>347</v>
      </c>
      <c r="N304" s="229" t="s">
        <v>402</v>
      </c>
      <c r="O304" s="240">
        <v>45358</v>
      </c>
      <c r="P304" s="240" t="s">
        <v>357</v>
      </c>
      <c r="Q304" s="240" t="s">
        <v>357</v>
      </c>
      <c r="R304" s="240" t="s">
        <v>357</v>
      </c>
      <c r="S304" s="189" t="s">
        <v>357</v>
      </c>
      <c r="T304" s="199">
        <v>45358</v>
      </c>
      <c r="U304" s="198">
        <v>45358</v>
      </c>
      <c r="V304" s="315" t="s">
        <v>1530</v>
      </c>
      <c r="W304" s="516">
        <v>45352</v>
      </c>
      <c r="X304" s="553">
        <v>45352</v>
      </c>
      <c r="Y304" s="517" t="s">
        <v>358</v>
      </c>
    </row>
    <row r="305" spans="1:25" s="104" customFormat="1" ht="34.35" customHeight="1" outlineLevel="2">
      <c r="A305" s="607" t="s">
        <v>1401</v>
      </c>
      <c r="B305" s="319" t="s">
        <v>1539</v>
      </c>
      <c r="C305" s="228" t="s">
        <v>1478</v>
      </c>
      <c r="D305" s="201">
        <v>44587</v>
      </c>
      <c r="E305" s="217" t="s">
        <v>1547</v>
      </c>
      <c r="F305" s="352">
        <v>44</v>
      </c>
      <c r="G305" s="427">
        <v>39</v>
      </c>
      <c r="H305" s="382">
        <f>F305-G305</f>
        <v>5</v>
      </c>
      <c r="I305" s="228" t="s">
        <v>1</v>
      </c>
      <c r="J305" s="223" t="s">
        <v>1548</v>
      </c>
      <c r="K305" s="223" t="s">
        <v>1549</v>
      </c>
      <c r="L305" s="223" t="s">
        <v>1550</v>
      </c>
      <c r="M305" s="216" t="s">
        <v>347</v>
      </c>
      <c r="N305" s="229" t="s">
        <v>402</v>
      </c>
      <c r="O305" s="240">
        <v>45317</v>
      </c>
      <c r="P305" s="240" t="s">
        <v>357</v>
      </c>
      <c r="Q305" s="240" t="s">
        <v>357</v>
      </c>
      <c r="R305" s="240" t="s">
        <v>357</v>
      </c>
      <c r="S305" s="189" t="s">
        <v>357</v>
      </c>
      <c r="T305" s="199">
        <v>45317</v>
      </c>
      <c r="U305" s="198">
        <v>45317</v>
      </c>
      <c r="V305" s="315" t="s">
        <v>1551</v>
      </c>
      <c r="W305" s="516">
        <v>45310</v>
      </c>
      <c r="X305" s="553">
        <v>45310</v>
      </c>
      <c r="Y305" s="517" t="s">
        <v>358</v>
      </c>
    </row>
    <row r="306" spans="1:25" s="104" customFormat="1" ht="34.35" customHeight="1" outlineLevel="2">
      <c r="A306" s="607" t="s">
        <v>1401</v>
      </c>
      <c r="B306" s="319" t="s">
        <v>1539</v>
      </c>
      <c r="C306" s="207" t="s">
        <v>1478</v>
      </c>
      <c r="D306" s="207"/>
      <c r="E306" s="149" t="s">
        <v>1552</v>
      </c>
      <c r="F306" s="348">
        <v>21</v>
      </c>
      <c r="G306" s="348"/>
      <c r="H306" s="383">
        <f t="shared" si="9"/>
        <v>21</v>
      </c>
      <c r="I306" s="207" t="s">
        <v>1</v>
      </c>
      <c r="J306" s="314" t="s">
        <v>1553</v>
      </c>
      <c r="K306" s="223" t="s">
        <v>1554</v>
      </c>
      <c r="L306" s="314" t="s">
        <v>1555</v>
      </c>
      <c r="M306" s="149" t="s">
        <v>371</v>
      </c>
      <c r="N306" s="151" t="s">
        <v>348</v>
      </c>
      <c r="O306" s="240">
        <v>44605</v>
      </c>
      <c r="P306" s="240">
        <v>44605</v>
      </c>
      <c r="Q306" s="240">
        <v>44605</v>
      </c>
      <c r="R306" s="240">
        <v>44605</v>
      </c>
      <c r="S306" s="191">
        <v>44638</v>
      </c>
      <c r="T306" s="199">
        <v>44834</v>
      </c>
      <c r="U306" s="198">
        <v>44834</v>
      </c>
      <c r="V306" s="316">
        <v>44926</v>
      </c>
      <c r="W306" s="516">
        <v>45168</v>
      </c>
      <c r="X306" s="553">
        <v>45168</v>
      </c>
      <c r="Y306" s="517" t="s">
        <v>374</v>
      </c>
    </row>
    <row r="307" spans="1:25" s="115" customFormat="1" ht="34.35" customHeight="1" outlineLevel="2">
      <c r="A307" s="607" t="s">
        <v>1401</v>
      </c>
      <c r="B307" s="319" t="s">
        <v>1556</v>
      </c>
      <c r="C307" s="216" t="s">
        <v>1478</v>
      </c>
      <c r="D307" s="216"/>
      <c r="E307" s="216" t="s">
        <v>1557</v>
      </c>
      <c r="F307" s="349">
        <v>34</v>
      </c>
      <c r="G307" s="349"/>
      <c r="H307" s="382">
        <f>F307-G307</f>
        <v>34</v>
      </c>
      <c r="I307" s="216" t="s">
        <v>392</v>
      </c>
      <c r="J307" s="222" t="s">
        <v>1558</v>
      </c>
      <c r="K307" s="222" t="s">
        <v>1559</v>
      </c>
      <c r="L307" s="222" t="s">
        <v>1560</v>
      </c>
      <c r="M307" s="216" t="s">
        <v>693</v>
      </c>
      <c r="N307" s="219">
        <v>2013</v>
      </c>
      <c r="O307" s="199" t="s">
        <v>357</v>
      </c>
      <c r="P307" s="240">
        <v>44460</v>
      </c>
      <c r="Q307" s="240">
        <v>44620</v>
      </c>
      <c r="R307" s="240">
        <v>44651</v>
      </c>
      <c r="S307" s="191">
        <v>44803</v>
      </c>
      <c r="T307" s="199">
        <v>44803</v>
      </c>
      <c r="U307" s="198">
        <v>44803</v>
      </c>
      <c r="V307" s="199">
        <v>44926</v>
      </c>
      <c r="W307" s="516">
        <v>45107</v>
      </c>
      <c r="X307" s="553">
        <v>45107</v>
      </c>
      <c r="Y307" s="517" t="s">
        <v>350</v>
      </c>
    </row>
    <row r="308" spans="1:25" s="115" customFormat="1" ht="34.35" customHeight="1" outlineLevel="2">
      <c r="A308" s="607" t="s">
        <v>1401</v>
      </c>
      <c r="B308" s="319" t="s">
        <v>1556</v>
      </c>
      <c r="C308" s="216" t="s">
        <v>1478</v>
      </c>
      <c r="D308" s="216"/>
      <c r="E308" s="216" t="s">
        <v>1561</v>
      </c>
      <c r="F308" s="349">
        <v>76</v>
      </c>
      <c r="G308" s="349"/>
      <c r="H308" s="382">
        <f>F308-G308</f>
        <v>76</v>
      </c>
      <c r="I308" s="216" t="s">
        <v>1</v>
      </c>
      <c r="J308" s="222" t="s">
        <v>1562</v>
      </c>
      <c r="K308" s="222" t="s">
        <v>1563</v>
      </c>
      <c r="L308" s="222" t="s">
        <v>1564</v>
      </c>
      <c r="M308" s="216" t="s">
        <v>347</v>
      </c>
      <c r="N308" s="219" t="s">
        <v>409</v>
      </c>
      <c r="O308" s="199" t="s">
        <v>357</v>
      </c>
      <c r="P308" s="240">
        <v>44490</v>
      </c>
      <c r="Q308" s="240">
        <v>44804</v>
      </c>
      <c r="R308" s="240">
        <v>44804</v>
      </c>
      <c r="S308" s="191">
        <v>44804</v>
      </c>
      <c r="T308" s="199">
        <v>44804</v>
      </c>
      <c r="U308" s="198">
        <v>44804</v>
      </c>
      <c r="V308" s="315" t="s">
        <v>1565</v>
      </c>
      <c r="W308" s="516">
        <v>45323</v>
      </c>
      <c r="X308" s="553">
        <v>45323</v>
      </c>
      <c r="Y308" s="517" t="s">
        <v>374</v>
      </c>
    </row>
    <row r="309" spans="1:25" s="104" customFormat="1" ht="34.35" customHeight="1" outlineLevel="2">
      <c r="A309" s="607" t="s">
        <v>1401</v>
      </c>
      <c r="B309" s="318" t="s">
        <v>1556</v>
      </c>
      <c r="C309" s="228" t="s">
        <v>1478</v>
      </c>
      <c r="D309" s="201">
        <v>44627</v>
      </c>
      <c r="E309" s="230" t="s">
        <v>1566</v>
      </c>
      <c r="F309" s="349">
        <v>82</v>
      </c>
      <c r="G309" s="349"/>
      <c r="H309" s="382">
        <f>F309-G309</f>
        <v>82</v>
      </c>
      <c r="I309" s="227" t="s">
        <v>1</v>
      </c>
      <c r="J309" s="224" t="s">
        <v>1567</v>
      </c>
      <c r="K309" s="224" t="s">
        <v>1568</v>
      </c>
      <c r="L309" s="224" t="s">
        <v>1569</v>
      </c>
      <c r="M309" s="216" t="s">
        <v>347</v>
      </c>
      <c r="N309" s="216" t="s">
        <v>402</v>
      </c>
      <c r="O309" s="199">
        <v>45358</v>
      </c>
      <c r="P309" s="240" t="s">
        <v>357</v>
      </c>
      <c r="Q309" s="240" t="s">
        <v>357</v>
      </c>
      <c r="R309" s="240" t="s">
        <v>357</v>
      </c>
      <c r="S309" s="191" t="s">
        <v>357</v>
      </c>
      <c r="T309" s="199">
        <v>45358</v>
      </c>
      <c r="U309" s="198">
        <v>45358</v>
      </c>
      <c r="V309" s="315" t="s">
        <v>833</v>
      </c>
      <c r="W309" s="516">
        <v>45358</v>
      </c>
      <c r="X309" s="553">
        <v>45358</v>
      </c>
      <c r="Y309" s="517" t="s">
        <v>374</v>
      </c>
    </row>
    <row r="310" spans="1:25" s="104" customFormat="1" ht="34.35" customHeight="1" outlineLevel="2">
      <c r="A310" s="607" t="s">
        <v>1401</v>
      </c>
      <c r="B310" s="318" t="s">
        <v>1556</v>
      </c>
      <c r="C310" s="228" t="s">
        <v>1478</v>
      </c>
      <c r="D310" s="201">
        <v>44627</v>
      </c>
      <c r="E310" s="230" t="s">
        <v>1566</v>
      </c>
      <c r="F310" s="349">
        <v>62</v>
      </c>
      <c r="G310" s="349"/>
      <c r="H310" s="382">
        <f>F310-G310</f>
        <v>62</v>
      </c>
      <c r="I310" s="227" t="s">
        <v>1</v>
      </c>
      <c r="J310" s="224" t="s">
        <v>1570</v>
      </c>
      <c r="K310" s="224" t="s">
        <v>1571</v>
      </c>
      <c r="L310" s="224" t="s">
        <v>1569</v>
      </c>
      <c r="M310" s="216" t="s">
        <v>347</v>
      </c>
      <c r="N310" s="216" t="s">
        <v>402</v>
      </c>
      <c r="O310" s="199">
        <v>45358</v>
      </c>
      <c r="P310" s="240" t="s">
        <v>357</v>
      </c>
      <c r="Q310" s="240" t="s">
        <v>357</v>
      </c>
      <c r="R310" s="240" t="s">
        <v>357</v>
      </c>
      <c r="S310" s="191" t="s">
        <v>357</v>
      </c>
      <c r="T310" s="199">
        <v>45358</v>
      </c>
      <c r="U310" s="198">
        <v>45358</v>
      </c>
      <c r="V310" s="315" t="s">
        <v>833</v>
      </c>
      <c r="W310" s="516">
        <v>45358</v>
      </c>
      <c r="X310" s="553">
        <v>45358</v>
      </c>
      <c r="Y310" s="517" t="s">
        <v>374</v>
      </c>
    </row>
    <row r="311" spans="1:25" s="104" customFormat="1" ht="34.35" customHeight="1" outlineLevel="2">
      <c r="A311" s="608" t="s">
        <v>1401</v>
      </c>
      <c r="B311" s="319" t="s">
        <v>1556</v>
      </c>
      <c r="C311" s="216" t="s">
        <v>1478</v>
      </c>
      <c r="D311" s="201">
        <v>44587</v>
      </c>
      <c r="E311" s="216" t="s">
        <v>1572</v>
      </c>
      <c r="F311" s="349">
        <v>80</v>
      </c>
      <c r="G311" s="349"/>
      <c r="H311" s="382">
        <f t="shared" si="9"/>
        <v>80</v>
      </c>
      <c r="I311" s="228" t="s">
        <v>1</v>
      </c>
      <c r="J311" s="223" t="s">
        <v>1573</v>
      </c>
      <c r="K311" s="223" t="s">
        <v>1574</v>
      </c>
      <c r="L311" s="223" t="s">
        <v>1575</v>
      </c>
      <c r="M311" s="216" t="s">
        <v>347</v>
      </c>
      <c r="N311" s="229" t="s">
        <v>402</v>
      </c>
      <c r="O311" s="240">
        <v>45317</v>
      </c>
      <c r="P311" s="240" t="s">
        <v>357</v>
      </c>
      <c r="Q311" s="240" t="s">
        <v>357</v>
      </c>
      <c r="R311" s="240" t="s">
        <v>357</v>
      </c>
      <c r="S311" s="189" t="s">
        <v>357</v>
      </c>
      <c r="T311" s="199">
        <v>45317</v>
      </c>
      <c r="U311" s="198">
        <v>45317</v>
      </c>
      <c r="V311" s="315" t="s">
        <v>1551</v>
      </c>
      <c r="W311" s="516">
        <v>45310</v>
      </c>
      <c r="X311" s="553">
        <v>45310</v>
      </c>
      <c r="Y311" s="517" t="s">
        <v>374</v>
      </c>
    </row>
    <row r="312" spans="1:25" s="107" customFormat="1" ht="34.35" customHeight="1" outlineLevel="1">
      <c r="A312" s="610" t="s">
        <v>1401</v>
      </c>
      <c r="B312" s="398" t="s">
        <v>1576</v>
      </c>
      <c r="C312" s="399">
        <v>46</v>
      </c>
      <c r="D312" s="398"/>
      <c r="E312" s="399" t="s">
        <v>1577</v>
      </c>
      <c r="F312" s="350">
        <f>SUM(F266:F311)</f>
        <v>2321</v>
      </c>
      <c r="G312" s="350">
        <f>SUM(G266:G311)</f>
        <v>101</v>
      </c>
      <c r="H312" s="386">
        <f>SUM(H266:H311)</f>
        <v>2220</v>
      </c>
      <c r="I312" s="399"/>
      <c r="J312" s="399"/>
      <c r="K312" s="399"/>
      <c r="L312" s="399"/>
      <c r="M312" s="399"/>
      <c r="N312" s="406"/>
      <c r="O312" s="353"/>
      <c r="P312" s="400"/>
      <c r="Q312" s="400"/>
      <c r="R312" s="400"/>
      <c r="S312" s="401"/>
      <c r="T312" s="343"/>
      <c r="U312" s="305"/>
      <c r="V312" s="305"/>
      <c r="W312" s="525"/>
      <c r="X312" s="538"/>
      <c r="Y312" s="526"/>
    </row>
    <row r="313" spans="1:25" s="104" customFormat="1" ht="34.35" customHeight="1" outlineLevel="2">
      <c r="A313" s="143" t="s">
        <v>1578</v>
      </c>
      <c r="B313" s="318" t="s">
        <v>1579</v>
      </c>
      <c r="C313" s="215" t="s">
        <v>1580</v>
      </c>
      <c r="D313" s="201">
        <v>44627</v>
      </c>
      <c r="E313" s="216" t="s">
        <v>1581</v>
      </c>
      <c r="F313" s="330">
        <v>18</v>
      </c>
      <c r="G313" s="328"/>
      <c r="H313" s="379">
        <f>F313-G313</f>
        <v>18</v>
      </c>
      <c r="I313" s="216" t="s">
        <v>1</v>
      </c>
      <c r="J313" s="222" t="s">
        <v>1582</v>
      </c>
      <c r="K313" s="222"/>
      <c r="L313" s="222" t="s">
        <v>1583</v>
      </c>
      <c r="M313" s="216" t="s">
        <v>401</v>
      </c>
      <c r="N313" s="219" t="s">
        <v>402</v>
      </c>
      <c r="O313" s="240">
        <v>44992</v>
      </c>
      <c r="P313" s="240" t="s">
        <v>357</v>
      </c>
      <c r="Q313" s="240" t="s">
        <v>357</v>
      </c>
      <c r="R313" s="240" t="s">
        <v>357</v>
      </c>
      <c r="S313" s="191" t="s">
        <v>357</v>
      </c>
      <c r="T313" s="199">
        <v>44992</v>
      </c>
      <c r="U313" s="198">
        <v>44986</v>
      </c>
      <c r="V313" s="315" t="s">
        <v>1407</v>
      </c>
      <c r="W313" s="316">
        <v>45184</v>
      </c>
      <c r="X313" s="554">
        <v>45184</v>
      </c>
      <c r="Y313" s="517" t="s">
        <v>374</v>
      </c>
    </row>
    <row r="314" spans="1:25" s="104" customFormat="1" ht="34.35" customHeight="1" outlineLevel="2">
      <c r="A314" s="351" t="s">
        <v>1578</v>
      </c>
      <c r="B314" s="372">
        <v>801</v>
      </c>
      <c r="C314" s="232" t="s">
        <v>1584</v>
      </c>
      <c r="D314" s="201">
        <v>44797</v>
      </c>
      <c r="E314" s="216" t="s">
        <v>1585</v>
      </c>
      <c r="F314" s="330">
        <v>16</v>
      </c>
      <c r="G314" s="330">
        <v>0</v>
      </c>
      <c r="H314" s="358">
        <v>16</v>
      </c>
      <c r="I314" s="232" t="s">
        <v>1</v>
      </c>
      <c r="J314" s="361">
        <v>18596429</v>
      </c>
      <c r="K314" s="222"/>
      <c r="L314" s="394" t="s">
        <v>1586</v>
      </c>
      <c r="M314" s="216" t="s">
        <v>401</v>
      </c>
      <c r="N314" s="331" t="s">
        <v>402</v>
      </c>
      <c r="O314" s="359">
        <v>45162</v>
      </c>
      <c r="P314" s="333">
        <v>0</v>
      </c>
      <c r="Q314" s="333">
        <v>0</v>
      </c>
      <c r="R314" s="333">
        <v>0</v>
      </c>
      <c r="S314" s="333">
        <v>0</v>
      </c>
      <c r="T314" s="333">
        <v>0</v>
      </c>
      <c r="U314" s="333">
        <v>0</v>
      </c>
      <c r="V314" s="199">
        <v>45528</v>
      </c>
      <c r="W314" s="516">
        <v>45528</v>
      </c>
      <c r="X314" s="553">
        <v>45169</v>
      </c>
      <c r="Y314" s="517" t="s">
        <v>374</v>
      </c>
    </row>
    <row r="315" spans="1:25" s="104" customFormat="1" ht="34.35" customHeight="1" outlineLevel="2">
      <c r="A315" s="351" t="s">
        <v>1578</v>
      </c>
      <c r="B315" s="318" t="s">
        <v>1587</v>
      </c>
      <c r="C315" s="158" t="s">
        <v>1588</v>
      </c>
      <c r="D315" s="158"/>
      <c r="E315" s="149" t="s">
        <v>1589</v>
      </c>
      <c r="F315" s="335">
        <v>36</v>
      </c>
      <c r="G315" s="335"/>
      <c r="H315" s="380">
        <f t="shared" ref="H315:H331" si="10">F315-G315</f>
        <v>36</v>
      </c>
      <c r="I315" s="149" t="s">
        <v>1</v>
      </c>
      <c r="J315" s="204" t="s">
        <v>1582</v>
      </c>
      <c r="K315" s="222" t="s">
        <v>377</v>
      </c>
      <c r="L315" s="204" t="s">
        <v>1583</v>
      </c>
      <c r="M315" s="149" t="s">
        <v>347</v>
      </c>
      <c r="N315" s="151" t="s">
        <v>348</v>
      </c>
      <c r="O315" s="240">
        <v>44605</v>
      </c>
      <c r="P315" s="240">
        <v>44605</v>
      </c>
      <c r="Q315" s="240">
        <v>44605</v>
      </c>
      <c r="R315" s="240">
        <v>44804</v>
      </c>
      <c r="S315" s="191">
        <v>44804</v>
      </c>
      <c r="T315" s="199">
        <v>44804</v>
      </c>
      <c r="U315" s="198">
        <v>44804</v>
      </c>
      <c r="V315" s="515" t="s">
        <v>1407</v>
      </c>
      <c r="W315" s="516">
        <v>45184</v>
      </c>
      <c r="X315" s="553">
        <v>45184</v>
      </c>
      <c r="Y315" s="517" t="s">
        <v>374</v>
      </c>
    </row>
    <row r="316" spans="1:25" s="106" customFormat="1" ht="34.35" customHeight="1" outlineLevel="2">
      <c r="A316" s="351" t="s">
        <v>1578</v>
      </c>
      <c r="B316" s="318" t="s">
        <v>1587</v>
      </c>
      <c r="C316" s="215" t="s">
        <v>1588</v>
      </c>
      <c r="D316" s="322"/>
      <c r="E316" s="411" t="s">
        <v>1590</v>
      </c>
      <c r="F316" s="330">
        <v>80</v>
      </c>
      <c r="G316" s="327">
        <v>32</v>
      </c>
      <c r="H316" s="379">
        <f t="shared" si="10"/>
        <v>48</v>
      </c>
      <c r="I316" s="216" t="s">
        <v>1</v>
      </c>
      <c r="J316" s="222" t="s">
        <v>1591</v>
      </c>
      <c r="K316" s="222"/>
      <c r="L316" s="222" t="s">
        <v>1592</v>
      </c>
      <c r="M316" s="216" t="s">
        <v>347</v>
      </c>
      <c r="N316" s="219" t="s">
        <v>372</v>
      </c>
      <c r="O316" s="240">
        <v>45161</v>
      </c>
      <c r="P316" s="240" t="s">
        <v>357</v>
      </c>
      <c r="Q316" s="240" t="s">
        <v>357</v>
      </c>
      <c r="R316" s="240">
        <v>45161</v>
      </c>
      <c r="S316" s="191">
        <v>45161</v>
      </c>
      <c r="T316" s="199">
        <v>45161</v>
      </c>
      <c r="U316" s="198">
        <v>45161</v>
      </c>
      <c r="V316" s="315" t="s">
        <v>379</v>
      </c>
      <c r="W316" s="516">
        <v>45161</v>
      </c>
      <c r="X316" s="553">
        <v>45161</v>
      </c>
      <c r="Y316" s="517" t="s">
        <v>374</v>
      </c>
    </row>
    <row r="317" spans="1:25" s="106" customFormat="1" ht="34.35" customHeight="1" outlineLevel="2">
      <c r="A317" s="351" t="s">
        <v>1578</v>
      </c>
      <c r="B317" s="318" t="s">
        <v>1587</v>
      </c>
      <c r="C317" s="215" t="s">
        <v>1588</v>
      </c>
      <c r="D317" s="322"/>
      <c r="E317" s="411" t="s">
        <v>1593</v>
      </c>
      <c r="F317" s="330">
        <v>80</v>
      </c>
      <c r="G317" s="327">
        <v>75</v>
      </c>
      <c r="H317" s="379">
        <f t="shared" si="10"/>
        <v>5</v>
      </c>
      <c r="I317" s="216" t="s">
        <v>1</v>
      </c>
      <c r="J317" s="222" t="s">
        <v>1594</v>
      </c>
      <c r="K317" s="222" t="s">
        <v>1595</v>
      </c>
      <c r="L317" s="222" t="s">
        <v>1596</v>
      </c>
      <c r="M317" s="216" t="s">
        <v>957</v>
      </c>
      <c r="N317" s="219" t="s">
        <v>372</v>
      </c>
      <c r="O317" s="240">
        <v>45161</v>
      </c>
      <c r="P317" s="240" t="s">
        <v>357</v>
      </c>
      <c r="Q317" s="240" t="s">
        <v>357</v>
      </c>
      <c r="R317" s="240">
        <v>45161</v>
      </c>
      <c r="S317" s="191">
        <v>45019</v>
      </c>
      <c r="T317" s="199">
        <v>45019</v>
      </c>
      <c r="U317" s="198">
        <v>45019</v>
      </c>
      <c r="V317" s="515" t="s">
        <v>379</v>
      </c>
      <c r="W317" s="516">
        <v>45161</v>
      </c>
      <c r="X317" s="553">
        <v>45161</v>
      </c>
      <c r="Y317" s="517" t="s">
        <v>358</v>
      </c>
    </row>
    <row r="318" spans="1:25" s="106" customFormat="1" ht="34.35" customHeight="1" outlineLevel="2">
      <c r="A318" s="351" t="s">
        <v>1578</v>
      </c>
      <c r="B318" s="318" t="s">
        <v>1587</v>
      </c>
      <c r="C318" s="215" t="s">
        <v>1588</v>
      </c>
      <c r="D318" s="322"/>
      <c r="E318" s="412" t="s">
        <v>1597</v>
      </c>
      <c r="F318" s="330">
        <v>80</v>
      </c>
      <c r="G318" s="330"/>
      <c r="H318" s="379">
        <f t="shared" si="10"/>
        <v>80</v>
      </c>
      <c r="I318" s="216" t="s">
        <v>392</v>
      </c>
      <c r="J318" s="222" t="s">
        <v>1598</v>
      </c>
      <c r="K318" s="222" t="s">
        <v>1599</v>
      </c>
      <c r="L318" s="222" t="s">
        <v>1600</v>
      </c>
      <c r="M318" s="216" t="s">
        <v>395</v>
      </c>
      <c r="N318" s="219" t="s">
        <v>372</v>
      </c>
      <c r="O318" s="240">
        <v>45161</v>
      </c>
      <c r="P318" s="240" t="s">
        <v>357</v>
      </c>
      <c r="Q318" s="240" t="s">
        <v>357</v>
      </c>
      <c r="R318" s="240">
        <v>45161</v>
      </c>
      <c r="S318" s="191">
        <v>45161</v>
      </c>
      <c r="T318" s="199">
        <v>45161</v>
      </c>
      <c r="U318" s="198">
        <v>45161</v>
      </c>
      <c r="V318" s="315" t="s">
        <v>379</v>
      </c>
      <c r="W318" s="516">
        <v>45161</v>
      </c>
      <c r="X318" s="553">
        <v>45161</v>
      </c>
      <c r="Y318" s="517" t="s">
        <v>374</v>
      </c>
    </row>
    <row r="319" spans="1:25" s="117" customFormat="1" ht="34.35" customHeight="1" outlineLevel="2">
      <c r="A319" s="351" t="s">
        <v>1578</v>
      </c>
      <c r="B319" s="318" t="s">
        <v>1587</v>
      </c>
      <c r="C319" s="216" t="s">
        <v>506</v>
      </c>
      <c r="D319" s="201">
        <v>44550</v>
      </c>
      <c r="E319" s="216" t="s">
        <v>1601</v>
      </c>
      <c r="F319" s="330">
        <v>26</v>
      </c>
      <c r="G319" s="330"/>
      <c r="H319" s="379">
        <f t="shared" si="10"/>
        <v>26</v>
      </c>
      <c r="I319" s="216" t="s">
        <v>1</v>
      </c>
      <c r="J319" s="222" t="s">
        <v>1602</v>
      </c>
      <c r="K319" s="222" t="s">
        <v>1603</v>
      </c>
      <c r="L319" s="222" t="s">
        <v>1604</v>
      </c>
      <c r="M319" s="216" t="s">
        <v>401</v>
      </c>
      <c r="N319" s="219" t="s">
        <v>402</v>
      </c>
      <c r="O319" s="199">
        <v>44915</v>
      </c>
      <c r="P319" s="240" t="s">
        <v>357</v>
      </c>
      <c r="Q319" s="240" t="s">
        <v>357</v>
      </c>
      <c r="R319" s="240" t="s">
        <v>357</v>
      </c>
      <c r="S319" s="191">
        <v>44915</v>
      </c>
      <c r="T319" s="199">
        <v>44915</v>
      </c>
      <c r="U319" s="198">
        <v>44915</v>
      </c>
      <c r="V319" s="315" t="s">
        <v>1605</v>
      </c>
      <c r="W319" s="516">
        <v>44991</v>
      </c>
      <c r="X319" s="553">
        <v>45291</v>
      </c>
      <c r="Y319" s="517" t="s">
        <v>374</v>
      </c>
    </row>
    <row r="320" spans="1:25" s="117" customFormat="1" ht="34.35" customHeight="1" outlineLevel="2">
      <c r="A320" s="351" t="s">
        <v>1578</v>
      </c>
      <c r="B320" s="318" t="s">
        <v>1587</v>
      </c>
      <c r="C320" s="216" t="s">
        <v>506</v>
      </c>
      <c r="D320" s="201">
        <v>44550</v>
      </c>
      <c r="E320" s="217" t="s">
        <v>1606</v>
      </c>
      <c r="F320" s="330">
        <v>80</v>
      </c>
      <c r="G320" s="327">
        <v>70</v>
      </c>
      <c r="H320" s="379">
        <f t="shared" si="10"/>
        <v>10</v>
      </c>
      <c r="I320" s="216" t="s">
        <v>1</v>
      </c>
      <c r="J320" s="222" t="s">
        <v>1607</v>
      </c>
      <c r="K320" s="222" t="s">
        <v>1608</v>
      </c>
      <c r="L320" s="222" t="s">
        <v>1596</v>
      </c>
      <c r="M320" s="216" t="s">
        <v>347</v>
      </c>
      <c r="N320" s="219" t="s">
        <v>402</v>
      </c>
      <c r="O320" s="199">
        <v>45280</v>
      </c>
      <c r="P320" s="240" t="s">
        <v>357</v>
      </c>
      <c r="Q320" s="240" t="s">
        <v>357</v>
      </c>
      <c r="R320" s="240" t="s">
        <v>357</v>
      </c>
      <c r="S320" s="191">
        <v>45280</v>
      </c>
      <c r="T320" s="199">
        <v>45280</v>
      </c>
      <c r="U320" s="198">
        <v>45280</v>
      </c>
      <c r="V320" s="515" t="s">
        <v>379</v>
      </c>
      <c r="W320" s="516">
        <v>45161</v>
      </c>
      <c r="X320" s="553">
        <v>45161</v>
      </c>
      <c r="Y320" s="517" t="s">
        <v>358</v>
      </c>
    </row>
    <row r="321" spans="1:25" s="117" customFormat="1" ht="34.35" customHeight="1" outlineLevel="2">
      <c r="A321" s="351" t="s">
        <v>1578</v>
      </c>
      <c r="B321" s="318" t="s">
        <v>1587</v>
      </c>
      <c r="C321" s="216" t="s">
        <v>506</v>
      </c>
      <c r="D321" s="201">
        <v>44550</v>
      </c>
      <c r="E321" s="216" t="s">
        <v>1609</v>
      </c>
      <c r="F321" s="330">
        <v>42</v>
      </c>
      <c r="G321" s="330"/>
      <c r="H321" s="330">
        <f t="shared" si="10"/>
        <v>42</v>
      </c>
      <c r="I321" s="216" t="s">
        <v>1</v>
      </c>
      <c r="J321" s="222" t="s">
        <v>1582</v>
      </c>
      <c r="K321" s="222" t="s">
        <v>377</v>
      </c>
      <c r="L321" s="222" t="s">
        <v>1583</v>
      </c>
      <c r="M321" s="216" t="s">
        <v>401</v>
      </c>
      <c r="N321" s="219" t="s">
        <v>402</v>
      </c>
      <c r="O321" s="199">
        <v>44915</v>
      </c>
      <c r="P321" s="240" t="s">
        <v>357</v>
      </c>
      <c r="Q321" s="240" t="s">
        <v>357</v>
      </c>
      <c r="R321" s="240" t="s">
        <v>357</v>
      </c>
      <c r="S321" s="191">
        <v>44915</v>
      </c>
      <c r="T321" s="199">
        <v>44804</v>
      </c>
      <c r="U321" s="198">
        <v>44804</v>
      </c>
      <c r="V321" s="515" t="s">
        <v>1407</v>
      </c>
      <c r="W321" s="516">
        <v>45184</v>
      </c>
      <c r="X321" s="553">
        <v>45184</v>
      </c>
      <c r="Y321" s="517" t="s">
        <v>374</v>
      </c>
    </row>
    <row r="322" spans="1:25" s="117" customFormat="1" ht="34.35" customHeight="1" outlineLevel="2">
      <c r="A322" s="351" t="s">
        <v>1578</v>
      </c>
      <c r="B322" s="372">
        <v>802</v>
      </c>
      <c r="C322" s="232" t="s">
        <v>676</v>
      </c>
      <c r="D322" s="201">
        <v>44797</v>
      </c>
      <c r="E322" s="216" t="s">
        <v>1606</v>
      </c>
      <c r="F322" s="330">
        <v>8</v>
      </c>
      <c r="G322" s="330">
        <v>0</v>
      </c>
      <c r="H322" s="330">
        <f t="shared" si="10"/>
        <v>8</v>
      </c>
      <c r="I322" s="232" t="s">
        <v>1</v>
      </c>
      <c r="J322" s="361">
        <v>30062355</v>
      </c>
      <c r="K322" s="222"/>
      <c r="L322" s="394" t="s">
        <v>1610</v>
      </c>
      <c r="M322" s="232" t="s">
        <v>486</v>
      </c>
      <c r="N322" s="331" t="s">
        <v>402</v>
      </c>
      <c r="O322" s="359">
        <v>45528</v>
      </c>
      <c r="P322" s="333">
        <v>0</v>
      </c>
      <c r="Q322" s="333">
        <v>0</v>
      </c>
      <c r="R322" s="333">
        <v>0</v>
      </c>
      <c r="S322" s="333">
        <v>0</v>
      </c>
      <c r="T322" s="333">
        <v>0</v>
      </c>
      <c r="U322" s="333">
        <v>0</v>
      </c>
      <c r="V322" s="199">
        <v>45528</v>
      </c>
      <c r="W322" s="316">
        <v>45086</v>
      </c>
      <c r="X322" s="554">
        <v>45086</v>
      </c>
      <c r="Y322" s="517" t="s">
        <v>374</v>
      </c>
    </row>
    <row r="323" spans="1:25" s="117" customFormat="1" ht="34.35" customHeight="1" outlineLevel="2">
      <c r="A323" s="351" t="s">
        <v>1578</v>
      </c>
      <c r="B323" s="372">
        <v>802</v>
      </c>
      <c r="C323" s="232" t="s">
        <v>676</v>
      </c>
      <c r="D323" s="201">
        <v>44797</v>
      </c>
      <c r="E323" s="216" t="s">
        <v>1611</v>
      </c>
      <c r="F323" s="330">
        <v>80</v>
      </c>
      <c r="G323" s="330">
        <v>0</v>
      </c>
      <c r="H323" s="330">
        <f t="shared" si="10"/>
        <v>80</v>
      </c>
      <c r="I323" s="232" t="s">
        <v>1</v>
      </c>
      <c r="J323" s="361">
        <v>30062326</v>
      </c>
      <c r="K323" s="222"/>
      <c r="L323" s="394" t="s">
        <v>1612</v>
      </c>
      <c r="M323" s="232" t="s">
        <v>486</v>
      </c>
      <c r="N323" s="331" t="s">
        <v>402</v>
      </c>
      <c r="O323" s="359">
        <v>45528</v>
      </c>
      <c r="P323" s="333">
        <v>0</v>
      </c>
      <c r="Q323" s="333">
        <v>0</v>
      </c>
      <c r="R323" s="333">
        <v>0</v>
      </c>
      <c r="S323" s="333">
        <v>0</v>
      </c>
      <c r="T323" s="333">
        <v>0</v>
      </c>
      <c r="U323" s="333">
        <v>0</v>
      </c>
      <c r="V323" s="199">
        <v>45528</v>
      </c>
      <c r="W323" s="516">
        <v>45528</v>
      </c>
      <c r="X323" s="553">
        <v>45528</v>
      </c>
      <c r="Y323" s="517" t="s">
        <v>358</v>
      </c>
    </row>
    <row r="324" spans="1:25" s="117" customFormat="1" ht="34.35" customHeight="1" outlineLevel="2">
      <c r="A324" s="351" t="s">
        <v>1578</v>
      </c>
      <c r="B324" s="319" t="s">
        <v>1613</v>
      </c>
      <c r="C324" s="215" t="s">
        <v>1614</v>
      </c>
      <c r="D324" s="201">
        <v>44596</v>
      </c>
      <c r="E324" s="217" t="s">
        <v>1615</v>
      </c>
      <c r="F324" s="330">
        <v>38</v>
      </c>
      <c r="G324" s="327">
        <v>36</v>
      </c>
      <c r="H324" s="379">
        <f t="shared" si="10"/>
        <v>2</v>
      </c>
      <c r="I324" s="216" t="s">
        <v>1</v>
      </c>
      <c r="J324" s="222" t="s">
        <v>1616</v>
      </c>
      <c r="K324" s="222" t="s">
        <v>1617</v>
      </c>
      <c r="L324" s="222" t="s">
        <v>1618</v>
      </c>
      <c r="M324" s="216" t="s">
        <v>401</v>
      </c>
      <c r="N324" s="229" t="s">
        <v>402</v>
      </c>
      <c r="O324" s="240">
        <v>44961</v>
      </c>
      <c r="P324" s="240" t="s">
        <v>357</v>
      </c>
      <c r="Q324" s="240" t="s">
        <v>357</v>
      </c>
      <c r="R324" s="240" t="s">
        <v>357</v>
      </c>
      <c r="S324" s="189" t="s">
        <v>357</v>
      </c>
      <c r="T324" s="199">
        <v>44992</v>
      </c>
      <c r="U324" s="198">
        <v>44992</v>
      </c>
      <c r="V324" s="515" t="s">
        <v>1619</v>
      </c>
      <c r="W324" s="516">
        <v>45169</v>
      </c>
      <c r="X324" s="553">
        <v>45169</v>
      </c>
      <c r="Y324" s="517" t="s">
        <v>374</v>
      </c>
    </row>
    <row r="325" spans="1:25" s="117" customFormat="1" ht="34.35" customHeight="1" outlineLevel="2">
      <c r="A325" s="351" t="s">
        <v>1578</v>
      </c>
      <c r="B325" s="319" t="s">
        <v>1620</v>
      </c>
      <c r="C325" s="216" t="s">
        <v>1621</v>
      </c>
      <c r="D325" s="201">
        <v>44587</v>
      </c>
      <c r="E325" s="216" t="s">
        <v>1622</v>
      </c>
      <c r="F325" s="330">
        <v>15</v>
      </c>
      <c r="G325" s="330"/>
      <c r="H325" s="379">
        <f t="shared" si="10"/>
        <v>15</v>
      </c>
      <c r="I325" s="216" t="s">
        <v>1</v>
      </c>
      <c r="J325" s="222" t="s">
        <v>1623</v>
      </c>
      <c r="K325" s="222" t="s">
        <v>1624</v>
      </c>
      <c r="L325" s="222" t="s">
        <v>1625</v>
      </c>
      <c r="M325" s="216" t="s">
        <v>401</v>
      </c>
      <c r="N325" s="218" t="s">
        <v>402</v>
      </c>
      <c r="O325" s="240">
        <v>44952</v>
      </c>
      <c r="P325" s="240" t="s">
        <v>357</v>
      </c>
      <c r="Q325" s="240" t="s">
        <v>357</v>
      </c>
      <c r="R325" s="240" t="s">
        <v>357</v>
      </c>
      <c r="S325" s="189" t="s">
        <v>357</v>
      </c>
      <c r="T325" s="199">
        <v>44915</v>
      </c>
      <c r="U325" s="198">
        <v>44915</v>
      </c>
      <c r="V325" s="515" t="s">
        <v>1626</v>
      </c>
      <c r="W325" s="516">
        <v>45078</v>
      </c>
      <c r="X325" s="553">
        <v>45078</v>
      </c>
      <c r="Y325" s="517" t="s">
        <v>374</v>
      </c>
    </row>
    <row r="326" spans="1:25" s="117" customFormat="1" ht="34.35" customHeight="1" outlineLevel="2">
      <c r="A326" s="351" t="s">
        <v>1578</v>
      </c>
      <c r="B326" s="319" t="s">
        <v>1620</v>
      </c>
      <c r="C326" s="216" t="s">
        <v>1627</v>
      </c>
      <c r="D326" s="201">
        <v>44627</v>
      </c>
      <c r="E326" s="216" t="s">
        <v>1628</v>
      </c>
      <c r="F326" s="330">
        <v>80</v>
      </c>
      <c r="G326" s="330"/>
      <c r="H326" s="379">
        <f t="shared" si="10"/>
        <v>80</v>
      </c>
      <c r="I326" s="216" t="s">
        <v>1</v>
      </c>
      <c r="J326" s="222" t="s">
        <v>1629</v>
      </c>
      <c r="K326" s="222"/>
      <c r="L326" s="222" t="s">
        <v>1630</v>
      </c>
      <c r="M326" s="216" t="s">
        <v>347</v>
      </c>
      <c r="N326" s="218" t="s">
        <v>402</v>
      </c>
      <c r="O326" s="240">
        <v>45358</v>
      </c>
      <c r="P326" s="240" t="s">
        <v>357</v>
      </c>
      <c r="Q326" s="240" t="s">
        <v>357</v>
      </c>
      <c r="R326" s="240" t="s">
        <v>357</v>
      </c>
      <c r="S326" s="189" t="s">
        <v>357</v>
      </c>
      <c r="T326" s="199">
        <v>45358</v>
      </c>
      <c r="U326" s="198">
        <v>45358</v>
      </c>
      <c r="V326" s="515" t="s">
        <v>833</v>
      </c>
      <c r="W326" s="516">
        <v>45358</v>
      </c>
      <c r="X326" s="553">
        <v>45358</v>
      </c>
      <c r="Y326" s="517" t="s">
        <v>374</v>
      </c>
    </row>
    <row r="327" spans="1:25" s="117" customFormat="1" ht="34.35" customHeight="1" outlineLevel="2">
      <c r="A327" s="351" t="s">
        <v>1578</v>
      </c>
      <c r="B327" s="372">
        <v>805</v>
      </c>
      <c r="C327" s="232" t="s">
        <v>1631</v>
      </c>
      <c r="D327" s="332">
        <v>44797</v>
      </c>
      <c r="E327" s="216" t="s">
        <v>1632</v>
      </c>
      <c r="F327" s="330">
        <v>80</v>
      </c>
      <c r="G327" s="330">
        <v>0</v>
      </c>
      <c r="H327" s="330">
        <v>80</v>
      </c>
      <c r="I327" s="232" t="s">
        <v>1</v>
      </c>
      <c r="J327" s="361">
        <v>30062357</v>
      </c>
      <c r="K327" s="222"/>
      <c r="L327" s="394" t="s">
        <v>1633</v>
      </c>
      <c r="M327" s="232" t="s">
        <v>486</v>
      </c>
      <c r="N327" s="331" t="s">
        <v>402</v>
      </c>
      <c r="O327" s="359">
        <v>45528</v>
      </c>
      <c r="P327" s="333">
        <v>0</v>
      </c>
      <c r="Q327" s="333">
        <v>0</v>
      </c>
      <c r="R327" s="333">
        <v>0</v>
      </c>
      <c r="S327" s="333">
        <v>0</v>
      </c>
      <c r="T327" s="333">
        <v>0</v>
      </c>
      <c r="U327" s="333">
        <v>0</v>
      </c>
      <c r="V327" s="199">
        <v>45528</v>
      </c>
      <c r="W327" s="516">
        <v>45528</v>
      </c>
      <c r="X327" s="553">
        <v>45528</v>
      </c>
      <c r="Y327" s="517" t="s">
        <v>358</v>
      </c>
    </row>
    <row r="328" spans="1:25" s="104" customFormat="1" ht="34.35" customHeight="1" outlineLevel="2">
      <c r="A328" s="351" t="s">
        <v>1578</v>
      </c>
      <c r="B328" s="319" t="s">
        <v>1634</v>
      </c>
      <c r="C328" s="215" t="s">
        <v>1635</v>
      </c>
      <c r="D328" s="215"/>
      <c r="E328" s="217" t="s">
        <v>1636</v>
      </c>
      <c r="F328" s="328">
        <v>65</v>
      </c>
      <c r="G328" s="327">
        <v>8</v>
      </c>
      <c r="H328" s="379">
        <f t="shared" si="10"/>
        <v>57</v>
      </c>
      <c r="I328" s="216" t="s">
        <v>1</v>
      </c>
      <c r="J328" s="222" t="s">
        <v>1637</v>
      </c>
      <c r="K328" s="222" t="s">
        <v>1638</v>
      </c>
      <c r="L328" s="222" t="s">
        <v>1639</v>
      </c>
      <c r="M328" s="216" t="s">
        <v>347</v>
      </c>
      <c r="N328" s="219" t="s">
        <v>372</v>
      </c>
      <c r="O328" s="240">
        <v>45161</v>
      </c>
      <c r="P328" s="240" t="s">
        <v>357</v>
      </c>
      <c r="Q328" s="240" t="s">
        <v>357</v>
      </c>
      <c r="R328" s="240">
        <v>45161</v>
      </c>
      <c r="S328" s="191">
        <v>45161</v>
      </c>
      <c r="T328" s="199">
        <v>45161</v>
      </c>
      <c r="U328" s="198">
        <v>45161</v>
      </c>
      <c r="V328" s="515" t="s">
        <v>379</v>
      </c>
      <c r="W328" s="516">
        <v>45161</v>
      </c>
      <c r="X328" s="553">
        <v>45161</v>
      </c>
      <c r="Y328" s="517" t="s">
        <v>374</v>
      </c>
    </row>
    <row r="329" spans="1:25" s="104" customFormat="1" ht="34.35" customHeight="1" outlineLevel="2">
      <c r="A329" s="351" t="s">
        <v>1578</v>
      </c>
      <c r="B329" s="319" t="s">
        <v>1634</v>
      </c>
      <c r="C329" s="215" t="s">
        <v>1635</v>
      </c>
      <c r="D329" s="215"/>
      <c r="E329" s="216" t="s">
        <v>1640</v>
      </c>
      <c r="F329" s="328">
        <v>75</v>
      </c>
      <c r="G329" s="328"/>
      <c r="H329" s="379">
        <f t="shared" si="10"/>
        <v>75</v>
      </c>
      <c r="I329" s="216" t="s">
        <v>1</v>
      </c>
      <c r="J329" s="222" t="s">
        <v>1641</v>
      </c>
      <c r="K329" s="222" t="s">
        <v>1642</v>
      </c>
      <c r="L329" s="222" t="s">
        <v>1643</v>
      </c>
      <c r="M329" s="216" t="s">
        <v>347</v>
      </c>
      <c r="N329" s="219" t="s">
        <v>372</v>
      </c>
      <c r="O329" s="240">
        <v>45161</v>
      </c>
      <c r="P329" s="240" t="s">
        <v>357</v>
      </c>
      <c r="Q329" s="240" t="s">
        <v>357</v>
      </c>
      <c r="R329" s="240">
        <v>45161</v>
      </c>
      <c r="S329" s="191">
        <v>45161</v>
      </c>
      <c r="T329" s="199">
        <v>45161</v>
      </c>
      <c r="U329" s="198">
        <v>45161</v>
      </c>
      <c r="V329" s="515" t="s">
        <v>379</v>
      </c>
      <c r="W329" s="516">
        <v>45161</v>
      </c>
      <c r="X329" s="553">
        <v>45161</v>
      </c>
      <c r="Y329" s="517" t="s">
        <v>374</v>
      </c>
    </row>
    <row r="330" spans="1:25" s="104" customFormat="1" ht="34.35" customHeight="1" outlineLevel="2">
      <c r="A330" s="351" t="s">
        <v>1578</v>
      </c>
      <c r="B330" s="319" t="s">
        <v>1634</v>
      </c>
      <c r="C330" s="215" t="s">
        <v>1635</v>
      </c>
      <c r="D330" s="215"/>
      <c r="E330" s="217" t="s">
        <v>1644</v>
      </c>
      <c r="F330" s="328">
        <v>80</v>
      </c>
      <c r="G330" s="327">
        <v>15</v>
      </c>
      <c r="H330" s="379">
        <f t="shared" si="10"/>
        <v>65</v>
      </c>
      <c r="I330" s="216" t="s">
        <v>1</v>
      </c>
      <c r="J330" s="222" t="s">
        <v>1645</v>
      </c>
      <c r="K330" s="222" t="s">
        <v>1646</v>
      </c>
      <c r="L330" s="222" t="s">
        <v>1639</v>
      </c>
      <c r="M330" s="216" t="s">
        <v>347</v>
      </c>
      <c r="N330" s="219" t="s">
        <v>372</v>
      </c>
      <c r="O330" s="240">
        <v>45161</v>
      </c>
      <c r="P330" s="240" t="s">
        <v>357</v>
      </c>
      <c r="Q330" s="240" t="s">
        <v>357</v>
      </c>
      <c r="R330" s="240">
        <v>45161</v>
      </c>
      <c r="S330" s="191">
        <v>45161</v>
      </c>
      <c r="T330" s="199">
        <v>45161</v>
      </c>
      <c r="U330" s="198">
        <v>45161</v>
      </c>
      <c r="V330" s="315" t="s">
        <v>379</v>
      </c>
      <c r="W330" s="516">
        <v>45161</v>
      </c>
      <c r="X330" s="553">
        <v>45161</v>
      </c>
      <c r="Y330" s="517" t="s">
        <v>374</v>
      </c>
    </row>
    <row r="331" spans="1:25" s="104" customFormat="1" ht="34.35" customHeight="1" outlineLevel="2">
      <c r="A331" s="351" t="s">
        <v>1578</v>
      </c>
      <c r="B331" s="319" t="s">
        <v>1634</v>
      </c>
      <c r="C331" s="215" t="s">
        <v>1635</v>
      </c>
      <c r="D331" s="215"/>
      <c r="E331" s="216" t="s">
        <v>1647</v>
      </c>
      <c r="F331" s="328">
        <v>80</v>
      </c>
      <c r="G331" s="328"/>
      <c r="H331" s="379">
        <f t="shared" si="10"/>
        <v>80</v>
      </c>
      <c r="I331" s="216" t="s">
        <v>392</v>
      </c>
      <c r="J331" s="222" t="s">
        <v>1648</v>
      </c>
      <c r="K331" s="222" t="s">
        <v>1649</v>
      </c>
      <c r="L331" s="222" t="s">
        <v>1650</v>
      </c>
      <c r="M331" s="216" t="s">
        <v>395</v>
      </c>
      <c r="N331" s="219" t="s">
        <v>372</v>
      </c>
      <c r="O331" s="240">
        <v>45161</v>
      </c>
      <c r="P331" s="240" t="s">
        <v>357</v>
      </c>
      <c r="Q331" s="240" t="s">
        <v>357</v>
      </c>
      <c r="R331" s="240">
        <v>45161</v>
      </c>
      <c r="S331" s="191">
        <v>45161</v>
      </c>
      <c r="T331" s="199">
        <v>45161</v>
      </c>
      <c r="U331" s="198">
        <v>45161</v>
      </c>
      <c r="V331" s="315" t="s">
        <v>379</v>
      </c>
      <c r="W331" s="516">
        <v>45161</v>
      </c>
      <c r="X331" s="553">
        <v>45161</v>
      </c>
      <c r="Y331" s="517" t="s">
        <v>374</v>
      </c>
    </row>
    <row r="332" spans="1:25" s="107" customFormat="1" ht="34.35" customHeight="1" outlineLevel="1">
      <c r="A332" s="403" t="s">
        <v>1578</v>
      </c>
      <c r="B332" s="398" t="s">
        <v>1651</v>
      </c>
      <c r="C332" s="399">
        <f>COUNTA(B313:B331)</f>
        <v>19</v>
      </c>
      <c r="D332" s="398"/>
      <c r="E332" s="399" t="s">
        <v>1652</v>
      </c>
      <c r="F332" s="350">
        <f>SUM(F313:F331)</f>
        <v>1059</v>
      </c>
      <c r="G332" s="350">
        <f>SUM(G313:G331)</f>
        <v>236</v>
      </c>
      <c r="H332" s="386">
        <f>SUM(H313:H331)</f>
        <v>823</v>
      </c>
      <c r="I332" s="399"/>
      <c r="J332" s="399"/>
      <c r="K332" s="399"/>
      <c r="L332" s="399"/>
      <c r="M332" s="399"/>
      <c r="N332" s="406"/>
      <c r="O332" s="353"/>
      <c r="P332" s="400"/>
      <c r="Q332" s="400"/>
      <c r="R332" s="400"/>
      <c r="S332" s="401"/>
      <c r="T332" s="343"/>
      <c r="U332" s="305"/>
      <c r="V332" s="305"/>
      <c r="W332" s="525"/>
      <c r="X332" s="538"/>
      <c r="Y332" s="526"/>
    </row>
    <row r="333" spans="1:25" s="104" customFormat="1" ht="34.35" customHeight="1" outlineLevel="2">
      <c r="A333" s="522" t="s">
        <v>1653</v>
      </c>
      <c r="B333" s="318" t="s">
        <v>1654</v>
      </c>
      <c r="C333" s="215" t="s">
        <v>1655</v>
      </c>
      <c r="D333" s="322"/>
      <c r="E333" s="411" t="s">
        <v>1656</v>
      </c>
      <c r="F333" s="330">
        <v>78</v>
      </c>
      <c r="G333" s="327">
        <v>8</v>
      </c>
      <c r="H333" s="382">
        <f t="shared" ref="H333:H339" si="11">F333-G333</f>
        <v>70</v>
      </c>
      <c r="I333" s="216" t="s">
        <v>1</v>
      </c>
      <c r="J333" s="222" t="s">
        <v>1657</v>
      </c>
      <c r="K333" s="222" t="s">
        <v>1658</v>
      </c>
      <c r="L333" s="222" t="s">
        <v>1659</v>
      </c>
      <c r="M333" s="216" t="s">
        <v>347</v>
      </c>
      <c r="N333" s="219" t="s">
        <v>372</v>
      </c>
      <c r="O333" s="240">
        <v>45161</v>
      </c>
      <c r="P333" s="240" t="s">
        <v>357</v>
      </c>
      <c r="Q333" s="240" t="s">
        <v>357</v>
      </c>
      <c r="R333" s="240">
        <v>45161</v>
      </c>
      <c r="S333" s="191">
        <v>45161</v>
      </c>
      <c r="T333" s="199">
        <v>45161</v>
      </c>
      <c r="U333" s="198">
        <v>45161</v>
      </c>
      <c r="V333" s="199">
        <v>45161</v>
      </c>
      <c r="W333" s="516">
        <v>45161</v>
      </c>
      <c r="X333" s="316">
        <v>45161</v>
      </c>
      <c r="Y333" s="323" t="s">
        <v>358</v>
      </c>
    </row>
    <row r="334" spans="1:25" s="104" customFormat="1" ht="34.35" customHeight="1" outlineLevel="2">
      <c r="A334" s="351" t="s">
        <v>1653</v>
      </c>
      <c r="B334" s="318" t="s">
        <v>1654</v>
      </c>
      <c r="C334" s="215" t="s">
        <v>1655</v>
      </c>
      <c r="D334" s="322"/>
      <c r="E334" s="412" t="s">
        <v>1660</v>
      </c>
      <c r="F334" s="330">
        <v>5</v>
      </c>
      <c r="G334" s="330"/>
      <c r="H334" s="382">
        <f t="shared" si="11"/>
        <v>5</v>
      </c>
      <c r="I334" s="216" t="s">
        <v>1</v>
      </c>
      <c r="J334" s="222" t="s">
        <v>1661</v>
      </c>
      <c r="K334" s="222" t="s">
        <v>1662</v>
      </c>
      <c r="L334" s="222" t="s">
        <v>1663</v>
      </c>
      <c r="M334" s="216" t="s">
        <v>371</v>
      </c>
      <c r="N334" s="219" t="s">
        <v>372</v>
      </c>
      <c r="O334" s="240">
        <v>45161</v>
      </c>
      <c r="P334" s="240" t="s">
        <v>357</v>
      </c>
      <c r="Q334" s="240" t="s">
        <v>357</v>
      </c>
      <c r="R334" s="240">
        <v>45161</v>
      </c>
      <c r="S334" s="191">
        <v>44804</v>
      </c>
      <c r="T334" s="199">
        <v>44804</v>
      </c>
      <c r="U334" s="198">
        <v>44804</v>
      </c>
      <c r="V334" s="516" t="s">
        <v>1664</v>
      </c>
      <c r="W334" s="516">
        <v>45023</v>
      </c>
      <c r="X334" s="316">
        <v>45236</v>
      </c>
      <c r="Y334" s="323" t="s">
        <v>374</v>
      </c>
    </row>
    <row r="335" spans="1:25" s="104" customFormat="1" ht="34.35" customHeight="1" outlineLevel="2">
      <c r="A335" s="351" t="s">
        <v>1653</v>
      </c>
      <c r="B335" s="372">
        <v>905</v>
      </c>
      <c r="C335" s="232" t="s">
        <v>1655</v>
      </c>
      <c r="D335" s="201">
        <v>44797</v>
      </c>
      <c r="E335" s="216" t="s">
        <v>1665</v>
      </c>
      <c r="F335" s="330">
        <v>13</v>
      </c>
      <c r="G335" s="330">
        <v>0</v>
      </c>
      <c r="H335" s="330">
        <v>13</v>
      </c>
      <c r="I335" s="232" t="s">
        <v>1</v>
      </c>
      <c r="J335" s="361">
        <v>30061219</v>
      </c>
      <c r="K335" s="222"/>
      <c r="L335" s="394" t="s">
        <v>1659</v>
      </c>
      <c r="M335" s="232" t="s">
        <v>401</v>
      </c>
      <c r="N335" s="331" t="s">
        <v>402</v>
      </c>
      <c r="O335" s="359">
        <v>45162</v>
      </c>
      <c r="P335" s="333">
        <v>0</v>
      </c>
      <c r="Q335" s="333">
        <v>0</v>
      </c>
      <c r="R335" s="333">
        <v>0</v>
      </c>
      <c r="S335" s="333">
        <v>0</v>
      </c>
      <c r="T335" s="333">
        <v>0</v>
      </c>
      <c r="U335" s="333">
        <v>0</v>
      </c>
      <c r="V335" s="199">
        <v>45162</v>
      </c>
      <c r="W335" s="516">
        <v>45161</v>
      </c>
      <c r="X335" s="316">
        <v>45161</v>
      </c>
      <c r="Y335" s="323" t="s">
        <v>358</v>
      </c>
    </row>
    <row r="336" spans="1:25" s="104" customFormat="1" ht="34.35" customHeight="1" outlineLevel="2">
      <c r="A336" s="351" t="s">
        <v>1653</v>
      </c>
      <c r="B336" s="319" t="s">
        <v>1666</v>
      </c>
      <c r="C336" s="215" t="s">
        <v>1667</v>
      </c>
      <c r="D336" s="215"/>
      <c r="E336" s="216" t="s">
        <v>1668</v>
      </c>
      <c r="F336" s="328">
        <v>29</v>
      </c>
      <c r="G336" s="328"/>
      <c r="H336" s="382">
        <f t="shared" si="11"/>
        <v>29</v>
      </c>
      <c r="I336" s="216" t="s">
        <v>1</v>
      </c>
      <c r="J336" s="222" t="s">
        <v>1669</v>
      </c>
      <c r="K336" s="222" t="s">
        <v>1670</v>
      </c>
      <c r="L336" s="222" t="s">
        <v>1671</v>
      </c>
      <c r="M336" s="216" t="s">
        <v>347</v>
      </c>
      <c r="N336" s="219" t="s">
        <v>348</v>
      </c>
      <c r="O336" s="240">
        <v>44605</v>
      </c>
      <c r="P336" s="240">
        <v>44593</v>
      </c>
      <c r="Q336" s="240">
        <v>44835</v>
      </c>
      <c r="R336" s="240">
        <v>44803</v>
      </c>
      <c r="S336" s="191">
        <v>44803</v>
      </c>
      <c r="T336" s="199">
        <v>44910</v>
      </c>
      <c r="U336" s="198">
        <v>44935</v>
      </c>
      <c r="V336" s="516" t="s">
        <v>673</v>
      </c>
      <c r="W336" s="516">
        <v>44998</v>
      </c>
      <c r="X336" s="316">
        <v>45124</v>
      </c>
      <c r="Y336" s="323" t="s">
        <v>545</v>
      </c>
    </row>
    <row r="337" spans="1:25" s="104" customFormat="1" ht="34.35" customHeight="1" outlineLevel="2">
      <c r="A337" s="351" t="s">
        <v>1653</v>
      </c>
      <c r="B337" s="319" t="s">
        <v>1666</v>
      </c>
      <c r="C337" s="215" t="s">
        <v>1667</v>
      </c>
      <c r="D337" s="215"/>
      <c r="E337" s="216" t="s">
        <v>1672</v>
      </c>
      <c r="F337" s="328">
        <v>21</v>
      </c>
      <c r="G337" s="328"/>
      <c r="H337" s="382">
        <f t="shared" si="11"/>
        <v>21</v>
      </c>
      <c r="I337" s="216" t="s">
        <v>1</v>
      </c>
      <c r="J337" s="222" t="s">
        <v>1673</v>
      </c>
      <c r="K337" s="222" t="s">
        <v>1674</v>
      </c>
      <c r="L337" s="222" t="s">
        <v>1675</v>
      </c>
      <c r="M337" s="216" t="s">
        <v>371</v>
      </c>
      <c r="N337" s="219" t="s">
        <v>372</v>
      </c>
      <c r="O337" s="240">
        <v>45161</v>
      </c>
      <c r="P337" s="240" t="s">
        <v>357</v>
      </c>
      <c r="Q337" s="240" t="s">
        <v>357</v>
      </c>
      <c r="R337" s="240">
        <v>45161</v>
      </c>
      <c r="S337" s="191">
        <v>45168</v>
      </c>
      <c r="T337" s="199">
        <v>45168</v>
      </c>
      <c r="U337" s="198">
        <v>45168</v>
      </c>
      <c r="V337" s="316" t="s">
        <v>593</v>
      </c>
      <c r="W337" s="516">
        <v>45168</v>
      </c>
      <c r="X337" s="316">
        <v>45168</v>
      </c>
      <c r="Y337" s="323" t="s">
        <v>374</v>
      </c>
    </row>
    <row r="338" spans="1:25" s="104" customFormat="1" ht="34.35" customHeight="1" outlineLevel="2">
      <c r="A338" s="351" t="s">
        <v>1653</v>
      </c>
      <c r="B338" s="319" t="s">
        <v>1666</v>
      </c>
      <c r="C338" s="215" t="s">
        <v>1676</v>
      </c>
      <c r="D338" s="201">
        <v>44587</v>
      </c>
      <c r="E338" s="216" t="s">
        <v>1677</v>
      </c>
      <c r="F338" s="328">
        <v>60</v>
      </c>
      <c r="G338" s="328"/>
      <c r="H338" s="382">
        <f t="shared" si="11"/>
        <v>60</v>
      </c>
      <c r="I338" s="216" t="s">
        <v>1</v>
      </c>
      <c r="J338" s="222" t="s">
        <v>1678</v>
      </c>
      <c r="K338" s="222" t="s">
        <v>1679</v>
      </c>
      <c r="L338" s="222" t="s">
        <v>1680</v>
      </c>
      <c r="M338" s="216" t="s">
        <v>347</v>
      </c>
      <c r="N338" s="229" t="s">
        <v>402</v>
      </c>
      <c r="O338" s="240">
        <v>45317</v>
      </c>
      <c r="P338" s="192" t="s">
        <v>357</v>
      </c>
      <c r="Q338" s="192" t="s">
        <v>357</v>
      </c>
      <c r="R338" s="192" t="s">
        <v>357</v>
      </c>
      <c r="S338" s="193" t="s">
        <v>357</v>
      </c>
      <c r="T338" s="199">
        <v>45317</v>
      </c>
      <c r="U338" s="198">
        <v>45317</v>
      </c>
      <c r="V338" s="316" t="s">
        <v>416</v>
      </c>
      <c r="W338" s="516">
        <v>45317</v>
      </c>
      <c r="X338" s="316">
        <v>45317</v>
      </c>
      <c r="Y338" s="323" t="s">
        <v>358</v>
      </c>
    </row>
    <row r="339" spans="1:25" s="104" customFormat="1" ht="34.35" customHeight="1" outlineLevel="2">
      <c r="A339" s="351" t="s">
        <v>1653</v>
      </c>
      <c r="B339" s="319" t="s">
        <v>1666</v>
      </c>
      <c r="C339" s="158" t="s">
        <v>1667</v>
      </c>
      <c r="D339" s="158"/>
      <c r="E339" s="149" t="s">
        <v>1681</v>
      </c>
      <c r="F339" s="335">
        <v>76</v>
      </c>
      <c r="G339" s="335"/>
      <c r="H339" s="383">
        <f t="shared" si="11"/>
        <v>76</v>
      </c>
      <c r="I339" s="149" t="s">
        <v>1</v>
      </c>
      <c r="J339" s="204" t="s">
        <v>1682</v>
      </c>
      <c r="K339" s="222" t="s">
        <v>1683</v>
      </c>
      <c r="L339" s="204" t="s">
        <v>1675</v>
      </c>
      <c r="M339" s="149" t="s">
        <v>347</v>
      </c>
      <c r="N339" s="151" t="s">
        <v>372</v>
      </c>
      <c r="O339" s="189">
        <v>45161</v>
      </c>
      <c r="P339" s="240" t="s">
        <v>357</v>
      </c>
      <c r="Q339" s="240" t="s">
        <v>357</v>
      </c>
      <c r="R339" s="240">
        <v>45161</v>
      </c>
      <c r="S339" s="199">
        <v>45168</v>
      </c>
      <c r="T339" s="199">
        <v>45168</v>
      </c>
      <c r="U339" s="198">
        <v>45161</v>
      </c>
      <c r="V339" s="316" t="s">
        <v>379</v>
      </c>
      <c r="W339" s="516">
        <v>45161</v>
      </c>
      <c r="X339" s="316">
        <v>45161</v>
      </c>
      <c r="Y339" s="323" t="s">
        <v>374</v>
      </c>
    </row>
    <row r="340" spans="1:25" s="107" customFormat="1" ht="34.35" customHeight="1" outlineLevel="1">
      <c r="A340" s="403" t="s">
        <v>1653</v>
      </c>
      <c r="B340" s="398" t="s">
        <v>1684</v>
      </c>
      <c r="C340" s="399">
        <f>COUNTA(B333:B339)</f>
        <v>7</v>
      </c>
      <c r="D340" s="398"/>
      <c r="E340" s="399" t="s">
        <v>1685</v>
      </c>
      <c r="F340" s="350">
        <f>SUM(F333:F339)</f>
        <v>282</v>
      </c>
      <c r="G340" s="350">
        <f>SUM(G333:G339)</f>
        <v>8</v>
      </c>
      <c r="H340" s="386">
        <f>SUM(H333:H339)</f>
        <v>274</v>
      </c>
      <c r="I340" s="399"/>
      <c r="J340" s="399"/>
      <c r="K340" s="399"/>
      <c r="L340" s="399"/>
      <c r="M340" s="399"/>
      <c r="N340" s="406"/>
      <c r="O340" s="353"/>
      <c r="P340" s="413"/>
      <c r="Q340" s="413"/>
      <c r="R340" s="413"/>
      <c r="S340" s="343"/>
      <c r="T340" s="343"/>
      <c r="U340" s="305"/>
      <c r="V340" s="305"/>
      <c r="W340" s="525"/>
      <c r="X340" s="538"/>
      <c r="Y340" s="526"/>
    </row>
    <row r="341" spans="1:25" s="104" customFormat="1" ht="34.35" customHeight="1" outlineLevel="2">
      <c r="A341" s="136" t="s">
        <v>1686</v>
      </c>
      <c r="B341" s="318" t="s">
        <v>1687</v>
      </c>
      <c r="C341" s="215" t="s">
        <v>1688</v>
      </c>
      <c r="D341" s="215"/>
      <c r="E341" s="216" t="s">
        <v>1689</v>
      </c>
      <c r="F341" s="330">
        <v>5</v>
      </c>
      <c r="G341" s="330"/>
      <c r="H341" s="330">
        <f>F341-G341</f>
        <v>5</v>
      </c>
      <c r="I341" s="216" t="s">
        <v>1</v>
      </c>
      <c r="J341" s="222" t="s">
        <v>1690</v>
      </c>
      <c r="K341" s="222" t="s">
        <v>1691</v>
      </c>
      <c r="L341" s="222" t="s">
        <v>1692</v>
      </c>
      <c r="M341" s="216" t="s">
        <v>371</v>
      </c>
      <c r="N341" s="219">
        <v>2013</v>
      </c>
      <c r="O341" s="191" t="s">
        <v>357</v>
      </c>
      <c r="P341" s="240">
        <v>44803</v>
      </c>
      <c r="Q341" s="240">
        <v>44803</v>
      </c>
      <c r="R341" s="240">
        <v>44803</v>
      </c>
      <c r="S341" s="199">
        <v>44803</v>
      </c>
      <c r="T341" s="199">
        <v>44803</v>
      </c>
      <c r="U341" s="198">
        <v>44834</v>
      </c>
      <c r="V341" s="316" t="s">
        <v>901</v>
      </c>
      <c r="W341" s="516">
        <v>45016</v>
      </c>
      <c r="X341" s="553">
        <v>45200</v>
      </c>
      <c r="Y341" s="517" t="s">
        <v>358</v>
      </c>
    </row>
    <row r="342" spans="1:25" s="107" customFormat="1" ht="34.35" customHeight="1" outlineLevel="1">
      <c r="A342" s="403" t="s">
        <v>1686</v>
      </c>
      <c r="B342" s="398" t="s">
        <v>1693</v>
      </c>
      <c r="C342" s="399">
        <f>COUNTA(B341:B341)</f>
        <v>1</v>
      </c>
      <c r="D342" s="398"/>
      <c r="E342" s="399" t="s">
        <v>1694</v>
      </c>
      <c r="F342" s="350">
        <f>SUM(F341:F341)</f>
        <v>5</v>
      </c>
      <c r="G342" s="350">
        <f>SUM(G341:G341)</f>
        <v>0</v>
      </c>
      <c r="H342" s="386">
        <f>SUM(H341:H341)</f>
        <v>5</v>
      </c>
      <c r="I342" s="399"/>
      <c r="J342" s="399"/>
      <c r="K342" s="399"/>
      <c r="L342" s="399"/>
      <c r="M342" s="399"/>
      <c r="N342" s="406"/>
      <c r="O342" s="353"/>
      <c r="P342" s="413"/>
      <c r="Q342" s="413"/>
      <c r="R342" s="413"/>
      <c r="S342" s="343"/>
      <c r="T342" s="343"/>
      <c r="U342" s="305"/>
      <c r="V342" s="305"/>
      <c r="W342" s="525"/>
      <c r="X342" s="538"/>
      <c r="Y342" s="526"/>
    </row>
    <row r="343" spans="1:25" s="115" customFormat="1" ht="34.35" customHeight="1" outlineLevel="2">
      <c r="A343" s="611" t="s">
        <v>1695</v>
      </c>
      <c r="B343" s="318" t="s">
        <v>1696</v>
      </c>
      <c r="C343" s="215" t="s">
        <v>1697</v>
      </c>
      <c r="D343" s="201">
        <v>44550</v>
      </c>
      <c r="E343" s="216" t="s">
        <v>1698</v>
      </c>
      <c r="F343" s="328">
        <v>13</v>
      </c>
      <c r="G343" s="328"/>
      <c r="H343" s="379">
        <f t="shared" ref="H343:H355" si="12">F343-G343</f>
        <v>13</v>
      </c>
      <c r="I343" s="216" t="s">
        <v>1</v>
      </c>
      <c r="J343" s="222" t="s">
        <v>1699</v>
      </c>
      <c r="K343" s="222" t="s">
        <v>377</v>
      </c>
      <c r="L343" s="222" t="s">
        <v>1700</v>
      </c>
      <c r="M343" s="216" t="s">
        <v>347</v>
      </c>
      <c r="N343" s="219" t="s">
        <v>402</v>
      </c>
      <c r="O343" s="191">
        <v>45280</v>
      </c>
      <c r="P343" s="240" t="s">
        <v>357</v>
      </c>
      <c r="Q343" s="240" t="s">
        <v>357</v>
      </c>
      <c r="R343" s="240" t="s">
        <v>357</v>
      </c>
      <c r="S343" s="199">
        <v>45280</v>
      </c>
      <c r="T343" s="199">
        <v>44865</v>
      </c>
      <c r="U343" s="198">
        <v>45280</v>
      </c>
      <c r="V343" s="316" t="s">
        <v>1701</v>
      </c>
      <c r="W343" s="516">
        <v>45119</v>
      </c>
      <c r="X343" s="553">
        <v>45310</v>
      </c>
      <c r="Y343" s="517" t="s">
        <v>374</v>
      </c>
    </row>
    <row r="344" spans="1:25" s="104" customFormat="1" ht="34.35" customHeight="1" outlineLevel="2">
      <c r="A344" s="351" t="s">
        <v>1695</v>
      </c>
      <c r="B344" s="291" t="s">
        <v>1702</v>
      </c>
      <c r="C344" s="147" t="s">
        <v>1703</v>
      </c>
      <c r="D344" s="212"/>
      <c r="E344" s="213" t="s">
        <v>1704</v>
      </c>
      <c r="F344" s="346">
        <v>32</v>
      </c>
      <c r="G344" s="336">
        <v>26</v>
      </c>
      <c r="H344" s="380">
        <f t="shared" si="12"/>
        <v>6</v>
      </c>
      <c r="I344" s="204" t="s">
        <v>1</v>
      </c>
      <c r="J344" s="204" t="s">
        <v>1705</v>
      </c>
      <c r="K344" s="216" t="s">
        <v>1706</v>
      </c>
      <c r="L344" s="204" t="s">
        <v>1707</v>
      </c>
      <c r="M344" s="204" t="s">
        <v>371</v>
      </c>
      <c r="N344" s="205">
        <v>2013</v>
      </c>
      <c r="O344" s="191" t="s">
        <v>357</v>
      </c>
      <c r="P344" s="240">
        <v>44305</v>
      </c>
      <c r="Q344" s="240">
        <v>44622</v>
      </c>
      <c r="R344" s="240">
        <v>44711</v>
      </c>
      <c r="S344" s="198">
        <v>44768</v>
      </c>
      <c r="T344" s="199">
        <v>44768</v>
      </c>
      <c r="U344" s="198">
        <v>44974</v>
      </c>
      <c r="V344" s="316" t="s">
        <v>1271</v>
      </c>
      <c r="W344" s="516">
        <v>45107</v>
      </c>
      <c r="X344" s="553">
        <v>45747</v>
      </c>
      <c r="Y344" s="517" t="s">
        <v>358</v>
      </c>
    </row>
    <row r="345" spans="1:25" s="115" customFormat="1" ht="34.35" customHeight="1" outlineLevel="2">
      <c r="A345" s="351" t="s">
        <v>1695</v>
      </c>
      <c r="B345" s="291" t="s">
        <v>1702</v>
      </c>
      <c r="C345" s="220" t="s">
        <v>1708</v>
      </c>
      <c r="D345" s="201">
        <v>44550</v>
      </c>
      <c r="E345" s="216" t="s">
        <v>1704</v>
      </c>
      <c r="F345" s="347">
        <v>21</v>
      </c>
      <c r="G345" s="347"/>
      <c r="H345" s="379">
        <f t="shared" si="12"/>
        <v>21</v>
      </c>
      <c r="I345" s="222" t="s">
        <v>1</v>
      </c>
      <c r="J345" s="222" t="s">
        <v>1709</v>
      </c>
      <c r="K345" s="222"/>
      <c r="L345" s="222" t="s">
        <v>1710</v>
      </c>
      <c r="M345" s="222" t="s">
        <v>347</v>
      </c>
      <c r="N345" s="229" t="s">
        <v>402</v>
      </c>
      <c r="O345" s="190">
        <v>45280</v>
      </c>
      <c r="P345" s="240" t="s">
        <v>357</v>
      </c>
      <c r="Q345" s="240" t="s">
        <v>357</v>
      </c>
      <c r="R345" s="240" t="s">
        <v>357</v>
      </c>
      <c r="S345" s="198">
        <v>45280</v>
      </c>
      <c r="T345" s="199">
        <v>44768</v>
      </c>
      <c r="U345" s="198">
        <v>45280</v>
      </c>
      <c r="V345" s="316" t="s">
        <v>1711</v>
      </c>
      <c r="W345" s="516">
        <v>45007</v>
      </c>
      <c r="X345" s="553">
        <v>45292</v>
      </c>
      <c r="Y345" s="517" t="s">
        <v>374</v>
      </c>
    </row>
    <row r="346" spans="1:25" s="115" customFormat="1" ht="34.35" customHeight="1" outlineLevel="2">
      <c r="A346" s="351" t="s">
        <v>1695</v>
      </c>
      <c r="B346" s="291" t="s">
        <v>1702</v>
      </c>
      <c r="C346" s="220" t="s">
        <v>1712</v>
      </c>
      <c r="D346" s="201">
        <v>44550</v>
      </c>
      <c r="E346" s="216" t="s">
        <v>1704</v>
      </c>
      <c r="F346" s="347">
        <v>21</v>
      </c>
      <c r="G346" s="347"/>
      <c r="H346" s="379">
        <f t="shared" si="12"/>
        <v>21</v>
      </c>
      <c r="I346" s="222" t="s">
        <v>1</v>
      </c>
      <c r="J346" s="222" t="s">
        <v>1713</v>
      </c>
      <c r="K346" s="222"/>
      <c r="L346" s="222" t="s">
        <v>1714</v>
      </c>
      <c r="M346" s="222" t="s">
        <v>347</v>
      </c>
      <c r="N346" s="229" t="s">
        <v>402</v>
      </c>
      <c r="O346" s="190">
        <v>45280</v>
      </c>
      <c r="P346" s="240" t="s">
        <v>357</v>
      </c>
      <c r="Q346" s="240" t="s">
        <v>357</v>
      </c>
      <c r="R346" s="240" t="s">
        <v>357</v>
      </c>
      <c r="S346" s="198">
        <v>45280</v>
      </c>
      <c r="T346" s="199">
        <v>44768</v>
      </c>
      <c r="U346" s="198">
        <v>44835</v>
      </c>
      <c r="V346" s="316" t="s">
        <v>1715</v>
      </c>
      <c r="W346" s="516">
        <v>45291</v>
      </c>
      <c r="X346" s="553">
        <v>45657</v>
      </c>
      <c r="Y346" s="517" t="s">
        <v>358</v>
      </c>
    </row>
    <row r="347" spans="1:25" s="115" customFormat="1" ht="34.35" customHeight="1" outlineLevel="2">
      <c r="A347" s="351" t="s">
        <v>1695</v>
      </c>
      <c r="B347" s="291" t="s">
        <v>1702</v>
      </c>
      <c r="C347" s="220" t="s">
        <v>1703</v>
      </c>
      <c r="D347" s="201">
        <v>44550</v>
      </c>
      <c r="E347" s="216" t="s">
        <v>1704</v>
      </c>
      <c r="F347" s="347">
        <v>13</v>
      </c>
      <c r="G347" s="347"/>
      <c r="H347" s="379">
        <f t="shared" si="12"/>
        <v>13</v>
      </c>
      <c r="I347" s="222" t="s">
        <v>1</v>
      </c>
      <c r="J347" s="222" t="s">
        <v>1716</v>
      </c>
      <c r="K347" s="222" t="s">
        <v>1717</v>
      </c>
      <c r="L347" s="222" t="s">
        <v>1718</v>
      </c>
      <c r="M347" s="222" t="s">
        <v>401</v>
      </c>
      <c r="N347" s="229" t="s">
        <v>402</v>
      </c>
      <c r="O347" s="190">
        <v>44915</v>
      </c>
      <c r="P347" s="240" t="s">
        <v>357</v>
      </c>
      <c r="Q347" s="240" t="s">
        <v>357</v>
      </c>
      <c r="R347" s="240" t="s">
        <v>357</v>
      </c>
      <c r="S347" s="198">
        <v>44915</v>
      </c>
      <c r="T347" s="199">
        <v>44768</v>
      </c>
      <c r="U347" s="198">
        <v>44915</v>
      </c>
      <c r="V347" s="516">
        <v>44915</v>
      </c>
      <c r="W347" s="516">
        <v>45280</v>
      </c>
      <c r="X347" s="553">
        <v>45200</v>
      </c>
      <c r="Y347" s="517" t="s">
        <v>374</v>
      </c>
    </row>
    <row r="348" spans="1:25" s="104" customFormat="1" ht="34.35" customHeight="1">
      <c r="A348" s="351" t="s">
        <v>1695</v>
      </c>
      <c r="B348" s="293" t="s">
        <v>1719</v>
      </c>
      <c r="C348" s="147" t="s">
        <v>1720</v>
      </c>
      <c r="D348" s="203"/>
      <c r="E348" s="149" t="s">
        <v>1721</v>
      </c>
      <c r="F348" s="346">
        <v>31</v>
      </c>
      <c r="G348" s="346"/>
      <c r="H348" s="380">
        <f t="shared" si="12"/>
        <v>31</v>
      </c>
      <c r="I348" s="204" t="s">
        <v>1</v>
      </c>
      <c r="J348" s="204" t="s">
        <v>1722</v>
      </c>
      <c r="K348" s="216" t="s">
        <v>1723</v>
      </c>
      <c r="L348" s="204" t="s">
        <v>1724</v>
      </c>
      <c r="M348" s="204" t="s">
        <v>371</v>
      </c>
      <c r="N348" s="205" t="s">
        <v>372</v>
      </c>
      <c r="O348" s="189">
        <v>45161</v>
      </c>
      <c r="P348" s="240" t="s">
        <v>357</v>
      </c>
      <c r="Q348" s="240" t="s">
        <v>357</v>
      </c>
      <c r="R348" s="240">
        <v>45161</v>
      </c>
      <c r="S348" s="198">
        <v>45161</v>
      </c>
      <c r="T348" s="199">
        <v>45161</v>
      </c>
      <c r="U348" s="198">
        <v>45161</v>
      </c>
      <c r="V348" s="516" t="s">
        <v>379</v>
      </c>
      <c r="W348" s="516">
        <v>45161</v>
      </c>
      <c r="X348" s="553">
        <v>45530</v>
      </c>
      <c r="Y348" s="517" t="s">
        <v>374</v>
      </c>
    </row>
    <row r="349" spans="1:25" s="104" customFormat="1" ht="34.35" customHeight="1">
      <c r="A349" s="351" t="s">
        <v>1695</v>
      </c>
      <c r="B349" s="293" t="s">
        <v>1719</v>
      </c>
      <c r="C349" s="220" t="s">
        <v>1720</v>
      </c>
      <c r="D349" s="221"/>
      <c r="E349" s="217" t="s">
        <v>1725</v>
      </c>
      <c r="F349" s="330">
        <v>80</v>
      </c>
      <c r="G349" s="327">
        <v>45</v>
      </c>
      <c r="H349" s="379">
        <f t="shared" si="12"/>
        <v>35</v>
      </c>
      <c r="I349" s="222" t="s">
        <v>1</v>
      </c>
      <c r="J349" s="222" t="s">
        <v>1726</v>
      </c>
      <c r="K349" s="222" t="s">
        <v>1727</v>
      </c>
      <c r="L349" s="222" t="s">
        <v>1728</v>
      </c>
      <c r="M349" s="222" t="s">
        <v>347</v>
      </c>
      <c r="N349" s="229" t="s">
        <v>372</v>
      </c>
      <c r="O349" s="189">
        <v>45161</v>
      </c>
      <c r="P349" s="240" t="s">
        <v>357</v>
      </c>
      <c r="Q349" s="240" t="s">
        <v>357</v>
      </c>
      <c r="R349" s="240">
        <v>45161</v>
      </c>
      <c r="S349" s="198">
        <v>45161</v>
      </c>
      <c r="T349" s="199">
        <v>45161</v>
      </c>
      <c r="U349" s="198">
        <v>45161</v>
      </c>
      <c r="V349" s="516" t="s">
        <v>379</v>
      </c>
      <c r="W349" s="516">
        <v>45161</v>
      </c>
      <c r="X349" s="553">
        <v>45161</v>
      </c>
      <c r="Y349" s="517" t="s">
        <v>374</v>
      </c>
    </row>
    <row r="350" spans="1:25" s="104" customFormat="1" ht="34.35" customHeight="1">
      <c r="A350" s="351" t="s">
        <v>1695</v>
      </c>
      <c r="B350" s="372">
        <v>1103</v>
      </c>
      <c r="C350" s="232" t="s">
        <v>1729</v>
      </c>
      <c r="D350" s="201">
        <v>44797</v>
      </c>
      <c r="E350" s="426" t="s">
        <v>1730</v>
      </c>
      <c r="F350" s="330">
        <v>21</v>
      </c>
      <c r="G350" s="330">
        <v>0</v>
      </c>
      <c r="H350" s="330">
        <v>21</v>
      </c>
      <c r="I350" s="232" t="s">
        <v>1</v>
      </c>
      <c r="J350" s="361">
        <v>30062450</v>
      </c>
      <c r="K350" s="222"/>
      <c r="L350" s="394" t="s">
        <v>1731</v>
      </c>
      <c r="M350" s="232" t="s">
        <v>1732</v>
      </c>
      <c r="N350" s="331" t="s">
        <v>402</v>
      </c>
      <c r="O350" s="359">
        <v>45528</v>
      </c>
      <c r="P350" s="333">
        <v>0</v>
      </c>
      <c r="Q350" s="333">
        <v>0</v>
      </c>
      <c r="R350" s="333">
        <v>0</v>
      </c>
      <c r="S350" s="333">
        <v>0</v>
      </c>
      <c r="T350" s="333">
        <v>0</v>
      </c>
      <c r="U350" s="333">
        <v>0</v>
      </c>
      <c r="V350" s="199">
        <v>45528</v>
      </c>
      <c r="W350" s="516">
        <v>45528</v>
      </c>
      <c r="X350" s="553">
        <v>45528</v>
      </c>
      <c r="Y350" s="517" t="s">
        <v>374</v>
      </c>
    </row>
    <row r="351" spans="1:25" s="104" customFormat="1" ht="34.35" customHeight="1">
      <c r="A351" s="351" t="s">
        <v>1695</v>
      </c>
      <c r="B351" s="372">
        <v>1104</v>
      </c>
      <c r="C351" s="232" t="s">
        <v>1733</v>
      </c>
      <c r="D351" s="201">
        <v>44797</v>
      </c>
      <c r="E351" s="216" t="s">
        <v>1734</v>
      </c>
      <c r="F351" s="330">
        <v>21</v>
      </c>
      <c r="G351" s="330">
        <v>0</v>
      </c>
      <c r="H351" s="330">
        <v>21</v>
      </c>
      <c r="I351" s="232" t="s">
        <v>1</v>
      </c>
      <c r="J351" s="361">
        <v>30062449</v>
      </c>
      <c r="K351" s="222"/>
      <c r="L351" s="394" t="s">
        <v>1735</v>
      </c>
      <c r="M351" s="232" t="s">
        <v>486</v>
      </c>
      <c r="N351" s="331" t="s">
        <v>402</v>
      </c>
      <c r="O351" s="359">
        <v>45528</v>
      </c>
      <c r="P351" s="333">
        <v>0</v>
      </c>
      <c r="Q351" s="333">
        <v>0</v>
      </c>
      <c r="R351" s="333">
        <v>0</v>
      </c>
      <c r="S351" s="333">
        <v>0</v>
      </c>
      <c r="T351" s="333">
        <v>0</v>
      </c>
      <c r="U351" s="333">
        <v>0</v>
      </c>
      <c r="V351" s="199">
        <v>45528</v>
      </c>
      <c r="W351" s="516">
        <v>45528</v>
      </c>
      <c r="X351" s="553">
        <v>45528</v>
      </c>
      <c r="Y351" s="517" t="s">
        <v>358</v>
      </c>
    </row>
    <row r="352" spans="1:25" s="115" customFormat="1" ht="34.35" customHeight="1" outlineLevel="2">
      <c r="A352" s="351" t="s">
        <v>1695</v>
      </c>
      <c r="B352" s="291" t="s">
        <v>1736</v>
      </c>
      <c r="C352" s="220" t="s">
        <v>1737</v>
      </c>
      <c r="D352" s="201">
        <v>44627</v>
      </c>
      <c r="E352" s="216" t="s">
        <v>1738</v>
      </c>
      <c r="F352" s="347">
        <v>71</v>
      </c>
      <c r="G352" s="347"/>
      <c r="H352" s="379">
        <f>F352-G352</f>
        <v>71</v>
      </c>
      <c r="I352" s="222" t="s">
        <v>1</v>
      </c>
      <c r="J352" s="222" t="s">
        <v>1739</v>
      </c>
      <c r="K352" s="222" t="s">
        <v>377</v>
      </c>
      <c r="L352" s="222" t="s">
        <v>1740</v>
      </c>
      <c r="M352" s="222" t="s">
        <v>347</v>
      </c>
      <c r="N352" s="229" t="s">
        <v>402</v>
      </c>
      <c r="O352" s="190">
        <v>45358</v>
      </c>
      <c r="P352" s="240" t="s">
        <v>357</v>
      </c>
      <c r="Q352" s="240" t="s">
        <v>357</v>
      </c>
      <c r="R352" s="240" t="s">
        <v>357</v>
      </c>
      <c r="S352" s="198" t="s">
        <v>357</v>
      </c>
      <c r="T352" s="199">
        <v>45358</v>
      </c>
      <c r="U352" s="198">
        <v>45358</v>
      </c>
      <c r="V352" s="516" t="s">
        <v>1741</v>
      </c>
      <c r="W352" s="516">
        <v>45375</v>
      </c>
      <c r="X352" s="553">
        <v>45375</v>
      </c>
      <c r="Y352" s="517" t="s">
        <v>374</v>
      </c>
    </row>
    <row r="353" spans="1:26" s="115" customFormat="1" ht="34.35" customHeight="1" outlineLevel="2">
      <c r="A353" s="351" t="s">
        <v>1695</v>
      </c>
      <c r="B353" s="291" t="s">
        <v>1742</v>
      </c>
      <c r="C353" s="220" t="s">
        <v>1743</v>
      </c>
      <c r="D353" s="201">
        <v>44550</v>
      </c>
      <c r="E353" s="216" t="s">
        <v>1744</v>
      </c>
      <c r="F353" s="347">
        <v>13</v>
      </c>
      <c r="G353" s="347"/>
      <c r="H353" s="379">
        <f t="shared" si="12"/>
        <v>13</v>
      </c>
      <c r="I353" s="222" t="s">
        <v>1</v>
      </c>
      <c r="J353" s="222" t="s">
        <v>1745</v>
      </c>
      <c r="K353" s="222" t="s">
        <v>1746</v>
      </c>
      <c r="L353" s="222" t="s">
        <v>1747</v>
      </c>
      <c r="M353" s="222" t="s">
        <v>347</v>
      </c>
      <c r="N353" s="229" t="s">
        <v>402</v>
      </c>
      <c r="O353" s="190">
        <v>45280</v>
      </c>
      <c r="P353" s="240" t="s">
        <v>357</v>
      </c>
      <c r="Q353" s="240" t="s">
        <v>357</v>
      </c>
      <c r="R353" s="240" t="s">
        <v>357</v>
      </c>
      <c r="S353" s="198">
        <v>45280</v>
      </c>
      <c r="T353" s="199">
        <v>45280</v>
      </c>
      <c r="U353" s="198">
        <v>45280</v>
      </c>
      <c r="V353" s="516" t="s">
        <v>1748</v>
      </c>
      <c r="W353" s="516">
        <v>45290</v>
      </c>
      <c r="X353" s="553">
        <v>45179</v>
      </c>
      <c r="Y353" s="517" t="s">
        <v>374</v>
      </c>
    </row>
    <row r="354" spans="1:26" s="115" customFormat="1" ht="34.35" customHeight="1" outlineLevel="2">
      <c r="A354" s="351" t="s">
        <v>1695</v>
      </c>
      <c r="B354" s="291" t="s">
        <v>1742</v>
      </c>
      <c r="C354" s="220" t="s">
        <v>1743</v>
      </c>
      <c r="D354" s="201">
        <v>44550</v>
      </c>
      <c r="E354" s="216" t="s">
        <v>1749</v>
      </c>
      <c r="F354" s="347">
        <v>34</v>
      </c>
      <c r="G354" s="347"/>
      <c r="H354" s="379">
        <f t="shared" si="12"/>
        <v>34</v>
      </c>
      <c r="I354" s="222" t="s">
        <v>1</v>
      </c>
      <c r="J354" s="222" t="s">
        <v>1750</v>
      </c>
      <c r="K354" s="222" t="s">
        <v>1751</v>
      </c>
      <c r="L354" s="222" t="s">
        <v>1752</v>
      </c>
      <c r="M354" s="222" t="s">
        <v>347</v>
      </c>
      <c r="N354" s="229" t="s">
        <v>402</v>
      </c>
      <c r="O354" s="190">
        <v>45280</v>
      </c>
      <c r="P354" s="240" t="s">
        <v>357</v>
      </c>
      <c r="Q354" s="240" t="s">
        <v>357</v>
      </c>
      <c r="R354" s="240" t="s">
        <v>357</v>
      </c>
      <c r="S354" s="198">
        <v>45280</v>
      </c>
      <c r="T354" s="199">
        <v>45280</v>
      </c>
      <c r="U354" s="198">
        <v>45280</v>
      </c>
      <c r="V354" s="516" t="s">
        <v>1753</v>
      </c>
      <c r="W354" s="516">
        <v>45290</v>
      </c>
      <c r="X354" s="553">
        <v>45170</v>
      </c>
      <c r="Y354" s="517" t="s">
        <v>374</v>
      </c>
    </row>
    <row r="355" spans="1:26" s="115" customFormat="1" ht="34.35" customHeight="1" outlineLevel="2">
      <c r="A355" s="351" t="s">
        <v>1695</v>
      </c>
      <c r="B355" s="291" t="s">
        <v>1742</v>
      </c>
      <c r="C355" s="220" t="s">
        <v>1743</v>
      </c>
      <c r="D355" s="201">
        <v>44587</v>
      </c>
      <c r="E355" s="216" t="s">
        <v>1754</v>
      </c>
      <c r="F355" s="347">
        <v>21</v>
      </c>
      <c r="G355" s="347"/>
      <c r="H355" s="379">
        <f t="shared" si="12"/>
        <v>21</v>
      </c>
      <c r="I355" s="222" t="s">
        <v>1</v>
      </c>
      <c r="J355" s="222" t="s">
        <v>1755</v>
      </c>
      <c r="K355" s="222" t="s">
        <v>1756</v>
      </c>
      <c r="L355" s="222" t="s">
        <v>1757</v>
      </c>
      <c r="M355" s="216" t="s">
        <v>957</v>
      </c>
      <c r="N355" s="229" t="s">
        <v>402</v>
      </c>
      <c r="O355" s="189">
        <v>45317</v>
      </c>
      <c r="P355" s="240" t="s">
        <v>357</v>
      </c>
      <c r="Q355" s="240" t="s">
        <v>357</v>
      </c>
      <c r="R355" s="240" t="s">
        <v>357</v>
      </c>
      <c r="S355" s="240" t="s">
        <v>357</v>
      </c>
      <c r="T355" s="199">
        <v>45317</v>
      </c>
      <c r="U355" s="198">
        <v>45317</v>
      </c>
      <c r="V355" s="316" t="s">
        <v>416</v>
      </c>
      <c r="W355" s="516">
        <v>45317</v>
      </c>
      <c r="X355" s="553">
        <v>45317</v>
      </c>
      <c r="Y355" s="517" t="s">
        <v>350</v>
      </c>
    </row>
    <row r="356" spans="1:26" s="107" customFormat="1" ht="34.35" customHeight="1" outlineLevel="1">
      <c r="A356" s="609" t="s">
        <v>1695</v>
      </c>
      <c r="B356" s="398" t="s">
        <v>1758</v>
      </c>
      <c r="C356" s="399">
        <f>COUNTA(B343:B355)</f>
        <v>13</v>
      </c>
      <c r="D356" s="398"/>
      <c r="E356" s="399" t="s">
        <v>1759</v>
      </c>
      <c r="F356" s="350">
        <f>SUM(F343:F355)</f>
        <v>392</v>
      </c>
      <c r="G356" s="350">
        <f>SUM(G343:G355)</f>
        <v>71</v>
      </c>
      <c r="H356" s="386">
        <f>SUM(H343:H355)</f>
        <v>321</v>
      </c>
      <c r="I356" s="399"/>
      <c r="J356" s="399"/>
      <c r="K356" s="399"/>
      <c r="L356" s="399"/>
      <c r="M356" s="399"/>
      <c r="N356" s="406"/>
      <c r="O356" s="353"/>
      <c r="P356" s="413"/>
      <c r="Q356" s="413"/>
      <c r="R356" s="413"/>
      <c r="S356" s="343"/>
      <c r="T356" s="343"/>
      <c r="U356" s="305"/>
      <c r="V356" s="305"/>
      <c r="W356" s="525"/>
      <c r="X356" s="538"/>
      <c r="Y356" s="526"/>
    </row>
    <row r="357" spans="1:26" s="116" customFormat="1" ht="34.35" customHeight="1" outlineLevel="1">
      <c r="A357" s="143" t="s">
        <v>1760</v>
      </c>
      <c r="B357" s="405" t="s">
        <v>1761</v>
      </c>
      <c r="C357" s="216" t="s">
        <v>1762</v>
      </c>
      <c r="D357" s="201">
        <v>44532</v>
      </c>
      <c r="E357" s="216" t="s">
        <v>1763</v>
      </c>
      <c r="F357" s="328">
        <v>29</v>
      </c>
      <c r="G357" s="328"/>
      <c r="H357" s="379">
        <f>F357-G357</f>
        <v>29</v>
      </c>
      <c r="I357" s="216" t="s">
        <v>1</v>
      </c>
      <c r="J357" s="222" t="s">
        <v>1764</v>
      </c>
      <c r="K357" s="222" t="s">
        <v>1765</v>
      </c>
      <c r="L357" s="222" t="s">
        <v>1766</v>
      </c>
      <c r="M357" s="216" t="s">
        <v>401</v>
      </c>
      <c r="N357" s="219" t="s">
        <v>402</v>
      </c>
      <c r="O357" s="191">
        <v>44897</v>
      </c>
      <c r="P357" s="240" t="s">
        <v>357</v>
      </c>
      <c r="Q357" s="240" t="s">
        <v>357</v>
      </c>
      <c r="R357" s="240" t="s">
        <v>357</v>
      </c>
      <c r="S357" s="199">
        <v>44897</v>
      </c>
      <c r="T357" s="199">
        <v>44897</v>
      </c>
      <c r="U357" s="198">
        <v>44897</v>
      </c>
      <c r="V357" s="316" t="s">
        <v>1767</v>
      </c>
      <c r="W357" s="516">
        <v>45262</v>
      </c>
      <c r="X357" s="553">
        <v>45292</v>
      </c>
      <c r="Y357" s="323" t="s">
        <v>374</v>
      </c>
      <c r="Z357" s="116" t="s">
        <v>374</v>
      </c>
    </row>
    <row r="358" spans="1:26" s="116" customFormat="1" ht="34.35" customHeight="1" outlineLevel="1">
      <c r="A358" s="143"/>
      <c r="B358" s="405" t="s">
        <v>1761</v>
      </c>
      <c r="C358" s="216" t="s">
        <v>1768</v>
      </c>
      <c r="D358" s="201">
        <v>44627</v>
      </c>
      <c r="E358" s="216" t="s">
        <v>1769</v>
      </c>
      <c r="F358" s="328">
        <v>21</v>
      </c>
      <c r="G358" s="328"/>
      <c r="H358" s="379">
        <f>F358-G358</f>
        <v>21</v>
      </c>
      <c r="I358" s="216" t="s">
        <v>1</v>
      </c>
      <c r="J358" s="222" t="s">
        <v>1770</v>
      </c>
      <c r="K358" s="222" t="s">
        <v>1771</v>
      </c>
      <c r="L358" s="222" t="s">
        <v>1772</v>
      </c>
      <c r="M358" s="216" t="s">
        <v>401</v>
      </c>
      <c r="N358" s="219" t="s">
        <v>402</v>
      </c>
      <c r="O358" s="191">
        <v>44992</v>
      </c>
      <c r="P358" s="240"/>
      <c r="Q358" s="240"/>
      <c r="R358" s="240"/>
      <c r="S358" s="199"/>
      <c r="T358" s="199"/>
      <c r="U358" s="198"/>
      <c r="V358" s="316"/>
      <c r="W358" s="516"/>
      <c r="X358" s="553">
        <v>45358</v>
      </c>
      <c r="Y358" s="323" t="s">
        <v>374</v>
      </c>
    </row>
    <row r="359" spans="1:26" s="116" customFormat="1" ht="34.35" customHeight="1" outlineLevel="1">
      <c r="A359" s="351" t="s">
        <v>1760</v>
      </c>
      <c r="B359" s="405" t="s">
        <v>1761</v>
      </c>
      <c r="C359" s="216" t="s">
        <v>1773</v>
      </c>
      <c r="D359" s="201">
        <v>44550</v>
      </c>
      <c r="E359" s="216" t="s">
        <v>1769</v>
      </c>
      <c r="F359" s="328">
        <v>59</v>
      </c>
      <c r="G359" s="328"/>
      <c r="H359" s="379">
        <f t="shared" ref="H359:H397" si="13">F359-G359</f>
        <v>59</v>
      </c>
      <c r="I359" s="216" t="s">
        <v>1</v>
      </c>
      <c r="J359" s="222" t="s">
        <v>1774</v>
      </c>
      <c r="K359" s="222" t="s">
        <v>1775</v>
      </c>
      <c r="L359" s="222" t="s">
        <v>1776</v>
      </c>
      <c r="M359" s="216" t="s">
        <v>347</v>
      </c>
      <c r="N359" s="219" t="s">
        <v>402</v>
      </c>
      <c r="O359" s="191">
        <v>45280</v>
      </c>
      <c r="P359" s="240" t="s">
        <v>357</v>
      </c>
      <c r="Q359" s="240" t="s">
        <v>357</v>
      </c>
      <c r="R359" s="240" t="s">
        <v>357</v>
      </c>
      <c r="S359" s="199">
        <v>45280</v>
      </c>
      <c r="T359" s="199">
        <v>44992</v>
      </c>
      <c r="U359" s="198">
        <v>45280</v>
      </c>
      <c r="V359" s="316" t="s">
        <v>1777</v>
      </c>
      <c r="W359" s="316">
        <v>45170</v>
      </c>
      <c r="X359" s="554">
        <v>45170</v>
      </c>
      <c r="Y359" s="323" t="s">
        <v>374</v>
      </c>
      <c r="Z359" s="116" t="s">
        <v>358</v>
      </c>
    </row>
    <row r="360" spans="1:26" s="116" customFormat="1" ht="34.35" customHeight="1" outlineLevel="1">
      <c r="A360" s="351" t="s">
        <v>1760</v>
      </c>
      <c r="B360" s="405" t="s">
        <v>1778</v>
      </c>
      <c r="C360" s="216" t="s">
        <v>1779</v>
      </c>
      <c r="D360" s="201">
        <v>44550</v>
      </c>
      <c r="E360" s="216" t="s">
        <v>1780</v>
      </c>
      <c r="F360" s="328">
        <v>52</v>
      </c>
      <c r="G360" s="328"/>
      <c r="H360" s="379">
        <f t="shared" si="13"/>
        <v>52</v>
      </c>
      <c r="I360" s="216" t="s">
        <v>1</v>
      </c>
      <c r="J360" s="222" t="s">
        <v>1781</v>
      </c>
      <c r="K360" s="222" t="s">
        <v>377</v>
      </c>
      <c r="L360" s="222" t="s">
        <v>1782</v>
      </c>
      <c r="M360" s="216" t="s">
        <v>347</v>
      </c>
      <c r="N360" s="219" t="s">
        <v>402</v>
      </c>
      <c r="O360" s="191">
        <v>45280</v>
      </c>
      <c r="P360" s="240" t="s">
        <v>357</v>
      </c>
      <c r="Q360" s="240" t="s">
        <v>357</v>
      </c>
      <c r="R360" s="240" t="s">
        <v>357</v>
      </c>
      <c r="S360" s="199">
        <v>45280</v>
      </c>
      <c r="T360" s="199">
        <v>45280</v>
      </c>
      <c r="U360" s="198">
        <v>45173</v>
      </c>
      <c r="V360" s="316" t="s">
        <v>1214</v>
      </c>
      <c r="W360" s="516">
        <v>45280</v>
      </c>
      <c r="X360" s="553">
        <v>45280</v>
      </c>
      <c r="Y360" s="323" t="s">
        <v>374</v>
      </c>
      <c r="Z360" s="116" t="s">
        <v>350</v>
      </c>
    </row>
    <row r="361" spans="1:26" s="116" customFormat="1" ht="34.35" customHeight="1" outlineLevel="1">
      <c r="A361" s="351" t="s">
        <v>1760</v>
      </c>
      <c r="B361" s="405" t="s">
        <v>1783</v>
      </c>
      <c r="C361" s="216" t="s">
        <v>1784</v>
      </c>
      <c r="D361" s="201">
        <v>44550</v>
      </c>
      <c r="E361" s="216" t="s">
        <v>1785</v>
      </c>
      <c r="F361" s="328">
        <v>60</v>
      </c>
      <c r="G361" s="328"/>
      <c r="H361" s="379">
        <f t="shared" si="13"/>
        <v>60</v>
      </c>
      <c r="I361" s="216" t="s">
        <v>1</v>
      </c>
      <c r="J361" s="222" t="s">
        <v>1786</v>
      </c>
      <c r="K361" s="222" t="s">
        <v>377</v>
      </c>
      <c r="L361" s="222" t="s">
        <v>1787</v>
      </c>
      <c r="M361" s="216" t="s">
        <v>347</v>
      </c>
      <c r="N361" s="219" t="s">
        <v>402</v>
      </c>
      <c r="O361" s="191">
        <v>45280</v>
      </c>
      <c r="P361" s="240" t="s">
        <v>357</v>
      </c>
      <c r="Q361" s="240" t="s">
        <v>357</v>
      </c>
      <c r="R361" s="240" t="s">
        <v>357</v>
      </c>
      <c r="S361" s="199">
        <v>45280</v>
      </c>
      <c r="T361" s="199">
        <v>45280</v>
      </c>
      <c r="U361" s="198">
        <v>44972</v>
      </c>
      <c r="V361" s="316" t="s">
        <v>1214</v>
      </c>
      <c r="W361" s="516">
        <v>45280</v>
      </c>
      <c r="X361" s="553">
        <v>45280</v>
      </c>
      <c r="Y361" s="323" t="s">
        <v>374</v>
      </c>
      <c r="Z361" s="116" t="s">
        <v>374</v>
      </c>
    </row>
    <row r="362" spans="1:26" s="116" customFormat="1" ht="34.35" customHeight="1" outlineLevel="1">
      <c r="A362" s="351" t="s">
        <v>1760</v>
      </c>
      <c r="B362" s="405" t="s">
        <v>1783</v>
      </c>
      <c r="C362" s="216" t="s">
        <v>1788</v>
      </c>
      <c r="D362" s="201">
        <v>44550</v>
      </c>
      <c r="E362" s="216" t="s">
        <v>1789</v>
      </c>
      <c r="F362" s="328">
        <v>8</v>
      </c>
      <c r="G362" s="328"/>
      <c r="H362" s="379">
        <f t="shared" si="13"/>
        <v>8</v>
      </c>
      <c r="I362" s="216" t="s">
        <v>1</v>
      </c>
      <c r="J362" s="222" t="s">
        <v>1790</v>
      </c>
      <c r="K362" s="222" t="s">
        <v>1791</v>
      </c>
      <c r="L362" s="222" t="s">
        <v>1792</v>
      </c>
      <c r="M362" s="216" t="s">
        <v>347</v>
      </c>
      <c r="N362" s="219" t="s">
        <v>402</v>
      </c>
      <c r="O362" s="191">
        <v>45280</v>
      </c>
      <c r="P362" s="240" t="s">
        <v>357</v>
      </c>
      <c r="Q362" s="240" t="s">
        <v>357</v>
      </c>
      <c r="R362" s="240" t="s">
        <v>357</v>
      </c>
      <c r="S362" s="199">
        <v>45280</v>
      </c>
      <c r="T362" s="199">
        <v>45280</v>
      </c>
      <c r="U362" s="198">
        <v>45262</v>
      </c>
      <c r="V362" s="199">
        <v>45262</v>
      </c>
      <c r="W362" s="516">
        <v>45262</v>
      </c>
      <c r="X362" s="553">
        <v>45262</v>
      </c>
      <c r="Y362" s="323" t="s">
        <v>374</v>
      </c>
      <c r="Z362" s="116" t="s">
        <v>374</v>
      </c>
    </row>
    <row r="363" spans="1:26" s="104" customFormat="1" ht="34.35" customHeight="1" outlineLevel="2">
      <c r="A363" s="351" t="s">
        <v>1760</v>
      </c>
      <c r="B363" s="319" t="s">
        <v>1783</v>
      </c>
      <c r="C363" s="158" t="s">
        <v>1793</v>
      </c>
      <c r="D363" s="158"/>
      <c r="E363" s="149" t="s">
        <v>1794</v>
      </c>
      <c r="F363" s="335">
        <v>34</v>
      </c>
      <c r="G363" s="335"/>
      <c r="H363" s="379">
        <f t="shared" si="13"/>
        <v>34</v>
      </c>
      <c r="I363" s="149" t="s">
        <v>1</v>
      </c>
      <c r="J363" s="204" t="s">
        <v>1795</v>
      </c>
      <c r="K363" s="222" t="s">
        <v>1796</v>
      </c>
      <c r="L363" s="204" t="s">
        <v>1797</v>
      </c>
      <c r="M363" s="149" t="s">
        <v>347</v>
      </c>
      <c r="N363" s="151" t="s">
        <v>372</v>
      </c>
      <c r="O363" s="189">
        <v>45161</v>
      </c>
      <c r="P363" s="240" t="s">
        <v>357</v>
      </c>
      <c r="Q363" s="240" t="s">
        <v>357</v>
      </c>
      <c r="R363" s="240">
        <v>45161</v>
      </c>
      <c r="S363" s="199">
        <v>44711</v>
      </c>
      <c r="T363" s="199">
        <v>44711</v>
      </c>
      <c r="U363" s="198">
        <v>44911</v>
      </c>
      <c r="V363" s="199">
        <v>44911</v>
      </c>
      <c r="W363" s="516">
        <v>45047</v>
      </c>
      <c r="X363" s="553">
        <v>45082</v>
      </c>
      <c r="Y363" s="323" t="s">
        <v>350</v>
      </c>
    </row>
    <row r="364" spans="1:26" s="104" customFormat="1" ht="34.35" customHeight="1">
      <c r="A364" s="351" t="s">
        <v>1760</v>
      </c>
      <c r="B364" s="319" t="s">
        <v>1783</v>
      </c>
      <c r="C364" s="215" t="s">
        <v>1798</v>
      </c>
      <c r="D364" s="215"/>
      <c r="E364" s="216" t="s">
        <v>1799</v>
      </c>
      <c r="F364" s="330">
        <v>21</v>
      </c>
      <c r="G364" s="330"/>
      <c r="H364" s="379">
        <f t="shared" si="13"/>
        <v>21</v>
      </c>
      <c r="I364" s="216" t="s">
        <v>1</v>
      </c>
      <c r="J364" s="222" t="s">
        <v>1800</v>
      </c>
      <c r="K364" s="222"/>
      <c r="L364" s="222" t="s">
        <v>1801</v>
      </c>
      <c r="M364" s="216" t="s">
        <v>371</v>
      </c>
      <c r="N364" s="219" t="s">
        <v>372</v>
      </c>
      <c r="O364" s="189">
        <v>45161</v>
      </c>
      <c r="P364" s="240" t="s">
        <v>357</v>
      </c>
      <c r="Q364" s="240" t="s">
        <v>357</v>
      </c>
      <c r="R364" s="240">
        <v>45161</v>
      </c>
      <c r="S364" s="199">
        <v>44809</v>
      </c>
      <c r="T364" s="199">
        <v>44809</v>
      </c>
      <c r="U364" s="198">
        <v>45017</v>
      </c>
      <c r="V364" s="199">
        <v>45139</v>
      </c>
      <c r="W364" s="516">
        <v>45078</v>
      </c>
      <c r="X364" s="553">
        <v>45078</v>
      </c>
      <c r="Y364" s="323" t="s">
        <v>358</v>
      </c>
    </row>
    <row r="365" spans="1:26" s="104" customFormat="1" ht="34.35" customHeight="1">
      <c r="A365" s="351" t="s">
        <v>1760</v>
      </c>
      <c r="B365" s="319" t="s">
        <v>1783</v>
      </c>
      <c r="C365" s="215" t="s">
        <v>1802</v>
      </c>
      <c r="D365" s="215"/>
      <c r="E365" s="216" t="s">
        <v>1803</v>
      </c>
      <c r="F365" s="330">
        <v>35</v>
      </c>
      <c r="G365" s="330"/>
      <c r="H365" s="379">
        <f t="shared" si="13"/>
        <v>35</v>
      </c>
      <c r="I365" s="216" t="s">
        <v>1</v>
      </c>
      <c r="J365" s="222" t="s">
        <v>1804</v>
      </c>
      <c r="K365" s="222" t="s">
        <v>1805</v>
      </c>
      <c r="L365" s="222" t="s">
        <v>1806</v>
      </c>
      <c r="M365" s="216" t="s">
        <v>347</v>
      </c>
      <c r="N365" s="219" t="s">
        <v>372</v>
      </c>
      <c r="O365" s="189">
        <v>45161</v>
      </c>
      <c r="P365" s="240" t="s">
        <v>357</v>
      </c>
      <c r="Q365" s="240" t="s">
        <v>357</v>
      </c>
      <c r="R365" s="240">
        <v>44835</v>
      </c>
      <c r="S365" s="199">
        <v>44809</v>
      </c>
      <c r="T365" s="199">
        <v>44809</v>
      </c>
      <c r="U365" s="198">
        <v>44809</v>
      </c>
      <c r="V365" s="199">
        <v>45161</v>
      </c>
      <c r="W365" s="316">
        <v>45037</v>
      </c>
      <c r="X365" s="554">
        <v>45082</v>
      </c>
      <c r="Y365" s="323" t="s">
        <v>350</v>
      </c>
    </row>
    <row r="366" spans="1:26" s="104" customFormat="1" ht="34.35" customHeight="1">
      <c r="A366" s="351" t="s">
        <v>1760</v>
      </c>
      <c r="B366" s="319" t="s">
        <v>1783</v>
      </c>
      <c r="C366" s="215" t="s">
        <v>1807</v>
      </c>
      <c r="D366" s="215"/>
      <c r="E366" s="216" t="s">
        <v>1808</v>
      </c>
      <c r="F366" s="330">
        <v>16</v>
      </c>
      <c r="G366" s="330"/>
      <c r="H366" s="379">
        <f t="shared" si="13"/>
        <v>16</v>
      </c>
      <c r="I366" s="216" t="s">
        <v>1</v>
      </c>
      <c r="J366" s="222" t="s">
        <v>1809</v>
      </c>
      <c r="K366" s="222" t="s">
        <v>1810</v>
      </c>
      <c r="L366" s="222" t="s">
        <v>1811</v>
      </c>
      <c r="M366" s="216" t="s">
        <v>371</v>
      </c>
      <c r="N366" s="219" t="s">
        <v>372</v>
      </c>
      <c r="O366" s="189">
        <v>45161</v>
      </c>
      <c r="P366" s="240" t="s">
        <v>357</v>
      </c>
      <c r="Q366" s="240" t="s">
        <v>357</v>
      </c>
      <c r="R366" s="240">
        <v>45161</v>
      </c>
      <c r="S366" s="199">
        <v>44981</v>
      </c>
      <c r="T366" s="199">
        <v>44981</v>
      </c>
      <c r="U366" s="198">
        <v>44981</v>
      </c>
      <c r="V366" s="199">
        <v>44981</v>
      </c>
      <c r="W366" s="516">
        <v>44981</v>
      </c>
      <c r="X366" s="553">
        <v>45261</v>
      </c>
      <c r="Y366" s="323" t="s">
        <v>374</v>
      </c>
    </row>
    <row r="367" spans="1:26" s="104" customFormat="1" ht="34.35" customHeight="1">
      <c r="A367" s="351" t="s">
        <v>1760</v>
      </c>
      <c r="B367" s="319" t="s">
        <v>1783</v>
      </c>
      <c r="C367" s="215" t="s">
        <v>1351</v>
      </c>
      <c r="D367" s="215"/>
      <c r="E367" s="216" t="s">
        <v>1812</v>
      </c>
      <c r="F367" s="330">
        <v>52</v>
      </c>
      <c r="G367" s="330"/>
      <c r="H367" s="379">
        <f t="shared" si="13"/>
        <v>52</v>
      </c>
      <c r="I367" s="216" t="s">
        <v>1</v>
      </c>
      <c r="J367" s="222" t="s">
        <v>1813</v>
      </c>
      <c r="K367" s="222"/>
      <c r="L367" s="222" t="s">
        <v>1814</v>
      </c>
      <c r="M367" s="216" t="s">
        <v>347</v>
      </c>
      <c r="N367" s="219" t="s">
        <v>372</v>
      </c>
      <c r="O367" s="189">
        <v>45161</v>
      </c>
      <c r="P367" s="240" t="s">
        <v>357</v>
      </c>
      <c r="Q367" s="240" t="s">
        <v>357</v>
      </c>
      <c r="R367" s="240">
        <v>45161</v>
      </c>
      <c r="S367" s="199">
        <v>45013</v>
      </c>
      <c r="T367" s="199">
        <v>45013</v>
      </c>
      <c r="U367" s="198">
        <v>45013</v>
      </c>
      <c r="V367" s="199">
        <v>45013</v>
      </c>
      <c r="W367" s="516">
        <v>45166</v>
      </c>
      <c r="X367" s="553">
        <v>45166</v>
      </c>
      <c r="Y367" s="323" t="s">
        <v>374</v>
      </c>
    </row>
    <row r="368" spans="1:26" s="104" customFormat="1" ht="34.35" customHeight="1">
      <c r="A368" s="351" t="s">
        <v>1760</v>
      </c>
      <c r="B368" s="319" t="s">
        <v>1783</v>
      </c>
      <c r="C368" s="215" t="s">
        <v>1282</v>
      </c>
      <c r="D368" s="215"/>
      <c r="E368" s="217" t="s">
        <v>1815</v>
      </c>
      <c r="F368" s="330">
        <v>80</v>
      </c>
      <c r="G368" s="327">
        <v>8</v>
      </c>
      <c r="H368" s="379">
        <f t="shared" si="13"/>
        <v>72</v>
      </c>
      <c r="I368" s="216" t="s">
        <v>1</v>
      </c>
      <c r="J368" s="222" t="s">
        <v>1816</v>
      </c>
      <c r="K368" s="222" t="s">
        <v>1817</v>
      </c>
      <c r="L368" s="222" t="s">
        <v>1818</v>
      </c>
      <c r="M368" s="216" t="s">
        <v>347</v>
      </c>
      <c r="N368" s="219" t="s">
        <v>372</v>
      </c>
      <c r="O368" s="189">
        <v>45161</v>
      </c>
      <c r="P368" s="240" t="s">
        <v>357</v>
      </c>
      <c r="Q368" s="240" t="s">
        <v>357</v>
      </c>
      <c r="R368" s="240">
        <v>45161</v>
      </c>
      <c r="S368" s="199">
        <v>45161</v>
      </c>
      <c r="T368" s="199">
        <v>45161</v>
      </c>
      <c r="U368" s="198">
        <v>45161</v>
      </c>
      <c r="V368" s="199">
        <v>45161</v>
      </c>
      <c r="W368" s="516">
        <v>45166</v>
      </c>
      <c r="X368" s="553">
        <v>45166</v>
      </c>
      <c r="Y368" s="323" t="s">
        <v>374</v>
      </c>
    </row>
    <row r="369" spans="1:25" s="104" customFormat="1" ht="34.35" customHeight="1">
      <c r="A369" s="351" t="s">
        <v>1760</v>
      </c>
      <c r="B369" s="319" t="s">
        <v>1783</v>
      </c>
      <c r="C369" s="215" t="s">
        <v>1819</v>
      </c>
      <c r="D369" s="201">
        <v>44587</v>
      </c>
      <c r="E369" s="217" t="s">
        <v>1820</v>
      </c>
      <c r="F369" s="330">
        <v>5</v>
      </c>
      <c r="G369" s="327">
        <v>5</v>
      </c>
      <c r="H369" s="379">
        <f t="shared" si="13"/>
        <v>0</v>
      </c>
      <c r="I369" s="216" t="s">
        <v>1</v>
      </c>
      <c r="J369" s="222" t="s">
        <v>1821</v>
      </c>
      <c r="K369" s="222" t="s">
        <v>1822</v>
      </c>
      <c r="L369" s="222" t="s">
        <v>1823</v>
      </c>
      <c r="M369" s="216" t="s">
        <v>401</v>
      </c>
      <c r="N369" s="218" t="s">
        <v>402</v>
      </c>
      <c r="O369" s="189">
        <v>44952</v>
      </c>
      <c r="P369" s="240" t="s">
        <v>357</v>
      </c>
      <c r="Q369" s="240" t="s">
        <v>357</v>
      </c>
      <c r="R369" s="240" t="s">
        <v>357</v>
      </c>
      <c r="S369" s="240" t="s">
        <v>357</v>
      </c>
      <c r="T369" s="199">
        <v>44952</v>
      </c>
      <c r="U369" s="198">
        <v>44952</v>
      </c>
      <c r="V369" s="199">
        <v>44952</v>
      </c>
      <c r="W369" s="516">
        <v>44952</v>
      </c>
      <c r="X369" s="553">
        <v>45291</v>
      </c>
      <c r="Y369" s="323" t="s">
        <v>374</v>
      </c>
    </row>
    <row r="370" spans="1:25" s="104" customFormat="1" ht="34.35" customHeight="1">
      <c r="A370" s="351" t="s">
        <v>1760</v>
      </c>
      <c r="B370" s="319" t="s">
        <v>1783</v>
      </c>
      <c r="C370" s="158" t="s">
        <v>1798</v>
      </c>
      <c r="D370" s="158"/>
      <c r="E370" s="149" t="s">
        <v>1824</v>
      </c>
      <c r="F370" s="334">
        <v>70</v>
      </c>
      <c r="G370" s="334"/>
      <c r="H370" s="379">
        <f t="shared" si="13"/>
        <v>70</v>
      </c>
      <c r="I370" s="149" t="s">
        <v>392</v>
      </c>
      <c r="J370" s="204" t="s">
        <v>1825</v>
      </c>
      <c r="K370" s="222" t="s">
        <v>1826</v>
      </c>
      <c r="L370" s="204" t="s">
        <v>1801</v>
      </c>
      <c r="M370" s="149" t="s">
        <v>395</v>
      </c>
      <c r="N370" s="151" t="s">
        <v>372</v>
      </c>
      <c r="O370" s="189">
        <v>45161</v>
      </c>
      <c r="P370" s="240" t="s">
        <v>357</v>
      </c>
      <c r="Q370" s="240" t="s">
        <v>357</v>
      </c>
      <c r="R370" s="240">
        <v>45161</v>
      </c>
      <c r="S370" s="199">
        <v>44929</v>
      </c>
      <c r="T370" s="199">
        <v>44929</v>
      </c>
      <c r="U370" s="198">
        <v>44929</v>
      </c>
      <c r="V370" s="199">
        <v>44929</v>
      </c>
      <c r="W370" s="516">
        <v>44929</v>
      </c>
      <c r="X370" s="553">
        <v>45291</v>
      </c>
      <c r="Y370" s="323" t="s">
        <v>350</v>
      </c>
    </row>
    <row r="371" spans="1:25" s="104" customFormat="1" ht="34.35" customHeight="1">
      <c r="A371" s="351" t="s">
        <v>1760</v>
      </c>
      <c r="B371" s="319" t="s">
        <v>1827</v>
      </c>
      <c r="C371" s="215" t="s">
        <v>1828</v>
      </c>
      <c r="D371" s="215"/>
      <c r="E371" s="216" t="s">
        <v>1829</v>
      </c>
      <c r="F371" s="330">
        <v>80</v>
      </c>
      <c r="G371" s="330"/>
      <c r="H371" s="379">
        <f t="shared" si="13"/>
        <v>80</v>
      </c>
      <c r="I371" s="216" t="s">
        <v>1</v>
      </c>
      <c r="J371" s="222" t="s">
        <v>1830</v>
      </c>
      <c r="K371" s="222" t="s">
        <v>377</v>
      </c>
      <c r="L371" s="222" t="s">
        <v>1831</v>
      </c>
      <c r="M371" s="216" t="s">
        <v>347</v>
      </c>
      <c r="N371" s="219" t="s">
        <v>348</v>
      </c>
      <c r="O371" s="189">
        <v>44605</v>
      </c>
      <c r="P371" s="240">
        <v>44980</v>
      </c>
      <c r="Q371" s="240">
        <v>44967</v>
      </c>
      <c r="R371" s="240">
        <v>44967</v>
      </c>
      <c r="S371" s="199">
        <v>45002</v>
      </c>
      <c r="T371" s="199">
        <v>45002</v>
      </c>
      <c r="U371" s="198">
        <v>45197</v>
      </c>
      <c r="V371" s="199">
        <v>45197</v>
      </c>
      <c r="W371" s="516">
        <v>45197</v>
      </c>
      <c r="X371" s="553">
        <v>45197</v>
      </c>
      <c r="Y371" s="323" t="s">
        <v>374</v>
      </c>
    </row>
    <row r="372" spans="1:25" s="115" customFormat="1" ht="34.35" customHeight="1">
      <c r="A372" s="351" t="s">
        <v>1760</v>
      </c>
      <c r="B372" s="405" t="s">
        <v>1827</v>
      </c>
      <c r="C372" s="216" t="s">
        <v>506</v>
      </c>
      <c r="D372" s="201">
        <v>44550</v>
      </c>
      <c r="E372" s="216" t="s">
        <v>1829</v>
      </c>
      <c r="F372" s="330">
        <v>80</v>
      </c>
      <c r="G372" s="330"/>
      <c r="H372" s="379">
        <f t="shared" si="13"/>
        <v>80</v>
      </c>
      <c r="I372" s="216" t="s">
        <v>1</v>
      </c>
      <c r="J372" s="222" t="s">
        <v>1832</v>
      </c>
      <c r="K372" s="222" t="s">
        <v>377</v>
      </c>
      <c r="L372" s="222" t="s">
        <v>1833</v>
      </c>
      <c r="M372" s="216" t="s">
        <v>347</v>
      </c>
      <c r="N372" s="219" t="s">
        <v>402</v>
      </c>
      <c r="O372" s="191">
        <v>45280</v>
      </c>
      <c r="P372" s="240" t="s">
        <v>357</v>
      </c>
      <c r="Q372" s="240" t="s">
        <v>357</v>
      </c>
      <c r="R372" s="240" t="s">
        <v>357</v>
      </c>
      <c r="S372" s="199">
        <v>45280</v>
      </c>
      <c r="T372" s="199">
        <v>45002</v>
      </c>
      <c r="U372" s="198">
        <v>45197</v>
      </c>
      <c r="V372" s="199">
        <v>45197</v>
      </c>
      <c r="W372" s="516">
        <v>45197</v>
      </c>
      <c r="X372" s="553">
        <v>45197</v>
      </c>
      <c r="Y372" s="323" t="s">
        <v>374</v>
      </c>
    </row>
    <row r="373" spans="1:25" s="115" customFormat="1" ht="34.35" customHeight="1">
      <c r="A373" s="351" t="s">
        <v>1760</v>
      </c>
      <c r="B373" s="405" t="s">
        <v>1827</v>
      </c>
      <c r="C373" s="216" t="s">
        <v>506</v>
      </c>
      <c r="D373" s="201">
        <v>44532</v>
      </c>
      <c r="E373" s="216" t="s">
        <v>1834</v>
      </c>
      <c r="F373" s="330">
        <v>20</v>
      </c>
      <c r="G373" s="330"/>
      <c r="H373" s="379">
        <f t="shared" si="13"/>
        <v>20</v>
      </c>
      <c r="I373" s="216" t="s">
        <v>392</v>
      </c>
      <c r="J373" s="222" t="s">
        <v>1835</v>
      </c>
      <c r="K373" s="222" t="s">
        <v>1836</v>
      </c>
      <c r="L373" s="222" t="s">
        <v>1837</v>
      </c>
      <c r="M373" s="216" t="s">
        <v>401</v>
      </c>
      <c r="N373" s="219" t="s">
        <v>402</v>
      </c>
      <c r="O373" s="191">
        <v>44897</v>
      </c>
      <c r="P373" s="240" t="s">
        <v>357</v>
      </c>
      <c r="Q373" s="240" t="s">
        <v>357</v>
      </c>
      <c r="R373" s="240" t="s">
        <v>357</v>
      </c>
      <c r="S373" s="199">
        <v>44897</v>
      </c>
      <c r="T373" s="199">
        <v>44897</v>
      </c>
      <c r="U373" s="198">
        <v>44897</v>
      </c>
      <c r="V373" s="515" t="s">
        <v>1838</v>
      </c>
      <c r="W373" s="516">
        <v>45019</v>
      </c>
      <c r="X373" s="553">
        <v>45047</v>
      </c>
      <c r="Y373" s="323" t="s">
        <v>545</v>
      </c>
    </row>
    <row r="374" spans="1:25" s="115" customFormat="1" ht="34.35" customHeight="1">
      <c r="A374" s="351" t="s">
        <v>1760</v>
      </c>
      <c r="B374" s="405" t="s">
        <v>1839</v>
      </c>
      <c r="C374" s="216" t="s">
        <v>1828</v>
      </c>
      <c r="D374" s="201">
        <v>44550</v>
      </c>
      <c r="E374" s="217" t="s">
        <v>1840</v>
      </c>
      <c r="F374" s="330">
        <v>49</v>
      </c>
      <c r="G374" s="327">
        <v>34</v>
      </c>
      <c r="H374" s="379">
        <f t="shared" si="13"/>
        <v>15</v>
      </c>
      <c r="I374" s="216" t="s">
        <v>1</v>
      </c>
      <c r="J374" s="222" t="s">
        <v>1841</v>
      </c>
      <c r="K374" s="222" t="s">
        <v>1842</v>
      </c>
      <c r="L374" s="222" t="s">
        <v>1843</v>
      </c>
      <c r="M374" s="216" t="s">
        <v>699</v>
      </c>
      <c r="N374" s="219" t="s">
        <v>402</v>
      </c>
      <c r="O374" s="191">
        <v>44732</v>
      </c>
      <c r="P374" s="240" t="s">
        <v>357</v>
      </c>
      <c r="Q374" s="240" t="s">
        <v>357</v>
      </c>
      <c r="R374" s="240" t="s">
        <v>357</v>
      </c>
      <c r="S374" s="199">
        <v>44732</v>
      </c>
      <c r="T374" s="199">
        <v>45169</v>
      </c>
      <c r="U374" s="198">
        <v>45320</v>
      </c>
      <c r="V374" s="316">
        <v>45292</v>
      </c>
      <c r="W374" s="516">
        <v>45320</v>
      </c>
      <c r="X374" s="553">
        <v>45320</v>
      </c>
      <c r="Y374" s="323" t="s">
        <v>545</v>
      </c>
    </row>
    <row r="375" spans="1:25" s="104" customFormat="1" ht="34.35" customHeight="1">
      <c r="A375" s="351" t="s">
        <v>1760</v>
      </c>
      <c r="B375" s="293" t="s">
        <v>1839</v>
      </c>
      <c r="C375" s="220" t="s">
        <v>1828</v>
      </c>
      <c r="D375" s="220"/>
      <c r="E375" s="216" t="s">
        <v>1844</v>
      </c>
      <c r="F375" s="347">
        <v>18</v>
      </c>
      <c r="G375" s="347"/>
      <c r="H375" s="379">
        <f t="shared" si="13"/>
        <v>18</v>
      </c>
      <c r="I375" s="222" t="s">
        <v>1</v>
      </c>
      <c r="J375" s="222" t="s">
        <v>1845</v>
      </c>
      <c r="K375" s="222" t="s">
        <v>1846</v>
      </c>
      <c r="L375" s="222" t="s">
        <v>1847</v>
      </c>
      <c r="M375" s="222" t="s">
        <v>371</v>
      </c>
      <c r="N375" s="229" t="s">
        <v>372</v>
      </c>
      <c r="O375" s="189">
        <v>45161</v>
      </c>
      <c r="P375" s="240" t="s">
        <v>357</v>
      </c>
      <c r="Q375" s="240" t="s">
        <v>357</v>
      </c>
      <c r="R375" s="240">
        <v>45161</v>
      </c>
      <c r="S375" s="198">
        <v>45082</v>
      </c>
      <c r="T375" s="199">
        <v>45082</v>
      </c>
      <c r="U375" s="198">
        <v>45082</v>
      </c>
      <c r="V375" s="316" t="s">
        <v>1848</v>
      </c>
      <c r="W375" s="516">
        <v>45100</v>
      </c>
      <c r="X375" s="553">
        <v>45278</v>
      </c>
      <c r="Y375" s="323" t="s">
        <v>374</v>
      </c>
    </row>
    <row r="376" spans="1:25" s="104" customFormat="1" ht="34.35" customHeight="1">
      <c r="A376" s="351" t="s">
        <v>1760</v>
      </c>
      <c r="B376" s="293" t="s">
        <v>1839</v>
      </c>
      <c r="C376" s="220" t="s">
        <v>1828</v>
      </c>
      <c r="D376" s="220"/>
      <c r="E376" s="216" t="s">
        <v>1844</v>
      </c>
      <c r="F376" s="347">
        <v>10</v>
      </c>
      <c r="G376" s="347"/>
      <c r="H376" s="379">
        <f t="shared" si="13"/>
        <v>10</v>
      </c>
      <c r="I376" s="222" t="s">
        <v>1</v>
      </c>
      <c r="J376" s="222" t="s">
        <v>1849</v>
      </c>
      <c r="K376" s="222" t="s">
        <v>1850</v>
      </c>
      <c r="L376" s="222" t="s">
        <v>1851</v>
      </c>
      <c r="M376" s="222" t="s">
        <v>371</v>
      </c>
      <c r="N376" s="229" t="s">
        <v>372</v>
      </c>
      <c r="O376" s="189">
        <v>45161</v>
      </c>
      <c r="P376" s="240" t="s">
        <v>357</v>
      </c>
      <c r="Q376" s="240" t="s">
        <v>357</v>
      </c>
      <c r="R376" s="240">
        <v>45161</v>
      </c>
      <c r="S376" s="198">
        <v>45082</v>
      </c>
      <c r="T376" s="199">
        <v>45082</v>
      </c>
      <c r="U376" s="198">
        <v>45082</v>
      </c>
      <c r="V376" s="316" t="s">
        <v>1848</v>
      </c>
      <c r="W376" s="516">
        <v>45100</v>
      </c>
      <c r="X376" s="553">
        <v>45278</v>
      </c>
      <c r="Y376" s="323" t="s">
        <v>374</v>
      </c>
    </row>
    <row r="377" spans="1:25" s="104" customFormat="1" ht="34.35" customHeight="1">
      <c r="A377" s="351" t="s">
        <v>1760</v>
      </c>
      <c r="B377" s="319" t="s">
        <v>1839</v>
      </c>
      <c r="C377" s="215" t="s">
        <v>1828</v>
      </c>
      <c r="D377" s="201">
        <v>44587</v>
      </c>
      <c r="E377" s="216" t="s">
        <v>1852</v>
      </c>
      <c r="F377" s="328">
        <v>80</v>
      </c>
      <c r="G377" s="328"/>
      <c r="H377" s="379">
        <f t="shared" si="13"/>
        <v>80</v>
      </c>
      <c r="I377" s="216" t="s">
        <v>392</v>
      </c>
      <c r="J377" s="222" t="s">
        <v>1853</v>
      </c>
      <c r="K377" s="222"/>
      <c r="L377" s="222" t="s">
        <v>1854</v>
      </c>
      <c r="M377" s="216" t="s">
        <v>395</v>
      </c>
      <c r="N377" s="229" t="s">
        <v>402</v>
      </c>
      <c r="O377" s="189">
        <v>45317</v>
      </c>
      <c r="P377" s="240" t="s">
        <v>357</v>
      </c>
      <c r="Q377" s="240" t="s">
        <v>357</v>
      </c>
      <c r="R377" s="240" t="s">
        <v>357</v>
      </c>
      <c r="S377" s="240" t="s">
        <v>357</v>
      </c>
      <c r="T377" s="199">
        <v>45317</v>
      </c>
      <c r="U377" s="198">
        <v>45317</v>
      </c>
      <c r="V377" s="316" t="s">
        <v>416</v>
      </c>
      <c r="W377" s="516">
        <v>45317</v>
      </c>
      <c r="X377" s="553">
        <v>45317</v>
      </c>
      <c r="Y377" s="323" t="s">
        <v>350</v>
      </c>
    </row>
    <row r="378" spans="1:25" s="115" customFormat="1" ht="34.35" customHeight="1">
      <c r="A378" s="351" t="s">
        <v>1760</v>
      </c>
      <c r="B378" s="405" t="s">
        <v>1855</v>
      </c>
      <c r="C378" s="149" t="s">
        <v>1828</v>
      </c>
      <c r="D378" s="149"/>
      <c r="E378" s="149" t="s">
        <v>1856</v>
      </c>
      <c r="F378" s="335">
        <v>65</v>
      </c>
      <c r="G378" s="335"/>
      <c r="H378" s="379">
        <f t="shared" si="13"/>
        <v>65</v>
      </c>
      <c r="I378" s="149" t="s">
        <v>1</v>
      </c>
      <c r="J378" s="204" t="s">
        <v>1857</v>
      </c>
      <c r="K378" s="222" t="s">
        <v>1858</v>
      </c>
      <c r="L378" s="204" t="s">
        <v>1859</v>
      </c>
      <c r="M378" s="149" t="s">
        <v>347</v>
      </c>
      <c r="N378" s="151" t="s">
        <v>348</v>
      </c>
      <c r="O378" s="189">
        <v>44605</v>
      </c>
      <c r="P378" s="240">
        <v>44652</v>
      </c>
      <c r="Q378" s="240">
        <v>44651</v>
      </c>
      <c r="R378" s="240">
        <v>44651</v>
      </c>
      <c r="S378" s="199">
        <v>44651</v>
      </c>
      <c r="T378" s="199">
        <v>44681</v>
      </c>
      <c r="U378" s="198">
        <v>44834</v>
      </c>
      <c r="V378" s="199">
        <v>45016</v>
      </c>
      <c r="W378" s="516">
        <v>45016</v>
      </c>
      <c r="X378" s="553">
        <v>45069</v>
      </c>
      <c r="Y378" s="323" t="s">
        <v>350</v>
      </c>
    </row>
    <row r="379" spans="1:25" s="115" customFormat="1" ht="34.35" customHeight="1">
      <c r="A379" s="351" t="s">
        <v>1760</v>
      </c>
      <c r="B379" s="405" t="s">
        <v>1855</v>
      </c>
      <c r="C379" s="216" t="s">
        <v>1828</v>
      </c>
      <c r="D379" s="201">
        <v>44550</v>
      </c>
      <c r="E379" s="216" t="s">
        <v>1856</v>
      </c>
      <c r="F379" s="328">
        <v>15</v>
      </c>
      <c r="G379" s="328"/>
      <c r="H379" s="379">
        <f t="shared" si="13"/>
        <v>15</v>
      </c>
      <c r="I379" s="216" t="s">
        <v>1</v>
      </c>
      <c r="J379" s="222" t="s">
        <v>1857</v>
      </c>
      <c r="K379" s="222" t="s">
        <v>1858</v>
      </c>
      <c r="L379" s="222" t="s">
        <v>1859</v>
      </c>
      <c r="M379" s="216" t="s">
        <v>465</v>
      </c>
      <c r="N379" s="219" t="s">
        <v>402</v>
      </c>
      <c r="O379" s="191">
        <v>44732</v>
      </c>
      <c r="P379" s="240" t="s">
        <v>357</v>
      </c>
      <c r="Q379" s="240" t="s">
        <v>357</v>
      </c>
      <c r="R379" s="240" t="s">
        <v>357</v>
      </c>
      <c r="S379" s="199">
        <v>44732</v>
      </c>
      <c r="T379" s="199">
        <v>44681</v>
      </c>
      <c r="U379" s="198">
        <v>44834</v>
      </c>
      <c r="V379" s="199">
        <v>45016</v>
      </c>
      <c r="W379" s="516">
        <v>45016</v>
      </c>
      <c r="X379" s="553">
        <v>45069</v>
      </c>
      <c r="Y379" s="323" t="s">
        <v>350</v>
      </c>
    </row>
    <row r="380" spans="1:25" s="115" customFormat="1" ht="34.35" customHeight="1">
      <c r="A380" s="351" t="s">
        <v>1760</v>
      </c>
      <c r="B380" s="405" t="s">
        <v>1855</v>
      </c>
      <c r="C380" s="216" t="s">
        <v>1828</v>
      </c>
      <c r="D380" s="201">
        <v>44587</v>
      </c>
      <c r="E380" s="216" t="s">
        <v>1860</v>
      </c>
      <c r="F380" s="328">
        <v>80</v>
      </c>
      <c r="G380" s="328"/>
      <c r="H380" s="379">
        <f t="shared" si="13"/>
        <v>80</v>
      </c>
      <c r="I380" s="216" t="s">
        <v>1</v>
      </c>
      <c r="J380" s="222" t="s">
        <v>1861</v>
      </c>
      <c r="K380" s="222" t="s">
        <v>1862</v>
      </c>
      <c r="L380" s="222" t="s">
        <v>1863</v>
      </c>
      <c r="M380" s="216" t="s">
        <v>347</v>
      </c>
      <c r="N380" s="229" t="s">
        <v>402</v>
      </c>
      <c r="O380" s="189">
        <v>45317</v>
      </c>
      <c r="P380" s="240" t="s">
        <v>357</v>
      </c>
      <c r="Q380" s="240" t="s">
        <v>357</v>
      </c>
      <c r="R380" s="240" t="s">
        <v>357</v>
      </c>
      <c r="S380" s="240" t="s">
        <v>357</v>
      </c>
      <c r="T380" s="199">
        <v>45317</v>
      </c>
      <c r="U380" s="198">
        <v>45317</v>
      </c>
      <c r="V380" s="316" t="s">
        <v>416</v>
      </c>
      <c r="W380" s="516">
        <v>45317</v>
      </c>
      <c r="X380" s="553">
        <v>45317</v>
      </c>
      <c r="Y380" s="323" t="s">
        <v>374</v>
      </c>
    </row>
    <row r="381" spans="1:25" s="104" customFormat="1" ht="34.35" customHeight="1" outlineLevel="2">
      <c r="A381" s="351" t="s">
        <v>1760</v>
      </c>
      <c r="B381" s="318" t="s">
        <v>1864</v>
      </c>
      <c r="C381" s="158" t="s">
        <v>1865</v>
      </c>
      <c r="D381" s="158"/>
      <c r="E381" s="149" t="s">
        <v>1866</v>
      </c>
      <c r="F381" s="334">
        <v>67</v>
      </c>
      <c r="G381" s="334"/>
      <c r="H381" s="379">
        <f t="shared" si="13"/>
        <v>67</v>
      </c>
      <c r="I381" s="149" t="s">
        <v>1</v>
      </c>
      <c r="J381" s="204" t="s">
        <v>1867</v>
      </c>
      <c r="K381" s="222"/>
      <c r="L381" s="204" t="s">
        <v>1868</v>
      </c>
      <c r="M381" s="149" t="s">
        <v>347</v>
      </c>
      <c r="N381" s="151" t="s">
        <v>372</v>
      </c>
      <c r="O381" s="189">
        <v>45161</v>
      </c>
      <c r="P381" s="240" t="s">
        <v>357</v>
      </c>
      <c r="Q381" s="240" t="s">
        <v>357</v>
      </c>
      <c r="R381" s="240">
        <v>45161</v>
      </c>
      <c r="S381" s="199">
        <v>45075</v>
      </c>
      <c r="T381" s="199">
        <v>45075</v>
      </c>
      <c r="U381" s="198">
        <v>45075</v>
      </c>
      <c r="V381" s="316" t="s">
        <v>801</v>
      </c>
      <c r="W381" s="516">
        <v>45159</v>
      </c>
      <c r="X381" s="553">
        <v>45159</v>
      </c>
      <c r="Y381" s="323" t="s">
        <v>374</v>
      </c>
    </row>
    <row r="382" spans="1:25" s="104" customFormat="1" ht="34.35" customHeight="1" outlineLevel="2">
      <c r="A382" s="351" t="s">
        <v>1760</v>
      </c>
      <c r="B382" s="318" t="s">
        <v>1864</v>
      </c>
      <c r="C382" s="215" t="s">
        <v>1869</v>
      </c>
      <c r="D382" s="201">
        <v>44627</v>
      </c>
      <c r="E382" s="216" t="s">
        <v>1870</v>
      </c>
      <c r="F382" s="330">
        <v>73</v>
      </c>
      <c r="G382" s="330"/>
      <c r="H382" s="379">
        <f t="shared" si="13"/>
        <v>73</v>
      </c>
      <c r="I382" s="216" t="s">
        <v>392</v>
      </c>
      <c r="J382" s="222" t="s">
        <v>1871</v>
      </c>
      <c r="K382" s="222" t="s">
        <v>377</v>
      </c>
      <c r="L382" s="222" t="s">
        <v>1872</v>
      </c>
      <c r="M382" s="216" t="s">
        <v>395</v>
      </c>
      <c r="N382" s="219" t="s">
        <v>402</v>
      </c>
      <c r="O382" s="189">
        <v>45358</v>
      </c>
      <c r="P382" s="240" t="s">
        <v>357</v>
      </c>
      <c r="Q382" s="240" t="s">
        <v>357</v>
      </c>
      <c r="R382" s="240" t="s">
        <v>357</v>
      </c>
      <c r="S382" s="199" t="s">
        <v>357</v>
      </c>
      <c r="T382" s="199">
        <v>45358</v>
      </c>
      <c r="U382" s="198">
        <v>45358</v>
      </c>
      <c r="V382" s="516" t="s">
        <v>855</v>
      </c>
      <c r="W382" s="516">
        <v>45282</v>
      </c>
      <c r="X382" s="553">
        <v>45282</v>
      </c>
      <c r="Y382" s="323" t="s">
        <v>350</v>
      </c>
    </row>
    <row r="383" spans="1:25" s="104" customFormat="1" ht="34.35" customHeight="1" outlineLevel="2">
      <c r="A383" s="351" t="s">
        <v>1760</v>
      </c>
      <c r="B383" s="318" t="s">
        <v>1864</v>
      </c>
      <c r="C383" s="158" t="s">
        <v>1873</v>
      </c>
      <c r="D383" s="158"/>
      <c r="E383" s="149" t="s">
        <v>1874</v>
      </c>
      <c r="F383" s="334">
        <v>38</v>
      </c>
      <c r="G383" s="334"/>
      <c r="H383" s="379">
        <f t="shared" si="13"/>
        <v>38</v>
      </c>
      <c r="I383" s="149" t="s">
        <v>1</v>
      </c>
      <c r="J383" s="204" t="s">
        <v>1875</v>
      </c>
      <c r="K383" s="222" t="s">
        <v>1876</v>
      </c>
      <c r="L383" s="204" t="s">
        <v>1877</v>
      </c>
      <c r="M383" s="149" t="s">
        <v>957</v>
      </c>
      <c r="N383" s="151" t="s">
        <v>372</v>
      </c>
      <c r="O383" s="189">
        <v>45161</v>
      </c>
      <c r="P383" s="240" t="s">
        <v>357</v>
      </c>
      <c r="Q383" s="240" t="s">
        <v>357</v>
      </c>
      <c r="R383" s="240">
        <v>45161</v>
      </c>
      <c r="S383" s="199">
        <v>45075</v>
      </c>
      <c r="T383" s="199">
        <v>45075</v>
      </c>
      <c r="U383" s="198">
        <v>45075</v>
      </c>
      <c r="V383" s="516" t="s">
        <v>801</v>
      </c>
      <c r="W383" s="516">
        <v>45159</v>
      </c>
      <c r="X383" s="553">
        <v>45159</v>
      </c>
      <c r="Y383" s="323" t="s">
        <v>374</v>
      </c>
    </row>
    <row r="384" spans="1:25" s="104" customFormat="1" ht="34.35" customHeight="1" outlineLevel="2">
      <c r="A384" s="351" t="s">
        <v>1760</v>
      </c>
      <c r="B384" s="318" t="s">
        <v>1864</v>
      </c>
      <c r="C384" s="215" t="s">
        <v>1878</v>
      </c>
      <c r="D384" s="215"/>
      <c r="E384" s="216" t="s">
        <v>1879</v>
      </c>
      <c r="F384" s="330">
        <v>29</v>
      </c>
      <c r="G384" s="330"/>
      <c r="H384" s="379">
        <f t="shared" si="13"/>
        <v>29</v>
      </c>
      <c r="I384" s="216" t="s">
        <v>1</v>
      </c>
      <c r="J384" s="222" t="s">
        <v>1880</v>
      </c>
      <c r="K384" s="222" t="s">
        <v>1881</v>
      </c>
      <c r="L384" s="222" t="s">
        <v>1882</v>
      </c>
      <c r="M384" s="216" t="s">
        <v>957</v>
      </c>
      <c r="N384" s="219" t="s">
        <v>372</v>
      </c>
      <c r="O384" s="189">
        <v>45161</v>
      </c>
      <c r="P384" s="240" t="s">
        <v>357</v>
      </c>
      <c r="Q384" s="240" t="s">
        <v>357</v>
      </c>
      <c r="R384" s="240">
        <v>45161</v>
      </c>
      <c r="S384" s="199">
        <v>45075</v>
      </c>
      <c r="T384" s="199">
        <v>45075</v>
      </c>
      <c r="U384" s="198">
        <v>45075</v>
      </c>
      <c r="V384" s="516" t="s">
        <v>801</v>
      </c>
      <c r="W384" s="516">
        <v>45159</v>
      </c>
      <c r="X384" s="553">
        <v>45159</v>
      </c>
      <c r="Y384" s="323" t="s">
        <v>374</v>
      </c>
    </row>
    <row r="385" spans="1:25" s="104" customFormat="1" ht="34.35" customHeight="1" outlineLevel="2">
      <c r="A385" s="351" t="s">
        <v>1760</v>
      </c>
      <c r="B385" s="318" t="s">
        <v>1883</v>
      </c>
      <c r="C385" s="215" t="s">
        <v>1884</v>
      </c>
      <c r="D385" s="201">
        <v>44627</v>
      </c>
      <c r="E385" s="216" t="s">
        <v>1885</v>
      </c>
      <c r="F385" s="330">
        <v>10</v>
      </c>
      <c r="G385" s="330"/>
      <c r="H385" s="379">
        <f t="shared" si="13"/>
        <v>10</v>
      </c>
      <c r="I385" s="216" t="s">
        <v>1</v>
      </c>
      <c r="J385" s="222" t="s">
        <v>1886</v>
      </c>
      <c r="K385" s="222" t="s">
        <v>1887</v>
      </c>
      <c r="L385" s="222" t="s">
        <v>1888</v>
      </c>
      <c r="M385" s="216" t="s">
        <v>401</v>
      </c>
      <c r="N385" s="219" t="s">
        <v>402</v>
      </c>
      <c r="O385" s="189">
        <v>44992</v>
      </c>
      <c r="P385" s="240" t="s">
        <v>357</v>
      </c>
      <c r="Q385" s="240" t="s">
        <v>357</v>
      </c>
      <c r="R385" s="240" t="s">
        <v>357</v>
      </c>
      <c r="S385" s="240" t="s">
        <v>357</v>
      </c>
      <c r="T385" s="199">
        <v>44992</v>
      </c>
      <c r="U385" s="198">
        <v>44926</v>
      </c>
      <c r="V385" s="516" t="s">
        <v>1889</v>
      </c>
      <c r="W385" s="516">
        <v>45165</v>
      </c>
      <c r="X385" s="553">
        <v>45322</v>
      </c>
      <c r="Y385" s="323" t="s">
        <v>374</v>
      </c>
    </row>
    <row r="386" spans="1:25" s="104" customFormat="1" ht="34.35" customHeight="1" outlineLevel="2">
      <c r="A386" s="351" t="s">
        <v>1760</v>
      </c>
      <c r="B386" s="372">
        <v>1208</v>
      </c>
      <c r="C386" s="232" t="s">
        <v>1890</v>
      </c>
      <c r="D386" s="201">
        <v>44797</v>
      </c>
      <c r="E386" s="426" t="s">
        <v>1891</v>
      </c>
      <c r="F386" s="330">
        <v>13</v>
      </c>
      <c r="G386" s="330">
        <v>0</v>
      </c>
      <c r="H386" s="379">
        <f t="shared" si="13"/>
        <v>13</v>
      </c>
      <c r="I386" s="232" t="s">
        <v>1</v>
      </c>
      <c r="J386" s="361">
        <v>30058148</v>
      </c>
      <c r="K386" s="222"/>
      <c r="L386" s="394" t="s">
        <v>1892</v>
      </c>
      <c r="M386" s="216" t="s">
        <v>401</v>
      </c>
      <c r="N386" s="331" t="s">
        <v>402</v>
      </c>
      <c r="O386" s="359">
        <v>45162</v>
      </c>
      <c r="P386" s="333">
        <v>0</v>
      </c>
      <c r="Q386" s="333">
        <v>0</v>
      </c>
      <c r="R386" s="333">
        <v>0</v>
      </c>
      <c r="S386" s="333">
        <v>0</v>
      </c>
      <c r="T386" s="333">
        <v>0</v>
      </c>
      <c r="U386" s="333">
        <v>0</v>
      </c>
      <c r="V386" s="199">
        <v>45162</v>
      </c>
      <c r="W386" s="516">
        <v>45162</v>
      </c>
      <c r="X386" s="553">
        <v>45162</v>
      </c>
      <c r="Y386" s="323" t="s">
        <v>374</v>
      </c>
    </row>
    <row r="387" spans="1:25" s="104" customFormat="1" ht="34.35" customHeight="1" outlineLevel="2">
      <c r="A387" s="351" t="s">
        <v>1760</v>
      </c>
      <c r="B387" s="372">
        <v>1208</v>
      </c>
      <c r="C387" s="232" t="s">
        <v>1884</v>
      </c>
      <c r="D387" s="201">
        <v>44797</v>
      </c>
      <c r="E387" s="426" t="s">
        <v>1891</v>
      </c>
      <c r="F387" s="330">
        <v>24</v>
      </c>
      <c r="G387" s="330">
        <v>0</v>
      </c>
      <c r="H387" s="379">
        <f t="shared" si="13"/>
        <v>24</v>
      </c>
      <c r="I387" s="232" t="s">
        <v>1</v>
      </c>
      <c r="J387" s="361">
        <v>30062330</v>
      </c>
      <c r="K387" s="222"/>
      <c r="L387" s="394" t="s">
        <v>1888</v>
      </c>
      <c r="M387" s="232" t="s">
        <v>486</v>
      </c>
      <c r="N387" s="331" t="s">
        <v>402</v>
      </c>
      <c r="O387" s="359">
        <v>45528</v>
      </c>
      <c r="P387" s="333">
        <v>0</v>
      </c>
      <c r="Q387" s="333">
        <v>0</v>
      </c>
      <c r="R387" s="333">
        <v>0</v>
      </c>
      <c r="S387" s="333">
        <v>0</v>
      </c>
      <c r="T387" s="333">
        <v>0</v>
      </c>
      <c r="U387" s="333">
        <v>0</v>
      </c>
      <c r="V387" s="199">
        <v>45528</v>
      </c>
      <c r="W387" s="516">
        <v>45528</v>
      </c>
      <c r="X387" s="553">
        <v>45528</v>
      </c>
      <c r="Y387" s="323" t="s">
        <v>358</v>
      </c>
    </row>
    <row r="388" spans="1:25" s="115" customFormat="1" ht="34.35" customHeight="1" outlineLevel="2">
      <c r="A388" s="351" t="s">
        <v>1760</v>
      </c>
      <c r="B388" s="318" t="s">
        <v>1893</v>
      </c>
      <c r="C388" s="215" t="s">
        <v>1894</v>
      </c>
      <c r="D388" s="201">
        <v>44550</v>
      </c>
      <c r="E388" s="217" t="s">
        <v>1895</v>
      </c>
      <c r="F388" s="330">
        <v>55</v>
      </c>
      <c r="G388" s="327">
        <v>40</v>
      </c>
      <c r="H388" s="379">
        <f t="shared" si="13"/>
        <v>15</v>
      </c>
      <c r="I388" s="216" t="s">
        <v>1</v>
      </c>
      <c r="J388" s="222" t="s">
        <v>1896</v>
      </c>
      <c r="K388" s="222" t="s">
        <v>377</v>
      </c>
      <c r="L388" s="222" t="s">
        <v>1897</v>
      </c>
      <c r="M388" s="216" t="s">
        <v>347</v>
      </c>
      <c r="N388" s="219" t="s">
        <v>402</v>
      </c>
      <c r="O388" s="191">
        <v>45280</v>
      </c>
      <c r="P388" s="240" t="s">
        <v>357</v>
      </c>
      <c r="Q388" s="240" t="s">
        <v>357</v>
      </c>
      <c r="R388" s="240" t="s">
        <v>357</v>
      </c>
      <c r="S388" s="199">
        <v>45280</v>
      </c>
      <c r="T388" s="199">
        <v>44865</v>
      </c>
      <c r="U388" s="198">
        <v>45280</v>
      </c>
      <c r="V388" s="199">
        <v>45280</v>
      </c>
      <c r="W388" s="516">
        <v>45280</v>
      </c>
      <c r="X388" s="553">
        <v>45280</v>
      </c>
      <c r="Y388" s="323" t="s">
        <v>545</v>
      </c>
    </row>
    <row r="389" spans="1:25" s="115" customFormat="1" ht="34.35" customHeight="1" outlineLevel="2">
      <c r="A389" s="351" t="s">
        <v>1760</v>
      </c>
      <c r="B389" s="318" t="s">
        <v>1898</v>
      </c>
      <c r="C389" s="215" t="s">
        <v>1899</v>
      </c>
      <c r="D389" s="201">
        <v>44550</v>
      </c>
      <c r="E389" s="217" t="s">
        <v>1900</v>
      </c>
      <c r="F389" s="330">
        <v>62</v>
      </c>
      <c r="G389" s="327">
        <v>52</v>
      </c>
      <c r="H389" s="379">
        <f t="shared" si="13"/>
        <v>10</v>
      </c>
      <c r="I389" s="216" t="s">
        <v>1</v>
      </c>
      <c r="J389" s="222" t="s">
        <v>1901</v>
      </c>
      <c r="K389" s="222" t="s">
        <v>1902</v>
      </c>
      <c r="L389" s="222" t="s">
        <v>1903</v>
      </c>
      <c r="M389" s="216" t="s">
        <v>347</v>
      </c>
      <c r="N389" s="219" t="s">
        <v>402</v>
      </c>
      <c r="O389" s="191">
        <v>45280</v>
      </c>
      <c r="P389" s="240" t="s">
        <v>357</v>
      </c>
      <c r="Q389" s="240" t="s">
        <v>357</v>
      </c>
      <c r="R389" s="240" t="s">
        <v>357</v>
      </c>
      <c r="S389" s="199">
        <v>45280</v>
      </c>
      <c r="T389" s="199">
        <v>45280</v>
      </c>
      <c r="U389" s="198">
        <v>45280</v>
      </c>
      <c r="V389" s="199">
        <v>45280</v>
      </c>
      <c r="W389" s="516">
        <v>45260</v>
      </c>
      <c r="X389" s="553">
        <v>45428</v>
      </c>
      <c r="Y389" s="323" t="s">
        <v>374</v>
      </c>
    </row>
    <row r="390" spans="1:25" s="115" customFormat="1" ht="34.35" customHeight="1" outlineLevel="2">
      <c r="A390" s="351" t="s">
        <v>1760</v>
      </c>
      <c r="B390" s="323" t="s">
        <v>1898</v>
      </c>
      <c r="C390" s="216" t="s">
        <v>1904</v>
      </c>
      <c r="D390" s="201">
        <v>44550</v>
      </c>
      <c r="E390" s="216" t="s">
        <v>1905</v>
      </c>
      <c r="F390" s="330">
        <v>98</v>
      </c>
      <c r="G390" s="330"/>
      <c r="H390" s="379">
        <f t="shared" si="13"/>
        <v>98</v>
      </c>
      <c r="I390" s="216" t="s">
        <v>1</v>
      </c>
      <c r="J390" s="222" t="s">
        <v>1906</v>
      </c>
      <c r="K390" s="222" t="s">
        <v>377</v>
      </c>
      <c r="L390" s="222" t="s">
        <v>1907</v>
      </c>
      <c r="M390" s="216" t="s">
        <v>347</v>
      </c>
      <c r="N390" s="219" t="s">
        <v>402</v>
      </c>
      <c r="O390" s="191">
        <v>45280</v>
      </c>
      <c r="P390" s="240" t="s">
        <v>357</v>
      </c>
      <c r="Q390" s="240" t="s">
        <v>357</v>
      </c>
      <c r="R390" s="240" t="s">
        <v>357</v>
      </c>
      <c r="S390" s="199">
        <v>45280</v>
      </c>
      <c r="T390" s="199">
        <v>45280</v>
      </c>
      <c r="U390" s="198">
        <v>45280</v>
      </c>
      <c r="V390" s="199">
        <v>45280</v>
      </c>
      <c r="W390" s="516">
        <v>45386</v>
      </c>
      <c r="X390" s="553">
        <v>45450</v>
      </c>
      <c r="Y390" s="323" t="s">
        <v>374</v>
      </c>
    </row>
    <row r="391" spans="1:25" s="115" customFormat="1" ht="34.35" customHeight="1" outlineLevel="2">
      <c r="A391" s="351" t="s">
        <v>1760</v>
      </c>
      <c r="B391" s="323" t="s">
        <v>1898</v>
      </c>
      <c r="C391" s="216" t="s">
        <v>1904</v>
      </c>
      <c r="D391" s="201">
        <v>44550</v>
      </c>
      <c r="E391" s="216" t="s">
        <v>1905</v>
      </c>
      <c r="F391" s="330">
        <v>36</v>
      </c>
      <c r="G391" s="330"/>
      <c r="H391" s="379">
        <f t="shared" si="13"/>
        <v>36</v>
      </c>
      <c r="I391" s="216" t="s">
        <v>1</v>
      </c>
      <c r="J391" s="222" t="s">
        <v>1908</v>
      </c>
      <c r="K391" s="222" t="s">
        <v>1909</v>
      </c>
      <c r="L391" s="222" t="s">
        <v>1907</v>
      </c>
      <c r="M391" s="216" t="s">
        <v>401</v>
      </c>
      <c r="N391" s="219" t="s">
        <v>402</v>
      </c>
      <c r="O391" s="191">
        <v>44915</v>
      </c>
      <c r="P391" s="240" t="s">
        <v>357</v>
      </c>
      <c r="Q391" s="240" t="s">
        <v>357</v>
      </c>
      <c r="R391" s="240" t="s">
        <v>357</v>
      </c>
      <c r="S391" s="199">
        <v>44915</v>
      </c>
      <c r="T391" s="199">
        <v>45280</v>
      </c>
      <c r="U391" s="198">
        <v>44915</v>
      </c>
      <c r="V391" s="199">
        <v>44915</v>
      </c>
      <c r="W391" s="516">
        <v>45450</v>
      </c>
      <c r="X391" s="553">
        <v>45450</v>
      </c>
      <c r="Y391" s="323" t="s">
        <v>374</v>
      </c>
    </row>
    <row r="392" spans="1:25" s="115" customFormat="1" ht="34.35" customHeight="1" outlineLevel="2">
      <c r="A392" s="351" t="s">
        <v>1760</v>
      </c>
      <c r="B392" s="323" t="s">
        <v>1898</v>
      </c>
      <c r="C392" s="216" t="s">
        <v>1910</v>
      </c>
      <c r="D392" s="201">
        <v>44550</v>
      </c>
      <c r="E392" s="217" t="s">
        <v>1911</v>
      </c>
      <c r="F392" s="330">
        <v>62</v>
      </c>
      <c r="G392" s="327">
        <v>52</v>
      </c>
      <c r="H392" s="379">
        <f t="shared" si="13"/>
        <v>10</v>
      </c>
      <c r="I392" s="216" t="s">
        <v>1</v>
      </c>
      <c r="J392" s="222" t="s">
        <v>1912</v>
      </c>
      <c r="K392" s="216" t="s">
        <v>1913</v>
      </c>
      <c r="L392" s="222" t="s">
        <v>1914</v>
      </c>
      <c r="M392" s="216" t="s">
        <v>347</v>
      </c>
      <c r="N392" s="219" t="s">
        <v>402</v>
      </c>
      <c r="O392" s="191">
        <v>44915</v>
      </c>
      <c r="P392" s="240" t="s">
        <v>357</v>
      </c>
      <c r="Q392" s="240" t="s">
        <v>357</v>
      </c>
      <c r="R392" s="240" t="s">
        <v>357</v>
      </c>
      <c r="S392" s="199">
        <v>45280</v>
      </c>
      <c r="T392" s="199">
        <v>45280</v>
      </c>
      <c r="U392" s="198">
        <v>45280</v>
      </c>
      <c r="V392" s="199">
        <v>45280</v>
      </c>
      <c r="W392" s="516">
        <v>45260</v>
      </c>
      <c r="X392" s="553">
        <v>45428</v>
      </c>
      <c r="Y392" s="323" t="s">
        <v>374</v>
      </c>
    </row>
    <row r="393" spans="1:25" s="115" customFormat="1" ht="34.35" customHeight="1" outlineLevel="2">
      <c r="A393" s="351" t="s">
        <v>1760</v>
      </c>
      <c r="B393" s="372">
        <v>1210</v>
      </c>
      <c r="C393" s="232" t="s">
        <v>1915</v>
      </c>
      <c r="D393" s="201">
        <v>44797</v>
      </c>
      <c r="E393" s="426" t="s">
        <v>1916</v>
      </c>
      <c r="F393" s="330">
        <v>62</v>
      </c>
      <c r="G393" s="330">
        <v>0</v>
      </c>
      <c r="H393" s="379">
        <f t="shared" si="13"/>
        <v>62</v>
      </c>
      <c r="I393" s="232" t="s">
        <v>1</v>
      </c>
      <c r="J393" s="361">
        <v>30062337</v>
      </c>
      <c r="K393" s="216"/>
      <c r="L393" s="394" t="s">
        <v>1917</v>
      </c>
      <c r="M393" s="232" t="s">
        <v>486</v>
      </c>
      <c r="N393" s="331" t="s">
        <v>402</v>
      </c>
      <c r="O393" s="359">
        <v>45528</v>
      </c>
      <c r="P393" s="333">
        <v>0</v>
      </c>
      <c r="Q393" s="333">
        <v>0</v>
      </c>
      <c r="R393" s="333">
        <v>0</v>
      </c>
      <c r="S393" s="333">
        <v>0</v>
      </c>
      <c r="T393" s="333">
        <v>0</v>
      </c>
      <c r="U393" s="333">
        <v>0</v>
      </c>
      <c r="V393" s="199">
        <v>45528</v>
      </c>
      <c r="W393" s="516">
        <v>45528</v>
      </c>
      <c r="X393" s="553">
        <v>45528</v>
      </c>
      <c r="Y393" s="323" t="s">
        <v>374</v>
      </c>
    </row>
    <row r="394" spans="1:25" s="115" customFormat="1" ht="34.35" customHeight="1" outlineLevel="2">
      <c r="A394" s="351" t="s">
        <v>1760</v>
      </c>
      <c r="B394" s="323" t="s">
        <v>1918</v>
      </c>
      <c r="C394" s="216" t="s">
        <v>1919</v>
      </c>
      <c r="D394" s="201">
        <v>44587</v>
      </c>
      <c r="E394" s="216" t="s">
        <v>1763</v>
      </c>
      <c r="F394" s="330">
        <v>36</v>
      </c>
      <c r="G394" s="330"/>
      <c r="H394" s="379">
        <f t="shared" si="13"/>
        <v>36</v>
      </c>
      <c r="I394" s="216" t="s">
        <v>1</v>
      </c>
      <c r="J394" s="222" t="s">
        <v>1920</v>
      </c>
      <c r="K394" s="222" t="s">
        <v>377</v>
      </c>
      <c r="L394" s="222" t="s">
        <v>1921</v>
      </c>
      <c r="M394" s="216" t="s">
        <v>347</v>
      </c>
      <c r="N394" s="229" t="s">
        <v>402</v>
      </c>
      <c r="O394" s="189">
        <v>45317</v>
      </c>
      <c r="P394" s="240" t="s">
        <v>357</v>
      </c>
      <c r="Q394" s="240" t="s">
        <v>357</v>
      </c>
      <c r="R394" s="240" t="s">
        <v>357</v>
      </c>
      <c r="S394" s="240" t="s">
        <v>357</v>
      </c>
      <c r="T394" s="199">
        <v>44897</v>
      </c>
      <c r="U394" s="198">
        <v>45317</v>
      </c>
      <c r="V394" s="199">
        <v>45317</v>
      </c>
      <c r="W394" s="516">
        <v>45317</v>
      </c>
      <c r="X394" s="553">
        <v>45317</v>
      </c>
      <c r="Y394" s="323" t="s">
        <v>374</v>
      </c>
    </row>
    <row r="395" spans="1:25" s="115" customFormat="1" ht="34.35" customHeight="1" outlineLevel="2">
      <c r="A395" s="351" t="s">
        <v>1760</v>
      </c>
      <c r="B395" s="323" t="s">
        <v>1918</v>
      </c>
      <c r="C395" s="216" t="s">
        <v>1922</v>
      </c>
      <c r="D395" s="201">
        <v>44550</v>
      </c>
      <c r="E395" s="217" t="s">
        <v>1923</v>
      </c>
      <c r="F395" s="330">
        <v>78</v>
      </c>
      <c r="G395" s="327">
        <v>24</v>
      </c>
      <c r="H395" s="379">
        <f t="shared" si="13"/>
        <v>54</v>
      </c>
      <c r="I395" s="216" t="s">
        <v>1</v>
      </c>
      <c r="J395" s="222" t="s">
        <v>1924</v>
      </c>
      <c r="K395" s="222" t="s">
        <v>1925</v>
      </c>
      <c r="L395" s="222" t="s">
        <v>1926</v>
      </c>
      <c r="M395" s="216" t="s">
        <v>347</v>
      </c>
      <c r="N395" s="219" t="s">
        <v>402</v>
      </c>
      <c r="O395" s="191">
        <v>44915</v>
      </c>
      <c r="P395" s="240" t="s">
        <v>357</v>
      </c>
      <c r="Q395" s="240" t="s">
        <v>357</v>
      </c>
      <c r="R395" s="240" t="s">
        <v>357</v>
      </c>
      <c r="S395" s="199">
        <v>45280</v>
      </c>
      <c r="T395" s="199">
        <v>45280</v>
      </c>
      <c r="U395" s="198">
        <v>45280</v>
      </c>
      <c r="V395" s="199">
        <v>45280</v>
      </c>
      <c r="W395" s="516">
        <v>45280</v>
      </c>
      <c r="X395" s="553">
        <v>45380</v>
      </c>
      <c r="Y395" s="323" t="s">
        <v>374</v>
      </c>
    </row>
    <row r="396" spans="1:25" s="104" customFormat="1" ht="34.35" customHeight="1" outlineLevel="2">
      <c r="A396" s="351" t="s">
        <v>1760</v>
      </c>
      <c r="B396" s="318" t="s">
        <v>1927</v>
      </c>
      <c r="C396" s="215" t="s">
        <v>1928</v>
      </c>
      <c r="D396" s="201">
        <v>44627</v>
      </c>
      <c r="E396" s="216" t="s">
        <v>1929</v>
      </c>
      <c r="F396" s="330">
        <v>31</v>
      </c>
      <c r="G396" s="330"/>
      <c r="H396" s="379">
        <f t="shared" si="13"/>
        <v>31</v>
      </c>
      <c r="I396" s="216" t="s">
        <v>1</v>
      </c>
      <c r="J396" s="222" t="s">
        <v>1930</v>
      </c>
      <c r="K396" s="222" t="s">
        <v>377</v>
      </c>
      <c r="L396" s="222" t="s">
        <v>1931</v>
      </c>
      <c r="M396" s="216" t="s">
        <v>347</v>
      </c>
      <c r="N396" s="219" t="s">
        <v>402</v>
      </c>
      <c r="O396" s="189">
        <v>45358</v>
      </c>
      <c r="P396" s="240" t="s">
        <v>357</v>
      </c>
      <c r="Q396" s="240" t="s">
        <v>357</v>
      </c>
      <c r="R396" s="240" t="s">
        <v>357</v>
      </c>
      <c r="S396" s="199" t="s">
        <v>357</v>
      </c>
      <c r="T396" s="199">
        <v>45358</v>
      </c>
      <c r="U396" s="198">
        <v>45358</v>
      </c>
      <c r="V396" s="199">
        <v>45358</v>
      </c>
      <c r="W396" s="516">
        <v>45358</v>
      </c>
      <c r="X396" s="553">
        <v>45358</v>
      </c>
      <c r="Y396" s="323" t="s">
        <v>374</v>
      </c>
    </row>
    <row r="397" spans="1:25" s="115" customFormat="1" ht="34.35" customHeight="1" outlineLevel="2">
      <c r="A397" s="351" t="s">
        <v>1760</v>
      </c>
      <c r="B397" s="318" t="s">
        <v>1927</v>
      </c>
      <c r="C397" s="216" t="s">
        <v>1932</v>
      </c>
      <c r="D397" s="201">
        <v>44587</v>
      </c>
      <c r="E397" s="216" t="s">
        <v>1933</v>
      </c>
      <c r="F397" s="330">
        <v>13</v>
      </c>
      <c r="G397" s="330"/>
      <c r="H397" s="379">
        <f t="shared" si="13"/>
        <v>13</v>
      </c>
      <c r="I397" s="216" t="s">
        <v>392</v>
      </c>
      <c r="J397" s="222" t="s">
        <v>1934</v>
      </c>
      <c r="K397" s="222" t="s">
        <v>1935</v>
      </c>
      <c r="L397" s="222" t="s">
        <v>1936</v>
      </c>
      <c r="M397" s="216" t="s">
        <v>699</v>
      </c>
      <c r="N397" s="218" t="s">
        <v>402</v>
      </c>
      <c r="O397" s="153">
        <v>44768</v>
      </c>
      <c r="P397" s="240" t="s">
        <v>357</v>
      </c>
      <c r="Q397" s="240" t="s">
        <v>357</v>
      </c>
      <c r="R397" s="240" t="s">
        <v>357</v>
      </c>
      <c r="S397" s="199" t="s">
        <v>357</v>
      </c>
      <c r="T397" s="199">
        <v>44768</v>
      </c>
      <c r="U397" s="198">
        <v>44768</v>
      </c>
      <c r="V397" s="199">
        <v>44952</v>
      </c>
      <c r="W397" s="316">
        <v>44977</v>
      </c>
      <c r="X397" s="554">
        <v>45291</v>
      </c>
      <c r="Y397" s="323" t="s">
        <v>350</v>
      </c>
    </row>
    <row r="398" spans="1:25" s="104" customFormat="1" ht="34.35" customHeight="1" outlineLevel="2">
      <c r="A398" s="351" t="s">
        <v>1760</v>
      </c>
      <c r="B398" s="318" t="s">
        <v>1927</v>
      </c>
      <c r="C398" s="158" t="s">
        <v>1937</v>
      </c>
      <c r="D398" s="158"/>
      <c r="E398" s="149" t="s">
        <v>1929</v>
      </c>
      <c r="F398" s="334">
        <v>62</v>
      </c>
      <c r="G398" s="334"/>
      <c r="H398" s="380">
        <f t="shared" ref="H398:H409" si="14">F398-G398</f>
        <v>62</v>
      </c>
      <c r="I398" s="149" t="s">
        <v>1</v>
      </c>
      <c r="J398" s="204" t="s">
        <v>1938</v>
      </c>
      <c r="K398" s="222" t="s">
        <v>377</v>
      </c>
      <c r="L398" s="204" t="s">
        <v>1939</v>
      </c>
      <c r="M398" s="149" t="s">
        <v>347</v>
      </c>
      <c r="N398" s="151" t="s">
        <v>348</v>
      </c>
      <c r="O398" s="189">
        <v>44605</v>
      </c>
      <c r="P398" s="240">
        <v>44739</v>
      </c>
      <c r="Q398" s="240">
        <v>44803</v>
      </c>
      <c r="R398" s="240">
        <v>44869</v>
      </c>
      <c r="S398" s="199">
        <v>44960</v>
      </c>
      <c r="T398" s="199">
        <v>45358</v>
      </c>
      <c r="U398" s="198">
        <v>44995</v>
      </c>
      <c r="V398" s="199">
        <v>44995</v>
      </c>
      <c r="W398" s="516">
        <v>44995</v>
      </c>
      <c r="X398" s="553">
        <v>45373</v>
      </c>
      <c r="Y398" s="323" t="s">
        <v>374</v>
      </c>
    </row>
    <row r="399" spans="1:25" s="107" customFormat="1" ht="34.35" customHeight="1" outlineLevel="1">
      <c r="A399" s="403" t="s">
        <v>1760</v>
      </c>
      <c r="B399" s="398" t="s">
        <v>1940</v>
      </c>
      <c r="C399" s="399">
        <f>COUNTA(B357:B398)</f>
        <v>42</v>
      </c>
      <c r="D399" s="398"/>
      <c r="E399" s="536" t="s">
        <v>1941</v>
      </c>
      <c r="F399" s="350">
        <f>SUM(F357:F398)</f>
        <v>1888</v>
      </c>
      <c r="G399" s="350">
        <f>SUM(G357:G398)</f>
        <v>215</v>
      </c>
      <c r="H399" s="386">
        <f>SUM(H357:H398)</f>
        <v>1673</v>
      </c>
      <c r="I399" s="399"/>
      <c r="J399" s="399"/>
      <c r="K399" s="399"/>
      <c r="L399" s="399"/>
      <c r="M399" s="399"/>
      <c r="N399" s="406"/>
      <c r="O399" s="353"/>
      <c r="P399" s="413"/>
      <c r="Q399" s="413"/>
      <c r="R399" s="413"/>
      <c r="S399" s="343"/>
      <c r="T399" s="343"/>
      <c r="U399" s="305"/>
      <c r="V399" s="305"/>
      <c r="W399" s="525"/>
      <c r="X399" s="538"/>
      <c r="Y399" s="525"/>
    </row>
    <row r="400" spans="1:25" s="104" customFormat="1" ht="34.35" customHeight="1" outlineLevel="2">
      <c r="A400" s="351" t="s">
        <v>1942</v>
      </c>
      <c r="B400" s="318" t="s">
        <v>1943</v>
      </c>
      <c r="C400" s="215" t="s">
        <v>1944</v>
      </c>
      <c r="D400" s="215"/>
      <c r="E400" s="217" t="s">
        <v>1945</v>
      </c>
      <c r="F400" s="330">
        <v>80</v>
      </c>
      <c r="G400" s="327">
        <v>42</v>
      </c>
      <c r="H400" s="379">
        <f t="shared" si="14"/>
        <v>38</v>
      </c>
      <c r="I400" s="216" t="s">
        <v>1</v>
      </c>
      <c r="J400" s="222" t="s">
        <v>1946</v>
      </c>
      <c r="K400" s="222" t="s">
        <v>1947</v>
      </c>
      <c r="L400" s="222" t="s">
        <v>1948</v>
      </c>
      <c r="M400" s="216" t="s">
        <v>347</v>
      </c>
      <c r="N400" s="219">
        <v>2011</v>
      </c>
      <c r="O400" s="191" t="s">
        <v>357</v>
      </c>
      <c r="P400" s="240">
        <v>44469</v>
      </c>
      <c r="Q400" s="240">
        <v>44592</v>
      </c>
      <c r="R400" s="240">
        <v>44606</v>
      </c>
      <c r="S400" s="199">
        <v>44651</v>
      </c>
      <c r="T400" s="199">
        <v>44864</v>
      </c>
      <c r="U400" s="198">
        <v>44864</v>
      </c>
      <c r="V400" s="316" t="s">
        <v>1949</v>
      </c>
      <c r="W400" s="516">
        <v>45291</v>
      </c>
      <c r="X400" s="316">
        <v>45177</v>
      </c>
      <c r="Y400" s="367" t="s">
        <v>350</v>
      </c>
    </row>
    <row r="401" spans="1:25" s="115" customFormat="1" ht="34.35" customHeight="1">
      <c r="A401" s="351" t="s">
        <v>1942</v>
      </c>
      <c r="B401" s="319" t="s">
        <v>1950</v>
      </c>
      <c r="C401" s="216" t="s">
        <v>1944</v>
      </c>
      <c r="D401" s="201">
        <v>44627</v>
      </c>
      <c r="E401" s="216" t="s">
        <v>1951</v>
      </c>
      <c r="F401" s="330">
        <v>8</v>
      </c>
      <c r="G401" s="330"/>
      <c r="H401" s="379">
        <f>F401-G401</f>
        <v>8</v>
      </c>
      <c r="I401" s="216" t="s">
        <v>1</v>
      </c>
      <c r="J401" s="222" t="s">
        <v>1952</v>
      </c>
      <c r="K401" s="222" t="s">
        <v>1953</v>
      </c>
      <c r="L401" s="222" t="s">
        <v>1954</v>
      </c>
      <c r="M401" s="216" t="s">
        <v>699</v>
      </c>
      <c r="N401" s="219" t="s">
        <v>402</v>
      </c>
      <c r="O401" s="191">
        <v>44811</v>
      </c>
      <c r="P401" s="240" t="s">
        <v>357</v>
      </c>
      <c r="Q401" s="240" t="s">
        <v>357</v>
      </c>
      <c r="R401" s="240" t="s">
        <v>357</v>
      </c>
      <c r="S401" s="199" t="s">
        <v>357</v>
      </c>
      <c r="T401" s="199">
        <v>44811</v>
      </c>
      <c r="U401" s="198">
        <v>44811</v>
      </c>
      <c r="V401" s="199">
        <v>44926</v>
      </c>
      <c r="W401" s="516">
        <v>45291</v>
      </c>
      <c r="X401" s="516">
        <v>45291</v>
      </c>
      <c r="Y401" s="323" t="s">
        <v>358</v>
      </c>
    </row>
    <row r="402" spans="1:25" s="115" customFormat="1" ht="34.35" customHeight="1">
      <c r="A402" s="351" t="s">
        <v>1942</v>
      </c>
      <c r="B402" s="293" t="s">
        <v>1950</v>
      </c>
      <c r="C402" s="222" t="s">
        <v>506</v>
      </c>
      <c r="D402" s="201">
        <v>44550</v>
      </c>
      <c r="E402" s="216" t="s">
        <v>1951</v>
      </c>
      <c r="F402" s="347">
        <v>4</v>
      </c>
      <c r="G402" s="347"/>
      <c r="H402" s="379">
        <f t="shared" si="14"/>
        <v>4</v>
      </c>
      <c r="I402" s="222" t="s">
        <v>1</v>
      </c>
      <c r="J402" s="229" t="s">
        <v>1955</v>
      </c>
      <c r="K402" s="216"/>
      <c r="L402" s="229" t="s">
        <v>1954</v>
      </c>
      <c r="M402" s="222" t="s">
        <v>401</v>
      </c>
      <c r="N402" s="229" t="s">
        <v>402</v>
      </c>
      <c r="O402" s="191">
        <v>44915</v>
      </c>
      <c r="P402" s="240" t="s">
        <v>357</v>
      </c>
      <c r="Q402" s="240" t="s">
        <v>357</v>
      </c>
      <c r="R402" s="240" t="s">
        <v>357</v>
      </c>
      <c r="S402" s="198">
        <v>44915</v>
      </c>
      <c r="T402" s="198">
        <v>44915</v>
      </c>
      <c r="U402" s="198">
        <v>44915</v>
      </c>
      <c r="V402" s="199">
        <v>44915</v>
      </c>
      <c r="W402" s="516">
        <v>45280</v>
      </c>
      <c r="X402" s="516">
        <v>45291</v>
      </c>
      <c r="Y402" s="323" t="s">
        <v>358</v>
      </c>
    </row>
    <row r="403" spans="1:25" s="115" customFormat="1" ht="34.35" customHeight="1" outlineLevel="2">
      <c r="A403" s="351" t="s">
        <v>1942</v>
      </c>
      <c r="B403" s="367" t="s">
        <v>1956</v>
      </c>
      <c r="C403" s="204" t="s">
        <v>1944</v>
      </c>
      <c r="D403" s="204"/>
      <c r="E403" s="149" t="s">
        <v>1951</v>
      </c>
      <c r="F403" s="346">
        <v>72</v>
      </c>
      <c r="G403" s="346"/>
      <c r="H403" s="380">
        <f t="shared" si="14"/>
        <v>72</v>
      </c>
      <c r="I403" s="204" t="s">
        <v>1</v>
      </c>
      <c r="J403" s="204" t="s">
        <v>1957</v>
      </c>
      <c r="K403" s="222" t="s">
        <v>377</v>
      </c>
      <c r="L403" s="204" t="s">
        <v>1954</v>
      </c>
      <c r="M403" s="204" t="s">
        <v>347</v>
      </c>
      <c r="N403" s="205" t="s">
        <v>348</v>
      </c>
      <c r="O403" s="189">
        <v>44605</v>
      </c>
      <c r="P403" s="240">
        <v>44741</v>
      </c>
      <c r="Q403" s="240">
        <v>44741</v>
      </c>
      <c r="R403" s="240">
        <v>44834</v>
      </c>
      <c r="S403" s="198">
        <v>44896</v>
      </c>
      <c r="T403" s="198">
        <v>44896</v>
      </c>
      <c r="U403" s="198">
        <v>44896</v>
      </c>
      <c r="V403" s="199">
        <v>44896</v>
      </c>
      <c r="W403" s="516">
        <v>45170</v>
      </c>
      <c r="X403" s="316">
        <v>45170</v>
      </c>
      <c r="Y403" s="323" t="s">
        <v>374</v>
      </c>
    </row>
    <row r="404" spans="1:25" s="104" customFormat="1" ht="34.35" customHeight="1" outlineLevel="2">
      <c r="A404" s="351" t="s">
        <v>1942</v>
      </c>
      <c r="B404" s="291" t="s">
        <v>1956</v>
      </c>
      <c r="C404" s="220" t="s">
        <v>506</v>
      </c>
      <c r="D404" s="201">
        <v>44550</v>
      </c>
      <c r="E404" s="216" t="s">
        <v>1951</v>
      </c>
      <c r="F404" s="347">
        <v>32</v>
      </c>
      <c r="G404" s="347"/>
      <c r="H404" s="379">
        <f t="shared" si="14"/>
        <v>32</v>
      </c>
      <c r="I404" s="222" t="s">
        <v>1</v>
      </c>
      <c r="J404" s="222" t="s">
        <v>1958</v>
      </c>
      <c r="K404" s="222" t="s">
        <v>1959</v>
      </c>
      <c r="L404" s="222" t="s">
        <v>1960</v>
      </c>
      <c r="M404" s="222" t="s">
        <v>401</v>
      </c>
      <c r="N404" s="229" t="s">
        <v>402</v>
      </c>
      <c r="O404" s="190">
        <v>44915</v>
      </c>
      <c r="P404" s="240" t="s">
        <v>357</v>
      </c>
      <c r="Q404" s="240" t="s">
        <v>357</v>
      </c>
      <c r="R404" s="240" t="s">
        <v>357</v>
      </c>
      <c r="S404" s="198">
        <v>44915</v>
      </c>
      <c r="T404" s="198">
        <v>44915</v>
      </c>
      <c r="U404" s="198">
        <v>44915</v>
      </c>
      <c r="V404" s="316" t="s">
        <v>1291</v>
      </c>
      <c r="W404" s="516">
        <v>45230</v>
      </c>
      <c r="X404" s="316">
        <v>45230</v>
      </c>
      <c r="Y404" s="323" t="s">
        <v>374</v>
      </c>
    </row>
    <row r="405" spans="1:25" s="115" customFormat="1" ht="34.35" customHeight="1" outlineLevel="2">
      <c r="A405" s="351" t="s">
        <v>1942</v>
      </c>
      <c r="B405" s="405" t="s">
        <v>1956</v>
      </c>
      <c r="C405" s="216" t="s">
        <v>506</v>
      </c>
      <c r="D405" s="201">
        <v>44550</v>
      </c>
      <c r="E405" s="216" t="s">
        <v>1951</v>
      </c>
      <c r="F405" s="330">
        <v>12</v>
      </c>
      <c r="G405" s="330"/>
      <c r="H405" s="379">
        <f t="shared" si="14"/>
        <v>12</v>
      </c>
      <c r="I405" s="216" t="s">
        <v>1</v>
      </c>
      <c r="J405" s="222" t="s">
        <v>1961</v>
      </c>
      <c r="K405" s="222" t="s">
        <v>1962</v>
      </c>
      <c r="L405" s="222" t="s">
        <v>1963</v>
      </c>
      <c r="M405" s="216" t="s">
        <v>465</v>
      </c>
      <c r="N405" s="219" t="s">
        <v>402</v>
      </c>
      <c r="O405" s="191">
        <v>44732</v>
      </c>
      <c r="P405" s="240" t="s">
        <v>357</v>
      </c>
      <c r="Q405" s="240" t="s">
        <v>357</v>
      </c>
      <c r="R405" s="240" t="s">
        <v>357</v>
      </c>
      <c r="S405" s="199">
        <v>44732</v>
      </c>
      <c r="T405" s="199">
        <v>44732</v>
      </c>
      <c r="U405" s="198">
        <v>44900</v>
      </c>
      <c r="V405" s="199">
        <v>44900</v>
      </c>
      <c r="W405" s="316">
        <v>44985</v>
      </c>
      <c r="X405" s="316">
        <v>45291</v>
      </c>
      <c r="Y405" s="323" t="s">
        <v>350</v>
      </c>
    </row>
    <row r="406" spans="1:25" s="115" customFormat="1" ht="34.35" customHeight="1" outlineLevel="2">
      <c r="A406" s="351" t="s">
        <v>1942</v>
      </c>
      <c r="B406" s="405" t="s">
        <v>1964</v>
      </c>
      <c r="C406" s="216" t="s">
        <v>506</v>
      </c>
      <c r="D406" s="201">
        <v>44587</v>
      </c>
      <c r="E406" s="217" t="s">
        <v>1965</v>
      </c>
      <c r="F406" s="330">
        <v>74</v>
      </c>
      <c r="G406" s="327">
        <v>44</v>
      </c>
      <c r="H406" s="379">
        <f t="shared" si="14"/>
        <v>30</v>
      </c>
      <c r="I406" s="216" t="s">
        <v>1</v>
      </c>
      <c r="J406" s="222" t="s">
        <v>1966</v>
      </c>
      <c r="K406" s="222" t="s">
        <v>1967</v>
      </c>
      <c r="L406" s="222" t="s">
        <v>1968</v>
      </c>
      <c r="M406" s="216" t="s">
        <v>347</v>
      </c>
      <c r="N406" s="229" t="s">
        <v>402</v>
      </c>
      <c r="O406" s="189">
        <v>45317</v>
      </c>
      <c r="P406" s="240" t="s">
        <v>357</v>
      </c>
      <c r="Q406" s="240" t="s">
        <v>357</v>
      </c>
      <c r="R406" s="240" t="s">
        <v>357</v>
      </c>
      <c r="S406" s="240" t="s">
        <v>357</v>
      </c>
      <c r="T406" s="240">
        <v>45317</v>
      </c>
      <c r="U406" s="198">
        <v>45317</v>
      </c>
      <c r="V406" s="199">
        <v>45317</v>
      </c>
      <c r="W406" s="516">
        <v>45310</v>
      </c>
      <c r="X406" s="316">
        <v>45310</v>
      </c>
      <c r="Y406" s="323" t="s">
        <v>374</v>
      </c>
    </row>
    <row r="407" spans="1:25" s="107" customFormat="1" ht="34.35" customHeight="1" outlineLevel="1">
      <c r="A407" s="408" t="s">
        <v>1942</v>
      </c>
      <c r="B407" s="398" t="s">
        <v>1969</v>
      </c>
      <c r="C407" s="341">
        <f>COUNTA(C400:C406)</f>
        <v>7</v>
      </c>
      <c r="D407" s="338"/>
      <c r="E407" s="341" t="s">
        <v>1970</v>
      </c>
      <c r="F407" s="340">
        <f>SUM(F400:F406)</f>
        <v>282</v>
      </c>
      <c r="G407" s="340">
        <f>SUM(G400:G406)</f>
        <v>86</v>
      </c>
      <c r="H407" s="381">
        <f>SUM(H400:H406)</f>
        <v>196</v>
      </c>
      <c r="I407" s="341"/>
      <c r="J407" s="341"/>
      <c r="K407" s="399"/>
      <c r="L407" s="341"/>
      <c r="M407" s="341"/>
      <c r="N407" s="342"/>
      <c r="O407" s="353"/>
      <c r="P407" s="413"/>
      <c r="Q407" s="413"/>
      <c r="R407" s="413"/>
      <c r="S407" s="343"/>
      <c r="T407" s="343"/>
      <c r="U407" s="305"/>
      <c r="V407" s="305"/>
      <c r="W407" s="525"/>
      <c r="X407" s="538"/>
      <c r="Y407" s="538"/>
    </row>
    <row r="408" spans="1:25" s="104" customFormat="1" ht="34.35" customHeight="1" outlineLevel="2">
      <c r="A408" s="522" t="s">
        <v>1971</v>
      </c>
      <c r="B408" s="318" t="s">
        <v>1972</v>
      </c>
      <c r="C408" s="215" t="s">
        <v>1973</v>
      </c>
      <c r="D408" s="201">
        <v>44627</v>
      </c>
      <c r="E408" s="216" t="s">
        <v>1974</v>
      </c>
      <c r="F408" s="330">
        <v>80</v>
      </c>
      <c r="G408" s="330"/>
      <c r="H408" s="379">
        <f t="shared" si="14"/>
        <v>80</v>
      </c>
      <c r="I408" s="216" t="s">
        <v>1</v>
      </c>
      <c r="J408" s="222" t="s">
        <v>1975</v>
      </c>
      <c r="K408" s="222" t="s">
        <v>1976</v>
      </c>
      <c r="L408" s="222" t="s">
        <v>1977</v>
      </c>
      <c r="M408" s="216" t="s">
        <v>347</v>
      </c>
      <c r="N408" s="219" t="s">
        <v>402</v>
      </c>
      <c r="O408" s="191">
        <v>45358</v>
      </c>
      <c r="P408" s="240" t="s">
        <v>357</v>
      </c>
      <c r="Q408" s="240" t="s">
        <v>357</v>
      </c>
      <c r="R408" s="240" t="s">
        <v>357</v>
      </c>
      <c r="S408" s="199" t="s">
        <v>357</v>
      </c>
      <c r="T408" s="199">
        <v>45358</v>
      </c>
      <c r="U408" s="198">
        <v>45358</v>
      </c>
      <c r="V408" s="316" t="s">
        <v>833</v>
      </c>
      <c r="W408" s="516">
        <v>45358</v>
      </c>
      <c r="X408" s="553">
        <v>45358</v>
      </c>
      <c r="Y408" s="517" t="s">
        <v>374</v>
      </c>
    </row>
    <row r="409" spans="1:25" s="104" customFormat="1" ht="34.35" customHeight="1" outlineLevel="2">
      <c r="A409" s="351" t="s">
        <v>1971</v>
      </c>
      <c r="B409" s="318" t="s">
        <v>1978</v>
      </c>
      <c r="C409" s="215" t="s">
        <v>1979</v>
      </c>
      <c r="D409" s="215"/>
      <c r="E409" s="216" t="s">
        <v>1980</v>
      </c>
      <c r="F409" s="330">
        <v>80</v>
      </c>
      <c r="G409" s="330"/>
      <c r="H409" s="379">
        <f t="shared" si="14"/>
        <v>80</v>
      </c>
      <c r="I409" s="216" t="s">
        <v>1</v>
      </c>
      <c r="J409" s="222" t="s">
        <v>1981</v>
      </c>
      <c r="K409" s="222"/>
      <c r="L409" s="222" t="s">
        <v>1982</v>
      </c>
      <c r="M409" s="216" t="s">
        <v>347</v>
      </c>
      <c r="N409" s="219" t="s">
        <v>372</v>
      </c>
      <c r="O409" s="189">
        <v>45161</v>
      </c>
      <c r="P409" s="240" t="s">
        <v>357</v>
      </c>
      <c r="Q409" s="240" t="s">
        <v>357</v>
      </c>
      <c r="R409" s="240">
        <v>45161</v>
      </c>
      <c r="S409" s="199">
        <v>45077</v>
      </c>
      <c r="T409" s="199">
        <v>45077</v>
      </c>
      <c r="U409" s="198">
        <v>45077</v>
      </c>
      <c r="V409" s="316" t="s">
        <v>1983</v>
      </c>
      <c r="W409" s="516">
        <v>45077</v>
      </c>
      <c r="X409" s="553">
        <v>45527</v>
      </c>
      <c r="Y409" s="517" t="s">
        <v>374</v>
      </c>
    </row>
    <row r="410" spans="1:25" s="104" customFormat="1" ht="34.35" customHeight="1">
      <c r="A410" s="351" t="s">
        <v>1971</v>
      </c>
      <c r="B410" s="318" t="s">
        <v>1978</v>
      </c>
      <c r="C410" s="215" t="s">
        <v>1979</v>
      </c>
      <c r="D410" s="201">
        <v>44587</v>
      </c>
      <c r="E410" s="216" t="s">
        <v>1984</v>
      </c>
      <c r="F410" s="330">
        <v>80</v>
      </c>
      <c r="G410" s="330"/>
      <c r="H410" s="379">
        <f>F410-G410</f>
        <v>80</v>
      </c>
      <c r="I410" s="216" t="s">
        <v>392</v>
      </c>
      <c r="J410" s="222" t="s">
        <v>1985</v>
      </c>
      <c r="K410" s="222" t="s">
        <v>1986</v>
      </c>
      <c r="L410" s="222" t="s">
        <v>1987</v>
      </c>
      <c r="M410" s="216" t="s">
        <v>395</v>
      </c>
      <c r="N410" s="229" t="s">
        <v>402</v>
      </c>
      <c r="O410" s="189">
        <v>45317</v>
      </c>
      <c r="P410" s="240" t="s">
        <v>357</v>
      </c>
      <c r="Q410" s="240" t="s">
        <v>357</v>
      </c>
      <c r="R410" s="240" t="s">
        <v>357</v>
      </c>
      <c r="S410" s="240" t="s">
        <v>357</v>
      </c>
      <c r="T410" s="199">
        <v>45317</v>
      </c>
      <c r="U410" s="198">
        <v>45317</v>
      </c>
      <c r="V410" s="316" t="s">
        <v>1551</v>
      </c>
      <c r="W410" s="516">
        <v>45298</v>
      </c>
      <c r="X410" s="553">
        <v>45298</v>
      </c>
      <c r="Y410" s="517" t="s">
        <v>374</v>
      </c>
    </row>
    <row r="411" spans="1:25" s="104" customFormat="1" ht="34.35" customHeight="1">
      <c r="A411" s="351" t="s">
        <v>1971</v>
      </c>
      <c r="B411" s="319" t="s">
        <v>1978</v>
      </c>
      <c r="C411" s="215" t="s">
        <v>1988</v>
      </c>
      <c r="D411" s="201">
        <v>44550</v>
      </c>
      <c r="E411" s="216" t="s">
        <v>1989</v>
      </c>
      <c r="F411" s="330">
        <v>80</v>
      </c>
      <c r="G411" s="330"/>
      <c r="H411" s="379">
        <f t="shared" ref="H411:H452" si="15">F411-G411</f>
        <v>80</v>
      </c>
      <c r="I411" s="216" t="s">
        <v>392</v>
      </c>
      <c r="J411" s="222" t="s">
        <v>1990</v>
      </c>
      <c r="K411" s="222" t="s">
        <v>1991</v>
      </c>
      <c r="L411" s="222" t="s">
        <v>1992</v>
      </c>
      <c r="M411" s="216" t="s">
        <v>395</v>
      </c>
      <c r="N411" s="219" t="s">
        <v>402</v>
      </c>
      <c r="O411" s="191">
        <v>45280</v>
      </c>
      <c r="P411" s="240" t="s">
        <v>357</v>
      </c>
      <c r="Q411" s="240" t="s">
        <v>357</v>
      </c>
      <c r="R411" s="240" t="s">
        <v>357</v>
      </c>
      <c r="S411" s="199">
        <v>45280</v>
      </c>
      <c r="T411" s="199">
        <v>45280</v>
      </c>
      <c r="U411" s="198">
        <v>45280</v>
      </c>
      <c r="V411" s="515" t="s">
        <v>1983</v>
      </c>
      <c r="W411" s="516">
        <v>45077</v>
      </c>
      <c r="X411" s="553">
        <v>45169</v>
      </c>
      <c r="Y411" s="517" t="s">
        <v>350</v>
      </c>
    </row>
    <row r="412" spans="1:25" s="104" customFormat="1" ht="34.35" customHeight="1" outlineLevel="2">
      <c r="A412" s="351" t="s">
        <v>1971</v>
      </c>
      <c r="B412" s="318" t="s">
        <v>1993</v>
      </c>
      <c r="C412" s="215" t="s">
        <v>1994</v>
      </c>
      <c r="D412" s="215"/>
      <c r="E412" s="216" t="s">
        <v>1995</v>
      </c>
      <c r="F412" s="330">
        <v>78</v>
      </c>
      <c r="G412" s="330"/>
      <c r="H412" s="379">
        <f>F412-G412</f>
        <v>78</v>
      </c>
      <c r="I412" s="216" t="s">
        <v>1</v>
      </c>
      <c r="J412" s="222" t="s">
        <v>1996</v>
      </c>
      <c r="K412" s="222" t="s">
        <v>1997</v>
      </c>
      <c r="L412" s="222" t="s">
        <v>1998</v>
      </c>
      <c r="M412" s="216" t="s">
        <v>347</v>
      </c>
      <c r="N412" s="219" t="s">
        <v>372</v>
      </c>
      <c r="O412" s="189">
        <v>45161</v>
      </c>
      <c r="P412" s="240" t="s">
        <v>357</v>
      </c>
      <c r="Q412" s="240" t="s">
        <v>357</v>
      </c>
      <c r="R412" s="240">
        <v>45161</v>
      </c>
      <c r="S412" s="199">
        <v>45110</v>
      </c>
      <c r="T412" s="199">
        <v>45110</v>
      </c>
      <c r="U412" s="198">
        <v>45110</v>
      </c>
      <c r="V412" s="316" t="s">
        <v>434</v>
      </c>
      <c r="W412" s="516">
        <v>45110</v>
      </c>
      <c r="X412" s="553">
        <v>45110</v>
      </c>
      <c r="Y412" s="517" t="s">
        <v>358</v>
      </c>
    </row>
    <row r="413" spans="1:25" s="104" customFormat="1" ht="34.35" customHeight="1" outlineLevel="2">
      <c r="A413" s="351" t="s">
        <v>1971</v>
      </c>
      <c r="B413" s="318" t="s">
        <v>1993</v>
      </c>
      <c r="C413" s="215" t="s">
        <v>1999</v>
      </c>
      <c r="D413" s="215"/>
      <c r="E413" s="216" t="s">
        <v>2000</v>
      </c>
      <c r="F413" s="330">
        <v>18</v>
      </c>
      <c r="G413" s="330"/>
      <c r="H413" s="379">
        <f t="shared" si="15"/>
        <v>18</v>
      </c>
      <c r="I413" s="216" t="s">
        <v>1</v>
      </c>
      <c r="J413" s="222" t="s">
        <v>2001</v>
      </c>
      <c r="K413" s="222" t="s">
        <v>2002</v>
      </c>
      <c r="L413" s="222" t="s">
        <v>2003</v>
      </c>
      <c r="M413" s="216" t="s">
        <v>371</v>
      </c>
      <c r="N413" s="219" t="s">
        <v>372</v>
      </c>
      <c r="O413" s="189">
        <v>45161</v>
      </c>
      <c r="P413" s="240" t="s">
        <v>357</v>
      </c>
      <c r="Q413" s="240" t="s">
        <v>357</v>
      </c>
      <c r="R413" s="240">
        <v>45161</v>
      </c>
      <c r="S413" s="199">
        <v>45161</v>
      </c>
      <c r="T413" s="199">
        <v>45161</v>
      </c>
      <c r="U413" s="198">
        <v>45161</v>
      </c>
      <c r="V413" s="316" t="s">
        <v>379</v>
      </c>
      <c r="W413" s="516">
        <v>45161</v>
      </c>
      <c r="X413" s="553">
        <v>45161</v>
      </c>
      <c r="Y413" s="517" t="s">
        <v>374</v>
      </c>
    </row>
    <row r="414" spans="1:25" s="104" customFormat="1" ht="34.35" customHeight="1" outlineLevel="2">
      <c r="A414" s="351" t="s">
        <v>1971</v>
      </c>
      <c r="B414" s="318" t="s">
        <v>1993</v>
      </c>
      <c r="C414" s="215" t="s">
        <v>1999</v>
      </c>
      <c r="D414" s="215"/>
      <c r="E414" s="216" t="s">
        <v>2004</v>
      </c>
      <c r="F414" s="330">
        <v>80</v>
      </c>
      <c r="G414" s="330"/>
      <c r="H414" s="379">
        <f t="shared" si="15"/>
        <v>80</v>
      </c>
      <c r="I414" s="216" t="s">
        <v>1</v>
      </c>
      <c r="J414" s="222" t="s">
        <v>2005</v>
      </c>
      <c r="K414" s="222" t="s">
        <v>2006</v>
      </c>
      <c r="L414" s="222" t="s">
        <v>2007</v>
      </c>
      <c r="M414" s="216" t="s">
        <v>347</v>
      </c>
      <c r="N414" s="219" t="s">
        <v>372</v>
      </c>
      <c r="O414" s="189">
        <v>45161</v>
      </c>
      <c r="P414" s="240" t="s">
        <v>357</v>
      </c>
      <c r="Q414" s="240" t="s">
        <v>357</v>
      </c>
      <c r="R414" s="240">
        <v>45161</v>
      </c>
      <c r="S414" s="199">
        <v>44953</v>
      </c>
      <c r="T414" s="199">
        <v>44953</v>
      </c>
      <c r="U414" s="198">
        <v>44953</v>
      </c>
      <c r="V414" s="316" t="s">
        <v>846</v>
      </c>
      <c r="W414" s="516">
        <v>44953</v>
      </c>
      <c r="X414" s="553">
        <v>45291</v>
      </c>
      <c r="Y414" s="517" t="s">
        <v>374</v>
      </c>
    </row>
    <row r="415" spans="1:25" s="104" customFormat="1" ht="34.35" customHeight="1" outlineLevel="2">
      <c r="A415" s="351" t="s">
        <v>1971</v>
      </c>
      <c r="B415" s="318" t="s">
        <v>1993</v>
      </c>
      <c r="C415" s="215" t="s">
        <v>2008</v>
      </c>
      <c r="D415" s="215"/>
      <c r="E415" s="216" t="s">
        <v>2009</v>
      </c>
      <c r="F415" s="330">
        <v>39</v>
      </c>
      <c r="G415" s="330"/>
      <c r="H415" s="379">
        <f t="shared" si="15"/>
        <v>39</v>
      </c>
      <c r="I415" s="216" t="s">
        <v>1</v>
      </c>
      <c r="J415" s="222" t="s">
        <v>2010</v>
      </c>
      <c r="K415" s="222" t="s">
        <v>2011</v>
      </c>
      <c r="L415" s="222" t="s">
        <v>2012</v>
      </c>
      <c r="M415" s="216" t="s">
        <v>347</v>
      </c>
      <c r="N415" s="219" t="s">
        <v>372</v>
      </c>
      <c r="O415" s="189">
        <v>45161</v>
      </c>
      <c r="P415" s="240" t="s">
        <v>357</v>
      </c>
      <c r="Q415" s="240" t="s">
        <v>357</v>
      </c>
      <c r="R415" s="240">
        <v>45161</v>
      </c>
      <c r="S415" s="199">
        <v>44862</v>
      </c>
      <c r="T415" s="199">
        <v>44862</v>
      </c>
      <c r="U415" s="198">
        <v>44862</v>
      </c>
      <c r="V415" s="316" t="s">
        <v>2013</v>
      </c>
      <c r="W415" s="516">
        <v>45161</v>
      </c>
      <c r="X415" s="553">
        <v>45161</v>
      </c>
      <c r="Y415" s="517" t="s">
        <v>374</v>
      </c>
    </row>
    <row r="416" spans="1:25" s="104" customFormat="1" ht="34.35" customHeight="1" outlineLevel="2">
      <c r="A416" s="351" t="s">
        <v>1971</v>
      </c>
      <c r="B416" s="318" t="s">
        <v>1993</v>
      </c>
      <c r="C416" s="215" t="s">
        <v>2014</v>
      </c>
      <c r="D416" s="215"/>
      <c r="E416" s="216" t="s">
        <v>2015</v>
      </c>
      <c r="F416" s="330">
        <v>21</v>
      </c>
      <c r="G416" s="330"/>
      <c r="H416" s="379">
        <f t="shared" si="15"/>
        <v>21</v>
      </c>
      <c r="I416" s="216" t="s">
        <v>392</v>
      </c>
      <c r="J416" s="222" t="s">
        <v>2016</v>
      </c>
      <c r="K416" s="222" t="s">
        <v>2017</v>
      </c>
      <c r="L416" s="222" t="s">
        <v>2018</v>
      </c>
      <c r="M416" s="216" t="s">
        <v>693</v>
      </c>
      <c r="N416" s="219" t="s">
        <v>372</v>
      </c>
      <c r="O416" s="189">
        <v>45161</v>
      </c>
      <c r="P416" s="240" t="s">
        <v>357</v>
      </c>
      <c r="Q416" s="240" t="s">
        <v>357</v>
      </c>
      <c r="R416" s="240">
        <v>45161</v>
      </c>
      <c r="S416" s="199">
        <v>44925</v>
      </c>
      <c r="T416" s="199">
        <v>44925</v>
      </c>
      <c r="U416" s="198">
        <v>45016</v>
      </c>
      <c r="V416" s="316" t="s">
        <v>1291</v>
      </c>
      <c r="W416" s="516">
        <v>45016</v>
      </c>
      <c r="X416" s="553">
        <v>45046</v>
      </c>
      <c r="Y416" s="517" t="s">
        <v>350</v>
      </c>
    </row>
    <row r="417" spans="1:25" s="104" customFormat="1" ht="34.35" customHeight="1" outlineLevel="2">
      <c r="A417" s="351" t="s">
        <v>1971</v>
      </c>
      <c r="B417" s="318" t="s">
        <v>1993</v>
      </c>
      <c r="C417" s="215" t="s">
        <v>2019</v>
      </c>
      <c r="D417" s="215"/>
      <c r="E417" s="216" t="s">
        <v>2020</v>
      </c>
      <c r="F417" s="330">
        <v>60</v>
      </c>
      <c r="G417" s="330"/>
      <c r="H417" s="379">
        <f t="shared" si="15"/>
        <v>60</v>
      </c>
      <c r="I417" s="216" t="s">
        <v>392</v>
      </c>
      <c r="J417" s="222" t="s">
        <v>2021</v>
      </c>
      <c r="K417" s="222" t="s">
        <v>377</v>
      </c>
      <c r="L417" s="222" t="s">
        <v>2022</v>
      </c>
      <c r="M417" s="216" t="s">
        <v>395</v>
      </c>
      <c r="N417" s="219" t="s">
        <v>372</v>
      </c>
      <c r="O417" s="189">
        <v>45161</v>
      </c>
      <c r="P417" s="240" t="s">
        <v>357</v>
      </c>
      <c r="Q417" s="240" t="s">
        <v>357</v>
      </c>
      <c r="R417" s="240">
        <v>45161</v>
      </c>
      <c r="S417" s="199">
        <v>45161</v>
      </c>
      <c r="T417" s="199">
        <v>45161</v>
      </c>
      <c r="U417" s="198">
        <v>45161</v>
      </c>
      <c r="V417" s="316" t="s">
        <v>379</v>
      </c>
      <c r="W417" s="516">
        <v>45161</v>
      </c>
      <c r="X417" s="553">
        <v>45161</v>
      </c>
      <c r="Y417" s="517" t="s">
        <v>545</v>
      </c>
    </row>
    <row r="418" spans="1:25" s="104" customFormat="1" ht="34.35" customHeight="1">
      <c r="A418" s="351" t="s">
        <v>1971</v>
      </c>
      <c r="B418" s="319" t="s">
        <v>1993</v>
      </c>
      <c r="C418" s="215" t="s">
        <v>2008</v>
      </c>
      <c r="D418" s="201">
        <v>44596</v>
      </c>
      <c r="E418" s="216" t="s">
        <v>2023</v>
      </c>
      <c r="F418" s="330">
        <v>80</v>
      </c>
      <c r="G418" s="330"/>
      <c r="H418" s="379">
        <f>F418-G418</f>
        <v>80</v>
      </c>
      <c r="I418" s="216" t="s">
        <v>1</v>
      </c>
      <c r="J418" s="222" t="s">
        <v>2024</v>
      </c>
      <c r="K418" s="222" t="s">
        <v>377</v>
      </c>
      <c r="L418" s="222" t="s">
        <v>2025</v>
      </c>
      <c r="M418" s="216" t="s">
        <v>347</v>
      </c>
      <c r="N418" s="229" t="s">
        <v>402</v>
      </c>
      <c r="O418" s="189">
        <v>45326</v>
      </c>
      <c r="P418" s="240" t="s">
        <v>357</v>
      </c>
      <c r="Q418" s="240" t="s">
        <v>357</v>
      </c>
      <c r="R418" s="240" t="s">
        <v>357</v>
      </c>
      <c r="S418" s="240" t="s">
        <v>357</v>
      </c>
      <c r="T418" s="199">
        <v>45326</v>
      </c>
      <c r="U418" s="198">
        <v>44992</v>
      </c>
      <c r="V418" s="316" t="s">
        <v>2026</v>
      </c>
      <c r="W418" s="516">
        <v>45325</v>
      </c>
      <c r="X418" s="553">
        <v>45325</v>
      </c>
      <c r="Y418" s="517" t="s">
        <v>358</v>
      </c>
    </row>
    <row r="419" spans="1:25" s="115" customFormat="1" ht="34.35" customHeight="1" outlineLevel="2">
      <c r="A419" s="351" t="s">
        <v>1971</v>
      </c>
      <c r="B419" s="405" t="s">
        <v>2027</v>
      </c>
      <c r="C419" s="216" t="s">
        <v>2028</v>
      </c>
      <c r="D419" s="201">
        <v>44550</v>
      </c>
      <c r="E419" s="216" t="s">
        <v>2029</v>
      </c>
      <c r="F419" s="330">
        <v>14</v>
      </c>
      <c r="G419" s="330"/>
      <c r="H419" s="379">
        <f t="shared" si="15"/>
        <v>14</v>
      </c>
      <c r="I419" s="216" t="s">
        <v>1</v>
      </c>
      <c r="J419" s="222" t="s">
        <v>2030</v>
      </c>
      <c r="K419" s="222" t="s">
        <v>2031</v>
      </c>
      <c r="L419" s="222" t="s">
        <v>2032</v>
      </c>
      <c r="M419" s="216" t="s">
        <v>401</v>
      </c>
      <c r="N419" s="219" t="s">
        <v>402</v>
      </c>
      <c r="O419" s="191">
        <v>44915</v>
      </c>
      <c r="P419" s="240" t="s">
        <v>357</v>
      </c>
      <c r="Q419" s="240" t="s">
        <v>357</v>
      </c>
      <c r="R419" s="240" t="s">
        <v>357</v>
      </c>
      <c r="S419" s="199">
        <v>44915</v>
      </c>
      <c r="T419" s="199">
        <v>44915</v>
      </c>
      <c r="U419" s="198">
        <v>44915</v>
      </c>
      <c r="V419" s="316" t="s">
        <v>1605</v>
      </c>
      <c r="W419" s="516">
        <v>45046</v>
      </c>
      <c r="X419" s="553">
        <v>45046</v>
      </c>
      <c r="Y419" s="517" t="s">
        <v>374</v>
      </c>
    </row>
    <row r="420" spans="1:25" s="115" customFormat="1" ht="34.35" customHeight="1" outlineLevel="2">
      <c r="A420" s="351" t="s">
        <v>1971</v>
      </c>
      <c r="B420" s="405" t="s">
        <v>2027</v>
      </c>
      <c r="C420" s="216" t="s">
        <v>2033</v>
      </c>
      <c r="D420" s="201">
        <v>44587</v>
      </c>
      <c r="E420" s="216" t="s">
        <v>2034</v>
      </c>
      <c r="F420" s="330">
        <v>23</v>
      </c>
      <c r="G420" s="330"/>
      <c r="H420" s="379">
        <f>F420-G420</f>
        <v>23</v>
      </c>
      <c r="I420" s="216" t="s">
        <v>1</v>
      </c>
      <c r="J420" s="222" t="s">
        <v>2030</v>
      </c>
      <c r="K420" s="222" t="s">
        <v>2031</v>
      </c>
      <c r="L420" s="222" t="s">
        <v>2032</v>
      </c>
      <c r="M420" s="216" t="s">
        <v>401</v>
      </c>
      <c r="N420" s="218" t="s">
        <v>402</v>
      </c>
      <c r="O420" s="189">
        <v>44952</v>
      </c>
      <c r="P420" s="240" t="s">
        <v>357</v>
      </c>
      <c r="Q420" s="240" t="s">
        <v>357</v>
      </c>
      <c r="R420" s="240" t="s">
        <v>357</v>
      </c>
      <c r="S420" s="240" t="s">
        <v>357</v>
      </c>
      <c r="T420" s="199">
        <v>44952</v>
      </c>
      <c r="U420" s="198">
        <v>44945</v>
      </c>
      <c r="V420" s="316" t="s">
        <v>1605</v>
      </c>
      <c r="W420" s="516">
        <v>45046</v>
      </c>
      <c r="X420" s="553">
        <v>45046</v>
      </c>
      <c r="Y420" s="517" t="s">
        <v>374</v>
      </c>
    </row>
    <row r="421" spans="1:25" s="115" customFormat="1" ht="34.35" customHeight="1" outlineLevel="2">
      <c r="A421" s="351" t="s">
        <v>1971</v>
      </c>
      <c r="B421" s="405" t="s">
        <v>2027</v>
      </c>
      <c r="C421" s="216" t="s">
        <v>2035</v>
      </c>
      <c r="D421" s="201">
        <v>44550</v>
      </c>
      <c r="E421" s="217" t="s">
        <v>2036</v>
      </c>
      <c r="F421" s="330">
        <v>34</v>
      </c>
      <c r="G421" s="327">
        <v>16</v>
      </c>
      <c r="H421" s="379">
        <f t="shared" si="15"/>
        <v>18</v>
      </c>
      <c r="I421" s="216" t="s">
        <v>1</v>
      </c>
      <c r="J421" s="222" t="s">
        <v>2037</v>
      </c>
      <c r="K421" s="222" t="s">
        <v>2038</v>
      </c>
      <c r="L421" s="222" t="s">
        <v>2039</v>
      </c>
      <c r="M421" s="216" t="s">
        <v>401</v>
      </c>
      <c r="N421" s="219" t="s">
        <v>402</v>
      </c>
      <c r="O421" s="191">
        <v>44915</v>
      </c>
      <c r="P421" s="240" t="s">
        <v>357</v>
      </c>
      <c r="Q421" s="240" t="s">
        <v>357</v>
      </c>
      <c r="R421" s="240" t="s">
        <v>357</v>
      </c>
      <c r="S421" s="199">
        <v>44915</v>
      </c>
      <c r="T421" s="199">
        <v>44915</v>
      </c>
      <c r="U421" s="198">
        <v>45280</v>
      </c>
      <c r="V421" s="316" t="s">
        <v>1214</v>
      </c>
      <c r="W421" s="516">
        <v>45280</v>
      </c>
      <c r="X421" s="553">
        <v>45280</v>
      </c>
      <c r="Y421" s="517" t="s">
        <v>374</v>
      </c>
    </row>
    <row r="422" spans="1:25" s="115" customFormat="1" ht="34.35" customHeight="1" outlineLevel="2">
      <c r="A422" s="351" t="s">
        <v>1971</v>
      </c>
      <c r="B422" s="405" t="s">
        <v>2040</v>
      </c>
      <c r="C422" s="216" t="s">
        <v>2041</v>
      </c>
      <c r="D422" s="201">
        <v>44532</v>
      </c>
      <c r="E422" s="222" t="s">
        <v>2042</v>
      </c>
      <c r="F422" s="330">
        <v>80</v>
      </c>
      <c r="G422" s="330"/>
      <c r="H422" s="379">
        <f t="shared" si="15"/>
        <v>80</v>
      </c>
      <c r="I422" s="216" t="s">
        <v>1</v>
      </c>
      <c r="J422" s="222" t="s">
        <v>2043</v>
      </c>
      <c r="K422" s="222" t="s">
        <v>377</v>
      </c>
      <c r="L422" s="222" t="s">
        <v>2044</v>
      </c>
      <c r="M422" s="216" t="s">
        <v>347</v>
      </c>
      <c r="N422" s="219" t="s">
        <v>402</v>
      </c>
      <c r="O422" s="191">
        <v>45262</v>
      </c>
      <c r="P422" s="240" t="s">
        <v>357</v>
      </c>
      <c r="Q422" s="240" t="s">
        <v>357</v>
      </c>
      <c r="R422" s="240" t="s">
        <v>357</v>
      </c>
      <c r="S422" s="199">
        <v>45262</v>
      </c>
      <c r="T422" s="199">
        <v>44711</v>
      </c>
      <c r="U422" s="198">
        <v>45262</v>
      </c>
      <c r="V422" s="316" t="s">
        <v>2045</v>
      </c>
      <c r="W422" s="516">
        <v>45260</v>
      </c>
      <c r="X422" s="553">
        <v>45260</v>
      </c>
      <c r="Y422" s="517" t="s">
        <v>358</v>
      </c>
    </row>
    <row r="423" spans="1:25" s="115" customFormat="1" ht="34.35" customHeight="1" outlineLevel="2">
      <c r="A423" s="351" t="s">
        <v>1971</v>
      </c>
      <c r="B423" s="323" t="s">
        <v>2040</v>
      </c>
      <c r="C423" s="216" t="s">
        <v>2046</v>
      </c>
      <c r="D423" s="216"/>
      <c r="E423" s="216" t="s">
        <v>2047</v>
      </c>
      <c r="F423" s="330">
        <v>31</v>
      </c>
      <c r="G423" s="330"/>
      <c r="H423" s="379">
        <f t="shared" si="15"/>
        <v>31</v>
      </c>
      <c r="I423" s="216" t="s">
        <v>1</v>
      </c>
      <c r="J423" s="222" t="s">
        <v>2048</v>
      </c>
      <c r="K423" s="222" t="s">
        <v>2049</v>
      </c>
      <c r="L423" s="222" t="s">
        <v>2050</v>
      </c>
      <c r="M423" s="216" t="s">
        <v>371</v>
      </c>
      <c r="N423" s="219" t="s">
        <v>372</v>
      </c>
      <c r="O423" s="189">
        <v>45161</v>
      </c>
      <c r="P423" s="240" t="s">
        <v>357</v>
      </c>
      <c r="Q423" s="240" t="s">
        <v>357</v>
      </c>
      <c r="R423" s="240">
        <v>45161</v>
      </c>
      <c r="S423" s="199">
        <v>45019</v>
      </c>
      <c r="T423" s="199">
        <v>45019</v>
      </c>
      <c r="U423" s="198">
        <v>45019</v>
      </c>
      <c r="V423" s="316" t="s">
        <v>1838</v>
      </c>
      <c r="W423" s="516">
        <v>45019</v>
      </c>
      <c r="X423" s="553">
        <v>45199</v>
      </c>
      <c r="Y423" s="517" t="s">
        <v>350</v>
      </c>
    </row>
    <row r="424" spans="1:25" s="104" customFormat="1" ht="34.35" customHeight="1" outlineLevel="2">
      <c r="A424" s="351" t="s">
        <v>1971</v>
      </c>
      <c r="B424" s="318" t="s">
        <v>2040</v>
      </c>
      <c r="C424" s="216" t="s">
        <v>2051</v>
      </c>
      <c r="D424" s="216"/>
      <c r="E424" s="216" t="s">
        <v>2052</v>
      </c>
      <c r="F424" s="330">
        <v>100</v>
      </c>
      <c r="G424" s="330"/>
      <c r="H424" s="379">
        <f t="shared" si="15"/>
        <v>100</v>
      </c>
      <c r="I424" s="216" t="s">
        <v>392</v>
      </c>
      <c r="J424" s="222" t="s">
        <v>2053</v>
      </c>
      <c r="K424" s="222" t="s">
        <v>377</v>
      </c>
      <c r="L424" s="222" t="s">
        <v>2054</v>
      </c>
      <c r="M424" s="216" t="s">
        <v>395</v>
      </c>
      <c r="N424" s="219" t="s">
        <v>372</v>
      </c>
      <c r="O424" s="189">
        <v>45161</v>
      </c>
      <c r="P424" s="240" t="s">
        <v>357</v>
      </c>
      <c r="Q424" s="240" t="s">
        <v>357</v>
      </c>
      <c r="R424" s="240">
        <v>45161</v>
      </c>
      <c r="S424" s="199">
        <v>45161</v>
      </c>
      <c r="T424" s="199">
        <v>45161</v>
      </c>
      <c r="U424" s="198">
        <v>45161</v>
      </c>
      <c r="V424" s="199">
        <v>45161</v>
      </c>
      <c r="W424" s="516">
        <v>45161</v>
      </c>
      <c r="X424" s="553">
        <v>45161</v>
      </c>
      <c r="Y424" s="517" t="s">
        <v>374</v>
      </c>
    </row>
    <row r="425" spans="1:25" s="104" customFormat="1" ht="34.35" customHeight="1" outlineLevel="2">
      <c r="A425" s="351" t="s">
        <v>1971</v>
      </c>
      <c r="B425" s="318" t="s">
        <v>2040</v>
      </c>
      <c r="C425" s="216" t="s">
        <v>2055</v>
      </c>
      <c r="D425" s="201">
        <v>44550</v>
      </c>
      <c r="E425" s="217" t="s">
        <v>2056</v>
      </c>
      <c r="F425" s="330">
        <v>80</v>
      </c>
      <c r="G425" s="327">
        <v>25</v>
      </c>
      <c r="H425" s="379">
        <f t="shared" si="15"/>
        <v>55</v>
      </c>
      <c r="I425" s="216" t="s">
        <v>392</v>
      </c>
      <c r="J425" s="222" t="s">
        <v>2057</v>
      </c>
      <c r="K425" s="222" t="s">
        <v>2058</v>
      </c>
      <c r="L425" s="222" t="s">
        <v>2059</v>
      </c>
      <c r="M425" s="216" t="s">
        <v>395</v>
      </c>
      <c r="N425" s="219" t="s">
        <v>402</v>
      </c>
      <c r="O425" s="191">
        <v>45280</v>
      </c>
      <c r="P425" s="240" t="s">
        <v>357</v>
      </c>
      <c r="Q425" s="240" t="s">
        <v>357</v>
      </c>
      <c r="R425" s="240" t="s">
        <v>357</v>
      </c>
      <c r="S425" s="199">
        <v>45280</v>
      </c>
      <c r="T425" s="199">
        <v>45280</v>
      </c>
      <c r="U425" s="198">
        <v>45276</v>
      </c>
      <c r="V425" s="199">
        <v>45276</v>
      </c>
      <c r="W425" s="516">
        <v>45276</v>
      </c>
      <c r="X425" s="553">
        <v>45276</v>
      </c>
      <c r="Y425" s="517" t="s">
        <v>374</v>
      </c>
    </row>
    <row r="426" spans="1:25" s="104" customFormat="1" ht="34.35" customHeight="1" outlineLevel="2">
      <c r="A426" s="351" t="s">
        <v>1971</v>
      </c>
      <c r="B426" s="318" t="s">
        <v>2040</v>
      </c>
      <c r="C426" s="216" t="s">
        <v>2060</v>
      </c>
      <c r="D426" s="201">
        <v>44550</v>
      </c>
      <c r="E426" s="217" t="s">
        <v>2061</v>
      </c>
      <c r="F426" s="330">
        <v>80</v>
      </c>
      <c r="G426" s="327">
        <v>15</v>
      </c>
      <c r="H426" s="379">
        <f t="shared" si="15"/>
        <v>65</v>
      </c>
      <c r="I426" s="216" t="s">
        <v>392</v>
      </c>
      <c r="J426" s="222" t="s">
        <v>2062</v>
      </c>
      <c r="K426" s="222" t="s">
        <v>2063</v>
      </c>
      <c r="L426" s="222" t="s">
        <v>2064</v>
      </c>
      <c r="M426" s="216" t="s">
        <v>395</v>
      </c>
      <c r="N426" s="219" t="s">
        <v>402</v>
      </c>
      <c r="O426" s="191">
        <v>45280</v>
      </c>
      <c r="P426" s="240" t="s">
        <v>357</v>
      </c>
      <c r="Q426" s="240" t="s">
        <v>357</v>
      </c>
      <c r="R426" s="240" t="s">
        <v>357</v>
      </c>
      <c r="S426" s="199">
        <v>45280</v>
      </c>
      <c r="T426" s="199">
        <v>45280</v>
      </c>
      <c r="U426" s="198">
        <v>45276</v>
      </c>
      <c r="V426" s="199">
        <v>45276</v>
      </c>
      <c r="W426" s="516">
        <v>45276</v>
      </c>
      <c r="X426" s="553">
        <v>45276</v>
      </c>
      <c r="Y426" s="517" t="s">
        <v>374</v>
      </c>
    </row>
    <row r="427" spans="1:25" s="104" customFormat="1" ht="34.35" customHeight="1" outlineLevel="2">
      <c r="A427" s="351" t="s">
        <v>1971</v>
      </c>
      <c r="B427" s="318" t="s">
        <v>2065</v>
      </c>
      <c r="C427" s="216" t="s">
        <v>506</v>
      </c>
      <c r="D427" s="201">
        <v>44550</v>
      </c>
      <c r="E427" s="216" t="s">
        <v>2066</v>
      </c>
      <c r="F427" s="330">
        <v>80</v>
      </c>
      <c r="G427" s="330"/>
      <c r="H427" s="379">
        <f t="shared" si="15"/>
        <v>80</v>
      </c>
      <c r="I427" s="216" t="s">
        <v>1</v>
      </c>
      <c r="J427" s="222" t="s">
        <v>2067</v>
      </c>
      <c r="K427" s="222" t="s">
        <v>2068</v>
      </c>
      <c r="L427" s="229" t="s">
        <v>2069</v>
      </c>
      <c r="M427" s="216" t="s">
        <v>347</v>
      </c>
      <c r="N427" s="219" t="s">
        <v>402</v>
      </c>
      <c r="O427" s="191">
        <v>45280</v>
      </c>
      <c r="P427" s="240" t="s">
        <v>357</v>
      </c>
      <c r="Q427" s="240" t="s">
        <v>357</v>
      </c>
      <c r="R427" s="240" t="s">
        <v>357</v>
      </c>
      <c r="S427" s="199">
        <v>45280</v>
      </c>
      <c r="T427" s="199">
        <v>45280</v>
      </c>
      <c r="U427" s="198">
        <v>45077</v>
      </c>
      <c r="V427" s="515" t="s">
        <v>1214</v>
      </c>
      <c r="W427" s="516">
        <v>45280</v>
      </c>
      <c r="X427" s="553">
        <v>45280</v>
      </c>
      <c r="Y427" s="517" t="s">
        <v>358</v>
      </c>
    </row>
    <row r="428" spans="1:25" s="104" customFormat="1" ht="34.35" customHeight="1" outlineLevel="2">
      <c r="A428" s="351" t="s">
        <v>1971</v>
      </c>
      <c r="B428" s="318" t="s">
        <v>2065</v>
      </c>
      <c r="C428" s="158" t="s">
        <v>2070</v>
      </c>
      <c r="D428" s="158"/>
      <c r="E428" s="149" t="s">
        <v>2071</v>
      </c>
      <c r="F428" s="334">
        <v>80</v>
      </c>
      <c r="G428" s="334"/>
      <c r="H428" s="380">
        <f t="shared" si="15"/>
        <v>80</v>
      </c>
      <c r="I428" s="149" t="s">
        <v>1</v>
      </c>
      <c r="J428" s="204" t="s">
        <v>2072</v>
      </c>
      <c r="K428" s="222" t="s">
        <v>377</v>
      </c>
      <c r="L428" s="204" t="s">
        <v>2073</v>
      </c>
      <c r="M428" s="149" t="s">
        <v>347</v>
      </c>
      <c r="N428" s="151">
        <v>2013</v>
      </c>
      <c r="O428" s="191" t="s">
        <v>357</v>
      </c>
      <c r="P428" s="240">
        <v>44469</v>
      </c>
      <c r="Q428" s="240">
        <v>44651</v>
      </c>
      <c r="R428" s="240">
        <v>44651</v>
      </c>
      <c r="S428" s="199">
        <v>44834</v>
      </c>
      <c r="T428" s="199">
        <v>44834</v>
      </c>
      <c r="U428" s="198">
        <v>44834</v>
      </c>
      <c r="V428" s="199">
        <v>44926</v>
      </c>
      <c r="W428" s="516">
        <v>45291</v>
      </c>
      <c r="X428" s="553">
        <v>45291</v>
      </c>
      <c r="Y428" s="517" t="s">
        <v>374</v>
      </c>
    </row>
    <row r="429" spans="1:25" s="115" customFormat="1" ht="34.35" customHeight="1" outlineLevel="2">
      <c r="A429" s="351" t="s">
        <v>1971</v>
      </c>
      <c r="B429" s="323" t="s">
        <v>2065</v>
      </c>
      <c r="C429" s="216" t="s">
        <v>506</v>
      </c>
      <c r="D429" s="201">
        <v>44532</v>
      </c>
      <c r="E429" s="216" t="s">
        <v>2074</v>
      </c>
      <c r="F429" s="330">
        <v>80</v>
      </c>
      <c r="G429" s="330"/>
      <c r="H429" s="379">
        <f t="shared" si="15"/>
        <v>80</v>
      </c>
      <c r="I429" s="216" t="s">
        <v>392</v>
      </c>
      <c r="J429" s="222" t="s">
        <v>2075</v>
      </c>
      <c r="K429" s="222" t="s">
        <v>2076</v>
      </c>
      <c r="L429" s="229" t="s">
        <v>2077</v>
      </c>
      <c r="M429" s="216" t="s">
        <v>699</v>
      </c>
      <c r="N429" s="219" t="s">
        <v>402</v>
      </c>
      <c r="O429" s="191">
        <v>44714</v>
      </c>
      <c r="P429" s="240" t="s">
        <v>357</v>
      </c>
      <c r="Q429" s="240" t="s">
        <v>357</v>
      </c>
      <c r="R429" s="240" t="s">
        <v>357</v>
      </c>
      <c r="S429" s="199">
        <v>44714</v>
      </c>
      <c r="T429" s="199">
        <v>44714</v>
      </c>
      <c r="U429" s="198">
        <v>44803</v>
      </c>
      <c r="V429" s="199">
        <v>44926</v>
      </c>
      <c r="W429" s="516">
        <v>45291</v>
      </c>
      <c r="X429" s="553">
        <v>45260</v>
      </c>
      <c r="Y429" s="517" t="s">
        <v>350</v>
      </c>
    </row>
    <row r="430" spans="1:25" s="104" customFormat="1" ht="34.35" customHeight="1" outlineLevel="2">
      <c r="A430" s="351" t="s">
        <v>1971</v>
      </c>
      <c r="B430" s="318" t="s">
        <v>2078</v>
      </c>
      <c r="C430" s="158" t="s">
        <v>2070</v>
      </c>
      <c r="D430" s="158"/>
      <c r="E430" s="149" t="s">
        <v>2079</v>
      </c>
      <c r="F430" s="334">
        <v>60</v>
      </c>
      <c r="G430" s="334"/>
      <c r="H430" s="380">
        <f>F430-G430</f>
        <v>60</v>
      </c>
      <c r="I430" s="149" t="s">
        <v>1</v>
      </c>
      <c r="J430" s="204" t="s">
        <v>2080</v>
      </c>
      <c r="K430" s="222" t="s">
        <v>377</v>
      </c>
      <c r="L430" s="204" t="s">
        <v>2081</v>
      </c>
      <c r="M430" s="149" t="s">
        <v>347</v>
      </c>
      <c r="N430" s="151">
        <v>2013</v>
      </c>
      <c r="O430" s="191" t="s">
        <v>357</v>
      </c>
      <c r="P430" s="240">
        <v>44804</v>
      </c>
      <c r="Q430" s="240">
        <v>44804</v>
      </c>
      <c r="R430" s="240">
        <v>44804</v>
      </c>
      <c r="S430" s="199">
        <v>44804</v>
      </c>
      <c r="T430" s="199">
        <v>44804</v>
      </c>
      <c r="U430" s="198">
        <v>44804</v>
      </c>
      <c r="V430" s="199">
        <v>45016</v>
      </c>
      <c r="W430" s="516">
        <v>45016</v>
      </c>
      <c r="X430" s="553">
        <v>45291</v>
      </c>
      <c r="Y430" s="517" t="s">
        <v>374</v>
      </c>
    </row>
    <row r="431" spans="1:25" s="115" customFormat="1" ht="34.35" customHeight="1" outlineLevel="2">
      <c r="A431" s="351" t="s">
        <v>1971</v>
      </c>
      <c r="B431" s="323" t="s">
        <v>2078</v>
      </c>
      <c r="C431" s="216" t="s">
        <v>2070</v>
      </c>
      <c r="D431" s="412"/>
      <c r="E431" s="412" t="s">
        <v>2082</v>
      </c>
      <c r="F431" s="330">
        <v>80</v>
      </c>
      <c r="G431" s="330"/>
      <c r="H431" s="379">
        <f t="shared" si="15"/>
        <v>80</v>
      </c>
      <c r="I431" s="216" t="s">
        <v>1</v>
      </c>
      <c r="J431" s="222" t="s">
        <v>2083</v>
      </c>
      <c r="K431" s="222" t="s">
        <v>377</v>
      </c>
      <c r="L431" s="222" t="s">
        <v>2084</v>
      </c>
      <c r="M431" s="216" t="s">
        <v>347</v>
      </c>
      <c r="N431" s="219">
        <v>2013</v>
      </c>
      <c r="O431" s="191" t="s">
        <v>357</v>
      </c>
      <c r="P431" s="240">
        <v>44804</v>
      </c>
      <c r="Q431" s="240">
        <v>44804</v>
      </c>
      <c r="R431" s="240">
        <v>44804</v>
      </c>
      <c r="S431" s="199">
        <v>44804</v>
      </c>
      <c r="T431" s="199">
        <v>44804</v>
      </c>
      <c r="U431" s="198">
        <v>44804</v>
      </c>
      <c r="V431" s="199">
        <v>45016</v>
      </c>
      <c r="W431" s="516">
        <v>45016</v>
      </c>
      <c r="X431" s="553">
        <v>45291</v>
      </c>
      <c r="Y431" s="517" t="s">
        <v>374</v>
      </c>
    </row>
    <row r="432" spans="1:25" s="115" customFormat="1" ht="34.35" customHeight="1" outlineLevel="2">
      <c r="A432" s="351" t="s">
        <v>1971</v>
      </c>
      <c r="B432" s="323" t="s">
        <v>2078</v>
      </c>
      <c r="C432" s="216" t="s">
        <v>2070</v>
      </c>
      <c r="D432" s="412"/>
      <c r="E432" s="412" t="s">
        <v>2085</v>
      </c>
      <c r="F432" s="330">
        <v>70</v>
      </c>
      <c r="G432" s="330"/>
      <c r="H432" s="379">
        <f t="shared" si="15"/>
        <v>70</v>
      </c>
      <c r="I432" s="216" t="s">
        <v>1</v>
      </c>
      <c r="J432" s="222" t="s">
        <v>2086</v>
      </c>
      <c r="K432" s="222" t="s">
        <v>2087</v>
      </c>
      <c r="L432" s="222" t="s">
        <v>2088</v>
      </c>
      <c r="M432" s="216" t="s">
        <v>347</v>
      </c>
      <c r="N432" s="219">
        <v>2013</v>
      </c>
      <c r="O432" s="191" t="s">
        <v>357</v>
      </c>
      <c r="P432" s="240">
        <v>44469</v>
      </c>
      <c r="Q432" s="240">
        <v>44652</v>
      </c>
      <c r="R432" s="240">
        <v>44652</v>
      </c>
      <c r="S432" s="199">
        <v>44652</v>
      </c>
      <c r="T432" s="199">
        <v>44834</v>
      </c>
      <c r="U432" s="198">
        <v>44834</v>
      </c>
      <c r="V432" s="316">
        <v>45016</v>
      </c>
      <c r="W432" s="516">
        <v>45016</v>
      </c>
      <c r="X432" s="553">
        <v>45173</v>
      </c>
      <c r="Y432" s="517" t="s">
        <v>374</v>
      </c>
    </row>
    <row r="433" spans="1:25" s="104" customFormat="1" ht="34.35" customHeight="1" outlineLevel="2">
      <c r="A433" s="351" t="s">
        <v>1971</v>
      </c>
      <c r="B433" s="318" t="s">
        <v>2078</v>
      </c>
      <c r="C433" s="215" t="s">
        <v>2070</v>
      </c>
      <c r="D433" s="322"/>
      <c r="E433" s="412" t="s">
        <v>2089</v>
      </c>
      <c r="F433" s="330">
        <v>80</v>
      </c>
      <c r="G433" s="330"/>
      <c r="H433" s="379">
        <f t="shared" si="15"/>
        <v>80</v>
      </c>
      <c r="I433" s="216" t="s">
        <v>392</v>
      </c>
      <c r="J433" s="222" t="s">
        <v>2090</v>
      </c>
      <c r="K433" s="222" t="s">
        <v>2091</v>
      </c>
      <c r="L433" s="222" t="s">
        <v>2092</v>
      </c>
      <c r="M433" s="216" t="s">
        <v>395</v>
      </c>
      <c r="N433" s="219" t="s">
        <v>348</v>
      </c>
      <c r="O433" s="189">
        <v>44605</v>
      </c>
      <c r="P433" s="240">
        <v>44651</v>
      </c>
      <c r="Q433" s="240">
        <v>44802</v>
      </c>
      <c r="R433" s="240">
        <v>44802</v>
      </c>
      <c r="S433" s="199">
        <v>44834</v>
      </c>
      <c r="T433" s="199">
        <v>45016</v>
      </c>
      <c r="U433" s="198">
        <v>45016</v>
      </c>
      <c r="V433" s="316">
        <v>44926</v>
      </c>
      <c r="W433" s="516">
        <v>45291</v>
      </c>
      <c r="X433" s="553">
        <v>45291</v>
      </c>
      <c r="Y433" s="517" t="s">
        <v>545</v>
      </c>
    </row>
    <row r="434" spans="1:25" s="104" customFormat="1" ht="34.35" customHeight="1" outlineLevel="2">
      <c r="A434" s="351" t="s">
        <v>1971</v>
      </c>
      <c r="B434" s="318" t="s">
        <v>2078</v>
      </c>
      <c r="C434" s="215" t="s">
        <v>2070</v>
      </c>
      <c r="D434" s="322"/>
      <c r="E434" s="411" t="s">
        <v>2093</v>
      </c>
      <c r="F434" s="330">
        <v>45</v>
      </c>
      <c r="G434" s="327">
        <v>34</v>
      </c>
      <c r="H434" s="379">
        <f t="shared" si="15"/>
        <v>11</v>
      </c>
      <c r="I434" s="216" t="s">
        <v>392</v>
      </c>
      <c r="J434" s="222" t="s">
        <v>2094</v>
      </c>
      <c r="K434" s="222" t="s">
        <v>2095</v>
      </c>
      <c r="L434" s="222" t="s">
        <v>2096</v>
      </c>
      <c r="M434" s="216" t="s">
        <v>693</v>
      </c>
      <c r="N434" s="219">
        <v>2013</v>
      </c>
      <c r="O434" s="191" t="s">
        <v>357</v>
      </c>
      <c r="P434" s="240">
        <v>44429</v>
      </c>
      <c r="Q434" s="240">
        <v>44682</v>
      </c>
      <c r="R434" s="240">
        <v>44682</v>
      </c>
      <c r="S434" s="199">
        <v>44834</v>
      </c>
      <c r="T434" s="199">
        <v>44834</v>
      </c>
      <c r="U434" s="198">
        <v>44834</v>
      </c>
      <c r="V434" s="316">
        <v>44926</v>
      </c>
      <c r="W434" s="316">
        <v>45005</v>
      </c>
      <c r="X434" s="554">
        <v>45291</v>
      </c>
      <c r="Y434" s="517" t="s">
        <v>374</v>
      </c>
    </row>
    <row r="435" spans="1:25" s="115" customFormat="1" ht="34.35" customHeight="1" outlineLevel="2">
      <c r="A435" s="351" t="s">
        <v>1971</v>
      </c>
      <c r="B435" s="318" t="s">
        <v>2078</v>
      </c>
      <c r="C435" s="216" t="s">
        <v>506</v>
      </c>
      <c r="D435" s="201">
        <v>44550</v>
      </c>
      <c r="E435" s="216" t="s">
        <v>2097</v>
      </c>
      <c r="F435" s="330">
        <v>11</v>
      </c>
      <c r="G435" s="330"/>
      <c r="H435" s="379">
        <f t="shared" si="15"/>
        <v>11</v>
      </c>
      <c r="I435" s="216" t="s">
        <v>392</v>
      </c>
      <c r="J435" s="222" t="s">
        <v>2098</v>
      </c>
      <c r="K435" s="222" t="s">
        <v>2099</v>
      </c>
      <c r="L435" s="222" t="s">
        <v>2100</v>
      </c>
      <c r="M435" s="216" t="s">
        <v>401</v>
      </c>
      <c r="N435" s="219" t="s">
        <v>402</v>
      </c>
      <c r="O435" s="191">
        <v>44915</v>
      </c>
      <c r="P435" s="240" t="s">
        <v>357</v>
      </c>
      <c r="Q435" s="240" t="s">
        <v>357</v>
      </c>
      <c r="R435" s="240" t="s">
        <v>357</v>
      </c>
      <c r="S435" s="199">
        <v>44915</v>
      </c>
      <c r="T435" s="199">
        <v>44915</v>
      </c>
      <c r="U435" s="198">
        <v>44915</v>
      </c>
      <c r="V435" s="516" t="s">
        <v>1605</v>
      </c>
      <c r="W435" s="316">
        <v>45173</v>
      </c>
      <c r="X435" s="554">
        <v>45173</v>
      </c>
      <c r="Y435" s="517" t="s">
        <v>350</v>
      </c>
    </row>
    <row r="436" spans="1:25" s="104" customFormat="1" ht="34.35" customHeight="1" outlineLevel="2">
      <c r="A436" s="351" t="s">
        <v>1971</v>
      </c>
      <c r="B436" s="372">
        <v>1409</v>
      </c>
      <c r="C436" s="232" t="s">
        <v>676</v>
      </c>
      <c r="D436" s="201">
        <v>44797</v>
      </c>
      <c r="E436" s="216" t="s">
        <v>2101</v>
      </c>
      <c r="F436" s="330">
        <v>17</v>
      </c>
      <c r="G436" s="330">
        <v>0</v>
      </c>
      <c r="H436" s="330">
        <v>17</v>
      </c>
      <c r="I436" s="232" t="s">
        <v>392</v>
      </c>
      <c r="J436" s="361">
        <v>30059865</v>
      </c>
      <c r="K436" s="222"/>
      <c r="L436" s="394" t="s">
        <v>2102</v>
      </c>
      <c r="M436" s="216" t="s">
        <v>465</v>
      </c>
      <c r="N436" s="331" t="s">
        <v>402</v>
      </c>
      <c r="O436" s="359">
        <v>44981</v>
      </c>
      <c r="P436" s="333">
        <v>0</v>
      </c>
      <c r="Q436" s="333">
        <v>0</v>
      </c>
      <c r="R436" s="333">
        <v>0</v>
      </c>
      <c r="S436" s="333">
        <v>0</v>
      </c>
      <c r="T436" s="333">
        <v>0</v>
      </c>
      <c r="U436" s="333">
        <v>0</v>
      </c>
      <c r="V436" s="199">
        <v>44981</v>
      </c>
      <c r="W436" s="516">
        <v>44981</v>
      </c>
      <c r="X436" s="553">
        <v>45162</v>
      </c>
      <c r="Y436" s="517" t="s">
        <v>350</v>
      </c>
    </row>
    <row r="437" spans="1:25" s="115" customFormat="1" ht="34.35" customHeight="1" outlineLevel="2">
      <c r="A437" s="351" t="s">
        <v>1971</v>
      </c>
      <c r="B437" s="323" t="s">
        <v>2103</v>
      </c>
      <c r="C437" s="149" t="s">
        <v>2104</v>
      </c>
      <c r="D437" s="210"/>
      <c r="E437" s="210" t="s">
        <v>2105</v>
      </c>
      <c r="F437" s="334">
        <v>80</v>
      </c>
      <c r="G437" s="334"/>
      <c r="H437" s="380">
        <f t="shared" si="15"/>
        <v>80</v>
      </c>
      <c r="I437" s="149" t="s">
        <v>1</v>
      </c>
      <c r="J437" s="204" t="s">
        <v>2106</v>
      </c>
      <c r="K437" s="222" t="s">
        <v>377</v>
      </c>
      <c r="L437" s="204" t="s">
        <v>2107</v>
      </c>
      <c r="M437" s="149" t="s">
        <v>347</v>
      </c>
      <c r="N437" s="151">
        <v>2013</v>
      </c>
      <c r="O437" s="191" t="s">
        <v>357</v>
      </c>
      <c r="P437" s="240">
        <v>44337</v>
      </c>
      <c r="Q437" s="240">
        <v>44804</v>
      </c>
      <c r="R437" s="240">
        <v>44804</v>
      </c>
      <c r="S437" s="199">
        <v>44804</v>
      </c>
      <c r="T437" s="199">
        <v>44804</v>
      </c>
      <c r="U437" s="198">
        <v>44804</v>
      </c>
      <c r="V437" s="199">
        <v>45016</v>
      </c>
      <c r="W437" s="516">
        <v>45016</v>
      </c>
      <c r="X437" s="553">
        <v>45291</v>
      </c>
      <c r="Y437" s="517" t="s">
        <v>374</v>
      </c>
    </row>
    <row r="438" spans="1:25" s="107" customFormat="1" ht="34.35" customHeight="1" outlineLevel="1">
      <c r="A438" s="408" t="s">
        <v>1971</v>
      </c>
      <c r="B438" s="398" t="s">
        <v>2108</v>
      </c>
      <c r="C438" s="399">
        <f>COUNTA(C408:C437)</f>
        <v>30</v>
      </c>
      <c r="D438" s="398"/>
      <c r="E438" s="399" t="s">
        <v>2109</v>
      </c>
      <c r="F438" s="350">
        <f>SUM(F408:F437)</f>
        <v>1821</v>
      </c>
      <c r="G438" s="350">
        <f>SUM(G408:G437)</f>
        <v>90</v>
      </c>
      <c r="H438" s="386">
        <f>SUM(H408:H437)</f>
        <v>1731</v>
      </c>
      <c r="I438" s="399"/>
      <c r="J438" s="399"/>
      <c r="K438" s="399"/>
      <c r="L438" s="399"/>
      <c r="M438" s="399"/>
      <c r="N438" s="406"/>
      <c r="O438" s="353"/>
      <c r="P438" s="413"/>
      <c r="Q438" s="413"/>
      <c r="R438" s="413"/>
      <c r="S438" s="343"/>
      <c r="T438" s="343"/>
      <c r="U438" s="343"/>
      <c r="V438" s="305"/>
      <c r="W438" s="525"/>
      <c r="X438" s="538"/>
      <c r="Y438" s="526"/>
    </row>
    <row r="439" spans="1:25" s="115" customFormat="1" ht="34.35" customHeight="1" outlineLevel="2">
      <c r="A439" s="611" t="s">
        <v>2110</v>
      </c>
      <c r="B439" s="323" t="s">
        <v>2111</v>
      </c>
      <c r="C439" s="216" t="s">
        <v>2112</v>
      </c>
      <c r="D439" s="201">
        <v>44550</v>
      </c>
      <c r="E439" s="216" t="s">
        <v>2113</v>
      </c>
      <c r="F439" s="330">
        <v>80</v>
      </c>
      <c r="G439" s="330"/>
      <c r="H439" s="379">
        <f t="shared" si="15"/>
        <v>80</v>
      </c>
      <c r="I439" s="216" t="s">
        <v>1</v>
      </c>
      <c r="J439" s="222" t="s">
        <v>2114</v>
      </c>
      <c r="K439" s="222" t="s">
        <v>2115</v>
      </c>
      <c r="L439" s="222" t="s">
        <v>2116</v>
      </c>
      <c r="M439" s="222" t="s">
        <v>347</v>
      </c>
      <c r="N439" s="219" t="s">
        <v>402</v>
      </c>
      <c r="O439" s="191">
        <v>45280</v>
      </c>
      <c r="P439" s="240" t="s">
        <v>357</v>
      </c>
      <c r="Q439" s="240" t="s">
        <v>357</v>
      </c>
      <c r="R439" s="240" t="s">
        <v>357</v>
      </c>
      <c r="S439" s="199">
        <v>45280</v>
      </c>
      <c r="T439" s="199">
        <v>45280</v>
      </c>
      <c r="U439" s="198">
        <v>45276</v>
      </c>
      <c r="V439" s="199">
        <v>45276</v>
      </c>
      <c r="W439" s="516">
        <v>45276</v>
      </c>
      <c r="X439" s="553">
        <v>45276</v>
      </c>
      <c r="Y439" s="517" t="s">
        <v>358</v>
      </c>
    </row>
    <row r="440" spans="1:25" s="115" customFormat="1" ht="34.35" customHeight="1" outlineLevel="2">
      <c r="A440" s="351" t="s">
        <v>2110</v>
      </c>
      <c r="B440" s="323" t="s">
        <v>2111</v>
      </c>
      <c r="C440" s="216" t="s">
        <v>2112</v>
      </c>
      <c r="D440" s="201">
        <v>44550</v>
      </c>
      <c r="E440" s="216" t="s">
        <v>2113</v>
      </c>
      <c r="F440" s="330">
        <v>15</v>
      </c>
      <c r="G440" s="330"/>
      <c r="H440" s="379">
        <f t="shared" si="15"/>
        <v>15</v>
      </c>
      <c r="I440" s="216" t="s">
        <v>1</v>
      </c>
      <c r="J440" s="222" t="s">
        <v>2117</v>
      </c>
      <c r="K440" s="222" t="s">
        <v>2118</v>
      </c>
      <c r="L440" s="222" t="s">
        <v>2119</v>
      </c>
      <c r="M440" s="216" t="s">
        <v>401</v>
      </c>
      <c r="N440" s="219" t="s">
        <v>402</v>
      </c>
      <c r="O440" s="191">
        <v>44915</v>
      </c>
      <c r="P440" s="240" t="s">
        <v>357</v>
      </c>
      <c r="Q440" s="240" t="s">
        <v>357</v>
      </c>
      <c r="R440" s="240" t="s">
        <v>357</v>
      </c>
      <c r="S440" s="199">
        <v>44915</v>
      </c>
      <c r="T440" s="199">
        <v>45280</v>
      </c>
      <c r="U440" s="198">
        <v>44911</v>
      </c>
      <c r="V440" s="199">
        <v>44911</v>
      </c>
      <c r="W440" s="316">
        <v>45169</v>
      </c>
      <c r="X440" s="554">
        <v>45169</v>
      </c>
      <c r="Y440" s="517" t="s">
        <v>374</v>
      </c>
    </row>
    <row r="441" spans="1:25" s="197" customFormat="1" ht="34.35" customHeight="1" outlineLevel="2">
      <c r="A441" s="354" t="s">
        <v>2110</v>
      </c>
      <c r="B441" s="323" t="s">
        <v>2111</v>
      </c>
      <c r="C441" s="216" t="s">
        <v>2120</v>
      </c>
      <c r="D441" s="201">
        <v>44587</v>
      </c>
      <c r="E441" s="216" t="s">
        <v>2121</v>
      </c>
      <c r="F441" s="330">
        <v>47</v>
      </c>
      <c r="G441" s="330"/>
      <c r="H441" s="382">
        <f t="shared" si="15"/>
        <v>47</v>
      </c>
      <c r="I441" s="216" t="s">
        <v>1</v>
      </c>
      <c r="J441" s="222" t="s">
        <v>2122</v>
      </c>
      <c r="K441" s="222" t="s">
        <v>2123</v>
      </c>
      <c r="L441" s="222" t="s">
        <v>2124</v>
      </c>
      <c r="M441" s="216" t="s">
        <v>401</v>
      </c>
      <c r="N441" s="218" t="s">
        <v>402</v>
      </c>
      <c r="O441" s="196">
        <v>44952</v>
      </c>
      <c r="P441" s="306" t="s">
        <v>357</v>
      </c>
      <c r="Q441" s="306" t="s">
        <v>357</v>
      </c>
      <c r="R441" s="306" t="s">
        <v>357</v>
      </c>
      <c r="S441" s="306" t="s">
        <v>357</v>
      </c>
      <c r="T441" s="199">
        <v>44952</v>
      </c>
      <c r="U441" s="198">
        <v>44952</v>
      </c>
      <c r="V441" s="316" t="s">
        <v>1626</v>
      </c>
      <c r="W441" s="516">
        <v>45446</v>
      </c>
      <c r="X441" s="553">
        <v>45446</v>
      </c>
      <c r="Y441" s="517" t="s">
        <v>374</v>
      </c>
    </row>
    <row r="442" spans="1:25" s="115" customFormat="1" ht="34.35" customHeight="1" outlineLevel="2">
      <c r="A442" s="351" t="s">
        <v>2110</v>
      </c>
      <c r="B442" s="323" t="s">
        <v>2111</v>
      </c>
      <c r="C442" s="216" t="s">
        <v>2120</v>
      </c>
      <c r="D442" s="201">
        <v>44587</v>
      </c>
      <c r="E442" s="216" t="s">
        <v>2125</v>
      </c>
      <c r="F442" s="330">
        <v>80</v>
      </c>
      <c r="G442" s="330"/>
      <c r="H442" s="379">
        <f t="shared" si="15"/>
        <v>80</v>
      </c>
      <c r="I442" s="216" t="s">
        <v>392</v>
      </c>
      <c r="J442" s="222" t="s">
        <v>2126</v>
      </c>
      <c r="K442" s="222" t="s">
        <v>2127</v>
      </c>
      <c r="L442" s="222" t="s">
        <v>2128</v>
      </c>
      <c r="M442" s="216" t="s">
        <v>395</v>
      </c>
      <c r="N442" s="229" t="s">
        <v>402</v>
      </c>
      <c r="O442" s="189">
        <v>45317</v>
      </c>
      <c r="P442" s="240" t="s">
        <v>357</v>
      </c>
      <c r="Q442" s="240" t="s">
        <v>357</v>
      </c>
      <c r="R442" s="240" t="s">
        <v>357</v>
      </c>
      <c r="S442" s="240" t="s">
        <v>357</v>
      </c>
      <c r="T442" s="199">
        <v>45317</v>
      </c>
      <c r="U442" s="198">
        <v>45317</v>
      </c>
      <c r="V442" s="316" t="s">
        <v>1551</v>
      </c>
      <c r="W442" s="516">
        <v>45310</v>
      </c>
      <c r="X442" s="553">
        <v>45170</v>
      </c>
      <c r="Y442" s="517" t="s">
        <v>350</v>
      </c>
    </row>
    <row r="443" spans="1:25" s="115" customFormat="1" ht="34.35" customHeight="1" outlineLevel="2">
      <c r="A443" s="351" t="s">
        <v>2110</v>
      </c>
      <c r="B443" s="323" t="s">
        <v>2129</v>
      </c>
      <c r="C443" s="216" t="s">
        <v>2130</v>
      </c>
      <c r="D443" s="201">
        <v>44627</v>
      </c>
      <c r="E443" s="216" t="s">
        <v>2131</v>
      </c>
      <c r="F443" s="330">
        <v>7</v>
      </c>
      <c r="G443" s="330"/>
      <c r="H443" s="379">
        <f t="shared" si="15"/>
        <v>7</v>
      </c>
      <c r="I443" s="216" t="s">
        <v>392</v>
      </c>
      <c r="J443" s="222" t="s">
        <v>2132</v>
      </c>
      <c r="K443" s="222" t="s">
        <v>2133</v>
      </c>
      <c r="L443" s="222" t="s">
        <v>2134</v>
      </c>
      <c r="M443" s="216" t="s">
        <v>699</v>
      </c>
      <c r="N443" s="219" t="s">
        <v>402</v>
      </c>
      <c r="O443" s="191">
        <v>44811</v>
      </c>
      <c r="P443" s="240" t="s">
        <v>357</v>
      </c>
      <c r="Q443" s="240" t="s">
        <v>357</v>
      </c>
      <c r="R443" s="240" t="s">
        <v>357</v>
      </c>
      <c r="S443" s="199" t="s">
        <v>357</v>
      </c>
      <c r="T443" s="199">
        <v>44811</v>
      </c>
      <c r="U443" s="198">
        <v>44811</v>
      </c>
      <c r="V443" s="316" t="s">
        <v>396</v>
      </c>
      <c r="W443" s="516">
        <v>45077</v>
      </c>
      <c r="X443" s="553">
        <v>45077</v>
      </c>
      <c r="Y443" s="517" t="s">
        <v>358</v>
      </c>
    </row>
    <row r="444" spans="1:25" s="115" customFormat="1" ht="34.35" customHeight="1" outlineLevel="2">
      <c r="A444" s="351" t="s">
        <v>2110</v>
      </c>
      <c r="B444" s="323" t="s">
        <v>2129</v>
      </c>
      <c r="C444" s="216" t="s">
        <v>2130</v>
      </c>
      <c r="D444" s="201">
        <v>44627</v>
      </c>
      <c r="E444" s="216" t="s">
        <v>2135</v>
      </c>
      <c r="F444" s="330">
        <v>100</v>
      </c>
      <c r="G444" s="330"/>
      <c r="H444" s="379">
        <f>F444-G444</f>
        <v>100</v>
      </c>
      <c r="I444" s="216" t="s">
        <v>392</v>
      </c>
      <c r="J444" s="222" t="s">
        <v>2136</v>
      </c>
      <c r="K444" s="222" t="s">
        <v>2137</v>
      </c>
      <c r="L444" s="222" t="s">
        <v>2138</v>
      </c>
      <c r="M444" s="222" t="s">
        <v>395</v>
      </c>
      <c r="N444" s="219" t="s">
        <v>402</v>
      </c>
      <c r="O444" s="191">
        <v>45358</v>
      </c>
      <c r="P444" s="240" t="s">
        <v>357</v>
      </c>
      <c r="Q444" s="240" t="s">
        <v>357</v>
      </c>
      <c r="R444" s="240" t="s">
        <v>357</v>
      </c>
      <c r="S444" s="199" t="s">
        <v>357</v>
      </c>
      <c r="T444" s="199">
        <v>45358</v>
      </c>
      <c r="U444" s="198">
        <v>45358</v>
      </c>
      <c r="V444" s="515" t="s">
        <v>2139</v>
      </c>
      <c r="W444" s="516">
        <v>45201</v>
      </c>
      <c r="X444" s="553">
        <v>45291</v>
      </c>
      <c r="Y444" s="517" t="s">
        <v>374</v>
      </c>
    </row>
    <row r="445" spans="1:25" s="104" customFormat="1" ht="34.35" customHeight="1" outlineLevel="2">
      <c r="A445" s="351" t="s">
        <v>2110</v>
      </c>
      <c r="B445" s="323" t="s">
        <v>2129</v>
      </c>
      <c r="C445" s="216" t="s">
        <v>2140</v>
      </c>
      <c r="D445" s="201">
        <v>44587</v>
      </c>
      <c r="E445" s="216" t="s">
        <v>2141</v>
      </c>
      <c r="F445" s="330">
        <v>40</v>
      </c>
      <c r="G445" s="330"/>
      <c r="H445" s="379">
        <f t="shared" si="15"/>
        <v>40</v>
      </c>
      <c r="I445" s="216" t="s">
        <v>1</v>
      </c>
      <c r="J445" s="222" t="s">
        <v>2142</v>
      </c>
      <c r="K445" s="222" t="s">
        <v>2143</v>
      </c>
      <c r="L445" s="222" t="s">
        <v>2144</v>
      </c>
      <c r="M445" s="216" t="s">
        <v>401</v>
      </c>
      <c r="N445" s="218" t="s">
        <v>402</v>
      </c>
      <c r="O445" s="189">
        <v>44952</v>
      </c>
      <c r="P445" s="240" t="s">
        <v>357</v>
      </c>
      <c r="Q445" s="240" t="s">
        <v>357</v>
      </c>
      <c r="R445" s="240" t="s">
        <v>357</v>
      </c>
      <c r="S445" s="240" t="s">
        <v>357</v>
      </c>
      <c r="T445" s="199">
        <v>44952</v>
      </c>
      <c r="U445" s="198">
        <v>44952</v>
      </c>
      <c r="V445" s="516" t="s">
        <v>1626</v>
      </c>
      <c r="W445" s="516">
        <v>44945</v>
      </c>
      <c r="X445" s="553">
        <v>45201</v>
      </c>
      <c r="Y445" s="517" t="s">
        <v>374</v>
      </c>
    </row>
    <row r="446" spans="1:25" s="104" customFormat="1" ht="34.35" customHeight="1" outlineLevel="2">
      <c r="A446" s="351" t="s">
        <v>2110</v>
      </c>
      <c r="B446" s="323" t="s">
        <v>2129</v>
      </c>
      <c r="C446" s="149" t="s">
        <v>2145</v>
      </c>
      <c r="D446" s="149"/>
      <c r="E446" s="149" t="s">
        <v>2146</v>
      </c>
      <c r="F446" s="334">
        <v>80</v>
      </c>
      <c r="G446" s="334"/>
      <c r="H446" s="380">
        <f>F446-G446</f>
        <v>80</v>
      </c>
      <c r="I446" s="149" t="s">
        <v>1</v>
      </c>
      <c r="J446" s="204" t="s">
        <v>2147</v>
      </c>
      <c r="K446" s="222" t="s">
        <v>2148</v>
      </c>
      <c r="L446" s="204" t="s">
        <v>2149</v>
      </c>
      <c r="M446" s="149" t="s">
        <v>347</v>
      </c>
      <c r="N446" s="151">
        <v>2011</v>
      </c>
      <c r="O446" s="191" t="s">
        <v>357</v>
      </c>
      <c r="P446" s="240">
        <v>44329</v>
      </c>
      <c r="Q446" s="240">
        <v>44561</v>
      </c>
      <c r="R446" s="240">
        <v>44651</v>
      </c>
      <c r="S446" s="199">
        <v>44804</v>
      </c>
      <c r="T446" s="199">
        <v>44804</v>
      </c>
      <c r="U446" s="198">
        <v>44926</v>
      </c>
      <c r="V446" s="516" t="s">
        <v>1508</v>
      </c>
      <c r="W446" s="516">
        <v>44985</v>
      </c>
      <c r="X446" s="553">
        <v>45291</v>
      </c>
      <c r="Y446" s="517" t="s">
        <v>374</v>
      </c>
    </row>
    <row r="447" spans="1:25" s="104" customFormat="1" ht="34.35" customHeight="1" outlineLevel="2">
      <c r="A447" s="351" t="s">
        <v>2110</v>
      </c>
      <c r="B447" s="372">
        <v>1502</v>
      </c>
      <c r="C447" s="232" t="s">
        <v>2140</v>
      </c>
      <c r="D447" s="201">
        <v>44797</v>
      </c>
      <c r="E447" s="216" t="s">
        <v>2150</v>
      </c>
      <c r="F447" s="330">
        <v>20</v>
      </c>
      <c r="G447" s="330">
        <v>0</v>
      </c>
      <c r="H447" s="330">
        <v>20</v>
      </c>
      <c r="I447" s="232" t="s">
        <v>392</v>
      </c>
      <c r="J447" s="361">
        <v>30052878</v>
      </c>
      <c r="K447" s="222"/>
      <c r="L447" s="394" t="s">
        <v>2151</v>
      </c>
      <c r="M447" s="216" t="s">
        <v>699</v>
      </c>
      <c r="N447" s="331" t="s">
        <v>402</v>
      </c>
      <c r="O447" s="359">
        <v>44982</v>
      </c>
      <c r="P447" s="333">
        <v>0</v>
      </c>
      <c r="Q447" s="333">
        <v>0</v>
      </c>
      <c r="R447" s="333">
        <v>0</v>
      </c>
      <c r="S447" s="333">
        <v>0</v>
      </c>
      <c r="T447" s="333">
        <v>0</v>
      </c>
      <c r="U447" s="333">
        <v>0</v>
      </c>
      <c r="V447" s="199">
        <v>44982</v>
      </c>
      <c r="W447" s="516">
        <v>44982</v>
      </c>
      <c r="X447" s="553">
        <v>45046</v>
      </c>
      <c r="Y447" s="517" t="s">
        <v>350</v>
      </c>
    </row>
    <row r="448" spans="1:25" s="104" customFormat="1" ht="34.35" customHeight="1" outlineLevel="2">
      <c r="A448" s="351" t="s">
        <v>2110</v>
      </c>
      <c r="B448" s="372">
        <v>1502</v>
      </c>
      <c r="C448" s="232" t="s">
        <v>2140</v>
      </c>
      <c r="D448" s="201">
        <v>44797</v>
      </c>
      <c r="E448" s="216" t="s">
        <v>2152</v>
      </c>
      <c r="F448" s="330">
        <v>100</v>
      </c>
      <c r="G448" s="330">
        <v>0</v>
      </c>
      <c r="H448" s="330">
        <v>100</v>
      </c>
      <c r="I448" s="232" t="s">
        <v>392</v>
      </c>
      <c r="J448" s="361">
        <v>30062418</v>
      </c>
      <c r="K448" s="222"/>
      <c r="L448" s="394" t="s">
        <v>2153</v>
      </c>
      <c r="M448" s="232" t="s">
        <v>492</v>
      </c>
      <c r="N448" s="331" t="s">
        <v>402</v>
      </c>
      <c r="O448" s="359">
        <v>45528</v>
      </c>
      <c r="P448" s="333">
        <v>0</v>
      </c>
      <c r="Q448" s="333">
        <v>0</v>
      </c>
      <c r="R448" s="333">
        <v>0</v>
      </c>
      <c r="S448" s="333">
        <v>0</v>
      </c>
      <c r="T448" s="333">
        <v>0</v>
      </c>
      <c r="U448" s="333">
        <v>0</v>
      </c>
      <c r="V448" s="199">
        <v>45528</v>
      </c>
      <c r="W448" s="516">
        <v>45528</v>
      </c>
      <c r="X448" s="553">
        <v>45528</v>
      </c>
      <c r="Y448" s="517" t="s">
        <v>358</v>
      </c>
    </row>
    <row r="449" spans="1:25" s="104" customFormat="1" ht="34.35" customHeight="1" outlineLevel="2">
      <c r="A449" s="351" t="s">
        <v>2110</v>
      </c>
      <c r="B449" s="372">
        <v>1502</v>
      </c>
      <c r="C449" s="232" t="s">
        <v>2140</v>
      </c>
      <c r="D449" s="201">
        <v>44797</v>
      </c>
      <c r="E449" s="216" t="s">
        <v>2154</v>
      </c>
      <c r="F449" s="330">
        <v>100</v>
      </c>
      <c r="G449" s="330">
        <v>0</v>
      </c>
      <c r="H449" s="330">
        <v>100</v>
      </c>
      <c r="I449" s="232" t="s">
        <v>392</v>
      </c>
      <c r="J449" s="361">
        <v>30062423</v>
      </c>
      <c r="K449" s="222"/>
      <c r="L449" s="394" t="s">
        <v>2155</v>
      </c>
      <c r="M449" s="232" t="s">
        <v>492</v>
      </c>
      <c r="N449" s="331" t="s">
        <v>402</v>
      </c>
      <c r="O449" s="359">
        <v>45528</v>
      </c>
      <c r="P449" s="333">
        <v>0</v>
      </c>
      <c r="Q449" s="333">
        <v>0</v>
      </c>
      <c r="R449" s="333">
        <v>0</v>
      </c>
      <c r="S449" s="333">
        <v>0</v>
      </c>
      <c r="T449" s="333">
        <v>0</v>
      </c>
      <c r="U449" s="333">
        <v>0</v>
      </c>
      <c r="V449" s="199">
        <v>45528</v>
      </c>
      <c r="W449" s="316">
        <v>45169</v>
      </c>
      <c r="X449" s="554">
        <v>45169</v>
      </c>
      <c r="Y449" s="517" t="s">
        <v>358</v>
      </c>
    </row>
    <row r="450" spans="1:25" s="115" customFormat="1" ht="34.35" customHeight="1" outlineLevel="2">
      <c r="A450" s="351" t="s">
        <v>2110</v>
      </c>
      <c r="B450" s="367" t="s">
        <v>2156</v>
      </c>
      <c r="C450" s="222" t="s">
        <v>2157</v>
      </c>
      <c r="D450" s="201">
        <v>44550</v>
      </c>
      <c r="E450" s="216" t="s">
        <v>2158</v>
      </c>
      <c r="F450" s="347">
        <v>10</v>
      </c>
      <c r="G450" s="347"/>
      <c r="H450" s="379">
        <f t="shared" si="15"/>
        <v>10</v>
      </c>
      <c r="I450" s="222" t="s">
        <v>1</v>
      </c>
      <c r="J450" s="222" t="s">
        <v>2159</v>
      </c>
      <c r="K450" s="222" t="s">
        <v>2160</v>
      </c>
      <c r="L450" s="222" t="s">
        <v>2161</v>
      </c>
      <c r="M450" s="216" t="s">
        <v>465</v>
      </c>
      <c r="N450" s="229" t="s">
        <v>402</v>
      </c>
      <c r="O450" s="190">
        <v>44732</v>
      </c>
      <c r="P450" s="240" t="s">
        <v>357</v>
      </c>
      <c r="Q450" s="240" t="s">
        <v>357</v>
      </c>
      <c r="R450" s="240" t="s">
        <v>357</v>
      </c>
      <c r="S450" s="198">
        <v>44732</v>
      </c>
      <c r="T450" s="199">
        <v>44732</v>
      </c>
      <c r="U450" s="198">
        <v>44804</v>
      </c>
      <c r="V450" s="199">
        <v>44926</v>
      </c>
      <c r="W450" s="316">
        <v>45045</v>
      </c>
      <c r="X450" s="554">
        <v>45045</v>
      </c>
      <c r="Y450" s="517" t="s">
        <v>350</v>
      </c>
    </row>
    <row r="451" spans="1:25" s="104" customFormat="1" ht="34.35" customHeight="1" outlineLevel="2">
      <c r="A451" s="351" t="s">
        <v>2110</v>
      </c>
      <c r="B451" s="367" t="s">
        <v>2156</v>
      </c>
      <c r="C451" s="216" t="s">
        <v>2162</v>
      </c>
      <c r="D451" s="201">
        <v>44596</v>
      </c>
      <c r="E451" s="216" t="s">
        <v>2163</v>
      </c>
      <c r="F451" s="330">
        <v>78</v>
      </c>
      <c r="G451" s="330"/>
      <c r="H451" s="379">
        <f>F451-G451</f>
        <v>78</v>
      </c>
      <c r="I451" s="216" t="s">
        <v>392</v>
      </c>
      <c r="J451" s="222" t="s">
        <v>2164</v>
      </c>
      <c r="K451" s="222" t="s">
        <v>2165</v>
      </c>
      <c r="L451" s="222" t="s">
        <v>2166</v>
      </c>
      <c r="M451" s="216" t="s">
        <v>395</v>
      </c>
      <c r="N451" s="229" t="s">
        <v>402</v>
      </c>
      <c r="O451" s="189">
        <v>45326</v>
      </c>
      <c r="P451" s="240" t="s">
        <v>357</v>
      </c>
      <c r="Q451" s="240" t="s">
        <v>357</v>
      </c>
      <c r="R451" s="240" t="s">
        <v>357</v>
      </c>
      <c r="S451" s="240" t="s">
        <v>357</v>
      </c>
      <c r="T451" s="199">
        <v>45326</v>
      </c>
      <c r="U451" s="198">
        <v>45326</v>
      </c>
      <c r="V451" s="516" t="s">
        <v>2026</v>
      </c>
      <c r="W451" s="516">
        <v>45325</v>
      </c>
      <c r="X451" s="553">
        <v>45325</v>
      </c>
      <c r="Y451" s="517" t="s">
        <v>374</v>
      </c>
    </row>
    <row r="452" spans="1:25" s="115" customFormat="1" ht="34.35" customHeight="1" outlineLevel="2">
      <c r="A452" s="351" t="s">
        <v>2110</v>
      </c>
      <c r="B452" s="367" t="s">
        <v>2156</v>
      </c>
      <c r="C452" s="222" t="s">
        <v>2157</v>
      </c>
      <c r="D452" s="201">
        <v>44550</v>
      </c>
      <c r="E452" s="216" t="s">
        <v>2158</v>
      </c>
      <c r="F452" s="347">
        <v>16</v>
      </c>
      <c r="G452" s="347"/>
      <c r="H452" s="379">
        <f t="shared" si="15"/>
        <v>16</v>
      </c>
      <c r="I452" s="222" t="s">
        <v>1</v>
      </c>
      <c r="J452" s="222" t="s">
        <v>2167</v>
      </c>
      <c r="K452" s="222" t="s">
        <v>2168</v>
      </c>
      <c r="L452" s="222" t="s">
        <v>2169</v>
      </c>
      <c r="M452" s="216" t="s">
        <v>465</v>
      </c>
      <c r="N452" s="229" t="s">
        <v>402</v>
      </c>
      <c r="O452" s="190">
        <v>44732</v>
      </c>
      <c r="P452" s="240" t="s">
        <v>357</v>
      </c>
      <c r="Q452" s="240" t="s">
        <v>357</v>
      </c>
      <c r="R452" s="240" t="s">
        <v>357</v>
      </c>
      <c r="S452" s="198">
        <v>44732</v>
      </c>
      <c r="T452" s="199">
        <v>44732</v>
      </c>
      <c r="U452" s="198">
        <v>44804</v>
      </c>
      <c r="V452" s="199">
        <v>44926</v>
      </c>
      <c r="W452" s="516">
        <v>45045</v>
      </c>
      <c r="X452" s="553">
        <v>45045</v>
      </c>
      <c r="Y452" s="517" t="s">
        <v>350</v>
      </c>
    </row>
    <row r="453" spans="1:25" s="104" customFormat="1" ht="34.35" customHeight="1" outlineLevel="2">
      <c r="A453" s="351" t="s">
        <v>2110</v>
      </c>
      <c r="B453" s="367" t="s">
        <v>2156</v>
      </c>
      <c r="C453" s="216" t="s">
        <v>506</v>
      </c>
      <c r="D453" s="201">
        <v>44587</v>
      </c>
      <c r="E453" s="216" t="s">
        <v>2170</v>
      </c>
      <c r="F453" s="330">
        <v>40</v>
      </c>
      <c r="G453" s="330"/>
      <c r="H453" s="379">
        <f>F453-G453</f>
        <v>40</v>
      </c>
      <c r="I453" s="216" t="s">
        <v>392</v>
      </c>
      <c r="J453" s="222" t="s">
        <v>2171</v>
      </c>
      <c r="K453" s="222" t="s">
        <v>2172</v>
      </c>
      <c r="L453" s="222" t="s">
        <v>2173</v>
      </c>
      <c r="M453" s="216" t="s">
        <v>465</v>
      </c>
      <c r="N453" s="218" t="s">
        <v>402</v>
      </c>
      <c r="O453" s="153">
        <v>44768</v>
      </c>
      <c r="P453" s="240" t="s">
        <v>357</v>
      </c>
      <c r="Q453" s="240" t="s">
        <v>357</v>
      </c>
      <c r="R453" s="240" t="s">
        <v>357</v>
      </c>
      <c r="S453" s="199" t="s">
        <v>357</v>
      </c>
      <c r="T453" s="199">
        <v>44768</v>
      </c>
      <c r="U453" s="198">
        <v>44768</v>
      </c>
      <c r="V453" s="516" t="s">
        <v>396</v>
      </c>
      <c r="W453" s="516">
        <v>45169</v>
      </c>
      <c r="X453" s="553">
        <v>45169</v>
      </c>
      <c r="Y453" s="517" t="s">
        <v>374</v>
      </c>
    </row>
    <row r="454" spans="1:25" s="115" customFormat="1" ht="34.35" customHeight="1" outlineLevel="2">
      <c r="A454" s="351" t="s">
        <v>2110</v>
      </c>
      <c r="B454" s="323" t="s">
        <v>2156</v>
      </c>
      <c r="C454" s="216" t="s">
        <v>2174</v>
      </c>
      <c r="D454" s="201">
        <v>44550</v>
      </c>
      <c r="E454" s="216" t="s">
        <v>2175</v>
      </c>
      <c r="F454" s="330">
        <v>80</v>
      </c>
      <c r="G454" s="330"/>
      <c r="H454" s="379">
        <f t="shared" ref="H454:H505" si="16">F454-G454</f>
        <v>80</v>
      </c>
      <c r="I454" s="216" t="s">
        <v>392</v>
      </c>
      <c r="J454" s="222" t="s">
        <v>2176</v>
      </c>
      <c r="K454" s="222" t="s">
        <v>2177</v>
      </c>
      <c r="L454" s="229" t="s">
        <v>2178</v>
      </c>
      <c r="M454" s="216" t="s">
        <v>395</v>
      </c>
      <c r="N454" s="219" t="s">
        <v>402</v>
      </c>
      <c r="O454" s="191">
        <v>45280</v>
      </c>
      <c r="P454" s="240" t="s">
        <v>357</v>
      </c>
      <c r="Q454" s="240" t="s">
        <v>357</v>
      </c>
      <c r="R454" s="240" t="s">
        <v>357</v>
      </c>
      <c r="S454" s="199">
        <v>45280</v>
      </c>
      <c r="T454" s="199">
        <v>45280</v>
      </c>
      <c r="U454" s="198">
        <v>45280</v>
      </c>
      <c r="V454" s="516" t="s">
        <v>1407</v>
      </c>
      <c r="W454" s="516">
        <v>45276</v>
      </c>
      <c r="X454" s="553">
        <v>45276</v>
      </c>
      <c r="Y454" s="517" t="s">
        <v>350</v>
      </c>
    </row>
    <row r="455" spans="1:25" s="115" customFormat="1" ht="34.35" customHeight="1" outlineLevel="2">
      <c r="A455" s="351" t="s">
        <v>2110</v>
      </c>
      <c r="B455" s="372">
        <v>1503</v>
      </c>
      <c r="C455" s="232" t="s">
        <v>2162</v>
      </c>
      <c r="D455" s="201">
        <v>44797</v>
      </c>
      <c r="E455" s="216" t="s">
        <v>2179</v>
      </c>
      <c r="F455" s="330">
        <v>18</v>
      </c>
      <c r="G455" s="330">
        <v>0</v>
      </c>
      <c r="H455" s="330">
        <v>18</v>
      </c>
      <c r="I455" s="232" t="s">
        <v>1</v>
      </c>
      <c r="J455" s="361">
        <v>30051030</v>
      </c>
      <c r="K455" s="222"/>
      <c r="L455" s="394" t="s">
        <v>2180</v>
      </c>
      <c r="M455" s="216" t="s">
        <v>401</v>
      </c>
      <c r="N455" s="331" t="s">
        <v>402</v>
      </c>
      <c r="O455" s="359">
        <v>45162</v>
      </c>
      <c r="P455" s="333">
        <v>0</v>
      </c>
      <c r="Q455" s="333">
        <v>0</v>
      </c>
      <c r="R455" s="333">
        <v>0</v>
      </c>
      <c r="S455" s="333">
        <v>0</v>
      </c>
      <c r="T455" s="333">
        <v>0</v>
      </c>
      <c r="U455" s="333">
        <v>0</v>
      </c>
      <c r="V455" s="199">
        <v>45162</v>
      </c>
      <c r="W455" s="316">
        <v>45230</v>
      </c>
      <c r="X455" s="554">
        <v>45230</v>
      </c>
      <c r="Y455" s="517" t="s">
        <v>358</v>
      </c>
    </row>
    <row r="456" spans="1:25" s="115" customFormat="1" ht="34.35" customHeight="1" outlineLevel="2">
      <c r="A456" s="351" t="s">
        <v>2110</v>
      </c>
      <c r="B456" s="372">
        <v>1503</v>
      </c>
      <c r="C456" s="232" t="s">
        <v>2181</v>
      </c>
      <c r="D456" s="201">
        <v>44797</v>
      </c>
      <c r="E456" s="216" t="s">
        <v>2182</v>
      </c>
      <c r="F456" s="330">
        <v>73</v>
      </c>
      <c r="G456" s="330">
        <v>0</v>
      </c>
      <c r="H456" s="330">
        <v>73</v>
      </c>
      <c r="I456" s="232" t="s">
        <v>392</v>
      </c>
      <c r="J456" s="361">
        <v>30062324</v>
      </c>
      <c r="K456" s="222"/>
      <c r="L456" s="394" t="s">
        <v>2183</v>
      </c>
      <c r="M456" s="232" t="s">
        <v>492</v>
      </c>
      <c r="N456" s="331" t="s">
        <v>402</v>
      </c>
      <c r="O456" s="359">
        <v>45528</v>
      </c>
      <c r="P456" s="333">
        <v>0</v>
      </c>
      <c r="Q456" s="333">
        <v>0</v>
      </c>
      <c r="R456" s="333">
        <v>0</v>
      </c>
      <c r="S456" s="333">
        <v>0</v>
      </c>
      <c r="T456" s="333">
        <v>0</v>
      </c>
      <c r="U456" s="333">
        <v>0</v>
      </c>
      <c r="V456" s="199">
        <v>45528</v>
      </c>
      <c r="W456" s="516">
        <v>45528</v>
      </c>
      <c r="X456" s="553">
        <v>45077</v>
      </c>
      <c r="Y456" s="517" t="s">
        <v>374</v>
      </c>
    </row>
    <row r="457" spans="1:25" s="115" customFormat="1" ht="34.35" customHeight="1" outlineLevel="2">
      <c r="A457" s="351" t="s">
        <v>2110</v>
      </c>
      <c r="B457" s="323" t="s">
        <v>2184</v>
      </c>
      <c r="C457" s="149" t="s">
        <v>2185</v>
      </c>
      <c r="D457" s="149"/>
      <c r="E457" s="149" t="s">
        <v>2186</v>
      </c>
      <c r="F457" s="334">
        <v>80</v>
      </c>
      <c r="G457" s="334"/>
      <c r="H457" s="380">
        <f t="shared" si="16"/>
        <v>80</v>
      </c>
      <c r="I457" s="149" t="s">
        <v>1</v>
      </c>
      <c r="J457" s="204" t="s">
        <v>2187</v>
      </c>
      <c r="K457" s="222" t="s">
        <v>2188</v>
      </c>
      <c r="L457" s="204" t="s">
        <v>2189</v>
      </c>
      <c r="M457" s="149" t="s">
        <v>347</v>
      </c>
      <c r="N457" s="151">
        <v>2011</v>
      </c>
      <c r="O457" s="191" t="s">
        <v>357</v>
      </c>
      <c r="P457" s="240">
        <v>44469</v>
      </c>
      <c r="Q457" s="240">
        <v>44591</v>
      </c>
      <c r="R457" s="240">
        <v>44591</v>
      </c>
      <c r="S457" s="199">
        <v>44834</v>
      </c>
      <c r="T457" s="199">
        <v>44834</v>
      </c>
      <c r="U457" s="198">
        <v>44834</v>
      </c>
      <c r="V457" s="316">
        <v>45016</v>
      </c>
      <c r="W457" s="516">
        <v>45076</v>
      </c>
      <c r="X457" s="553">
        <v>45076</v>
      </c>
      <c r="Y457" s="517" t="s">
        <v>374</v>
      </c>
    </row>
    <row r="458" spans="1:25" s="104" customFormat="1" ht="34.35" customHeight="1" outlineLevel="2">
      <c r="A458" s="351" t="s">
        <v>2110</v>
      </c>
      <c r="B458" s="323" t="s">
        <v>2184</v>
      </c>
      <c r="C458" s="216" t="s">
        <v>2185</v>
      </c>
      <c r="D458" s="201">
        <v>44627</v>
      </c>
      <c r="E458" s="216" t="s">
        <v>2190</v>
      </c>
      <c r="F458" s="330">
        <v>99</v>
      </c>
      <c r="G458" s="330"/>
      <c r="H458" s="379">
        <f>F458-G458</f>
        <v>99</v>
      </c>
      <c r="I458" s="216" t="s">
        <v>1</v>
      </c>
      <c r="J458" s="222" t="s">
        <v>2191</v>
      </c>
      <c r="K458" s="222"/>
      <c r="L458" s="222" t="s">
        <v>2192</v>
      </c>
      <c r="M458" s="216" t="s">
        <v>347</v>
      </c>
      <c r="N458" s="229" t="s">
        <v>402</v>
      </c>
      <c r="O458" s="189">
        <v>45358</v>
      </c>
      <c r="P458" s="240" t="s">
        <v>357</v>
      </c>
      <c r="Q458" s="240" t="s">
        <v>357</v>
      </c>
      <c r="R458" s="240" t="s">
        <v>357</v>
      </c>
      <c r="S458" s="240" t="s">
        <v>357</v>
      </c>
      <c r="T458" s="199">
        <v>45358</v>
      </c>
      <c r="U458" s="198">
        <v>45358</v>
      </c>
      <c r="V458" s="516" t="s">
        <v>833</v>
      </c>
      <c r="W458" s="516">
        <v>45358</v>
      </c>
      <c r="X458" s="553">
        <v>45358</v>
      </c>
      <c r="Y458" s="517" t="s">
        <v>358</v>
      </c>
    </row>
    <row r="459" spans="1:25" s="104" customFormat="1" ht="34.35" customHeight="1" outlineLevel="2">
      <c r="A459" s="351" t="s">
        <v>2110</v>
      </c>
      <c r="B459" s="323" t="s">
        <v>2184</v>
      </c>
      <c r="C459" s="216" t="s">
        <v>2185</v>
      </c>
      <c r="D459" s="201">
        <v>44627</v>
      </c>
      <c r="E459" s="216" t="s">
        <v>2193</v>
      </c>
      <c r="F459" s="330">
        <v>100</v>
      </c>
      <c r="G459" s="330"/>
      <c r="H459" s="379">
        <f>F459-G459</f>
        <v>100</v>
      </c>
      <c r="I459" s="216" t="s">
        <v>392</v>
      </c>
      <c r="J459" s="222" t="s">
        <v>2194</v>
      </c>
      <c r="K459" s="222" t="s">
        <v>2195</v>
      </c>
      <c r="L459" s="222" t="s">
        <v>2196</v>
      </c>
      <c r="M459" s="216" t="s">
        <v>395</v>
      </c>
      <c r="N459" s="229" t="s">
        <v>402</v>
      </c>
      <c r="O459" s="189">
        <v>45358</v>
      </c>
      <c r="P459" s="240" t="s">
        <v>357</v>
      </c>
      <c r="Q459" s="240" t="s">
        <v>357</v>
      </c>
      <c r="R459" s="240" t="s">
        <v>357</v>
      </c>
      <c r="S459" s="240" t="s">
        <v>357</v>
      </c>
      <c r="T459" s="199">
        <v>45358</v>
      </c>
      <c r="U459" s="198">
        <v>45358</v>
      </c>
      <c r="V459" s="516" t="s">
        <v>833</v>
      </c>
      <c r="W459" s="516">
        <v>45358</v>
      </c>
      <c r="X459" s="553">
        <v>45264</v>
      </c>
      <c r="Y459" s="517" t="s">
        <v>350</v>
      </c>
    </row>
    <row r="460" spans="1:25" s="104" customFormat="1" ht="34.35" customHeight="1" outlineLevel="2">
      <c r="A460" s="351" t="s">
        <v>2110</v>
      </c>
      <c r="B460" s="323" t="s">
        <v>2184</v>
      </c>
      <c r="C460" s="149" t="s">
        <v>2185</v>
      </c>
      <c r="D460" s="149"/>
      <c r="E460" s="149" t="s">
        <v>2197</v>
      </c>
      <c r="F460" s="334">
        <v>80</v>
      </c>
      <c r="G460" s="334"/>
      <c r="H460" s="380">
        <f t="shared" si="16"/>
        <v>80</v>
      </c>
      <c r="I460" s="149" t="s">
        <v>1</v>
      </c>
      <c r="J460" s="204" t="s">
        <v>2198</v>
      </c>
      <c r="K460" s="222" t="s">
        <v>2199</v>
      </c>
      <c r="L460" s="204" t="s">
        <v>2200</v>
      </c>
      <c r="M460" s="149" t="s">
        <v>347</v>
      </c>
      <c r="N460" s="151">
        <v>2013</v>
      </c>
      <c r="O460" s="191" t="s">
        <v>357</v>
      </c>
      <c r="P460" s="240">
        <v>44439</v>
      </c>
      <c r="Q460" s="240">
        <v>44681</v>
      </c>
      <c r="R460" s="240">
        <v>44804</v>
      </c>
      <c r="S460" s="199">
        <v>44804</v>
      </c>
      <c r="T460" s="199">
        <v>44804</v>
      </c>
      <c r="U460" s="198">
        <v>44804</v>
      </c>
      <c r="V460" s="316" t="s">
        <v>1308</v>
      </c>
      <c r="W460" s="516">
        <v>45107</v>
      </c>
      <c r="X460" s="553">
        <v>45107</v>
      </c>
      <c r="Y460" s="517" t="s">
        <v>374</v>
      </c>
    </row>
    <row r="461" spans="1:25" s="104" customFormat="1" ht="34.35" customHeight="1" outlineLevel="2">
      <c r="A461" s="351" t="s">
        <v>2110</v>
      </c>
      <c r="B461" s="323" t="s">
        <v>2184</v>
      </c>
      <c r="C461" s="216" t="s">
        <v>2185</v>
      </c>
      <c r="D461" s="216"/>
      <c r="E461" s="216" t="s">
        <v>2201</v>
      </c>
      <c r="F461" s="328">
        <v>80</v>
      </c>
      <c r="G461" s="328"/>
      <c r="H461" s="379">
        <f t="shared" si="16"/>
        <v>80</v>
      </c>
      <c r="I461" s="216" t="s">
        <v>392</v>
      </c>
      <c r="J461" s="222" t="s">
        <v>2202</v>
      </c>
      <c r="K461" s="222" t="s">
        <v>377</v>
      </c>
      <c r="L461" s="222" t="s">
        <v>2203</v>
      </c>
      <c r="M461" s="216" t="s">
        <v>395</v>
      </c>
      <c r="N461" s="219" t="s">
        <v>348</v>
      </c>
      <c r="O461" s="189">
        <v>44605</v>
      </c>
      <c r="P461" s="240">
        <v>44651</v>
      </c>
      <c r="Q461" s="240">
        <v>44605</v>
      </c>
      <c r="R461" s="240">
        <v>44774</v>
      </c>
      <c r="S461" s="199">
        <v>44774</v>
      </c>
      <c r="T461" s="199">
        <v>44774</v>
      </c>
      <c r="U461" s="198">
        <v>44774</v>
      </c>
      <c r="V461" s="316" t="s">
        <v>1398</v>
      </c>
      <c r="W461" s="516">
        <v>45082</v>
      </c>
      <c r="X461" s="553">
        <v>45264</v>
      </c>
      <c r="Y461" s="517" t="s">
        <v>350</v>
      </c>
    </row>
    <row r="462" spans="1:25" s="104" customFormat="1" ht="34.35" customHeight="1" outlineLevel="2">
      <c r="A462" s="351" t="s">
        <v>2110</v>
      </c>
      <c r="B462" s="323" t="s">
        <v>2184</v>
      </c>
      <c r="C462" s="216" t="s">
        <v>506</v>
      </c>
      <c r="D462" s="201">
        <v>44550</v>
      </c>
      <c r="E462" s="216" t="s">
        <v>2204</v>
      </c>
      <c r="F462" s="330">
        <v>13</v>
      </c>
      <c r="G462" s="330"/>
      <c r="H462" s="379">
        <f t="shared" si="16"/>
        <v>13</v>
      </c>
      <c r="I462" s="216" t="s">
        <v>1</v>
      </c>
      <c r="J462" s="222" t="s">
        <v>2205</v>
      </c>
      <c r="K462" s="222" t="s">
        <v>2206</v>
      </c>
      <c r="L462" s="222" t="s">
        <v>2207</v>
      </c>
      <c r="M462" s="216" t="s">
        <v>699</v>
      </c>
      <c r="N462" s="219" t="s">
        <v>402</v>
      </c>
      <c r="O462" s="191">
        <v>44732</v>
      </c>
      <c r="P462" s="240" t="s">
        <v>357</v>
      </c>
      <c r="Q462" s="240" t="s">
        <v>357</v>
      </c>
      <c r="R462" s="240" t="s">
        <v>357</v>
      </c>
      <c r="S462" s="199">
        <v>44732</v>
      </c>
      <c r="T462" s="199">
        <v>44732</v>
      </c>
      <c r="U462" s="198">
        <v>44834</v>
      </c>
      <c r="V462" s="316" t="s">
        <v>384</v>
      </c>
      <c r="W462" s="516">
        <v>45076</v>
      </c>
      <c r="X462" s="553">
        <v>45076</v>
      </c>
      <c r="Y462" s="517" t="s">
        <v>374</v>
      </c>
    </row>
    <row r="463" spans="1:25" s="115" customFormat="1" ht="34.35" customHeight="1" outlineLevel="2">
      <c r="A463" s="351" t="s">
        <v>2110</v>
      </c>
      <c r="B463" s="323" t="s">
        <v>2184</v>
      </c>
      <c r="C463" s="216" t="s">
        <v>506</v>
      </c>
      <c r="D463" s="201">
        <v>44596</v>
      </c>
      <c r="E463" s="216" t="s">
        <v>2208</v>
      </c>
      <c r="F463" s="330">
        <v>20</v>
      </c>
      <c r="G463" s="330"/>
      <c r="H463" s="379">
        <f>F463-G463</f>
        <v>20</v>
      </c>
      <c r="I463" s="216" t="s">
        <v>392</v>
      </c>
      <c r="J463" s="222" t="s">
        <v>2202</v>
      </c>
      <c r="K463" s="222" t="s">
        <v>377</v>
      </c>
      <c r="L463" s="222" t="s">
        <v>2203</v>
      </c>
      <c r="M463" s="216" t="s">
        <v>401</v>
      </c>
      <c r="N463" s="229" t="s">
        <v>402</v>
      </c>
      <c r="O463" s="189">
        <v>44961</v>
      </c>
      <c r="P463" s="240" t="s">
        <v>357</v>
      </c>
      <c r="Q463" s="240" t="s">
        <v>357</v>
      </c>
      <c r="R463" s="240" t="s">
        <v>357</v>
      </c>
      <c r="S463" s="199" t="s">
        <v>357</v>
      </c>
      <c r="T463" s="199">
        <v>44961</v>
      </c>
      <c r="U463" s="198">
        <v>44961</v>
      </c>
      <c r="V463" s="199">
        <v>44961</v>
      </c>
      <c r="W463" s="516">
        <v>44961</v>
      </c>
      <c r="X463" s="553">
        <v>45264</v>
      </c>
      <c r="Y463" s="517" t="s">
        <v>350</v>
      </c>
    </row>
    <row r="464" spans="1:25" s="104" customFormat="1" ht="34.35" customHeight="1" outlineLevel="2">
      <c r="A464" s="351" t="s">
        <v>2110</v>
      </c>
      <c r="B464" s="323" t="s">
        <v>2184</v>
      </c>
      <c r="C464" s="216" t="s">
        <v>2185</v>
      </c>
      <c r="D464" s="201">
        <v>44587</v>
      </c>
      <c r="E464" s="216" t="s">
        <v>2209</v>
      </c>
      <c r="F464" s="330">
        <v>20</v>
      </c>
      <c r="G464" s="330"/>
      <c r="H464" s="379">
        <f t="shared" si="16"/>
        <v>20</v>
      </c>
      <c r="I464" s="216" t="s">
        <v>392</v>
      </c>
      <c r="J464" s="222" t="s">
        <v>2210</v>
      </c>
      <c r="K464" s="222" t="s">
        <v>2211</v>
      </c>
      <c r="L464" s="222" t="s">
        <v>2212</v>
      </c>
      <c r="M464" s="216" t="s">
        <v>401</v>
      </c>
      <c r="N464" s="218" t="s">
        <v>402</v>
      </c>
      <c r="O464" s="189">
        <v>44952</v>
      </c>
      <c r="P464" s="240" t="s">
        <v>357</v>
      </c>
      <c r="Q464" s="240" t="s">
        <v>357</v>
      </c>
      <c r="R464" s="240" t="s">
        <v>357</v>
      </c>
      <c r="S464" s="240" t="s">
        <v>357</v>
      </c>
      <c r="T464" s="199">
        <v>44952</v>
      </c>
      <c r="U464" s="198">
        <v>44952</v>
      </c>
      <c r="V464" s="316" t="s">
        <v>1626</v>
      </c>
      <c r="W464" s="516">
        <v>45108</v>
      </c>
      <c r="X464" s="553">
        <v>45108</v>
      </c>
      <c r="Y464" s="517" t="s">
        <v>374</v>
      </c>
    </row>
    <row r="465" spans="1:25" s="104" customFormat="1" ht="34.35" customHeight="1" outlineLevel="2">
      <c r="A465" s="351" t="s">
        <v>2110</v>
      </c>
      <c r="B465" s="323" t="s">
        <v>2184</v>
      </c>
      <c r="C465" s="216" t="s">
        <v>506</v>
      </c>
      <c r="D465" s="201">
        <v>44550</v>
      </c>
      <c r="E465" s="216" t="s">
        <v>2213</v>
      </c>
      <c r="F465" s="328">
        <v>34</v>
      </c>
      <c r="G465" s="328"/>
      <c r="H465" s="379">
        <f t="shared" si="16"/>
        <v>34</v>
      </c>
      <c r="I465" s="216" t="s">
        <v>1</v>
      </c>
      <c r="J465" s="222" t="s">
        <v>2214</v>
      </c>
      <c r="K465" s="222" t="s">
        <v>2215</v>
      </c>
      <c r="L465" s="222" t="s">
        <v>2192</v>
      </c>
      <c r="M465" s="216" t="s">
        <v>401</v>
      </c>
      <c r="N465" s="219" t="s">
        <v>402</v>
      </c>
      <c r="O465" s="191">
        <v>44915</v>
      </c>
      <c r="P465" s="240" t="s">
        <v>357</v>
      </c>
      <c r="Q465" s="240" t="s">
        <v>357</v>
      </c>
      <c r="R465" s="240" t="s">
        <v>357</v>
      </c>
      <c r="S465" s="199">
        <v>44915</v>
      </c>
      <c r="T465" s="199">
        <v>44915</v>
      </c>
      <c r="U465" s="198">
        <v>44915</v>
      </c>
      <c r="V465" s="316" t="s">
        <v>1605</v>
      </c>
      <c r="W465" s="516">
        <v>45169</v>
      </c>
      <c r="X465" s="553">
        <v>45169</v>
      </c>
      <c r="Y465" s="517" t="s">
        <v>374</v>
      </c>
    </row>
    <row r="466" spans="1:25" s="104" customFormat="1" ht="34.35" customHeight="1" outlineLevel="2">
      <c r="A466" s="351" t="s">
        <v>2110</v>
      </c>
      <c r="B466" s="318" t="s">
        <v>2216</v>
      </c>
      <c r="C466" s="158" t="s">
        <v>2217</v>
      </c>
      <c r="D466" s="158"/>
      <c r="E466" s="149" t="s">
        <v>2218</v>
      </c>
      <c r="F466" s="334">
        <v>60</v>
      </c>
      <c r="G466" s="334"/>
      <c r="H466" s="380">
        <f t="shared" si="16"/>
        <v>60</v>
      </c>
      <c r="I466" s="149" t="s">
        <v>1</v>
      </c>
      <c r="J466" s="204" t="s">
        <v>2219</v>
      </c>
      <c r="K466" s="222" t="s">
        <v>377</v>
      </c>
      <c r="L466" s="204" t="s">
        <v>2220</v>
      </c>
      <c r="M466" s="149" t="s">
        <v>347</v>
      </c>
      <c r="N466" s="151">
        <v>2013</v>
      </c>
      <c r="O466" s="191" t="s">
        <v>357</v>
      </c>
      <c r="P466" s="240">
        <v>44500</v>
      </c>
      <c r="Q466" s="240">
        <v>44592</v>
      </c>
      <c r="R466" s="240">
        <v>44592</v>
      </c>
      <c r="S466" s="199">
        <v>44834</v>
      </c>
      <c r="T466" s="199">
        <v>44834</v>
      </c>
      <c r="U466" s="198">
        <v>44834</v>
      </c>
      <c r="V466" s="316" t="s">
        <v>1407</v>
      </c>
      <c r="W466" s="516">
        <v>45276</v>
      </c>
      <c r="X466" s="553">
        <v>45276</v>
      </c>
      <c r="Y466" s="517" t="s">
        <v>374</v>
      </c>
    </row>
    <row r="467" spans="1:25" s="115" customFormat="1" ht="34.35" customHeight="1" outlineLevel="2">
      <c r="A467" s="351" t="s">
        <v>2110</v>
      </c>
      <c r="B467" s="318" t="s">
        <v>2216</v>
      </c>
      <c r="C467" s="215" t="s">
        <v>2221</v>
      </c>
      <c r="D467" s="201">
        <v>44550</v>
      </c>
      <c r="E467" s="216" t="s">
        <v>2222</v>
      </c>
      <c r="F467" s="330">
        <v>80</v>
      </c>
      <c r="G467" s="330"/>
      <c r="H467" s="379">
        <f>F467-G467</f>
        <v>80</v>
      </c>
      <c r="I467" s="216" t="s">
        <v>392</v>
      </c>
      <c r="J467" s="222" t="s">
        <v>2223</v>
      </c>
      <c r="K467" s="222" t="s">
        <v>2224</v>
      </c>
      <c r="L467" s="229" t="s">
        <v>2225</v>
      </c>
      <c r="M467" s="216" t="s">
        <v>395</v>
      </c>
      <c r="N467" s="219" t="s">
        <v>402</v>
      </c>
      <c r="O467" s="191">
        <v>45280</v>
      </c>
      <c r="P467" s="240" t="s">
        <v>357</v>
      </c>
      <c r="Q467" s="240" t="s">
        <v>357</v>
      </c>
      <c r="R467" s="240" t="s">
        <v>357</v>
      </c>
      <c r="S467" s="199">
        <v>45280</v>
      </c>
      <c r="T467" s="199">
        <v>45280</v>
      </c>
      <c r="U467" s="198">
        <v>45276</v>
      </c>
      <c r="V467" s="316" t="s">
        <v>1407</v>
      </c>
      <c r="W467" s="516">
        <v>45276</v>
      </c>
      <c r="X467" s="553">
        <v>45276</v>
      </c>
      <c r="Y467" s="517" t="s">
        <v>374</v>
      </c>
    </row>
    <row r="468" spans="1:25" s="115" customFormat="1" ht="34.35" customHeight="1" outlineLevel="2">
      <c r="A468" s="351" t="s">
        <v>2110</v>
      </c>
      <c r="B468" s="318" t="s">
        <v>2216</v>
      </c>
      <c r="C468" s="215" t="s">
        <v>2226</v>
      </c>
      <c r="D468" s="201">
        <v>44550</v>
      </c>
      <c r="E468" s="216" t="s">
        <v>2227</v>
      </c>
      <c r="F468" s="330">
        <v>80</v>
      </c>
      <c r="G468" s="330"/>
      <c r="H468" s="379">
        <f>F468-G468</f>
        <v>80</v>
      </c>
      <c r="I468" s="216" t="s">
        <v>392</v>
      </c>
      <c r="J468" s="222" t="s">
        <v>2228</v>
      </c>
      <c r="K468" s="222" t="s">
        <v>2229</v>
      </c>
      <c r="L468" s="222" t="s">
        <v>2230</v>
      </c>
      <c r="M468" s="216" t="s">
        <v>395</v>
      </c>
      <c r="N468" s="219" t="s">
        <v>402</v>
      </c>
      <c r="O468" s="191">
        <v>45280</v>
      </c>
      <c r="P468" s="240" t="s">
        <v>357</v>
      </c>
      <c r="Q468" s="240" t="s">
        <v>357</v>
      </c>
      <c r="R468" s="240" t="s">
        <v>357</v>
      </c>
      <c r="S468" s="199">
        <v>45280</v>
      </c>
      <c r="T468" s="199">
        <v>45280</v>
      </c>
      <c r="U468" s="198">
        <v>45280</v>
      </c>
      <c r="V468" s="316" t="s">
        <v>1407</v>
      </c>
      <c r="W468" s="516">
        <v>45276</v>
      </c>
      <c r="X468" s="553">
        <v>45276</v>
      </c>
      <c r="Y468" s="517" t="s">
        <v>350</v>
      </c>
    </row>
    <row r="469" spans="1:25" s="115" customFormat="1" ht="34.35" customHeight="1" outlineLevel="2">
      <c r="A469" s="351" t="s">
        <v>2110</v>
      </c>
      <c r="B469" s="318" t="s">
        <v>2216</v>
      </c>
      <c r="C469" s="215" t="s">
        <v>2226</v>
      </c>
      <c r="D469" s="201">
        <v>44550</v>
      </c>
      <c r="E469" s="216" t="s">
        <v>2231</v>
      </c>
      <c r="F469" s="330">
        <v>85</v>
      </c>
      <c r="G469" s="330"/>
      <c r="H469" s="379">
        <f>F469-G469</f>
        <v>85</v>
      </c>
      <c r="I469" s="216" t="s">
        <v>1</v>
      </c>
      <c r="J469" s="222" t="s">
        <v>2232</v>
      </c>
      <c r="K469" s="222" t="s">
        <v>2233</v>
      </c>
      <c r="L469" s="222" t="s">
        <v>2234</v>
      </c>
      <c r="M469" s="216" t="s">
        <v>347</v>
      </c>
      <c r="N469" s="219" t="s">
        <v>402</v>
      </c>
      <c r="O469" s="191">
        <v>45280</v>
      </c>
      <c r="P469" s="240" t="s">
        <v>357</v>
      </c>
      <c r="Q469" s="240" t="s">
        <v>357</v>
      </c>
      <c r="R469" s="240" t="s">
        <v>357</v>
      </c>
      <c r="S469" s="199">
        <v>45280</v>
      </c>
      <c r="T469" s="199">
        <v>45280</v>
      </c>
      <c r="U469" s="198">
        <v>45280</v>
      </c>
      <c r="V469" s="316" t="s">
        <v>1407</v>
      </c>
      <c r="W469" s="516">
        <v>45276</v>
      </c>
      <c r="X469" s="553">
        <v>45276</v>
      </c>
      <c r="Y469" s="517" t="s">
        <v>350</v>
      </c>
    </row>
    <row r="470" spans="1:25" s="104" customFormat="1" ht="34.35" customHeight="1" outlineLevel="2">
      <c r="A470" s="351" t="s">
        <v>2110</v>
      </c>
      <c r="B470" s="318" t="s">
        <v>2216</v>
      </c>
      <c r="C470" s="215" t="s">
        <v>2217</v>
      </c>
      <c r="D470" s="201">
        <v>44627</v>
      </c>
      <c r="E470" s="216" t="s">
        <v>2235</v>
      </c>
      <c r="F470" s="330">
        <v>39</v>
      </c>
      <c r="G470" s="330"/>
      <c r="H470" s="379">
        <f t="shared" si="16"/>
        <v>39</v>
      </c>
      <c r="I470" s="216" t="s">
        <v>392</v>
      </c>
      <c r="J470" s="222" t="s">
        <v>2236</v>
      </c>
      <c r="K470" s="222" t="s">
        <v>2229</v>
      </c>
      <c r="L470" s="222" t="s">
        <v>2230</v>
      </c>
      <c r="M470" s="216" t="s">
        <v>395</v>
      </c>
      <c r="N470" s="219" t="s">
        <v>402</v>
      </c>
      <c r="O470" s="191">
        <v>45358</v>
      </c>
      <c r="P470" s="240" t="s">
        <v>357</v>
      </c>
      <c r="Q470" s="240" t="s">
        <v>357</v>
      </c>
      <c r="R470" s="240" t="s">
        <v>357</v>
      </c>
      <c r="S470" s="199" t="s">
        <v>357</v>
      </c>
      <c r="T470" s="199">
        <v>45358</v>
      </c>
      <c r="U470" s="198">
        <v>45358</v>
      </c>
      <c r="V470" s="316" t="s">
        <v>833</v>
      </c>
      <c r="W470" s="516">
        <v>45358</v>
      </c>
      <c r="X470" s="553">
        <v>45358</v>
      </c>
      <c r="Y470" s="517" t="s">
        <v>350</v>
      </c>
    </row>
    <row r="471" spans="1:25" s="115" customFormat="1" ht="34.35" customHeight="1" outlineLevel="2">
      <c r="A471" s="351" t="s">
        <v>2110</v>
      </c>
      <c r="B471" s="318" t="s">
        <v>2216</v>
      </c>
      <c r="C471" s="216" t="s">
        <v>2237</v>
      </c>
      <c r="D471" s="201">
        <v>44550</v>
      </c>
      <c r="E471" s="216" t="s">
        <v>2238</v>
      </c>
      <c r="F471" s="330">
        <v>20</v>
      </c>
      <c r="G471" s="330"/>
      <c r="H471" s="379">
        <f t="shared" si="16"/>
        <v>20</v>
      </c>
      <c r="I471" s="216" t="s">
        <v>1</v>
      </c>
      <c r="J471" s="222" t="s">
        <v>2219</v>
      </c>
      <c r="K471" s="222" t="s">
        <v>377</v>
      </c>
      <c r="L471" s="222" t="s">
        <v>2220</v>
      </c>
      <c r="M471" s="216" t="s">
        <v>401</v>
      </c>
      <c r="N471" s="219" t="s">
        <v>402</v>
      </c>
      <c r="O471" s="191">
        <v>44915</v>
      </c>
      <c r="P471" s="240" t="s">
        <v>357</v>
      </c>
      <c r="Q471" s="240" t="s">
        <v>357</v>
      </c>
      <c r="R471" s="240" t="s">
        <v>357</v>
      </c>
      <c r="S471" s="199">
        <v>44915</v>
      </c>
      <c r="T471" s="199">
        <v>44915</v>
      </c>
      <c r="U471" s="198">
        <v>44834</v>
      </c>
      <c r="V471" s="316" t="s">
        <v>1407</v>
      </c>
      <c r="W471" s="516">
        <v>45276</v>
      </c>
      <c r="X471" s="553">
        <v>45276</v>
      </c>
      <c r="Y471" s="517" t="s">
        <v>374</v>
      </c>
    </row>
    <row r="472" spans="1:25" s="115" customFormat="1" ht="34.35" customHeight="1" outlineLevel="2">
      <c r="A472" s="351" t="s">
        <v>2110</v>
      </c>
      <c r="B472" s="323" t="s">
        <v>2239</v>
      </c>
      <c r="C472" s="149" t="s">
        <v>2240</v>
      </c>
      <c r="D472" s="149"/>
      <c r="E472" s="149" t="s">
        <v>2241</v>
      </c>
      <c r="F472" s="334">
        <v>80</v>
      </c>
      <c r="G472" s="334"/>
      <c r="H472" s="380">
        <f t="shared" si="16"/>
        <v>80</v>
      </c>
      <c r="I472" s="149" t="s">
        <v>1</v>
      </c>
      <c r="J472" s="204" t="s">
        <v>2242</v>
      </c>
      <c r="K472" s="222" t="s">
        <v>377</v>
      </c>
      <c r="L472" s="204" t="s">
        <v>2243</v>
      </c>
      <c r="M472" s="149" t="s">
        <v>347</v>
      </c>
      <c r="N472" s="151">
        <v>2013</v>
      </c>
      <c r="O472" s="191" t="s">
        <v>357</v>
      </c>
      <c r="P472" s="240">
        <v>44469</v>
      </c>
      <c r="Q472" s="240">
        <v>44651</v>
      </c>
      <c r="R472" s="240">
        <v>44651</v>
      </c>
      <c r="S472" s="199">
        <v>44834</v>
      </c>
      <c r="T472" s="199">
        <v>44834</v>
      </c>
      <c r="U472" s="198">
        <v>44957</v>
      </c>
      <c r="V472" s="516" t="s">
        <v>780</v>
      </c>
      <c r="W472" s="516">
        <v>45257</v>
      </c>
      <c r="X472" s="553">
        <v>45257</v>
      </c>
      <c r="Y472" s="517" t="s">
        <v>374</v>
      </c>
    </row>
    <row r="473" spans="1:25" s="104" customFormat="1" ht="34.35" customHeight="1" outlineLevel="2">
      <c r="A473" s="351" t="s">
        <v>2110</v>
      </c>
      <c r="B473" s="318" t="s">
        <v>2239</v>
      </c>
      <c r="C473" s="215" t="s">
        <v>2240</v>
      </c>
      <c r="D473" s="215"/>
      <c r="E473" s="216" t="s">
        <v>2244</v>
      </c>
      <c r="F473" s="330">
        <v>80</v>
      </c>
      <c r="G473" s="330"/>
      <c r="H473" s="379">
        <f t="shared" si="16"/>
        <v>80</v>
      </c>
      <c r="I473" s="216" t="s">
        <v>1</v>
      </c>
      <c r="J473" s="222" t="s">
        <v>2245</v>
      </c>
      <c r="K473" s="222" t="s">
        <v>2246</v>
      </c>
      <c r="L473" s="222" t="s">
        <v>2247</v>
      </c>
      <c r="M473" s="216" t="s">
        <v>347</v>
      </c>
      <c r="N473" s="219">
        <v>2013</v>
      </c>
      <c r="O473" s="191" t="s">
        <v>357</v>
      </c>
      <c r="P473" s="240">
        <v>44804</v>
      </c>
      <c r="Q473" s="240">
        <v>44804</v>
      </c>
      <c r="R473" s="240">
        <v>44804</v>
      </c>
      <c r="S473" s="199">
        <v>44804</v>
      </c>
      <c r="T473" s="199">
        <v>44804</v>
      </c>
      <c r="U473" s="198">
        <v>44804</v>
      </c>
      <c r="V473" s="199">
        <v>44926</v>
      </c>
      <c r="W473" s="516">
        <v>45291</v>
      </c>
      <c r="X473" s="553">
        <v>45291</v>
      </c>
      <c r="Y473" s="517" t="s">
        <v>374</v>
      </c>
    </row>
    <row r="474" spans="1:25" s="104" customFormat="1" ht="34.35" customHeight="1" outlineLevel="2">
      <c r="A474" s="351" t="s">
        <v>2110</v>
      </c>
      <c r="B474" s="291" t="s">
        <v>2239</v>
      </c>
      <c r="C474" s="220" t="s">
        <v>2240</v>
      </c>
      <c r="D474" s="220"/>
      <c r="E474" s="216" t="s">
        <v>2248</v>
      </c>
      <c r="F474" s="330">
        <v>80</v>
      </c>
      <c r="G474" s="330"/>
      <c r="H474" s="379">
        <f t="shared" si="16"/>
        <v>80</v>
      </c>
      <c r="I474" s="222" t="s">
        <v>1</v>
      </c>
      <c r="J474" s="222" t="s">
        <v>2249</v>
      </c>
      <c r="K474" s="222"/>
      <c r="L474" s="222" t="s">
        <v>2250</v>
      </c>
      <c r="M474" s="216" t="s">
        <v>347</v>
      </c>
      <c r="N474" s="229">
        <v>2013</v>
      </c>
      <c r="O474" s="191" t="s">
        <v>357</v>
      </c>
      <c r="P474" s="240">
        <v>44804</v>
      </c>
      <c r="Q474" s="240">
        <v>44804</v>
      </c>
      <c r="R474" s="240">
        <v>44804</v>
      </c>
      <c r="S474" s="199">
        <v>44804</v>
      </c>
      <c r="T474" s="199">
        <v>44804</v>
      </c>
      <c r="U474" s="198">
        <v>44804</v>
      </c>
      <c r="V474" s="199">
        <v>45016</v>
      </c>
      <c r="W474" s="516">
        <v>45291</v>
      </c>
      <c r="X474" s="553">
        <v>45291</v>
      </c>
      <c r="Y474" s="517" t="s">
        <v>358</v>
      </c>
    </row>
    <row r="475" spans="1:25" s="104" customFormat="1" ht="34.35" customHeight="1" outlineLevel="2">
      <c r="A475" s="351" t="s">
        <v>2110</v>
      </c>
      <c r="B475" s="291" t="s">
        <v>2239</v>
      </c>
      <c r="C475" s="220" t="s">
        <v>2240</v>
      </c>
      <c r="D475" s="201">
        <v>44587</v>
      </c>
      <c r="E475" s="216" t="s">
        <v>2251</v>
      </c>
      <c r="F475" s="330">
        <v>100</v>
      </c>
      <c r="G475" s="330"/>
      <c r="H475" s="379">
        <f>F475-G475</f>
        <v>100</v>
      </c>
      <c r="I475" s="216" t="s">
        <v>392</v>
      </c>
      <c r="J475" s="222" t="s">
        <v>2252</v>
      </c>
      <c r="K475" s="222" t="s">
        <v>2253</v>
      </c>
      <c r="L475" s="222" t="s">
        <v>2254</v>
      </c>
      <c r="M475" s="216" t="s">
        <v>395</v>
      </c>
      <c r="N475" s="229" t="s">
        <v>402</v>
      </c>
      <c r="O475" s="189">
        <v>45317</v>
      </c>
      <c r="P475" s="240" t="s">
        <v>357</v>
      </c>
      <c r="Q475" s="240" t="s">
        <v>357</v>
      </c>
      <c r="R475" s="240" t="s">
        <v>357</v>
      </c>
      <c r="S475" s="240" t="s">
        <v>357</v>
      </c>
      <c r="T475" s="199">
        <v>45317</v>
      </c>
      <c r="U475" s="198">
        <v>45317</v>
      </c>
      <c r="V475" s="199">
        <v>45317</v>
      </c>
      <c r="W475" s="516">
        <v>45317</v>
      </c>
      <c r="X475" s="553">
        <v>45317</v>
      </c>
      <c r="Y475" s="517" t="s">
        <v>374</v>
      </c>
    </row>
    <row r="476" spans="1:25" s="104" customFormat="1" ht="34.35" customHeight="1" outlineLevel="2">
      <c r="A476" s="351" t="s">
        <v>2110</v>
      </c>
      <c r="B476" s="291" t="s">
        <v>2239</v>
      </c>
      <c r="C476" s="232" t="s">
        <v>676</v>
      </c>
      <c r="D476" s="201">
        <v>44797</v>
      </c>
      <c r="E476" s="216" t="s">
        <v>2255</v>
      </c>
      <c r="F476" s="330">
        <v>10</v>
      </c>
      <c r="G476" s="330">
        <v>0</v>
      </c>
      <c r="H476" s="330">
        <v>10</v>
      </c>
      <c r="I476" s="232" t="s">
        <v>392</v>
      </c>
      <c r="J476" s="361">
        <v>30059898</v>
      </c>
      <c r="K476" s="222"/>
      <c r="L476" s="394" t="s">
        <v>2256</v>
      </c>
      <c r="M476" s="216" t="s">
        <v>401</v>
      </c>
      <c r="N476" s="331" t="s">
        <v>402</v>
      </c>
      <c r="O476" s="359">
        <v>45162</v>
      </c>
      <c r="P476" s="333">
        <v>0</v>
      </c>
      <c r="Q476" s="333">
        <v>0</v>
      </c>
      <c r="R476" s="333">
        <v>0</v>
      </c>
      <c r="S476" s="333">
        <v>0</v>
      </c>
      <c r="T476" s="333">
        <v>0</v>
      </c>
      <c r="U476" s="333">
        <v>0</v>
      </c>
      <c r="V476" s="199">
        <v>45162</v>
      </c>
      <c r="W476" s="516">
        <v>45162</v>
      </c>
      <c r="X476" s="553">
        <v>45162</v>
      </c>
      <c r="Y476" s="517" t="s">
        <v>545</v>
      </c>
    </row>
    <row r="477" spans="1:25" s="104" customFormat="1" ht="34.35" customHeight="1" outlineLevel="2">
      <c r="A477" s="351" t="s">
        <v>2110</v>
      </c>
      <c r="B477" s="291" t="s">
        <v>2239</v>
      </c>
      <c r="C477" s="232" t="s">
        <v>676</v>
      </c>
      <c r="D477" s="201">
        <v>44797</v>
      </c>
      <c r="E477" s="216" t="s">
        <v>2257</v>
      </c>
      <c r="F477" s="330">
        <v>100</v>
      </c>
      <c r="G477" s="330">
        <v>0</v>
      </c>
      <c r="H477" s="330">
        <v>100</v>
      </c>
      <c r="I477" s="232" t="s">
        <v>1</v>
      </c>
      <c r="J477" s="361">
        <v>30062363</v>
      </c>
      <c r="K477" s="222"/>
      <c r="L477" s="394" t="s">
        <v>2258</v>
      </c>
      <c r="M477" s="232" t="s">
        <v>486</v>
      </c>
      <c r="N477" s="331" t="s">
        <v>402</v>
      </c>
      <c r="O477" s="359">
        <v>45528</v>
      </c>
      <c r="P477" s="333">
        <v>0</v>
      </c>
      <c r="Q477" s="333">
        <v>0</v>
      </c>
      <c r="R477" s="333">
        <v>0</v>
      </c>
      <c r="S477" s="333">
        <v>0</v>
      </c>
      <c r="T477" s="333">
        <v>0</v>
      </c>
      <c r="U477" s="333">
        <v>0</v>
      </c>
      <c r="V477" s="199">
        <v>45528</v>
      </c>
      <c r="W477" s="316">
        <v>45199</v>
      </c>
      <c r="X477" s="554">
        <v>45199</v>
      </c>
      <c r="Y477" s="517" t="s">
        <v>358</v>
      </c>
    </row>
    <row r="478" spans="1:25" s="104" customFormat="1" ht="34.35" customHeight="1" outlineLevel="2">
      <c r="A478" s="351" t="s">
        <v>2110</v>
      </c>
      <c r="B478" s="293" t="s">
        <v>2259</v>
      </c>
      <c r="C478" s="220" t="s">
        <v>2260</v>
      </c>
      <c r="D478" s="201">
        <v>44587</v>
      </c>
      <c r="E478" s="216" t="s">
        <v>2261</v>
      </c>
      <c r="F478" s="330">
        <v>80</v>
      </c>
      <c r="G478" s="330"/>
      <c r="H478" s="379">
        <f>F478-G478</f>
        <v>80</v>
      </c>
      <c r="I478" s="216" t="s">
        <v>392</v>
      </c>
      <c r="J478" s="222" t="s">
        <v>2262</v>
      </c>
      <c r="K478" s="222" t="s">
        <v>2263</v>
      </c>
      <c r="L478" s="222" t="s">
        <v>2264</v>
      </c>
      <c r="M478" s="216" t="s">
        <v>395</v>
      </c>
      <c r="N478" s="229" t="s">
        <v>402</v>
      </c>
      <c r="O478" s="189">
        <v>45317</v>
      </c>
      <c r="P478" s="240" t="s">
        <v>357</v>
      </c>
      <c r="Q478" s="240" t="s">
        <v>357</v>
      </c>
      <c r="R478" s="240" t="s">
        <v>357</v>
      </c>
      <c r="S478" s="240" t="s">
        <v>357</v>
      </c>
      <c r="T478" s="199">
        <v>45317</v>
      </c>
      <c r="U478" s="198">
        <v>45317</v>
      </c>
      <c r="V478" s="516" t="s">
        <v>1551</v>
      </c>
      <c r="W478" s="516">
        <v>45310</v>
      </c>
      <c r="X478" s="553">
        <v>45310</v>
      </c>
      <c r="Y478" s="517" t="s">
        <v>350</v>
      </c>
    </row>
    <row r="479" spans="1:25" s="104" customFormat="1" ht="34.35" customHeight="1" outlineLevel="2">
      <c r="A479" s="351" t="s">
        <v>2110</v>
      </c>
      <c r="B479" s="293" t="s">
        <v>2259</v>
      </c>
      <c r="C479" s="220" t="s">
        <v>2260</v>
      </c>
      <c r="D479" s="201">
        <v>44587</v>
      </c>
      <c r="E479" s="216" t="s">
        <v>2265</v>
      </c>
      <c r="F479" s="330">
        <v>100</v>
      </c>
      <c r="G479" s="330"/>
      <c r="H479" s="379">
        <f t="shared" si="16"/>
        <v>100</v>
      </c>
      <c r="I479" s="216" t="s">
        <v>392</v>
      </c>
      <c r="J479" s="222" t="s">
        <v>2266</v>
      </c>
      <c r="K479" s="222" t="s">
        <v>2267</v>
      </c>
      <c r="L479" s="222" t="s">
        <v>2268</v>
      </c>
      <c r="M479" s="216" t="s">
        <v>395</v>
      </c>
      <c r="N479" s="229" t="s">
        <v>402</v>
      </c>
      <c r="O479" s="189">
        <v>45317</v>
      </c>
      <c r="P479" s="240" t="s">
        <v>357</v>
      </c>
      <c r="Q479" s="240" t="s">
        <v>357</v>
      </c>
      <c r="R479" s="240" t="s">
        <v>357</v>
      </c>
      <c r="S479" s="240" t="s">
        <v>357</v>
      </c>
      <c r="T479" s="199">
        <v>45317</v>
      </c>
      <c r="U479" s="198">
        <v>45317</v>
      </c>
      <c r="V479" s="516" t="s">
        <v>746</v>
      </c>
      <c r="W479" s="516">
        <v>45139</v>
      </c>
      <c r="X479" s="553">
        <v>45139</v>
      </c>
      <c r="Y479" s="517" t="s">
        <v>350</v>
      </c>
    </row>
    <row r="480" spans="1:25" s="104" customFormat="1" ht="34.35" customHeight="1">
      <c r="A480" s="351" t="s">
        <v>2110</v>
      </c>
      <c r="B480" s="319" t="s">
        <v>2269</v>
      </c>
      <c r="C480" s="158" t="s">
        <v>2270</v>
      </c>
      <c r="D480" s="208"/>
      <c r="E480" s="149" t="s">
        <v>2271</v>
      </c>
      <c r="F480" s="334">
        <v>80</v>
      </c>
      <c r="G480" s="334"/>
      <c r="H480" s="380">
        <f t="shared" si="16"/>
        <v>80</v>
      </c>
      <c r="I480" s="149" t="s">
        <v>1</v>
      </c>
      <c r="J480" s="204" t="s">
        <v>2272</v>
      </c>
      <c r="K480" s="222" t="s">
        <v>2273</v>
      </c>
      <c r="L480" s="204" t="s">
        <v>2274</v>
      </c>
      <c r="M480" s="149" t="s">
        <v>347</v>
      </c>
      <c r="N480" s="151" t="s">
        <v>372</v>
      </c>
      <c r="O480" s="189">
        <v>45161</v>
      </c>
      <c r="P480" s="240" t="s">
        <v>357</v>
      </c>
      <c r="Q480" s="240" t="s">
        <v>357</v>
      </c>
      <c r="R480" s="240">
        <v>45161</v>
      </c>
      <c r="S480" s="199">
        <v>45161</v>
      </c>
      <c r="T480" s="199">
        <v>45161</v>
      </c>
      <c r="U480" s="198">
        <v>45161</v>
      </c>
      <c r="V480" s="516" t="s">
        <v>379</v>
      </c>
      <c r="W480" s="516">
        <v>45161</v>
      </c>
      <c r="X480" s="553">
        <v>45161</v>
      </c>
      <c r="Y480" s="517" t="s">
        <v>358</v>
      </c>
    </row>
    <row r="481" spans="1:26" s="115" customFormat="1" ht="34.35" customHeight="1">
      <c r="A481" s="351" t="s">
        <v>2110</v>
      </c>
      <c r="B481" s="319" t="s">
        <v>2269</v>
      </c>
      <c r="C481" s="215" t="s">
        <v>2275</v>
      </c>
      <c r="D481" s="201">
        <v>44550</v>
      </c>
      <c r="E481" s="216" t="s">
        <v>2276</v>
      </c>
      <c r="F481" s="330">
        <v>100</v>
      </c>
      <c r="G481" s="330"/>
      <c r="H481" s="379">
        <f t="shared" si="16"/>
        <v>100</v>
      </c>
      <c r="I481" s="216" t="s">
        <v>1</v>
      </c>
      <c r="J481" s="222" t="s">
        <v>2277</v>
      </c>
      <c r="K481" s="222" t="s">
        <v>2278</v>
      </c>
      <c r="L481" s="222" t="s">
        <v>2279</v>
      </c>
      <c r="M481" s="216" t="s">
        <v>347</v>
      </c>
      <c r="N481" s="219" t="s">
        <v>402</v>
      </c>
      <c r="O481" s="191">
        <v>45280</v>
      </c>
      <c r="P481" s="240" t="s">
        <v>357</v>
      </c>
      <c r="Q481" s="240" t="s">
        <v>357</v>
      </c>
      <c r="R481" s="240" t="s">
        <v>357</v>
      </c>
      <c r="S481" s="199">
        <v>45280</v>
      </c>
      <c r="T481" s="199">
        <v>45280</v>
      </c>
      <c r="U481" s="198">
        <v>45280</v>
      </c>
      <c r="V481" s="316" t="s">
        <v>1407</v>
      </c>
      <c r="W481" s="516">
        <v>45411</v>
      </c>
      <c r="X481" s="553">
        <v>45411</v>
      </c>
      <c r="Y481" s="517" t="s">
        <v>358</v>
      </c>
    </row>
    <row r="482" spans="1:26" s="115" customFormat="1" ht="34.35" customHeight="1">
      <c r="A482" s="351" t="s">
        <v>2110</v>
      </c>
      <c r="B482" s="319" t="s">
        <v>2269</v>
      </c>
      <c r="C482" s="215" t="s">
        <v>2280</v>
      </c>
      <c r="D482" s="201">
        <v>44550</v>
      </c>
      <c r="E482" s="216" t="s">
        <v>2281</v>
      </c>
      <c r="F482" s="330">
        <v>28</v>
      </c>
      <c r="G482" s="330"/>
      <c r="H482" s="379">
        <f t="shared" si="16"/>
        <v>28</v>
      </c>
      <c r="I482" s="216" t="s">
        <v>1</v>
      </c>
      <c r="J482" s="222" t="s">
        <v>2282</v>
      </c>
      <c r="K482" s="222" t="s">
        <v>2283</v>
      </c>
      <c r="L482" s="222" t="s">
        <v>2284</v>
      </c>
      <c r="M482" s="216" t="s">
        <v>401</v>
      </c>
      <c r="N482" s="219" t="s">
        <v>402</v>
      </c>
      <c r="O482" s="191">
        <v>44915</v>
      </c>
      <c r="P482" s="240" t="s">
        <v>357</v>
      </c>
      <c r="Q482" s="240" t="s">
        <v>357</v>
      </c>
      <c r="R482" s="240" t="s">
        <v>357</v>
      </c>
      <c r="S482" s="199">
        <v>44915</v>
      </c>
      <c r="T482" s="199">
        <v>44915</v>
      </c>
      <c r="U482" s="198">
        <v>44915</v>
      </c>
      <c r="V482" s="316" t="s">
        <v>1605</v>
      </c>
      <c r="W482" s="516">
        <v>45276</v>
      </c>
      <c r="X482" s="553">
        <v>45276</v>
      </c>
      <c r="Y482" s="517" t="s">
        <v>358</v>
      </c>
    </row>
    <row r="483" spans="1:26" s="104" customFormat="1" ht="34.35" customHeight="1">
      <c r="A483" s="351" t="s">
        <v>2110</v>
      </c>
      <c r="B483" s="319" t="s">
        <v>2285</v>
      </c>
      <c r="C483" s="211" t="s">
        <v>2286</v>
      </c>
      <c r="D483" s="206"/>
      <c r="E483" s="149" t="s">
        <v>2287</v>
      </c>
      <c r="F483" s="334">
        <v>29</v>
      </c>
      <c r="G483" s="334"/>
      <c r="H483" s="380">
        <f t="shared" si="16"/>
        <v>29</v>
      </c>
      <c r="I483" s="149" t="s">
        <v>1</v>
      </c>
      <c r="J483" s="204" t="s">
        <v>2288</v>
      </c>
      <c r="K483" s="222" t="s">
        <v>2289</v>
      </c>
      <c r="L483" s="204" t="s">
        <v>2290</v>
      </c>
      <c r="M483" s="149" t="s">
        <v>371</v>
      </c>
      <c r="N483" s="151" t="s">
        <v>372</v>
      </c>
      <c r="O483" s="189">
        <v>45161</v>
      </c>
      <c r="P483" s="240" t="s">
        <v>357</v>
      </c>
      <c r="Q483" s="240" t="s">
        <v>357</v>
      </c>
      <c r="R483" s="240">
        <v>45161</v>
      </c>
      <c r="S483" s="199">
        <v>45047</v>
      </c>
      <c r="T483" s="199">
        <v>45047</v>
      </c>
      <c r="U483" s="198">
        <v>45047</v>
      </c>
      <c r="V483" s="316" t="s">
        <v>531</v>
      </c>
      <c r="W483" s="516">
        <v>45161</v>
      </c>
      <c r="X483" s="553">
        <v>45161</v>
      </c>
      <c r="Y483" s="517" t="s">
        <v>358</v>
      </c>
    </row>
    <row r="484" spans="1:26" s="104" customFormat="1" ht="34.35" customHeight="1">
      <c r="A484" s="351" t="s">
        <v>2110</v>
      </c>
      <c r="B484" s="319" t="s">
        <v>2285</v>
      </c>
      <c r="C484" s="321" t="s">
        <v>2291</v>
      </c>
      <c r="D484" s="410"/>
      <c r="E484" s="217" t="s">
        <v>2292</v>
      </c>
      <c r="F484" s="330">
        <v>80</v>
      </c>
      <c r="G484" s="327">
        <v>24</v>
      </c>
      <c r="H484" s="379">
        <f t="shared" si="16"/>
        <v>56</v>
      </c>
      <c r="I484" s="216" t="s">
        <v>1</v>
      </c>
      <c r="J484" s="222" t="s">
        <v>2293</v>
      </c>
      <c r="K484" s="222" t="s">
        <v>2294</v>
      </c>
      <c r="L484" s="222" t="s">
        <v>2295</v>
      </c>
      <c r="M484" s="216" t="s">
        <v>347</v>
      </c>
      <c r="N484" s="219" t="s">
        <v>372</v>
      </c>
      <c r="O484" s="189">
        <v>45161</v>
      </c>
      <c r="P484" s="240" t="s">
        <v>357</v>
      </c>
      <c r="Q484" s="240" t="s">
        <v>357</v>
      </c>
      <c r="R484" s="240">
        <v>45161</v>
      </c>
      <c r="S484" s="199">
        <v>44774</v>
      </c>
      <c r="T484" s="199">
        <v>44774</v>
      </c>
      <c r="U484" s="198">
        <v>44774</v>
      </c>
      <c r="V484" s="199">
        <v>45016</v>
      </c>
      <c r="W484" s="516">
        <v>45161</v>
      </c>
      <c r="X484" s="553">
        <v>45161</v>
      </c>
      <c r="Y484" s="517" t="s">
        <v>350</v>
      </c>
    </row>
    <row r="485" spans="1:26" s="104" customFormat="1" ht="34.35" customHeight="1">
      <c r="A485" s="351" t="s">
        <v>2110</v>
      </c>
      <c r="B485" s="293" t="s">
        <v>2285</v>
      </c>
      <c r="C485" s="415" t="s">
        <v>2291</v>
      </c>
      <c r="D485" s="416"/>
      <c r="E485" s="216" t="s">
        <v>2296</v>
      </c>
      <c r="F485" s="347">
        <v>18</v>
      </c>
      <c r="G485" s="347"/>
      <c r="H485" s="379">
        <f t="shared" si="16"/>
        <v>18</v>
      </c>
      <c r="I485" s="222" t="s">
        <v>1</v>
      </c>
      <c r="J485" s="222" t="s">
        <v>2297</v>
      </c>
      <c r="K485" s="222" t="s">
        <v>2298</v>
      </c>
      <c r="L485" s="222" t="s">
        <v>2299</v>
      </c>
      <c r="M485" s="222" t="s">
        <v>371</v>
      </c>
      <c r="N485" s="229" t="s">
        <v>372</v>
      </c>
      <c r="O485" s="189">
        <v>45161</v>
      </c>
      <c r="P485" s="240" t="s">
        <v>357</v>
      </c>
      <c r="Q485" s="240" t="s">
        <v>357</v>
      </c>
      <c r="R485" s="240">
        <v>45161</v>
      </c>
      <c r="S485" s="198">
        <v>45161</v>
      </c>
      <c r="T485" s="199">
        <v>45161</v>
      </c>
      <c r="U485" s="198">
        <v>45161</v>
      </c>
      <c r="V485" s="316" t="s">
        <v>379</v>
      </c>
      <c r="W485" s="516">
        <v>45161</v>
      </c>
      <c r="X485" s="553">
        <v>45161</v>
      </c>
      <c r="Y485" s="517" t="s">
        <v>374</v>
      </c>
    </row>
    <row r="486" spans="1:26" s="104" customFormat="1" ht="34.35" customHeight="1">
      <c r="A486" s="351" t="s">
        <v>2110</v>
      </c>
      <c r="B486" s="293" t="s">
        <v>2285</v>
      </c>
      <c r="C486" s="415" t="s">
        <v>2291</v>
      </c>
      <c r="D486" s="416"/>
      <c r="E486" s="216" t="s">
        <v>2296</v>
      </c>
      <c r="F486" s="347">
        <v>26</v>
      </c>
      <c r="G486" s="347"/>
      <c r="H486" s="379">
        <f t="shared" si="16"/>
        <v>26</v>
      </c>
      <c r="I486" s="222" t="s">
        <v>1</v>
      </c>
      <c r="J486" s="222" t="s">
        <v>2300</v>
      </c>
      <c r="K486" s="222" t="s">
        <v>2301</v>
      </c>
      <c r="L486" s="222" t="s">
        <v>2302</v>
      </c>
      <c r="M486" s="222" t="s">
        <v>371</v>
      </c>
      <c r="N486" s="229" t="s">
        <v>372</v>
      </c>
      <c r="O486" s="189">
        <v>45161</v>
      </c>
      <c r="P486" s="240" t="s">
        <v>357</v>
      </c>
      <c r="Q486" s="240" t="s">
        <v>357</v>
      </c>
      <c r="R486" s="240">
        <v>45161</v>
      </c>
      <c r="S486" s="198">
        <v>45161</v>
      </c>
      <c r="T486" s="199">
        <v>45161</v>
      </c>
      <c r="U486" s="198">
        <v>45161</v>
      </c>
      <c r="V486" s="316" t="s">
        <v>379</v>
      </c>
      <c r="W486" s="516">
        <v>45161</v>
      </c>
      <c r="X486" s="553">
        <v>45161</v>
      </c>
      <c r="Y486" s="517" t="s">
        <v>385</v>
      </c>
    </row>
    <row r="487" spans="1:26" s="104" customFormat="1" ht="34.35" customHeight="1">
      <c r="A487" s="351" t="s">
        <v>2110</v>
      </c>
      <c r="B487" s="319" t="s">
        <v>2285</v>
      </c>
      <c r="C487" s="321" t="s">
        <v>2286</v>
      </c>
      <c r="D487" s="410"/>
      <c r="E487" s="216" t="s">
        <v>2303</v>
      </c>
      <c r="F487" s="330">
        <v>68</v>
      </c>
      <c r="G487" s="330"/>
      <c r="H487" s="379">
        <f t="shared" si="16"/>
        <v>68</v>
      </c>
      <c r="I487" s="216" t="s">
        <v>1</v>
      </c>
      <c r="J487" s="222" t="s">
        <v>2304</v>
      </c>
      <c r="K487" s="222" t="s">
        <v>2305</v>
      </c>
      <c r="L487" s="222" t="s">
        <v>2306</v>
      </c>
      <c r="M487" s="216" t="s">
        <v>347</v>
      </c>
      <c r="N487" s="219" t="s">
        <v>372</v>
      </c>
      <c r="O487" s="189">
        <v>45161</v>
      </c>
      <c r="P487" s="240" t="s">
        <v>357</v>
      </c>
      <c r="Q487" s="240" t="s">
        <v>357</v>
      </c>
      <c r="R487" s="240">
        <v>45161</v>
      </c>
      <c r="S487" s="199">
        <v>45161</v>
      </c>
      <c r="T487" s="199">
        <v>45161</v>
      </c>
      <c r="U487" s="198">
        <v>45161</v>
      </c>
      <c r="V487" s="316" t="s">
        <v>379</v>
      </c>
      <c r="W487" s="516">
        <v>45161</v>
      </c>
      <c r="X487" s="553">
        <v>45161</v>
      </c>
      <c r="Y487" s="517" t="s">
        <v>358</v>
      </c>
    </row>
    <row r="488" spans="1:26" s="104" customFormat="1" ht="34.35" customHeight="1">
      <c r="A488" s="351" t="s">
        <v>2110</v>
      </c>
      <c r="B488" s="319" t="s">
        <v>2285</v>
      </c>
      <c r="C488" s="321" t="s">
        <v>2291</v>
      </c>
      <c r="D488" s="410"/>
      <c r="E488" s="216" t="s">
        <v>2307</v>
      </c>
      <c r="F488" s="330">
        <v>80</v>
      </c>
      <c r="G488" s="330"/>
      <c r="H488" s="379">
        <f t="shared" si="16"/>
        <v>80</v>
      </c>
      <c r="I488" s="216" t="s">
        <v>392</v>
      </c>
      <c r="J488" s="222" t="s">
        <v>2308</v>
      </c>
      <c r="K488" s="222" t="s">
        <v>377</v>
      </c>
      <c r="L488" s="222" t="s">
        <v>2309</v>
      </c>
      <c r="M488" s="216" t="s">
        <v>395</v>
      </c>
      <c r="N488" s="219" t="s">
        <v>372</v>
      </c>
      <c r="O488" s="189">
        <v>45161</v>
      </c>
      <c r="P488" s="240" t="s">
        <v>357</v>
      </c>
      <c r="Q488" s="240" t="s">
        <v>357</v>
      </c>
      <c r="R488" s="240">
        <v>45161</v>
      </c>
      <c r="S488" s="199">
        <v>44865</v>
      </c>
      <c r="T488" s="199">
        <v>44865</v>
      </c>
      <c r="U488" s="198">
        <v>44865</v>
      </c>
      <c r="V488" s="316" t="s">
        <v>901</v>
      </c>
      <c r="W488" s="516">
        <v>45173</v>
      </c>
      <c r="X488" s="553">
        <v>45173</v>
      </c>
      <c r="Y488" s="517" t="s">
        <v>350</v>
      </c>
    </row>
    <row r="489" spans="1:26" s="104" customFormat="1" ht="34.35" customHeight="1">
      <c r="A489" s="351" t="s">
        <v>2110</v>
      </c>
      <c r="B489" s="319" t="s">
        <v>2285</v>
      </c>
      <c r="C489" s="215" t="s">
        <v>2310</v>
      </c>
      <c r="D489" s="201">
        <v>44587</v>
      </c>
      <c r="E489" s="216" t="s">
        <v>2311</v>
      </c>
      <c r="F489" s="330">
        <v>60</v>
      </c>
      <c r="G489" s="330"/>
      <c r="H489" s="379">
        <f t="shared" si="16"/>
        <v>60</v>
      </c>
      <c r="I489" s="216" t="s">
        <v>1</v>
      </c>
      <c r="J489" s="222" t="s">
        <v>2312</v>
      </c>
      <c r="K489" s="222" t="s">
        <v>2313</v>
      </c>
      <c r="L489" s="222" t="s">
        <v>2314</v>
      </c>
      <c r="M489" s="216" t="s">
        <v>347</v>
      </c>
      <c r="N489" s="229" t="s">
        <v>402</v>
      </c>
      <c r="O489" s="189">
        <v>45317</v>
      </c>
      <c r="P489" s="240" t="s">
        <v>357</v>
      </c>
      <c r="Q489" s="240" t="s">
        <v>357</v>
      </c>
      <c r="R489" s="240" t="s">
        <v>357</v>
      </c>
      <c r="S489" s="240" t="s">
        <v>357</v>
      </c>
      <c r="T489" s="199">
        <v>45317</v>
      </c>
      <c r="U489" s="198">
        <v>45317</v>
      </c>
      <c r="V489" s="316" t="s">
        <v>1551</v>
      </c>
      <c r="W489" s="516">
        <v>45310</v>
      </c>
      <c r="X489" s="553">
        <v>45310</v>
      </c>
      <c r="Y489" s="517" t="s">
        <v>358</v>
      </c>
    </row>
    <row r="490" spans="1:26" s="104" customFormat="1" ht="34.35" customHeight="1">
      <c r="A490" s="351" t="s">
        <v>2110</v>
      </c>
      <c r="B490" s="319" t="s">
        <v>2285</v>
      </c>
      <c r="C490" s="211" t="s">
        <v>2286</v>
      </c>
      <c r="D490" s="206"/>
      <c r="E490" s="149" t="s">
        <v>2315</v>
      </c>
      <c r="F490" s="334">
        <v>80</v>
      </c>
      <c r="G490" s="334"/>
      <c r="H490" s="380">
        <f>F490-G490</f>
        <v>80</v>
      </c>
      <c r="I490" s="149" t="s">
        <v>392</v>
      </c>
      <c r="J490" s="204" t="s">
        <v>2316</v>
      </c>
      <c r="K490" s="222" t="s">
        <v>2317</v>
      </c>
      <c r="L490" s="204" t="s">
        <v>2318</v>
      </c>
      <c r="M490" s="149" t="s">
        <v>395</v>
      </c>
      <c r="N490" s="151" t="s">
        <v>372</v>
      </c>
      <c r="O490" s="189">
        <v>45161</v>
      </c>
      <c r="P490" s="240" t="s">
        <v>357</v>
      </c>
      <c r="Q490" s="240" t="s">
        <v>357</v>
      </c>
      <c r="R490" s="240">
        <v>45161</v>
      </c>
      <c r="S490" s="199">
        <v>45161</v>
      </c>
      <c r="T490" s="199">
        <v>45161</v>
      </c>
      <c r="U490" s="198">
        <v>45161</v>
      </c>
      <c r="V490" s="316" t="s">
        <v>379</v>
      </c>
      <c r="W490" s="516">
        <v>45161</v>
      </c>
      <c r="X490" s="553">
        <v>45161</v>
      </c>
      <c r="Y490" s="517" t="s">
        <v>350</v>
      </c>
    </row>
    <row r="491" spans="1:26" s="115" customFormat="1" ht="34.35" customHeight="1">
      <c r="A491" s="351" t="s">
        <v>2110</v>
      </c>
      <c r="B491" s="319" t="s">
        <v>2319</v>
      </c>
      <c r="C491" s="215" t="s">
        <v>2320</v>
      </c>
      <c r="D491" s="201">
        <v>44550</v>
      </c>
      <c r="E491" s="216" t="s">
        <v>2321</v>
      </c>
      <c r="F491" s="330">
        <v>80</v>
      </c>
      <c r="G491" s="330"/>
      <c r="H491" s="379">
        <f t="shared" si="16"/>
        <v>80</v>
      </c>
      <c r="I491" s="216" t="s">
        <v>1</v>
      </c>
      <c r="J491" s="222" t="s">
        <v>2322</v>
      </c>
      <c r="K491" s="222" t="s">
        <v>2323</v>
      </c>
      <c r="L491" s="222" t="s">
        <v>2324</v>
      </c>
      <c r="M491" s="216" t="s">
        <v>347</v>
      </c>
      <c r="N491" s="219" t="s">
        <v>402</v>
      </c>
      <c r="O491" s="191">
        <v>45280</v>
      </c>
      <c r="P491" s="240" t="s">
        <v>357</v>
      </c>
      <c r="Q491" s="240" t="s">
        <v>357</v>
      </c>
      <c r="R491" s="240" t="s">
        <v>357</v>
      </c>
      <c r="S491" s="199">
        <v>45280</v>
      </c>
      <c r="T491" s="199">
        <v>45280</v>
      </c>
      <c r="U491" s="198">
        <v>45280</v>
      </c>
      <c r="V491" s="316" t="s">
        <v>1407</v>
      </c>
      <c r="W491" s="516">
        <v>45276</v>
      </c>
      <c r="X491" s="553">
        <v>45276</v>
      </c>
      <c r="Y491" s="517" t="s">
        <v>358</v>
      </c>
    </row>
    <row r="492" spans="1:26" s="104" customFormat="1" ht="34.35" customHeight="1" outlineLevel="2">
      <c r="A492" s="351" t="s">
        <v>2110</v>
      </c>
      <c r="B492" s="378" t="s">
        <v>2319</v>
      </c>
      <c r="C492" s="228" t="s">
        <v>2325</v>
      </c>
      <c r="D492" s="228"/>
      <c r="E492" s="417" t="s">
        <v>2326</v>
      </c>
      <c r="F492" s="349">
        <v>29</v>
      </c>
      <c r="G492" s="327">
        <v>29</v>
      </c>
      <c r="H492" s="379">
        <f t="shared" si="16"/>
        <v>0</v>
      </c>
      <c r="I492" s="227" t="s">
        <v>1</v>
      </c>
      <c r="J492" s="224">
        <v>30060610</v>
      </c>
      <c r="K492" s="224" t="s">
        <v>2327</v>
      </c>
      <c r="L492" s="224" t="s">
        <v>2328</v>
      </c>
      <c r="M492" s="216" t="s">
        <v>957</v>
      </c>
      <c r="N492" s="216" t="s">
        <v>409</v>
      </c>
      <c r="O492" s="191" t="s">
        <v>357</v>
      </c>
      <c r="P492" s="240">
        <v>44469</v>
      </c>
      <c r="Q492" s="240">
        <v>44651</v>
      </c>
      <c r="R492" s="240">
        <v>44651</v>
      </c>
      <c r="S492" s="199">
        <v>44742</v>
      </c>
      <c r="T492" s="199">
        <v>44742</v>
      </c>
      <c r="U492" s="198">
        <v>44772</v>
      </c>
      <c r="V492" s="199">
        <v>44926</v>
      </c>
      <c r="W492" s="516">
        <v>45019</v>
      </c>
      <c r="X492" s="553">
        <v>45110</v>
      </c>
      <c r="Y492" s="517" t="s">
        <v>350</v>
      </c>
    </row>
    <row r="493" spans="1:26" s="107" customFormat="1" ht="34.35" customHeight="1" outlineLevel="1">
      <c r="A493" s="610" t="s">
        <v>2110</v>
      </c>
      <c r="B493" s="398" t="s">
        <v>2329</v>
      </c>
      <c r="C493" s="399">
        <f>COUNTA(C439:C492)</f>
        <v>54</v>
      </c>
      <c r="D493" s="398"/>
      <c r="E493" s="399" t="s">
        <v>2330</v>
      </c>
      <c r="F493" s="350">
        <f>SUM(F439:F492)</f>
        <v>3262</v>
      </c>
      <c r="G493" s="350">
        <f>SUM(G439:G492)</f>
        <v>53</v>
      </c>
      <c r="H493" s="386">
        <f>SUM(H439:H492)</f>
        <v>3209</v>
      </c>
      <c r="I493" s="399"/>
      <c r="J493" s="399"/>
      <c r="K493" s="399"/>
      <c r="L493" s="399"/>
      <c r="M493" s="399"/>
      <c r="N493" s="406"/>
      <c r="O493" s="353"/>
      <c r="P493" s="413"/>
      <c r="Q493" s="413"/>
      <c r="R493" s="413"/>
      <c r="S493" s="343"/>
      <c r="T493" s="343"/>
      <c r="U493" s="305"/>
      <c r="V493" s="305"/>
      <c r="W493" s="525"/>
      <c r="X493" s="538"/>
      <c r="Y493" s="526"/>
    </row>
    <row r="494" spans="1:26" s="107" customFormat="1" ht="34.35" customHeight="1" outlineLevel="1">
      <c r="A494" s="523" t="s">
        <v>2331</v>
      </c>
      <c r="B494" s="319" t="s">
        <v>2332</v>
      </c>
      <c r="C494" s="215" t="s">
        <v>2333</v>
      </c>
      <c r="D494" s="201">
        <v>44587</v>
      </c>
      <c r="E494" s="216" t="s">
        <v>2334</v>
      </c>
      <c r="F494" s="349">
        <v>37</v>
      </c>
      <c r="G494" s="349"/>
      <c r="H494" s="379">
        <f t="shared" si="16"/>
        <v>37</v>
      </c>
      <c r="I494" s="227" t="s">
        <v>1</v>
      </c>
      <c r="J494" s="224" t="s">
        <v>2335</v>
      </c>
      <c r="K494" s="224" t="s">
        <v>377</v>
      </c>
      <c r="L494" s="224" t="s">
        <v>2336</v>
      </c>
      <c r="M494" s="216" t="s">
        <v>347</v>
      </c>
      <c r="N494" s="229" t="s">
        <v>402</v>
      </c>
      <c r="O494" s="189">
        <v>45317</v>
      </c>
      <c r="P494" s="240" t="s">
        <v>357</v>
      </c>
      <c r="Q494" s="240" t="s">
        <v>357</v>
      </c>
      <c r="R494" s="240" t="s">
        <v>357</v>
      </c>
      <c r="S494" s="240" t="s">
        <v>357</v>
      </c>
      <c r="T494" s="240">
        <v>45317</v>
      </c>
      <c r="U494" s="198">
        <v>45317</v>
      </c>
      <c r="V494" s="316">
        <v>45317</v>
      </c>
      <c r="W494" s="516">
        <v>45317</v>
      </c>
      <c r="X494" s="553">
        <v>45317</v>
      </c>
      <c r="Y494" s="517" t="s">
        <v>374</v>
      </c>
      <c r="Z494" s="107" t="s">
        <v>374</v>
      </c>
    </row>
    <row r="495" spans="1:26" s="107" customFormat="1" ht="34.35" customHeight="1" outlineLevel="1">
      <c r="A495" s="107" t="s">
        <v>2331</v>
      </c>
      <c r="B495" s="319" t="s">
        <v>2332</v>
      </c>
      <c r="C495" s="215" t="s">
        <v>2333</v>
      </c>
      <c r="D495" s="201">
        <v>44587</v>
      </c>
      <c r="E495" s="216" t="s">
        <v>2337</v>
      </c>
      <c r="F495" s="349">
        <v>37</v>
      </c>
      <c r="G495" s="349"/>
      <c r="H495" s="379">
        <f>F495-G495</f>
        <v>37</v>
      </c>
      <c r="I495" s="227" t="s">
        <v>1</v>
      </c>
      <c r="J495" s="224" t="s">
        <v>2338</v>
      </c>
      <c r="K495" s="224" t="s">
        <v>377</v>
      </c>
      <c r="L495" s="224" t="s">
        <v>2339</v>
      </c>
      <c r="M495" s="216" t="s">
        <v>347</v>
      </c>
      <c r="N495" s="229" t="s">
        <v>402</v>
      </c>
      <c r="O495" s="189">
        <v>45317</v>
      </c>
      <c r="P495" s="240" t="s">
        <v>357</v>
      </c>
      <c r="Q495" s="240" t="s">
        <v>357</v>
      </c>
      <c r="R495" s="240" t="s">
        <v>357</v>
      </c>
      <c r="S495" s="240" t="s">
        <v>357</v>
      </c>
      <c r="T495" s="240">
        <v>45317</v>
      </c>
      <c r="U495" s="198">
        <v>45317</v>
      </c>
      <c r="V495" s="316">
        <v>45317</v>
      </c>
      <c r="W495" s="516">
        <v>45317</v>
      </c>
      <c r="X495" s="553">
        <v>45317</v>
      </c>
      <c r="Y495" s="517" t="s">
        <v>374</v>
      </c>
      <c r="Z495" s="107" t="s">
        <v>374</v>
      </c>
    </row>
    <row r="496" spans="1:26" s="104" customFormat="1" ht="34.35" customHeight="1">
      <c r="A496" s="351" t="s">
        <v>2331</v>
      </c>
      <c r="B496" s="319" t="s">
        <v>2340</v>
      </c>
      <c r="C496" s="158" t="s">
        <v>2341</v>
      </c>
      <c r="D496" s="208"/>
      <c r="E496" s="149" t="s">
        <v>2342</v>
      </c>
      <c r="F496" s="348">
        <v>55</v>
      </c>
      <c r="G496" s="348"/>
      <c r="H496" s="380">
        <f t="shared" si="16"/>
        <v>55</v>
      </c>
      <c r="I496" s="149" t="s">
        <v>1</v>
      </c>
      <c r="J496" s="204" t="s">
        <v>2343</v>
      </c>
      <c r="K496" s="222"/>
      <c r="L496" s="204" t="s">
        <v>2344</v>
      </c>
      <c r="M496" s="149" t="s">
        <v>347</v>
      </c>
      <c r="N496" s="151" t="s">
        <v>372</v>
      </c>
      <c r="O496" s="189">
        <v>45161</v>
      </c>
      <c r="P496" s="240" t="s">
        <v>357</v>
      </c>
      <c r="Q496" s="240" t="s">
        <v>357</v>
      </c>
      <c r="R496" s="240">
        <v>45170</v>
      </c>
      <c r="S496" s="199">
        <v>45161</v>
      </c>
      <c r="T496" s="240">
        <v>45161</v>
      </c>
      <c r="U496" s="198">
        <v>45161</v>
      </c>
      <c r="V496" s="316">
        <v>45161</v>
      </c>
      <c r="W496" s="516">
        <v>45161</v>
      </c>
      <c r="X496" s="553">
        <v>45161</v>
      </c>
      <c r="Y496" s="517" t="s">
        <v>374</v>
      </c>
    </row>
    <row r="497" spans="1:25" s="104" customFormat="1" ht="34.35" customHeight="1">
      <c r="A497" s="351" t="s">
        <v>2331</v>
      </c>
      <c r="B497" s="319" t="s">
        <v>2340</v>
      </c>
      <c r="C497" s="215" t="s">
        <v>2341</v>
      </c>
      <c r="D497" s="225"/>
      <c r="E497" s="216" t="s">
        <v>2345</v>
      </c>
      <c r="F497" s="349">
        <v>26</v>
      </c>
      <c r="G497" s="349"/>
      <c r="H497" s="379">
        <f t="shared" si="16"/>
        <v>26</v>
      </c>
      <c r="I497" s="216" t="s">
        <v>1</v>
      </c>
      <c r="J497" s="222" t="s">
        <v>2346</v>
      </c>
      <c r="K497" s="222" t="s">
        <v>2347</v>
      </c>
      <c r="L497" s="222" t="s">
        <v>2348</v>
      </c>
      <c r="M497" s="216" t="s">
        <v>347</v>
      </c>
      <c r="N497" s="219" t="s">
        <v>372</v>
      </c>
      <c r="O497" s="189">
        <v>45161</v>
      </c>
      <c r="P497" s="240" t="s">
        <v>357</v>
      </c>
      <c r="Q497" s="240" t="s">
        <v>357</v>
      </c>
      <c r="R497" s="240">
        <v>45161</v>
      </c>
      <c r="S497" s="199">
        <v>45161</v>
      </c>
      <c r="T497" s="240">
        <v>45161</v>
      </c>
      <c r="U497" s="198">
        <v>45161</v>
      </c>
      <c r="V497" s="316">
        <v>45161</v>
      </c>
      <c r="W497" s="516">
        <v>45161</v>
      </c>
      <c r="X497" s="553">
        <v>45161</v>
      </c>
      <c r="Y497" s="517" t="s">
        <v>358</v>
      </c>
    </row>
    <row r="498" spans="1:25" s="104" customFormat="1" ht="34.35" customHeight="1">
      <c r="A498" s="351" t="s">
        <v>2331</v>
      </c>
      <c r="B498" s="319" t="s">
        <v>2340</v>
      </c>
      <c r="C498" s="216" t="s">
        <v>506</v>
      </c>
      <c r="D498" s="201">
        <v>44550</v>
      </c>
      <c r="E498" s="216" t="s">
        <v>2349</v>
      </c>
      <c r="F498" s="349">
        <f>5-3</f>
        <v>2</v>
      </c>
      <c r="G498" s="349"/>
      <c r="H498" s="379">
        <f t="shared" si="16"/>
        <v>2</v>
      </c>
      <c r="I498" s="216" t="s">
        <v>392</v>
      </c>
      <c r="J498" s="222" t="s">
        <v>2350</v>
      </c>
      <c r="K498" s="222" t="s">
        <v>2351</v>
      </c>
      <c r="L498" s="229" t="s">
        <v>2352</v>
      </c>
      <c r="M498" s="216" t="s">
        <v>699</v>
      </c>
      <c r="N498" s="219" t="s">
        <v>402</v>
      </c>
      <c r="O498" s="191">
        <v>44732</v>
      </c>
      <c r="P498" s="240" t="s">
        <v>357</v>
      </c>
      <c r="Q498" s="240" t="s">
        <v>357</v>
      </c>
      <c r="R498" s="240" t="s">
        <v>357</v>
      </c>
      <c r="S498" s="199">
        <v>44732</v>
      </c>
      <c r="T498" s="240">
        <v>44732</v>
      </c>
      <c r="U498" s="198">
        <v>44746</v>
      </c>
      <c r="V498" s="316">
        <v>45280</v>
      </c>
      <c r="W498" s="316">
        <v>45808</v>
      </c>
      <c r="X498" s="554">
        <v>45291</v>
      </c>
      <c r="Y498" s="517" t="s">
        <v>374</v>
      </c>
    </row>
    <row r="499" spans="1:25" s="115" customFormat="1" ht="34.35" customHeight="1">
      <c r="A499" s="351" t="s">
        <v>2331</v>
      </c>
      <c r="B499" s="319" t="s">
        <v>2340</v>
      </c>
      <c r="C499" s="215" t="s">
        <v>2341</v>
      </c>
      <c r="D499" s="201">
        <v>44627</v>
      </c>
      <c r="E499" s="216" t="s">
        <v>2353</v>
      </c>
      <c r="F499" s="349">
        <v>31</v>
      </c>
      <c r="G499" s="349"/>
      <c r="H499" s="379">
        <f>F499-G499</f>
        <v>31</v>
      </c>
      <c r="I499" s="216" t="s">
        <v>1</v>
      </c>
      <c r="J499" s="222" t="s">
        <v>2354</v>
      </c>
      <c r="K499" s="222" t="s">
        <v>377</v>
      </c>
      <c r="L499" s="222" t="s">
        <v>2355</v>
      </c>
      <c r="M499" s="216" t="s">
        <v>347</v>
      </c>
      <c r="N499" s="229" t="s">
        <v>402</v>
      </c>
      <c r="O499" s="189">
        <v>45358</v>
      </c>
      <c r="P499" s="240" t="s">
        <v>357</v>
      </c>
      <c r="Q499" s="240" t="s">
        <v>357</v>
      </c>
      <c r="R499" s="240" t="s">
        <v>357</v>
      </c>
      <c r="S499" s="240" t="s">
        <v>357</v>
      </c>
      <c r="T499" s="240">
        <v>45358</v>
      </c>
      <c r="U499" s="198">
        <v>45358</v>
      </c>
      <c r="V499" s="316">
        <v>45161</v>
      </c>
      <c r="W499" s="516">
        <v>45161</v>
      </c>
      <c r="X499" s="553">
        <v>45358</v>
      </c>
      <c r="Y499" s="517" t="s">
        <v>358</v>
      </c>
    </row>
    <row r="500" spans="1:25" s="115" customFormat="1" ht="34.35" customHeight="1">
      <c r="A500" s="351" t="s">
        <v>2331</v>
      </c>
      <c r="B500" s="319" t="s">
        <v>2340</v>
      </c>
      <c r="C500" s="215" t="s">
        <v>2341</v>
      </c>
      <c r="D500" s="201">
        <v>44627</v>
      </c>
      <c r="E500" s="216" t="s">
        <v>2353</v>
      </c>
      <c r="F500" s="349">
        <v>21</v>
      </c>
      <c r="G500" s="349"/>
      <c r="H500" s="379">
        <f>F500-G500</f>
        <v>21</v>
      </c>
      <c r="I500" s="216" t="s">
        <v>1</v>
      </c>
      <c r="J500" s="222" t="s">
        <v>2356</v>
      </c>
      <c r="K500" s="222" t="s">
        <v>2357</v>
      </c>
      <c r="L500" s="222" t="s">
        <v>2358</v>
      </c>
      <c r="M500" s="216" t="s">
        <v>401</v>
      </c>
      <c r="N500" s="229" t="s">
        <v>402</v>
      </c>
      <c r="O500" s="189">
        <v>44992</v>
      </c>
      <c r="P500" s="240" t="s">
        <v>357</v>
      </c>
      <c r="Q500" s="240" t="s">
        <v>357</v>
      </c>
      <c r="R500" s="240" t="s">
        <v>357</v>
      </c>
      <c r="S500" s="240" t="s">
        <v>357</v>
      </c>
      <c r="T500" s="240">
        <v>45358</v>
      </c>
      <c r="U500" s="198">
        <v>44992</v>
      </c>
      <c r="V500" s="316">
        <v>45358</v>
      </c>
      <c r="W500" s="516">
        <v>45358</v>
      </c>
      <c r="X500" s="553">
        <v>45046</v>
      </c>
      <c r="Y500" s="517" t="s">
        <v>358</v>
      </c>
    </row>
    <row r="501" spans="1:25" s="115" customFormat="1" ht="34.35" customHeight="1">
      <c r="A501" s="351" t="s">
        <v>2331</v>
      </c>
      <c r="B501" s="319" t="s">
        <v>2340</v>
      </c>
      <c r="C501" s="215" t="s">
        <v>2341</v>
      </c>
      <c r="D501" s="201">
        <v>44587</v>
      </c>
      <c r="E501" s="216" t="s">
        <v>2359</v>
      </c>
      <c r="F501" s="349">
        <v>80</v>
      </c>
      <c r="G501" s="349"/>
      <c r="H501" s="379">
        <f t="shared" si="16"/>
        <v>80</v>
      </c>
      <c r="I501" s="216" t="s">
        <v>392</v>
      </c>
      <c r="J501" s="222" t="s">
        <v>2360</v>
      </c>
      <c r="K501" s="222" t="s">
        <v>2361</v>
      </c>
      <c r="L501" s="222" t="s">
        <v>2362</v>
      </c>
      <c r="M501" s="216" t="s">
        <v>395</v>
      </c>
      <c r="N501" s="229" t="s">
        <v>402</v>
      </c>
      <c r="O501" s="189">
        <v>45317</v>
      </c>
      <c r="P501" s="240" t="s">
        <v>357</v>
      </c>
      <c r="Q501" s="240" t="s">
        <v>357</v>
      </c>
      <c r="R501" s="240" t="s">
        <v>357</v>
      </c>
      <c r="S501" s="240" t="s">
        <v>357</v>
      </c>
      <c r="T501" s="240">
        <v>45317</v>
      </c>
      <c r="U501" s="198">
        <v>44900</v>
      </c>
      <c r="V501" s="316">
        <v>44992</v>
      </c>
      <c r="W501" s="516">
        <v>45016</v>
      </c>
      <c r="X501" s="553">
        <v>45322</v>
      </c>
      <c r="Y501" s="517" t="s">
        <v>374</v>
      </c>
    </row>
    <row r="502" spans="1:25" s="115" customFormat="1" ht="34.35" customHeight="1">
      <c r="A502" s="351" t="s">
        <v>2331</v>
      </c>
      <c r="B502" s="319" t="s">
        <v>2363</v>
      </c>
      <c r="C502" s="222" t="s">
        <v>506</v>
      </c>
      <c r="D502" s="201">
        <v>44587</v>
      </c>
      <c r="E502" s="216" t="s">
        <v>2364</v>
      </c>
      <c r="F502" s="349">
        <v>60</v>
      </c>
      <c r="G502" s="349"/>
      <c r="H502" s="379">
        <f t="shared" si="16"/>
        <v>60</v>
      </c>
      <c r="I502" s="216" t="s">
        <v>1</v>
      </c>
      <c r="J502" s="222" t="s">
        <v>2365</v>
      </c>
      <c r="K502" s="222" t="s">
        <v>377</v>
      </c>
      <c r="L502" s="222" t="s">
        <v>2366</v>
      </c>
      <c r="M502" s="216" t="s">
        <v>347</v>
      </c>
      <c r="N502" s="229" t="s">
        <v>402</v>
      </c>
      <c r="O502" s="189">
        <v>45317</v>
      </c>
      <c r="P502" s="240" t="s">
        <v>357</v>
      </c>
      <c r="Q502" s="240" t="s">
        <v>357</v>
      </c>
      <c r="R502" s="240" t="s">
        <v>357</v>
      </c>
      <c r="S502" s="240" t="s">
        <v>357</v>
      </c>
      <c r="T502" s="240">
        <v>45317</v>
      </c>
      <c r="U502" s="198">
        <v>45317</v>
      </c>
      <c r="V502" s="316">
        <v>45317</v>
      </c>
      <c r="W502" s="516">
        <v>45317</v>
      </c>
      <c r="X502" s="553">
        <v>45317</v>
      </c>
      <c r="Y502" s="517" t="s">
        <v>374</v>
      </c>
    </row>
    <row r="503" spans="1:25" s="115" customFormat="1" ht="34.35" customHeight="1">
      <c r="A503" s="351" t="s">
        <v>2331</v>
      </c>
      <c r="B503" s="293" t="s">
        <v>2363</v>
      </c>
      <c r="C503" s="220" t="s">
        <v>2367</v>
      </c>
      <c r="D503" s="201">
        <v>44550</v>
      </c>
      <c r="E503" s="216" t="s">
        <v>2368</v>
      </c>
      <c r="F503" s="352">
        <v>21</v>
      </c>
      <c r="G503" s="352"/>
      <c r="H503" s="379">
        <f t="shared" si="16"/>
        <v>21</v>
      </c>
      <c r="I503" s="222" t="s">
        <v>1</v>
      </c>
      <c r="J503" s="222" t="s">
        <v>2369</v>
      </c>
      <c r="K503" s="222" t="s">
        <v>2370</v>
      </c>
      <c r="L503" s="222" t="s">
        <v>2371</v>
      </c>
      <c r="M503" s="222" t="s">
        <v>401</v>
      </c>
      <c r="N503" s="229" t="s">
        <v>402</v>
      </c>
      <c r="O503" s="190">
        <v>44915</v>
      </c>
      <c r="P503" s="240" t="s">
        <v>357</v>
      </c>
      <c r="Q503" s="240" t="s">
        <v>357</v>
      </c>
      <c r="R503" s="240" t="s">
        <v>357</v>
      </c>
      <c r="S503" s="198">
        <v>44915</v>
      </c>
      <c r="T503" s="240">
        <v>44915</v>
      </c>
      <c r="U503" s="198">
        <v>44915</v>
      </c>
      <c r="V503" s="516">
        <v>44915</v>
      </c>
      <c r="W503" s="516">
        <v>45279</v>
      </c>
      <c r="X503" s="553">
        <v>45282</v>
      </c>
      <c r="Y503" s="517" t="s">
        <v>374</v>
      </c>
    </row>
    <row r="504" spans="1:25" s="104" customFormat="1" ht="34.35" customHeight="1">
      <c r="A504" s="351" t="s">
        <v>2331</v>
      </c>
      <c r="B504" s="372">
        <v>1604</v>
      </c>
      <c r="C504" s="232" t="s">
        <v>676</v>
      </c>
      <c r="D504" s="201">
        <v>44797</v>
      </c>
      <c r="E504" s="216" t="s">
        <v>2372</v>
      </c>
      <c r="F504" s="330">
        <v>88</v>
      </c>
      <c r="G504" s="330">
        <v>0</v>
      </c>
      <c r="H504" s="330">
        <v>88</v>
      </c>
      <c r="I504" s="232" t="s">
        <v>1</v>
      </c>
      <c r="J504" s="361">
        <v>30062369</v>
      </c>
      <c r="K504" s="222"/>
      <c r="L504" s="394" t="s">
        <v>2373</v>
      </c>
      <c r="M504" s="232" t="s">
        <v>486</v>
      </c>
      <c r="N504" s="331" t="s">
        <v>402</v>
      </c>
      <c r="O504" s="359">
        <v>45528</v>
      </c>
      <c r="P504" s="333">
        <v>0</v>
      </c>
      <c r="Q504" s="333">
        <v>0</v>
      </c>
      <c r="R504" s="333">
        <v>0</v>
      </c>
      <c r="S504" s="333">
        <v>0</v>
      </c>
      <c r="T504" s="333">
        <v>0</v>
      </c>
      <c r="U504" s="333">
        <v>0</v>
      </c>
      <c r="V504" s="199">
        <v>45528</v>
      </c>
      <c r="W504" s="316">
        <v>45527</v>
      </c>
      <c r="X504" s="554">
        <v>45527</v>
      </c>
      <c r="Y504" s="517" t="s">
        <v>374</v>
      </c>
    </row>
    <row r="505" spans="1:25" s="115" customFormat="1" ht="34.35" customHeight="1" outlineLevel="2">
      <c r="A505" s="351" t="s">
        <v>2331</v>
      </c>
      <c r="B505" s="293" t="s">
        <v>2374</v>
      </c>
      <c r="C505" s="222" t="s">
        <v>506</v>
      </c>
      <c r="D505" s="201">
        <v>44550</v>
      </c>
      <c r="E505" s="216" t="s">
        <v>2375</v>
      </c>
      <c r="F505" s="347">
        <v>25</v>
      </c>
      <c r="G505" s="347"/>
      <c r="H505" s="379">
        <f t="shared" si="16"/>
        <v>25</v>
      </c>
      <c r="I505" s="222" t="s">
        <v>1</v>
      </c>
      <c r="J505" s="222" t="s">
        <v>2376</v>
      </c>
      <c r="K505" s="222" t="s">
        <v>2377</v>
      </c>
      <c r="L505" s="222" t="s">
        <v>2373</v>
      </c>
      <c r="M505" s="222" t="s">
        <v>465</v>
      </c>
      <c r="N505" s="229" t="s">
        <v>402</v>
      </c>
      <c r="O505" s="190">
        <v>44732</v>
      </c>
      <c r="P505" s="240" t="s">
        <v>357</v>
      </c>
      <c r="Q505" s="240" t="s">
        <v>357</v>
      </c>
      <c r="R505" s="240" t="s">
        <v>357</v>
      </c>
      <c r="S505" s="198">
        <v>44732</v>
      </c>
      <c r="T505" s="240">
        <v>44732</v>
      </c>
      <c r="U505" s="198">
        <v>44834</v>
      </c>
      <c r="V505" s="515" t="s">
        <v>2378</v>
      </c>
      <c r="W505" s="516">
        <v>45012</v>
      </c>
      <c r="X505" s="553">
        <v>45291</v>
      </c>
      <c r="Y505" s="517" t="s">
        <v>374</v>
      </c>
    </row>
    <row r="506" spans="1:25" s="115" customFormat="1" ht="34.35" customHeight="1">
      <c r="A506" s="351" t="s">
        <v>2331</v>
      </c>
      <c r="B506" s="404" t="s">
        <v>2379</v>
      </c>
      <c r="C506" s="222" t="s">
        <v>506</v>
      </c>
      <c r="D506" s="201">
        <v>44587</v>
      </c>
      <c r="E506" s="222" t="s">
        <v>2380</v>
      </c>
      <c r="F506" s="347">
        <v>80</v>
      </c>
      <c r="G506" s="347"/>
      <c r="H506" s="379">
        <f>F506-G506</f>
        <v>80</v>
      </c>
      <c r="I506" s="222" t="s">
        <v>392</v>
      </c>
      <c r="J506" s="222" t="s">
        <v>2381</v>
      </c>
      <c r="K506" s="222" t="s">
        <v>2382</v>
      </c>
      <c r="L506" s="222" t="s">
        <v>2383</v>
      </c>
      <c r="M506" s="222" t="s">
        <v>395</v>
      </c>
      <c r="N506" s="229" t="s">
        <v>402</v>
      </c>
      <c r="O506" s="189">
        <v>45317</v>
      </c>
      <c r="P506" s="240" t="s">
        <v>357</v>
      </c>
      <c r="Q506" s="240" t="s">
        <v>357</v>
      </c>
      <c r="R506" s="240" t="s">
        <v>357</v>
      </c>
      <c r="S506" s="240" t="s">
        <v>357</v>
      </c>
      <c r="T506" s="240">
        <v>45317</v>
      </c>
      <c r="U506" s="198">
        <v>45317</v>
      </c>
      <c r="V506" s="516">
        <v>44957</v>
      </c>
      <c r="W506" s="516">
        <v>45061</v>
      </c>
      <c r="X506" s="553">
        <v>45061</v>
      </c>
      <c r="Y506" s="517" t="s">
        <v>350</v>
      </c>
    </row>
    <row r="507" spans="1:25" s="115" customFormat="1" ht="34.35" customHeight="1">
      <c r="A507" s="351" t="s">
        <v>2331</v>
      </c>
      <c r="B507" s="404" t="s">
        <v>2379</v>
      </c>
      <c r="C507" s="222" t="s">
        <v>506</v>
      </c>
      <c r="D507" s="201">
        <v>44587</v>
      </c>
      <c r="E507" s="222" t="s">
        <v>2384</v>
      </c>
      <c r="F507" s="347">
        <v>80</v>
      </c>
      <c r="G507" s="347"/>
      <c r="H507" s="379">
        <f>F507-G507</f>
        <v>80</v>
      </c>
      <c r="I507" s="222" t="s">
        <v>1</v>
      </c>
      <c r="J507" s="222" t="s">
        <v>2385</v>
      </c>
      <c r="K507" s="222" t="s">
        <v>377</v>
      </c>
      <c r="L507" s="222" t="s">
        <v>2386</v>
      </c>
      <c r="M507" s="216" t="s">
        <v>347</v>
      </c>
      <c r="N507" s="229" t="s">
        <v>402</v>
      </c>
      <c r="O507" s="189">
        <v>45317</v>
      </c>
      <c r="P507" s="240" t="s">
        <v>357</v>
      </c>
      <c r="Q507" s="240" t="s">
        <v>357</v>
      </c>
      <c r="R507" s="240" t="s">
        <v>357</v>
      </c>
      <c r="S507" s="240" t="s">
        <v>357</v>
      </c>
      <c r="T507" s="240">
        <v>45317</v>
      </c>
      <c r="U507" s="198">
        <v>45317</v>
      </c>
      <c r="V507" s="516">
        <v>45317</v>
      </c>
      <c r="W507" s="516">
        <v>45317</v>
      </c>
      <c r="X507" s="553">
        <v>45387</v>
      </c>
      <c r="Y507" s="517" t="s">
        <v>374</v>
      </c>
    </row>
    <row r="508" spans="1:25" s="115" customFormat="1" ht="34.35" customHeight="1">
      <c r="A508" s="351" t="s">
        <v>2331</v>
      </c>
      <c r="B508" s="404" t="s">
        <v>2379</v>
      </c>
      <c r="C508" s="222" t="s">
        <v>506</v>
      </c>
      <c r="D508" s="201">
        <v>44587</v>
      </c>
      <c r="E508" s="216" t="s">
        <v>2387</v>
      </c>
      <c r="F508" s="347">
        <v>98</v>
      </c>
      <c r="G508" s="347"/>
      <c r="H508" s="379">
        <f>F508-G508</f>
        <v>98</v>
      </c>
      <c r="I508" s="222" t="s">
        <v>392</v>
      </c>
      <c r="J508" s="222" t="s">
        <v>2388</v>
      </c>
      <c r="K508" s="222"/>
      <c r="L508" s="222" t="s">
        <v>2389</v>
      </c>
      <c r="M508" s="216" t="s">
        <v>395</v>
      </c>
      <c r="N508" s="229" t="s">
        <v>402</v>
      </c>
      <c r="O508" s="189">
        <v>45317</v>
      </c>
      <c r="P508" s="240" t="s">
        <v>357</v>
      </c>
      <c r="Q508" s="240" t="s">
        <v>357</v>
      </c>
      <c r="R508" s="240" t="s">
        <v>357</v>
      </c>
      <c r="S508" s="240" t="s">
        <v>357</v>
      </c>
      <c r="T508" s="240">
        <v>45317</v>
      </c>
      <c r="U508" s="198">
        <v>45047</v>
      </c>
      <c r="V508" s="516">
        <v>45047</v>
      </c>
      <c r="W508" s="516">
        <v>45170</v>
      </c>
      <c r="X508" s="553">
        <v>45231</v>
      </c>
      <c r="Y508" s="517" t="s">
        <v>350</v>
      </c>
    </row>
    <row r="509" spans="1:25" s="115" customFormat="1" ht="34.35" customHeight="1">
      <c r="A509" s="351" t="s">
        <v>2331</v>
      </c>
      <c r="B509" s="404" t="s">
        <v>2379</v>
      </c>
      <c r="C509" s="222" t="s">
        <v>506</v>
      </c>
      <c r="D509" s="201">
        <v>44550</v>
      </c>
      <c r="E509" s="216" t="s">
        <v>2390</v>
      </c>
      <c r="F509" s="330">
        <v>34</v>
      </c>
      <c r="G509" s="330"/>
      <c r="H509" s="382">
        <f t="shared" ref="H509:H564" si="17">F509-G509</f>
        <v>34</v>
      </c>
      <c r="I509" s="216" t="s">
        <v>1</v>
      </c>
      <c r="J509" s="216" t="s">
        <v>2391</v>
      </c>
      <c r="K509" s="216" t="s">
        <v>2392</v>
      </c>
      <c r="L509" s="216" t="s">
        <v>2393</v>
      </c>
      <c r="M509" s="222" t="s">
        <v>401</v>
      </c>
      <c r="N509" s="229" t="s">
        <v>402</v>
      </c>
      <c r="O509" s="190">
        <v>44915</v>
      </c>
      <c r="P509" s="240" t="s">
        <v>357</v>
      </c>
      <c r="Q509" s="240" t="s">
        <v>357</v>
      </c>
      <c r="R509" s="240" t="s">
        <v>357</v>
      </c>
      <c r="S509" s="198">
        <v>44915</v>
      </c>
      <c r="T509" s="240">
        <v>44915</v>
      </c>
      <c r="U509" s="198">
        <v>44915</v>
      </c>
      <c r="V509" s="199">
        <v>44915</v>
      </c>
      <c r="W509" s="516">
        <v>45016</v>
      </c>
      <c r="X509" s="553">
        <v>45291</v>
      </c>
      <c r="Y509" s="517" t="s">
        <v>374</v>
      </c>
    </row>
    <row r="510" spans="1:25" s="115" customFormat="1" ht="34.35" customHeight="1">
      <c r="A510" s="351" t="s">
        <v>2331</v>
      </c>
      <c r="B510" s="372">
        <v>1605</v>
      </c>
      <c r="C510" s="232" t="s">
        <v>676</v>
      </c>
      <c r="D510" s="201">
        <v>44797</v>
      </c>
      <c r="E510" s="216" t="s">
        <v>2394</v>
      </c>
      <c r="F510" s="330">
        <v>51</v>
      </c>
      <c r="G510" s="330">
        <v>0</v>
      </c>
      <c r="H510" s="330">
        <v>51</v>
      </c>
      <c r="I510" s="232" t="s">
        <v>1</v>
      </c>
      <c r="J510" s="361">
        <v>30062439</v>
      </c>
      <c r="K510" s="216"/>
      <c r="L510" s="232" t="s">
        <v>2395</v>
      </c>
      <c r="M510" s="232" t="s">
        <v>486</v>
      </c>
      <c r="N510" s="331" t="s">
        <v>402</v>
      </c>
      <c r="O510" s="359">
        <v>45528</v>
      </c>
      <c r="P510" s="333">
        <v>0</v>
      </c>
      <c r="Q510" s="333">
        <v>0</v>
      </c>
      <c r="R510" s="333">
        <v>0</v>
      </c>
      <c r="S510" s="333">
        <v>0</v>
      </c>
      <c r="T510" s="333">
        <v>0</v>
      </c>
      <c r="U510" s="333">
        <v>0</v>
      </c>
      <c r="V510" s="199">
        <v>45528</v>
      </c>
      <c r="W510" s="516">
        <v>45528</v>
      </c>
      <c r="X510" s="553">
        <v>45322</v>
      </c>
      <c r="Y510" s="517" t="s">
        <v>358</v>
      </c>
    </row>
    <row r="511" spans="1:25" s="115" customFormat="1" ht="34.35" customHeight="1">
      <c r="A511" s="351" t="s">
        <v>2331</v>
      </c>
      <c r="B511" s="372">
        <v>1605</v>
      </c>
      <c r="C511" s="232" t="s">
        <v>2396</v>
      </c>
      <c r="D511" s="201">
        <v>44797</v>
      </c>
      <c r="E511" s="216" t="s">
        <v>2397</v>
      </c>
      <c r="F511" s="330">
        <v>44</v>
      </c>
      <c r="G511" s="330">
        <v>0</v>
      </c>
      <c r="H511" s="330">
        <v>44</v>
      </c>
      <c r="I511" s="232" t="s">
        <v>392</v>
      </c>
      <c r="J511" s="361">
        <v>30062347</v>
      </c>
      <c r="K511" s="216"/>
      <c r="L511" s="232" t="s">
        <v>2398</v>
      </c>
      <c r="M511" s="232" t="s">
        <v>492</v>
      </c>
      <c r="N511" s="331" t="s">
        <v>402</v>
      </c>
      <c r="O511" s="359">
        <v>45528</v>
      </c>
      <c r="P511" s="333">
        <v>0</v>
      </c>
      <c r="Q511" s="333">
        <v>0</v>
      </c>
      <c r="R511" s="333">
        <v>0</v>
      </c>
      <c r="S511" s="333">
        <v>0</v>
      </c>
      <c r="T511" s="333">
        <v>0</v>
      </c>
      <c r="U511" s="333">
        <v>0</v>
      </c>
      <c r="V511" s="199">
        <v>45528</v>
      </c>
      <c r="W511" s="516">
        <v>45528</v>
      </c>
      <c r="X511" s="553">
        <v>45169</v>
      </c>
      <c r="Y511" s="517" t="s">
        <v>374</v>
      </c>
    </row>
    <row r="512" spans="1:25" s="115" customFormat="1" ht="34.35" customHeight="1" outlineLevel="2">
      <c r="A512" s="351" t="s">
        <v>2331</v>
      </c>
      <c r="B512" s="291" t="s">
        <v>2399</v>
      </c>
      <c r="C512" s="220" t="s">
        <v>1351</v>
      </c>
      <c r="D512" s="201">
        <v>44550</v>
      </c>
      <c r="E512" s="216" t="s">
        <v>2400</v>
      </c>
      <c r="F512" s="330">
        <v>49</v>
      </c>
      <c r="G512" s="330"/>
      <c r="H512" s="382">
        <f t="shared" si="17"/>
        <v>49</v>
      </c>
      <c r="I512" s="216" t="s">
        <v>1</v>
      </c>
      <c r="J512" s="216" t="s">
        <v>2401</v>
      </c>
      <c r="K512" s="216" t="s">
        <v>2402</v>
      </c>
      <c r="L512" s="216" t="s">
        <v>2403</v>
      </c>
      <c r="M512" s="216" t="s">
        <v>401</v>
      </c>
      <c r="N512" s="229" t="s">
        <v>402</v>
      </c>
      <c r="O512" s="190">
        <v>44915</v>
      </c>
      <c r="P512" s="240" t="s">
        <v>357</v>
      </c>
      <c r="Q512" s="240" t="s">
        <v>357</v>
      </c>
      <c r="R512" s="240" t="s">
        <v>357</v>
      </c>
      <c r="S512" s="198">
        <v>44915</v>
      </c>
      <c r="T512" s="240">
        <v>44915</v>
      </c>
      <c r="U512" s="198">
        <v>45194</v>
      </c>
      <c r="V512" s="516">
        <v>45194</v>
      </c>
      <c r="W512" s="516">
        <v>45306</v>
      </c>
      <c r="X512" s="553">
        <v>45413</v>
      </c>
      <c r="Y512" s="517" t="s">
        <v>374</v>
      </c>
    </row>
    <row r="513" spans="1:25" s="115" customFormat="1" ht="34.35" customHeight="1" outlineLevel="2">
      <c r="A513" s="351" t="s">
        <v>2331</v>
      </c>
      <c r="B513" s="291" t="s">
        <v>2399</v>
      </c>
      <c r="C513" s="220" t="s">
        <v>2404</v>
      </c>
      <c r="D513" s="201">
        <v>44550</v>
      </c>
      <c r="E513" s="216" t="s">
        <v>2400</v>
      </c>
      <c r="F513" s="330">
        <v>36</v>
      </c>
      <c r="G513" s="330"/>
      <c r="H513" s="382">
        <f t="shared" si="17"/>
        <v>36</v>
      </c>
      <c r="I513" s="216" t="s">
        <v>1</v>
      </c>
      <c r="J513" s="216" t="s">
        <v>2405</v>
      </c>
      <c r="K513" s="216" t="s">
        <v>2406</v>
      </c>
      <c r="L513" s="216" t="s">
        <v>2407</v>
      </c>
      <c r="M513" s="216" t="s">
        <v>401</v>
      </c>
      <c r="N513" s="229" t="s">
        <v>402</v>
      </c>
      <c r="O513" s="190">
        <v>44915</v>
      </c>
      <c r="P513" s="240" t="s">
        <v>357</v>
      </c>
      <c r="Q513" s="240" t="s">
        <v>357</v>
      </c>
      <c r="R513" s="240" t="s">
        <v>357</v>
      </c>
      <c r="S513" s="198">
        <v>44915</v>
      </c>
      <c r="T513" s="240">
        <v>44915</v>
      </c>
      <c r="U513" s="198">
        <v>45054</v>
      </c>
      <c r="V513" s="516">
        <v>45054</v>
      </c>
      <c r="W513" s="516">
        <v>45203</v>
      </c>
      <c r="X513" s="553">
        <v>45352</v>
      </c>
      <c r="Y513" s="517" t="s">
        <v>374</v>
      </c>
    </row>
    <row r="514" spans="1:25" s="115" customFormat="1" ht="34.35" customHeight="1" outlineLevel="2">
      <c r="A514" s="351" t="s">
        <v>2331</v>
      </c>
      <c r="B514" s="291" t="s">
        <v>2399</v>
      </c>
      <c r="C514" s="147" t="s">
        <v>2408</v>
      </c>
      <c r="D514" s="147"/>
      <c r="E514" s="149" t="s">
        <v>2409</v>
      </c>
      <c r="F514" s="346">
        <v>77</v>
      </c>
      <c r="G514" s="346"/>
      <c r="H514" s="380">
        <f t="shared" si="17"/>
        <v>77</v>
      </c>
      <c r="I514" s="204" t="s">
        <v>1</v>
      </c>
      <c r="J514" s="204" t="s">
        <v>2410</v>
      </c>
      <c r="K514" s="222" t="s">
        <v>2411</v>
      </c>
      <c r="L514" s="204" t="s">
        <v>2412</v>
      </c>
      <c r="M514" s="149" t="s">
        <v>347</v>
      </c>
      <c r="N514" s="205">
        <v>2013</v>
      </c>
      <c r="O514" s="191" t="s">
        <v>357</v>
      </c>
      <c r="P514" s="240">
        <v>44718</v>
      </c>
      <c r="Q514" s="240">
        <v>44718</v>
      </c>
      <c r="R514" s="240">
        <v>44865</v>
      </c>
      <c r="S514" s="198">
        <v>44865</v>
      </c>
      <c r="T514" s="240">
        <v>44865</v>
      </c>
      <c r="U514" s="198">
        <v>44935</v>
      </c>
      <c r="V514" s="516">
        <v>44935</v>
      </c>
      <c r="W514" s="516">
        <v>45124</v>
      </c>
      <c r="X514" s="553">
        <v>45079</v>
      </c>
      <c r="Y514" s="517" t="s">
        <v>350</v>
      </c>
    </row>
    <row r="515" spans="1:25" s="115" customFormat="1" ht="34.35" customHeight="1" outlineLevel="2">
      <c r="A515" s="351" t="s">
        <v>2331</v>
      </c>
      <c r="B515" s="291" t="s">
        <v>2413</v>
      </c>
      <c r="C515" s="220" t="s">
        <v>2414</v>
      </c>
      <c r="D515" s="220"/>
      <c r="E515" s="216" t="s">
        <v>2415</v>
      </c>
      <c r="F515" s="347">
        <v>8</v>
      </c>
      <c r="G515" s="347"/>
      <c r="H515" s="379">
        <f t="shared" si="17"/>
        <v>8</v>
      </c>
      <c r="I515" s="222" t="s">
        <v>1</v>
      </c>
      <c r="J515" s="222" t="s">
        <v>2416</v>
      </c>
      <c r="K515" s="222" t="s">
        <v>2417</v>
      </c>
      <c r="L515" s="222" t="s">
        <v>2418</v>
      </c>
      <c r="M515" s="216" t="s">
        <v>371</v>
      </c>
      <c r="N515" s="229">
        <v>2013</v>
      </c>
      <c r="O515" s="191" t="s">
        <v>357</v>
      </c>
      <c r="P515" s="240">
        <v>44358</v>
      </c>
      <c r="Q515" s="240">
        <v>44703</v>
      </c>
      <c r="R515" s="240">
        <v>44703</v>
      </c>
      <c r="S515" s="198">
        <v>44703</v>
      </c>
      <c r="T515" s="240">
        <v>44703</v>
      </c>
      <c r="U515" s="198">
        <v>44802</v>
      </c>
      <c r="V515" s="316">
        <v>44837</v>
      </c>
      <c r="W515" s="316">
        <v>44995</v>
      </c>
      <c r="X515" s="554">
        <v>45026</v>
      </c>
      <c r="Y515" s="517" t="s">
        <v>350</v>
      </c>
    </row>
    <row r="516" spans="1:25" s="115" customFormat="1" ht="34.35" customHeight="1" outlineLevel="2">
      <c r="A516" s="351" t="s">
        <v>2331</v>
      </c>
      <c r="B516" s="291" t="s">
        <v>2413</v>
      </c>
      <c r="C516" s="220" t="s">
        <v>2414</v>
      </c>
      <c r="D516" s="220"/>
      <c r="E516" s="216" t="s">
        <v>2419</v>
      </c>
      <c r="F516" s="347">
        <v>64</v>
      </c>
      <c r="G516" s="347"/>
      <c r="H516" s="379">
        <f t="shared" si="17"/>
        <v>64</v>
      </c>
      <c r="I516" s="222" t="s">
        <v>1</v>
      </c>
      <c r="J516" s="222" t="s">
        <v>2420</v>
      </c>
      <c r="K516" s="222" t="s">
        <v>377</v>
      </c>
      <c r="L516" s="222" t="s">
        <v>2418</v>
      </c>
      <c r="M516" s="216" t="s">
        <v>347</v>
      </c>
      <c r="N516" s="229">
        <v>2013</v>
      </c>
      <c r="O516" s="191" t="s">
        <v>357</v>
      </c>
      <c r="P516" s="240">
        <v>44473</v>
      </c>
      <c r="Q516" s="240">
        <v>44865</v>
      </c>
      <c r="R516" s="240">
        <v>44865</v>
      </c>
      <c r="S516" s="198">
        <v>44865</v>
      </c>
      <c r="T516" s="240">
        <v>44865</v>
      </c>
      <c r="U516" s="198">
        <v>44911</v>
      </c>
      <c r="V516" s="316">
        <v>45174</v>
      </c>
      <c r="W516" s="516">
        <v>45352</v>
      </c>
      <c r="X516" s="553">
        <v>45497</v>
      </c>
      <c r="Y516" s="517" t="s">
        <v>374</v>
      </c>
    </row>
    <row r="517" spans="1:25" s="104" customFormat="1" ht="34.35" customHeight="1" outlineLevel="2">
      <c r="A517" s="351" t="s">
        <v>2331</v>
      </c>
      <c r="B517" s="291" t="s">
        <v>2413</v>
      </c>
      <c r="C517" s="220" t="s">
        <v>2414</v>
      </c>
      <c r="D517" s="220"/>
      <c r="E517" s="217" t="s">
        <v>2421</v>
      </c>
      <c r="F517" s="347">
        <v>80</v>
      </c>
      <c r="G517" s="327">
        <v>8</v>
      </c>
      <c r="H517" s="379">
        <f t="shared" si="17"/>
        <v>72</v>
      </c>
      <c r="I517" s="222" t="s">
        <v>1</v>
      </c>
      <c r="J517" s="222" t="s">
        <v>2422</v>
      </c>
      <c r="K517" s="222" t="s">
        <v>2423</v>
      </c>
      <c r="L517" s="222" t="s">
        <v>2424</v>
      </c>
      <c r="M517" s="216" t="s">
        <v>347</v>
      </c>
      <c r="N517" s="229">
        <v>2013</v>
      </c>
      <c r="O517" s="191" t="s">
        <v>357</v>
      </c>
      <c r="P517" s="240">
        <v>44452</v>
      </c>
      <c r="Q517" s="240">
        <v>44851</v>
      </c>
      <c r="R517" s="240">
        <v>44851</v>
      </c>
      <c r="S517" s="198">
        <v>44851</v>
      </c>
      <c r="T517" s="240">
        <v>44851</v>
      </c>
      <c r="U517" s="198">
        <v>44851</v>
      </c>
      <c r="V517" s="316">
        <v>45174</v>
      </c>
      <c r="W517" s="516">
        <v>45174</v>
      </c>
      <c r="X517" s="553">
        <v>45174</v>
      </c>
      <c r="Y517" s="517" t="s">
        <v>374</v>
      </c>
    </row>
    <row r="518" spans="1:25" s="104" customFormat="1" ht="34.35" customHeight="1" outlineLevel="2">
      <c r="A518" s="351" t="s">
        <v>2331</v>
      </c>
      <c r="B518" s="318" t="s">
        <v>2413</v>
      </c>
      <c r="C518" s="215" t="s">
        <v>2425</v>
      </c>
      <c r="D518" s="201">
        <v>44596</v>
      </c>
      <c r="E518" s="217" t="s">
        <v>2426</v>
      </c>
      <c r="F518" s="330">
        <v>80</v>
      </c>
      <c r="G518" s="327">
        <v>35</v>
      </c>
      <c r="H518" s="379">
        <f>F518-G518</f>
        <v>45</v>
      </c>
      <c r="I518" s="222" t="s">
        <v>392</v>
      </c>
      <c r="J518" s="222" t="s">
        <v>2427</v>
      </c>
      <c r="K518" s="222"/>
      <c r="L518" s="222" t="s">
        <v>999</v>
      </c>
      <c r="M518" s="216" t="s">
        <v>395</v>
      </c>
      <c r="N518" s="229" t="s">
        <v>402</v>
      </c>
      <c r="O518" s="189">
        <v>45326</v>
      </c>
      <c r="P518" s="240" t="s">
        <v>357</v>
      </c>
      <c r="Q518" s="240" t="s">
        <v>357</v>
      </c>
      <c r="R518" s="240" t="s">
        <v>357</v>
      </c>
      <c r="S518" s="240" t="s">
        <v>357</v>
      </c>
      <c r="T518" s="240">
        <v>45326</v>
      </c>
      <c r="U518" s="198">
        <v>45326</v>
      </c>
      <c r="V518" s="199">
        <v>45326</v>
      </c>
      <c r="W518" s="516">
        <v>45326</v>
      </c>
      <c r="X518" s="553">
        <v>45326</v>
      </c>
      <c r="Y518" s="517" t="s">
        <v>374</v>
      </c>
    </row>
    <row r="519" spans="1:25" s="104" customFormat="1" ht="34.35" customHeight="1" outlineLevel="2">
      <c r="A519" s="351" t="s">
        <v>2331</v>
      </c>
      <c r="B519" s="291" t="s">
        <v>2413</v>
      </c>
      <c r="C519" s="220" t="s">
        <v>2428</v>
      </c>
      <c r="D519" s="201">
        <v>44550</v>
      </c>
      <c r="E519" s="216" t="s">
        <v>2429</v>
      </c>
      <c r="F519" s="347">
        <v>100</v>
      </c>
      <c r="G519" s="347"/>
      <c r="H519" s="379">
        <f>F519-G519</f>
        <v>100</v>
      </c>
      <c r="I519" s="222" t="s">
        <v>1</v>
      </c>
      <c r="J519" s="222" t="s">
        <v>2430</v>
      </c>
      <c r="K519" s="222" t="s">
        <v>377</v>
      </c>
      <c r="L519" s="222" t="s">
        <v>2431</v>
      </c>
      <c r="M519" s="216" t="s">
        <v>347</v>
      </c>
      <c r="N519" s="229" t="s">
        <v>402</v>
      </c>
      <c r="O519" s="190">
        <v>45280</v>
      </c>
      <c r="P519" s="240" t="s">
        <v>357</v>
      </c>
      <c r="Q519" s="240" t="s">
        <v>357</v>
      </c>
      <c r="R519" s="240" t="s">
        <v>357</v>
      </c>
      <c r="S519" s="198">
        <v>45280</v>
      </c>
      <c r="T519" s="240">
        <v>45280</v>
      </c>
      <c r="U519" s="198">
        <v>45280</v>
      </c>
      <c r="V519" s="316">
        <v>45280</v>
      </c>
      <c r="W519" s="516">
        <v>45280</v>
      </c>
      <c r="X519" s="553">
        <v>45280</v>
      </c>
      <c r="Y519" s="517" t="s">
        <v>358</v>
      </c>
    </row>
    <row r="520" spans="1:25" s="104" customFormat="1" ht="34.35" customHeight="1" outlineLevel="2">
      <c r="A520" s="351" t="s">
        <v>2331</v>
      </c>
      <c r="B520" s="291" t="s">
        <v>2413</v>
      </c>
      <c r="C520" s="220" t="s">
        <v>2432</v>
      </c>
      <c r="D520" s="201">
        <v>44550</v>
      </c>
      <c r="E520" s="216" t="s">
        <v>2429</v>
      </c>
      <c r="F520" s="347">
        <v>100</v>
      </c>
      <c r="G520" s="347"/>
      <c r="H520" s="379">
        <f t="shared" si="17"/>
        <v>100</v>
      </c>
      <c r="I520" s="222" t="s">
        <v>1</v>
      </c>
      <c r="J520" s="222" t="s">
        <v>2433</v>
      </c>
      <c r="K520" s="222" t="s">
        <v>377</v>
      </c>
      <c r="L520" s="222" t="s">
        <v>2434</v>
      </c>
      <c r="M520" s="216" t="s">
        <v>347</v>
      </c>
      <c r="N520" s="229" t="s">
        <v>402</v>
      </c>
      <c r="O520" s="190">
        <v>45280</v>
      </c>
      <c r="P520" s="240" t="s">
        <v>357</v>
      </c>
      <c r="Q520" s="240" t="s">
        <v>357</v>
      </c>
      <c r="R520" s="240" t="s">
        <v>357</v>
      </c>
      <c r="S520" s="198">
        <v>45280</v>
      </c>
      <c r="T520" s="240">
        <v>45280</v>
      </c>
      <c r="U520" s="198">
        <v>45280</v>
      </c>
      <c r="V520" s="316">
        <v>45280</v>
      </c>
      <c r="W520" s="516">
        <v>45280</v>
      </c>
      <c r="X520" s="553">
        <v>45280</v>
      </c>
      <c r="Y520" s="517" t="s">
        <v>358</v>
      </c>
    </row>
    <row r="521" spans="1:25" s="104" customFormat="1" ht="34.35" customHeight="1" outlineLevel="2">
      <c r="A521" s="351" t="s">
        <v>2331</v>
      </c>
      <c r="B521" s="318" t="s">
        <v>2435</v>
      </c>
      <c r="C521" s="215" t="s">
        <v>2436</v>
      </c>
      <c r="D521" s="215"/>
      <c r="E521" s="222" t="s">
        <v>2437</v>
      </c>
      <c r="F521" s="347">
        <v>80</v>
      </c>
      <c r="G521" s="330"/>
      <c r="H521" s="379">
        <f t="shared" si="17"/>
        <v>80</v>
      </c>
      <c r="I521" s="216" t="s">
        <v>1</v>
      </c>
      <c r="J521" s="222" t="s">
        <v>2438</v>
      </c>
      <c r="K521" s="222" t="s">
        <v>2439</v>
      </c>
      <c r="L521" s="222" t="s">
        <v>2440</v>
      </c>
      <c r="M521" s="216" t="s">
        <v>347</v>
      </c>
      <c r="N521" s="219">
        <v>2013</v>
      </c>
      <c r="O521" s="191" t="s">
        <v>357</v>
      </c>
      <c r="P521" s="240">
        <v>44803</v>
      </c>
      <c r="Q521" s="240">
        <v>44803</v>
      </c>
      <c r="R521" s="240">
        <v>44803</v>
      </c>
      <c r="S521" s="199">
        <v>44803</v>
      </c>
      <c r="T521" s="240">
        <v>44803</v>
      </c>
      <c r="U521" s="198">
        <v>45121</v>
      </c>
      <c r="V521" s="316">
        <v>45121</v>
      </c>
      <c r="W521" s="516">
        <v>45366</v>
      </c>
      <c r="X521" s="553">
        <v>45366</v>
      </c>
      <c r="Y521" s="517" t="s">
        <v>350</v>
      </c>
    </row>
    <row r="522" spans="1:25" s="115" customFormat="1" ht="34.35" customHeight="1" outlineLevel="2">
      <c r="A522" s="351" t="s">
        <v>2331</v>
      </c>
      <c r="B522" s="323" t="s">
        <v>2435</v>
      </c>
      <c r="C522" s="216" t="s">
        <v>2436</v>
      </c>
      <c r="D522" s="201">
        <v>44550</v>
      </c>
      <c r="E522" s="216" t="s">
        <v>2441</v>
      </c>
      <c r="F522" s="330">
        <v>99</v>
      </c>
      <c r="G522" s="330"/>
      <c r="H522" s="379">
        <f t="shared" si="17"/>
        <v>99</v>
      </c>
      <c r="I522" s="216" t="s">
        <v>1</v>
      </c>
      <c r="J522" s="222" t="s">
        <v>2442</v>
      </c>
      <c r="K522" s="222" t="s">
        <v>377</v>
      </c>
      <c r="L522" s="222" t="s">
        <v>2443</v>
      </c>
      <c r="M522" s="216" t="s">
        <v>347</v>
      </c>
      <c r="N522" s="219" t="s">
        <v>402</v>
      </c>
      <c r="O522" s="191">
        <v>45280</v>
      </c>
      <c r="P522" s="240" t="s">
        <v>357</v>
      </c>
      <c r="Q522" s="240" t="s">
        <v>357</v>
      </c>
      <c r="R522" s="240" t="s">
        <v>357</v>
      </c>
      <c r="S522" s="199">
        <v>45280</v>
      </c>
      <c r="T522" s="240">
        <v>45280</v>
      </c>
      <c r="U522" s="198">
        <v>45280</v>
      </c>
      <c r="V522" s="316">
        <v>45180</v>
      </c>
      <c r="W522" s="516">
        <v>45180</v>
      </c>
      <c r="X522" s="553">
        <v>45180</v>
      </c>
      <c r="Y522" s="517" t="s">
        <v>374</v>
      </c>
    </row>
    <row r="523" spans="1:25" s="115" customFormat="1" ht="34.35" customHeight="1" outlineLevel="2">
      <c r="A523" s="351" t="s">
        <v>2331</v>
      </c>
      <c r="B523" s="323" t="s">
        <v>2435</v>
      </c>
      <c r="C523" s="149" t="s">
        <v>2444</v>
      </c>
      <c r="D523" s="149"/>
      <c r="E523" s="149" t="s">
        <v>2445</v>
      </c>
      <c r="F523" s="334">
        <v>62</v>
      </c>
      <c r="G523" s="334"/>
      <c r="H523" s="380">
        <f t="shared" si="17"/>
        <v>62</v>
      </c>
      <c r="I523" s="149" t="s">
        <v>1</v>
      </c>
      <c r="J523" s="204" t="s">
        <v>2446</v>
      </c>
      <c r="K523" s="222" t="s">
        <v>2447</v>
      </c>
      <c r="L523" s="204" t="s">
        <v>2448</v>
      </c>
      <c r="M523" s="149" t="s">
        <v>347</v>
      </c>
      <c r="N523" s="151">
        <v>2013</v>
      </c>
      <c r="O523" s="191" t="s">
        <v>357</v>
      </c>
      <c r="P523" s="240">
        <v>44440</v>
      </c>
      <c r="Q523" s="240">
        <v>44651</v>
      </c>
      <c r="R523" s="240">
        <v>44651</v>
      </c>
      <c r="S523" s="199">
        <v>44805</v>
      </c>
      <c r="T523" s="240">
        <v>44805</v>
      </c>
      <c r="U523" s="198">
        <v>44986</v>
      </c>
      <c r="V523" s="316">
        <v>45016</v>
      </c>
      <c r="W523" s="516">
        <v>45016</v>
      </c>
      <c r="X523" s="553">
        <v>45082</v>
      </c>
      <c r="Y523" s="517" t="s">
        <v>350</v>
      </c>
    </row>
    <row r="524" spans="1:25" s="115" customFormat="1" ht="34.35" customHeight="1" outlineLevel="2">
      <c r="A524" s="351" t="s">
        <v>2331</v>
      </c>
      <c r="B524" s="323" t="s">
        <v>2435</v>
      </c>
      <c r="C524" s="216" t="s">
        <v>506</v>
      </c>
      <c r="D524" s="201">
        <v>44587</v>
      </c>
      <c r="E524" s="216" t="s">
        <v>2441</v>
      </c>
      <c r="F524" s="330">
        <v>18</v>
      </c>
      <c r="G524" s="330"/>
      <c r="H524" s="379">
        <f>F524-G524</f>
        <v>18</v>
      </c>
      <c r="I524" s="216" t="s">
        <v>1</v>
      </c>
      <c r="J524" s="222" t="s">
        <v>2449</v>
      </c>
      <c r="K524" s="222" t="s">
        <v>2439</v>
      </c>
      <c r="L524" s="222" t="s">
        <v>2440</v>
      </c>
      <c r="M524" s="216" t="s">
        <v>401</v>
      </c>
      <c r="N524" s="218" t="s">
        <v>402</v>
      </c>
      <c r="O524" s="189">
        <v>44952</v>
      </c>
      <c r="P524" s="240" t="s">
        <v>357</v>
      </c>
      <c r="Q524" s="240" t="s">
        <v>357</v>
      </c>
      <c r="R524" s="240" t="s">
        <v>357</v>
      </c>
      <c r="S524" s="240" t="s">
        <v>357</v>
      </c>
      <c r="T524" s="240">
        <v>45280</v>
      </c>
      <c r="U524" s="198">
        <v>44952</v>
      </c>
      <c r="V524" s="316">
        <v>44952</v>
      </c>
      <c r="W524" s="516">
        <v>45317</v>
      </c>
      <c r="X524" s="553">
        <v>45382</v>
      </c>
      <c r="Y524" s="517" t="s">
        <v>374</v>
      </c>
    </row>
    <row r="525" spans="1:25" s="115" customFormat="1" ht="34.35" customHeight="1" outlineLevel="2">
      <c r="A525" s="351" t="s">
        <v>2331</v>
      </c>
      <c r="B525" s="323" t="s">
        <v>2435</v>
      </c>
      <c r="C525" s="216" t="s">
        <v>2436</v>
      </c>
      <c r="D525" s="201">
        <v>44550</v>
      </c>
      <c r="E525" s="216" t="s">
        <v>2450</v>
      </c>
      <c r="F525" s="330">
        <v>70</v>
      </c>
      <c r="G525" s="330"/>
      <c r="H525" s="379">
        <f t="shared" si="17"/>
        <v>70</v>
      </c>
      <c r="I525" s="216" t="s">
        <v>392</v>
      </c>
      <c r="J525" s="222" t="s">
        <v>2451</v>
      </c>
      <c r="K525" s="222" t="s">
        <v>2452</v>
      </c>
      <c r="L525" s="222" t="s">
        <v>2453</v>
      </c>
      <c r="M525" s="216" t="s">
        <v>395</v>
      </c>
      <c r="N525" s="219" t="s">
        <v>402</v>
      </c>
      <c r="O525" s="191">
        <v>45280</v>
      </c>
      <c r="P525" s="240" t="s">
        <v>357</v>
      </c>
      <c r="Q525" s="240" t="s">
        <v>357</v>
      </c>
      <c r="R525" s="240" t="s">
        <v>357</v>
      </c>
      <c r="S525" s="199">
        <v>45280</v>
      </c>
      <c r="T525" s="240">
        <v>45280</v>
      </c>
      <c r="U525" s="198">
        <v>45261</v>
      </c>
      <c r="V525" s="316">
        <v>45261</v>
      </c>
      <c r="W525" s="516">
        <v>45291</v>
      </c>
      <c r="X525" s="553">
        <v>45322</v>
      </c>
      <c r="Y525" s="517" t="s">
        <v>374</v>
      </c>
    </row>
    <row r="526" spans="1:25" s="115" customFormat="1" ht="34.35" customHeight="1" outlineLevel="2">
      <c r="A526" s="351" t="s">
        <v>2331</v>
      </c>
      <c r="B526" s="318" t="s">
        <v>2454</v>
      </c>
      <c r="C526" s="216" t="s">
        <v>506</v>
      </c>
      <c r="D526" s="201">
        <v>44587</v>
      </c>
      <c r="E526" s="216" t="s">
        <v>2455</v>
      </c>
      <c r="F526" s="330">
        <v>44</v>
      </c>
      <c r="G526" s="330"/>
      <c r="H526" s="379">
        <f t="shared" si="17"/>
        <v>44</v>
      </c>
      <c r="I526" s="216" t="s">
        <v>1</v>
      </c>
      <c r="J526" s="222" t="s">
        <v>2456</v>
      </c>
      <c r="K526" s="222" t="s">
        <v>377</v>
      </c>
      <c r="L526" s="222" t="s">
        <v>2457</v>
      </c>
      <c r="M526" s="216" t="s">
        <v>347</v>
      </c>
      <c r="N526" s="229" t="s">
        <v>402</v>
      </c>
      <c r="O526" s="189">
        <v>45317</v>
      </c>
      <c r="P526" s="240" t="s">
        <v>357</v>
      </c>
      <c r="Q526" s="240" t="s">
        <v>357</v>
      </c>
      <c r="R526" s="240" t="s">
        <v>357</v>
      </c>
      <c r="S526" s="240" t="s">
        <v>357</v>
      </c>
      <c r="T526" s="240">
        <v>45317</v>
      </c>
      <c r="U526" s="198">
        <v>45282</v>
      </c>
      <c r="V526" s="516">
        <v>45282</v>
      </c>
      <c r="W526" s="516">
        <v>45282</v>
      </c>
      <c r="X526" s="553">
        <v>45282</v>
      </c>
      <c r="Y526" s="517" t="s">
        <v>374</v>
      </c>
    </row>
    <row r="527" spans="1:25" s="115" customFormat="1" ht="34.35" customHeight="1" outlineLevel="2">
      <c r="A527" s="351" t="s">
        <v>2331</v>
      </c>
      <c r="B527" s="318" t="s">
        <v>2454</v>
      </c>
      <c r="C527" s="216" t="s">
        <v>506</v>
      </c>
      <c r="D527" s="201">
        <v>44587</v>
      </c>
      <c r="E527" s="216" t="s">
        <v>2458</v>
      </c>
      <c r="F527" s="330">
        <v>80</v>
      </c>
      <c r="G527" s="330"/>
      <c r="H527" s="379">
        <f t="shared" si="17"/>
        <v>80</v>
      </c>
      <c r="I527" s="216" t="s">
        <v>392</v>
      </c>
      <c r="J527" s="222" t="s">
        <v>2459</v>
      </c>
      <c r="K527" s="222"/>
      <c r="L527" s="222" t="s">
        <v>2460</v>
      </c>
      <c r="M527" s="216" t="s">
        <v>2461</v>
      </c>
      <c r="N527" s="229" t="s">
        <v>402</v>
      </c>
      <c r="O527" s="189">
        <v>45317</v>
      </c>
      <c r="P527" s="240" t="s">
        <v>357</v>
      </c>
      <c r="Q527" s="240" t="s">
        <v>357</v>
      </c>
      <c r="R527" s="240" t="s">
        <v>357</v>
      </c>
      <c r="S527" s="240" t="s">
        <v>357</v>
      </c>
      <c r="T527" s="240">
        <v>45317</v>
      </c>
      <c r="U527" s="198">
        <v>45173</v>
      </c>
      <c r="V527" s="199">
        <v>45173</v>
      </c>
      <c r="W527" s="516">
        <v>45173</v>
      </c>
      <c r="X527" s="553">
        <v>45173</v>
      </c>
      <c r="Y527" s="517" t="s">
        <v>374</v>
      </c>
    </row>
    <row r="528" spans="1:25" s="115" customFormat="1" ht="34.35" customHeight="1" outlineLevel="2">
      <c r="A528" s="351" t="s">
        <v>2331</v>
      </c>
      <c r="B528" s="318" t="s">
        <v>2462</v>
      </c>
      <c r="C528" s="215" t="s">
        <v>2463</v>
      </c>
      <c r="D528" s="201">
        <v>44587</v>
      </c>
      <c r="E528" s="216" t="s">
        <v>2464</v>
      </c>
      <c r="F528" s="330">
        <v>100</v>
      </c>
      <c r="G528" s="330"/>
      <c r="H528" s="379">
        <f t="shared" si="17"/>
        <v>100</v>
      </c>
      <c r="I528" s="216" t="s">
        <v>392</v>
      </c>
      <c r="J528" s="222" t="s">
        <v>2465</v>
      </c>
      <c r="K528" s="222" t="s">
        <v>2466</v>
      </c>
      <c r="L528" s="222" t="s">
        <v>2467</v>
      </c>
      <c r="M528" s="216" t="s">
        <v>395</v>
      </c>
      <c r="N528" s="229" t="s">
        <v>402</v>
      </c>
      <c r="O528" s="189">
        <v>45317</v>
      </c>
      <c r="P528" s="240" t="s">
        <v>357</v>
      </c>
      <c r="Q528" s="240" t="s">
        <v>357</v>
      </c>
      <c r="R528" s="240" t="s">
        <v>357</v>
      </c>
      <c r="S528" s="240" t="s">
        <v>357</v>
      </c>
      <c r="T528" s="240">
        <v>45317</v>
      </c>
      <c r="U528" s="198">
        <v>45291</v>
      </c>
      <c r="V528" s="516">
        <v>45291</v>
      </c>
      <c r="W528" s="516">
        <v>45317</v>
      </c>
      <c r="X528" s="553">
        <v>45317</v>
      </c>
      <c r="Y528" s="517" t="s">
        <v>358</v>
      </c>
    </row>
    <row r="529" spans="1:25" s="115" customFormat="1" ht="34.35" customHeight="1" outlineLevel="2">
      <c r="A529" s="351" t="s">
        <v>2331</v>
      </c>
      <c r="B529" s="372">
        <v>1610</v>
      </c>
      <c r="C529" s="232" t="s">
        <v>2468</v>
      </c>
      <c r="D529" s="201">
        <v>44797</v>
      </c>
      <c r="E529" s="216" t="s">
        <v>2469</v>
      </c>
      <c r="F529" s="330">
        <v>20</v>
      </c>
      <c r="G529" s="330">
        <v>0</v>
      </c>
      <c r="H529" s="330">
        <v>20</v>
      </c>
      <c r="I529" s="232" t="s">
        <v>392</v>
      </c>
      <c r="J529" s="361">
        <v>30061189</v>
      </c>
      <c r="K529" s="317"/>
      <c r="L529" s="337" t="s">
        <v>2470</v>
      </c>
      <c r="M529" s="216" t="s">
        <v>465</v>
      </c>
      <c r="N529" s="232" t="s">
        <v>402</v>
      </c>
      <c r="O529" s="359">
        <v>44981</v>
      </c>
      <c r="P529" s="360">
        <v>0</v>
      </c>
      <c r="Q529" s="333">
        <v>0</v>
      </c>
      <c r="R529" s="333">
        <v>0</v>
      </c>
      <c r="S529" s="333">
        <v>0</v>
      </c>
      <c r="T529" s="333">
        <v>0</v>
      </c>
      <c r="U529" s="333">
        <v>0</v>
      </c>
      <c r="V529" s="199">
        <v>44981</v>
      </c>
      <c r="W529" s="316">
        <v>45526</v>
      </c>
      <c r="X529" s="554">
        <v>45139</v>
      </c>
      <c r="Y529" s="517" t="s">
        <v>374</v>
      </c>
    </row>
    <row r="530" spans="1:25" s="115" customFormat="1" ht="34.35" customHeight="1" outlineLevel="2">
      <c r="A530" s="351" t="s">
        <v>2331</v>
      </c>
      <c r="B530" s="372">
        <v>1610</v>
      </c>
      <c r="C530" s="232" t="s">
        <v>2468</v>
      </c>
      <c r="D530" s="201">
        <v>44797</v>
      </c>
      <c r="E530" s="216" t="s">
        <v>2471</v>
      </c>
      <c r="F530" s="330">
        <v>80</v>
      </c>
      <c r="G530" s="330">
        <v>0</v>
      </c>
      <c r="H530" s="330">
        <v>80</v>
      </c>
      <c r="I530" s="232" t="s">
        <v>1</v>
      </c>
      <c r="J530" s="361">
        <v>30062399</v>
      </c>
      <c r="K530" s="317"/>
      <c r="L530" s="337" t="s">
        <v>2472</v>
      </c>
      <c r="M530" s="232" t="s">
        <v>486</v>
      </c>
      <c r="N530" s="232" t="s">
        <v>402</v>
      </c>
      <c r="O530" s="359">
        <v>45528</v>
      </c>
      <c r="P530" s="360">
        <v>0</v>
      </c>
      <c r="Q530" s="333">
        <v>0</v>
      </c>
      <c r="R530" s="333">
        <v>0</v>
      </c>
      <c r="S530" s="333">
        <v>0</v>
      </c>
      <c r="T530" s="333">
        <v>0</v>
      </c>
      <c r="U530" s="333">
        <v>0</v>
      </c>
      <c r="V530" s="199">
        <v>45528</v>
      </c>
      <c r="W530" s="516">
        <v>45528</v>
      </c>
      <c r="X530" s="553">
        <v>45527</v>
      </c>
      <c r="Y530" s="517" t="s">
        <v>358</v>
      </c>
    </row>
    <row r="531" spans="1:25" s="115" customFormat="1" ht="34.35" customHeight="1" outlineLevel="2">
      <c r="A531" s="351" t="s">
        <v>2331</v>
      </c>
      <c r="B531" s="372">
        <v>1610</v>
      </c>
      <c r="C531" s="232" t="s">
        <v>2468</v>
      </c>
      <c r="D531" s="201">
        <v>44797</v>
      </c>
      <c r="E531" s="216" t="s">
        <v>2152</v>
      </c>
      <c r="F531" s="330">
        <v>100</v>
      </c>
      <c r="G531" s="330">
        <v>0</v>
      </c>
      <c r="H531" s="330">
        <v>100</v>
      </c>
      <c r="I531" s="232" t="s">
        <v>392</v>
      </c>
      <c r="J531" s="361">
        <v>30062441</v>
      </c>
      <c r="K531" s="317"/>
      <c r="L531" s="337" t="s">
        <v>2473</v>
      </c>
      <c r="M531" s="232" t="s">
        <v>492</v>
      </c>
      <c r="N531" s="232" t="s">
        <v>402</v>
      </c>
      <c r="O531" s="359">
        <v>45528</v>
      </c>
      <c r="P531" s="360">
        <v>0</v>
      </c>
      <c r="Q531" s="333">
        <v>0</v>
      </c>
      <c r="R531" s="333">
        <v>0</v>
      </c>
      <c r="S531" s="333">
        <v>0</v>
      </c>
      <c r="T531" s="333">
        <v>0</v>
      </c>
      <c r="U531" s="333">
        <v>0</v>
      </c>
      <c r="V531" s="199">
        <v>45528</v>
      </c>
      <c r="W531" s="316">
        <v>45173</v>
      </c>
      <c r="X531" s="554">
        <v>45291</v>
      </c>
      <c r="Y531" s="517" t="s">
        <v>374</v>
      </c>
    </row>
    <row r="532" spans="1:25" s="115" customFormat="1" ht="34.35" customHeight="1" outlineLevel="2">
      <c r="A532" s="351" t="s">
        <v>2331</v>
      </c>
      <c r="B532" s="318" t="s">
        <v>2474</v>
      </c>
      <c r="C532" s="215" t="s">
        <v>2475</v>
      </c>
      <c r="D532" s="201">
        <v>44550</v>
      </c>
      <c r="E532" s="217" t="s">
        <v>2476</v>
      </c>
      <c r="F532" s="330">
        <v>100</v>
      </c>
      <c r="G532" s="327">
        <v>48</v>
      </c>
      <c r="H532" s="379">
        <f>F532-G532</f>
        <v>52</v>
      </c>
      <c r="I532" s="216" t="s">
        <v>392</v>
      </c>
      <c r="J532" s="222" t="s">
        <v>2477</v>
      </c>
      <c r="K532" s="222" t="s">
        <v>2478</v>
      </c>
      <c r="L532" s="229" t="s">
        <v>2479</v>
      </c>
      <c r="M532" s="216" t="s">
        <v>395</v>
      </c>
      <c r="N532" s="219" t="s">
        <v>402</v>
      </c>
      <c r="O532" s="191">
        <v>45280</v>
      </c>
      <c r="P532" s="240" t="s">
        <v>357</v>
      </c>
      <c r="Q532" s="240" t="s">
        <v>357</v>
      </c>
      <c r="R532" s="240" t="s">
        <v>357</v>
      </c>
      <c r="S532" s="199">
        <v>45280</v>
      </c>
      <c r="T532" s="240">
        <v>45280</v>
      </c>
      <c r="U532" s="198">
        <v>44935</v>
      </c>
      <c r="V532" s="516">
        <v>44935</v>
      </c>
      <c r="W532" s="516">
        <v>45040</v>
      </c>
      <c r="X532" s="553">
        <v>45170</v>
      </c>
      <c r="Y532" s="517" t="s">
        <v>350</v>
      </c>
    </row>
    <row r="533" spans="1:25" s="115" customFormat="1" ht="34.35" customHeight="1" outlineLevel="2">
      <c r="A533" s="351" t="s">
        <v>2331</v>
      </c>
      <c r="B533" s="318" t="s">
        <v>2474</v>
      </c>
      <c r="C533" s="215" t="s">
        <v>2475</v>
      </c>
      <c r="D533" s="201">
        <v>44550</v>
      </c>
      <c r="E533" s="216" t="s">
        <v>2480</v>
      </c>
      <c r="F533" s="330">
        <v>100</v>
      </c>
      <c r="G533" s="330"/>
      <c r="H533" s="379">
        <f>F533-G533</f>
        <v>100</v>
      </c>
      <c r="I533" s="216" t="s">
        <v>392</v>
      </c>
      <c r="J533" s="222" t="s">
        <v>2481</v>
      </c>
      <c r="K533" s="222" t="s">
        <v>2482</v>
      </c>
      <c r="L533" s="222" t="s">
        <v>2483</v>
      </c>
      <c r="M533" s="216" t="s">
        <v>395</v>
      </c>
      <c r="N533" s="219" t="s">
        <v>402</v>
      </c>
      <c r="O533" s="191">
        <v>45280</v>
      </c>
      <c r="P533" s="240" t="s">
        <v>357</v>
      </c>
      <c r="Q533" s="240" t="s">
        <v>357</v>
      </c>
      <c r="R533" s="240" t="s">
        <v>357</v>
      </c>
      <c r="S533" s="199">
        <v>45280</v>
      </c>
      <c r="T533" s="240">
        <v>45280</v>
      </c>
      <c r="U533" s="198">
        <v>45280</v>
      </c>
      <c r="V533" s="516">
        <v>45280</v>
      </c>
      <c r="W533" s="516">
        <v>45280</v>
      </c>
      <c r="X533" s="553">
        <v>45280</v>
      </c>
      <c r="Y533" s="517" t="s">
        <v>374</v>
      </c>
    </row>
    <row r="534" spans="1:25" s="115" customFormat="1" ht="34.35" customHeight="1" outlineLevel="2">
      <c r="A534" s="351" t="s">
        <v>2331</v>
      </c>
      <c r="B534" s="372">
        <v>1611</v>
      </c>
      <c r="C534" s="232" t="s">
        <v>2484</v>
      </c>
      <c r="D534" s="201">
        <v>44797</v>
      </c>
      <c r="E534" s="216" t="s">
        <v>2485</v>
      </c>
      <c r="F534" s="330">
        <v>42</v>
      </c>
      <c r="G534" s="330">
        <v>0</v>
      </c>
      <c r="H534" s="330">
        <v>42</v>
      </c>
      <c r="I534" s="232" t="s">
        <v>1</v>
      </c>
      <c r="J534" s="361">
        <v>30062393</v>
      </c>
      <c r="K534" s="222"/>
      <c r="L534" s="394" t="s">
        <v>2486</v>
      </c>
      <c r="M534" s="232" t="s">
        <v>486</v>
      </c>
      <c r="N534" s="331" t="s">
        <v>402</v>
      </c>
      <c r="O534" s="359">
        <v>45528</v>
      </c>
      <c r="P534" s="333">
        <v>0</v>
      </c>
      <c r="Q534" s="333">
        <v>0</v>
      </c>
      <c r="R534" s="333">
        <v>0</v>
      </c>
      <c r="S534" s="333">
        <v>0</v>
      </c>
      <c r="T534" s="333">
        <v>0</v>
      </c>
      <c r="U534" s="333">
        <v>0</v>
      </c>
      <c r="V534" s="199">
        <v>45528</v>
      </c>
      <c r="W534" s="516">
        <v>45528</v>
      </c>
      <c r="X534" s="553">
        <v>45527</v>
      </c>
      <c r="Y534" s="517" t="s">
        <v>358</v>
      </c>
    </row>
    <row r="535" spans="1:25" s="115" customFormat="1" ht="34.35" customHeight="1" outlineLevel="2">
      <c r="A535" s="351" t="s">
        <v>2331</v>
      </c>
      <c r="B535" s="318" t="s">
        <v>2487</v>
      </c>
      <c r="C535" s="216" t="s">
        <v>2488</v>
      </c>
      <c r="D535" s="201">
        <v>44550</v>
      </c>
      <c r="E535" s="216" t="s">
        <v>2489</v>
      </c>
      <c r="F535" s="330">
        <v>18</v>
      </c>
      <c r="G535" s="330"/>
      <c r="H535" s="379">
        <f t="shared" si="17"/>
        <v>18</v>
      </c>
      <c r="I535" s="216" t="s">
        <v>1</v>
      </c>
      <c r="J535" s="222" t="s">
        <v>2490</v>
      </c>
      <c r="K535" s="222" t="s">
        <v>2491</v>
      </c>
      <c r="L535" s="222" t="s">
        <v>2492</v>
      </c>
      <c r="M535" s="216" t="s">
        <v>401</v>
      </c>
      <c r="N535" s="219" t="s">
        <v>402</v>
      </c>
      <c r="O535" s="191">
        <v>44915</v>
      </c>
      <c r="P535" s="240" t="s">
        <v>357</v>
      </c>
      <c r="Q535" s="240" t="s">
        <v>357</v>
      </c>
      <c r="R535" s="240" t="s">
        <v>357</v>
      </c>
      <c r="S535" s="199">
        <v>44915</v>
      </c>
      <c r="T535" s="240">
        <v>44915</v>
      </c>
      <c r="U535" s="198">
        <v>45050</v>
      </c>
      <c r="V535" s="516">
        <v>45050</v>
      </c>
      <c r="W535" s="516">
        <v>45050</v>
      </c>
      <c r="X535" s="553">
        <v>45233</v>
      </c>
      <c r="Y535" s="517" t="s">
        <v>374</v>
      </c>
    </row>
    <row r="536" spans="1:25" s="104" customFormat="1" ht="34.35" customHeight="1" outlineLevel="2">
      <c r="A536" s="351" t="s">
        <v>2331</v>
      </c>
      <c r="B536" s="318" t="s">
        <v>2487</v>
      </c>
      <c r="C536" s="158" t="s">
        <v>2493</v>
      </c>
      <c r="D536" s="158"/>
      <c r="E536" s="149" t="s">
        <v>2494</v>
      </c>
      <c r="F536" s="334">
        <v>80</v>
      </c>
      <c r="G536" s="334"/>
      <c r="H536" s="380">
        <f t="shared" si="17"/>
        <v>80</v>
      </c>
      <c r="I536" s="149" t="s">
        <v>1</v>
      </c>
      <c r="J536" s="204" t="s">
        <v>2495</v>
      </c>
      <c r="K536" s="222" t="s">
        <v>2496</v>
      </c>
      <c r="L536" s="204" t="s">
        <v>2497</v>
      </c>
      <c r="M536" s="149" t="s">
        <v>347</v>
      </c>
      <c r="N536" s="151">
        <v>2013</v>
      </c>
      <c r="O536" s="191" t="s">
        <v>357</v>
      </c>
      <c r="P536" s="240">
        <v>44702</v>
      </c>
      <c r="Q536" s="240">
        <v>44802</v>
      </c>
      <c r="R536" s="240">
        <v>44802</v>
      </c>
      <c r="S536" s="199">
        <v>44802</v>
      </c>
      <c r="T536" s="240">
        <v>44802</v>
      </c>
      <c r="U536" s="198">
        <v>45107</v>
      </c>
      <c r="V536" s="516">
        <v>45107</v>
      </c>
      <c r="W536" s="516">
        <v>45107</v>
      </c>
      <c r="X536" s="553">
        <v>45260</v>
      </c>
      <c r="Y536" s="517" t="s">
        <v>374</v>
      </c>
    </row>
    <row r="537" spans="1:25" s="104" customFormat="1" ht="34.35" customHeight="1" outlineLevel="2">
      <c r="A537" s="351" t="s">
        <v>2331</v>
      </c>
      <c r="B537" s="318" t="s">
        <v>2487</v>
      </c>
      <c r="C537" s="215" t="s">
        <v>2498</v>
      </c>
      <c r="D537" s="215"/>
      <c r="E537" s="216" t="s">
        <v>2499</v>
      </c>
      <c r="F537" s="330">
        <v>80</v>
      </c>
      <c r="G537" s="330"/>
      <c r="H537" s="379">
        <f t="shared" si="17"/>
        <v>80</v>
      </c>
      <c r="I537" s="216" t="s">
        <v>392</v>
      </c>
      <c r="J537" s="418" t="s">
        <v>2500</v>
      </c>
      <c r="K537" s="222" t="s">
        <v>2501</v>
      </c>
      <c r="L537" s="222" t="s">
        <v>2502</v>
      </c>
      <c r="M537" s="216" t="s">
        <v>395</v>
      </c>
      <c r="N537" s="219" t="s">
        <v>348</v>
      </c>
      <c r="O537" s="189">
        <v>44605</v>
      </c>
      <c r="P537" s="240">
        <v>44743</v>
      </c>
      <c r="Q537" s="240">
        <v>44743</v>
      </c>
      <c r="R537" s="240">
        <v>44743</v>
      </c>
      <c r="S537" s="199">
        <v>44743</v>
      </c>
      <c r="T537" s="240">
        <v>44834</v>
      </c>
      <c r="U537" s="198">
        <v>44957</v>
      </c>
      <c r="V537" s="516">
        <v>44957</v>
      </c>
      <c r="W537" s="516">
        <v>45103</v>
      </c>
      <c r="X537" s="553">
        <v>45103</v>
      </c>
      <c r="Y537" s="517" t="s">
        <v>374</v>
      </c>
    </row>
    <row r="538" spans="1:25" s="104" customFormat="1" ht="34.35" customHeight="1" outlineLevel="2">
      <c r="A538" s="351" t="s">
        <v>2331</v>
      </c>
      <c r="B538" s="323" t="s">
        <v>2487</v>
      </c>
      <c r="C538" s="215" t="s">
        <v>2498</v>
      </c>
      <c r="D538" s="215"/>
      <c r="E538" s="216" t="s">
        <v>2503</v>
      </c>
      <c r="F538" s="330">
        <v>80</v>
      </c>
      <c r="G538" s="330"/>
      <c r="H538" s="379">
        <f t="shared" si="17"/>
        <v>80</v>
      </c>
      <c r="I538" s="216" t="s">
        <v>1</v>
      </c>
      <c r="J538" s="222" t="s">
        <v>2504</v>
      </c>
      <c r="K538" s="222" t="s">
        <v>2505</v>
      </c>
      <c r="L538" s="222" t="s">
        <v>2506</v>
      </c>
      <c r="M538" s="216" t="s">
        <v>347</v>
      </c>
      <c r="N538" s="219">
        <v>2013</v>
      </c>
      <c r="O538" s="191" t="s">
        <v>357</v>
      </c>
      <c r="P538" s="240">
        <v>44862</v>
      </c>
      <c r="Q538" s="240">
        <v>44862</v>
      </c>
      <c r="R538" s="240">
        <v>44862</v>
      </c>
      <c r="S538" s="199">
        <v>45107</v>
      </c>
      <c r="T538" s="240">
        <v>45107</v>
      </c>
      <c r="U538" s="198">
        <v>45121</v>
      </c>
      <c r="V538" s="316">
        <v>45121</v>
      </c>
      <c r="W538" s="516">
        <v>45121</v>
      </c>
      <c r="X538" s="553">
        <v>45121</v>
      </c>
      <c r="Y538" s="517" t="s">
        <v>374</v>
      </c>
    </row>
    <row r="539" spans="1:25" s="115" customFormat="1" ht="34.35" customHeight="1" outlineLevel="2">
      <c r="A539" s="351" t="s">
        <v>2331</v>
      </c>
      <c r="B539" s="323" t="s">
        <v>2507</v>
      </c>
      <c r="C539" s="216" t="s">
        <v>2508</v>
      </c>
      <c r="D539" s="216"/>
      <c r="E539" s="216" t="s">
        <v>2509</v>
      </c>
      <c r="F539" s="330">
        <v>21</v>
      </c>
      <c r="G539" s="330"/>
      <c r="H539" s="379">
        <f t="shared" si="17"/>
        <v>21</v>
      </c>
      <c r="I539" s="216" t="s">
        <v>1</v>
      </c>
      <c r="J539" s="222" t="s">
        <v>2510</v>
      </c>
      <c r="K539" s="222" t="s">
        <v>2511</v>
      </c>
      <c r="L539" s="222" t="s">
        <v>2512</v>
      </c>
      <c r="M539" s="216" t="s">
        <v>371</v>
      </c>
      <c r="N539" s="219" t="s">
        <v>372</v>
      </c>
      <c r="O539" s="189">
        <v>45161</v>
      </c>
      <c r="P539" s="240" t="s">
        <v>357</v>
      </c>
      <c r="Q539" s="240" t="s">
        <v>357</v>
      </c>
      <c r="R539" s="240">
        <v>44866</v>
      </c>
      <c r="S539" s="199">
        <v>44879</v>
      </c>
      <c r="T539" s="240">
        <v>44879</v>
      </c>
      <c r="U539" s="198">
        <v>45161</v>
      </c>
      <c r="V539" s="316">
        <v>45161</v>
      </c>
      <c r="W539" s="516">
        <v>45072</v>
      </c>
      <c r="X539" s="553">
        <v>45180</v>
      </c>
      <c r="Y539" s="517" t="s">
        <v>350</v>
      </c>
    </row>
    <row r="540" spans="1:25" s="104" customFormat="1" ht="34.35" customHeight="1" outlineLevel="2">
      <c r="A540" s="351" t="s">
        <v>2331</v>
      </c>
      <c r="B540" s="323" t="s">
        <v>2507</v>
      </c>
      <c r="C540" s="216" t="s">
        <v>2513</v>
      </c>
      <c r="D540" s="201">
        <v>44550</v>
      </c>
      <c r="E540" s="216" t="s">
        <v>2514</v>
      </c>
      <c r="F540" s="328">
        <v>100</v>
      </c>
      <c r="G540" s="328"/>
      <c r="H540" s="379">
        <f t="shared" si="17"/>
        <v>100</v>
      </c>
      <c r="I540" s="216" t="s">
        <v>392</v>
      </c>
      <c r="J540" s="222" t="s">
        <v>2515</v>
      </c>
      <c r="K540" s="222" t="s">
        <v>2515</v>
      </c>
      <c r="L540" s="229" t="s">
        <v>2516</v>
      </c>
      <c r="M540" s="216" t="s">
        <v>395</v>
      </c>
      <c r="N540" s="219" t="s">
        <v>402</v>
      </c>
      <c r="O540" s="191">
        <v>45280</v>
      </c>
      <c r="P540" s="240" t="s">
        <v>357</v>
      </c>
      <c r="Q540" s="240" t="s">
        <v>357</v>
      </c>
      <c r="R540" s="240" t="s">
        <v>357</v>
      </c>
      <c r="S540" s="199">
        <v>45280</v>
      </c>
      <c r="T540" s="240">
        <v>45280</v>
      </c>
      <c r="U540" s="198">
        <v>45139</v>
      </c>
      <c r="V540" s="316">
        <v>45139</v>
      </c>
      <c r="W540" s="516">
        <v>45139</v>
      </c>
      <c r="X540" s="553">
        <v>45139</v>
      </c>
      <c r="Y540" s="517" t="s">
        <v>374</v>
      </c>
    </row>
    <row r="541" spans="1:25" s="104" customFormat="1" ht="34.35" customHeight="1">
      <c r="A541" s="351" t="s">
        <v>2331</v>
      </c>
      <c r="B541" s="404" t="s">
        <v>2507</v>
      </c>
      <c r="C541" s="216" t="s">
        <v>2517</v>
      </c>
      <c r="D541" s="201">
        <v>44550</v>
      </c>
      <c r="E541" s="216" t="s">
        <v>2518</v>
      </c>
      <c r="F541" s="347">
        <v>100</v>
      </c>
      <c r="G541" s="347"/>
      <c r="H541" s="379">
        <f t="shared" si="17"/>
        <v>100</v>
      </c>
      <c r="I541" s="222" t="s">
        <v>392</v>
      </c>
      <c r="J541" s="222" t="s">
        <v>2519</v>
      </c>
      <c r="K541" s="222" t="s">
        <v>2520</v>
      </c>
      <c r="L541" s="229" t="s">
        <v>2521</v>
      </c>
      <c r="M541" s="216" t="s">
        <v>395</v>
      </c>
      <c r="N541" s="229" t="s">
        <v>402</v>
      </c>
      <c r="O541" s="190">
        <v>45280</v>
      </c>
      <c r="P541" s="240" t="s">
        <v>357</v>
      </c>
      <c r="Q541" s="240" t="s">
        <v>357</v>
      </c>
      <c r="R541" s="240" t="s">
        <v>357</v>
      </c>
      <c r="S541" s="198">
        <v>45280</v>
      </c>
      <c r="T541" s="240">
        <v>45280</v>
      </c>
      <c r="U541" s="198">
        <v>45280</v>
      </c>
      <c r="V541" s="316">
        <v>45280</v>
      </c>
      <c r="W541" s="516">
        <v>45280</v>
      </c>
      <c r="X541" s="553">
        <v>45280</v>
      </c>
      <c r="Y541" s="517" t="s">
        <v>374</v>
      </c>
    </row>
    <row r="542" spans="1:25" s="115" customFormat="1" ht="34.35" customHeight="1">
      <c r="A542" s="351" t="s">
        <v>2331</v>
      </c>
      <c r="B542" s="404" t="s">
        <v>2522</v>
      </c>
      <c r="C542" s="222" t="s">
        <v>2523</v>
      </c>
      <c r="D542" s="201">
        <v>44550</v>
      </c>
      <c r="E542" s="216" t="s">
        <v>2524</v>
      </c>
      <c r="F542" s="347">
        <v>40</v>
      </c>
      <c r="G542" s="347"/>
      <c r="H542" s="379">
        <f t="shared" si="17"/>
        <v>40</v>
      </c>
      <c r="I542" s="222" t="s">
        <v>1</v>
      </c>
      <c r="J542" s="222" t="s">
        <v>2525</v>
      </c>
      <c r="K542" s="222" t="s">
        <v>2526</v>
      </c>
      <c r="L542" s="222" t="s">
        <v>2527</v>
      </c>
      <c r="M542" s="216" t="s">
        <v>401</v>
      </c>
      <c r="N542" s="229" t="s">
        <v>402</v>
      </c>
      <c r="O542" s="190">
        <v>44915</v>
      </c>
      <c r="P542" s="240" t="s">
        <v>357</v>
      </c>
      <c r="Q542" s="240" t="s">
        <v>357</v>
      </c>
      <c r="R542" s="240" t="s">
        <v>357</v>
      </c>
      <c r="S542" s="198">
        <v>44915</v>
      </c>
      <c r="T542" s="240">
        <v>44915</v>
      </c>
      <c r="U542" s="198">
        <v>44915</v>
      </c>
      <c r="V542" s="316">
        <v>44915</v>
      </c>
      <c r="W542" s="516">
        <v>45322</v>
      </c>
      <c r="X542" s="553">
        <v>45527</v>
      </c>
      <c r="Y542" s="517" t="s">
        <v>358</v>
      </c>
    </row>
    <row r="543" spans="1:25" s="115" customFormat="1" ht="34.35" customHeight="1">
      <c r="A543" s="351" t="s">
        <v>2331</v>
      </c>
      <c r="B543" s="405" t="s">
        <v>2522</v>
      </c>
      <c r="C543" s="216" t="s">
        <v>2523</v>
      </c>
      <c r="D543" s="201">
        <v>44550</v>
      </c>
      <c r="E543" s="216" t="s">
        <v>2524</v>
      </c>
      <c r="F543" s="328">
        <v>5</v>
      </c>
      <c r="G543" s="328"/>
      <c r="H543" s="379">
        <f t="shared" si="17"/>
        <v>5</v>
      </c>
      <c r="I543" s="216" t="s">
        <v>1</v>
      </c>
      <c r="J543" s="222" t="s">
        <v>2528</v>
      </c>
      <c r="K543" s="222" t="s">
        <v>2529</v>
      </c>
      <c r="L543" s="222" t="s">
        <v>2530</v>
      </c>
      <c r="M543" s="216" t="s">
        <v>401</v>
      </c>
      <c r="N543" s="219" t="s">
        <v>402</v>
      </c>
      <c r="O543" s="191">
        <v>44915</v>
      </c>
      <c r="P543" s="240" t="s">
        <v>357</v>
      </c>
      <c r="Q543" s="240" t="s">
        <v>357</v>
      </c>
      <c r="R543" s="240" t="s">
        <v>357</v>
      </c>
      <c r="S543" s="199">
        <v>44915</v>
      </c>
      <c r="T543" s="240">
        <v>44915</v>
      </c>
      <c r="U543" s="198">
        <v>44915</v>
      </c>
      <c r="V543" s="316">
        <v>44915</v>
      </c>
      <c r="W543" s="516">
        <v>45322</v>
      </c>
      <c r="X543" s="553">
        <v>45527</v>
      </c>
      <c r="Y543" s="517" t="s">
        <v>374</v>
      </c>
    </row>
    <row r="544" spans="1:25" s="104" customFormat="1" ht="34.35" customHeight="1">
      <c r="A544" s="351" t="s">
        <v>2331</v>
      </c>
      <c r="B544" s="405" t="s">
        <v>2522</v>
      </c>
      <c r="C544" s="216" t="s">
        <v>2523</v>
      </c>
      <c r="D544" s="201">
        <v>44532</v>
      </c>
      <c r="E544" s="216" t="s">
        <v>2531</v>
      </c>
      <c r="F544" s="328">
        <v>20</v>
      </c>
      <c r="G544" s="328"/>
      <c r="H544" s="379">
        <f t="shared" si="17"/>
        <v>20</v>
      </c>
      <c r="I544" s="216" t="s">
        <v>1</v>
      </c>
      <c r="J544" s="222" t="s">
        <v>2532</v>
      </c>
      <c r="K544" s="222" t="s">
        <v>2533</v>
      </c>
      <c r="L544" s="222" t="s">
        <v>2534</v>
      </c>
      <c r="M544" s="216" t="s">
        <v>465</v>
      </c>
      <c r="N544" s="219" t="s">
        <v>402</v>
      </c>
      <c r="O544" s="191">
        <v>44714</v>
      </c>
      <c r="P544" s="240" t="s">
        <v>357</v>
      </c>
      <c r="Q544" s="240" t="s">
        <v>357</v>
      </c>
      <c r="R544" s="240" t="s">
        <v>357</v>
      </c>
      <c r="S544" s="199">
        <v>44714</v>
      </c>
      <c r="T544" s="240">
        <v>44714</v>
      </c>
      <c r="U544" s="198">
        <v>44897</v>
      </c>
      <c r="V544" s="316">
        <v>44897</v>
      </c>
      <c r="W544" s="516">
        <v>45016</v>
      </c>
      <c r="X544" s="553">
        <v>45366</v>
      </c>
      <c r="Y544" s="517" t="s">
        <v>374</v>
      </c>
    </row>
    <row r="545" spans="1:25" s="115" customFormat="1" ht="34.35" customHeight="1">
      <c r="A545" s="351" t="s">
        <v>2331</v>
      </c>
      <c r="B545" s="405" t="s">
        <v>2522</v>
      </c>
      <c r="C545" s="216" t="s">
        <v>2535</v>
      </c>
      <c r="D545" s="201">
        <v>44550</v>
      </c>
      <c r="E545" s="217" t="s">
        <v>2536</v>
      </c>
      <c r="F545" s="330">
        <v>70</v>
      </c>
      <c r="G545" s="327">
        <v>41</v>
      </c>
      <c r="H545" s="379">
        <f t="shared" si="17"/>
        <v>29</v>
      </c>
      <c r="I545" s="216" t="s">
        <v>1</v>
      </c>
      <c r="J545" s="222" t="s">
        <v>2537</v>
      </c>
      <c r="K545" s="222" t="s">
        <v>2538</v>
      </c>
      <c r="L545" s="222" t="s">
        <v>2539</v>
      </c>
      <c r="M545" s="216" t="s">
        <v>347</v>
      </c>
      <c r="N545" s="219" t="s">
        <v>402</v>
      </c>
      <c r="O545" s="191">
        <v>45280</v>
      </c>
      <c r="P545" s="240" t="s">
        <v>357</v>
      </c>
      <c r="Q545" s="240" t="s">
        <v>357</v>
      </c>
      <c r="R545" s="240" t="s">
        <v>357</v>
      </c>
      <c r="S545" s="199">
        <v>45280</v>
      </c>
      <c r="T545" s="240">
        <v>45280</v>
      </c>
      <c r="U545" s="198">
        <v>45280</v>
      </c>
      <c r="V545" s="199">
        <v>45280</v>
      </c>
      <c r="W545" s="516">
        <v>45280</v>
      </c>
      <c r="X545" s="553">
        <v>45280</v>
      </c>
      <c r="Y545" s="517" t="s">
        <v>374</v>
      </c>
    </row>
    <row r="546" spans="1:25" s="104" customFormat="1" ht="34.35" customHeight="1" outlineLevel="2">
      <c r="A546" s="351" t="s">
        <v>2331</v>
      </c>
      <c r="B546" s="323" t="s">
        <v>2540</v>
      </c>
      <c r="C546" s="149" t="s">
        <v>2541</v>
      </c>
      <c r="D546" s="149"/>
      <c r="E546" s="149" t="s">
        <v>2542</v>
      </c>
      <c r="F546" s="334">
        <v>80</v>
      </c>
      <c r="G546" s="334"/>
      <c r="H546" s="380">
        <f t="shared" si="17"/>
        <v>80</v>
      </c>
      <c r="I546" s="149" t="s">
        <v>1</v>
      </c>
      <c r="J546" s="204" t="s">
        <v>2543</v>
      </c>
      <c r="K546" s="222" t="s">
        <v>2544</v>
      </c>
      <c r="L546" s="204" t="s">
        <v>2545</v>
      </c>
      <c r="M546" s="149" t="s">
        <v>347</v>
      </c>
      <c r="N546" s="151">
        <v>2013</v>
      </c>
      <c r="O546" s="191" t="s">
        <v>357</v>
      </c>
      <c r="P546" s="240">
        <v>44865</v>
      </c>
      <c r="Q546" s="240">
        <v>44865</v>
      </c>
      <c r="R546" s="240">
        <v>44865</v>
      </c>
      <c r="S546" s="199">
        <v>44942</v>
      </c>
      <c r="T546" s="240">
        <v>44942</v>
      </c>
      <c r="U546" s="198">
        <v>45588</v>
      </c>
      <c r="V546" s="316">
        <v>45588</v>
      </c>
      <c r="W546" s="516">
        <v>45588</v>
      </c>
      <c r="X546" s="553">
        <v>45588</v>
      </c>
      <c r="Y546" s="517" t="s">
        <v>374</v>
      </c>
    </row>
    <row r="547" spans="1:25" s="104" customFormat="1" ht="34.35" customHeight="1" outlineLevel="2">
      <c r="A547" s="351" t="s">
        <v>2331</v>
      </c>
      <c r="B547" s="323" t="s">
        <v>2540</v>
      </c>
      <c r="C547" s="216" t="s">
        <v>2546</v>
      </c>
      <c r="D547" s="216"/>
      <c r="E547" s="216" t="s">
        <v>2547</v>
      </c>
      <c r="F547" s="330">
        <v>80</v>
      </c>
      <c r="G547" s="330"/>
      <c r="H547" s="379">
        <f t="shared" si="17"/>
        <v>80</v>
      </c>
      <c r="I547" s="216" t="s">
        <v>1</v>
      </c>
      <c r="J547" s="222" t="s">
        <v>2548</v>
      </c>
      <c r="K547" s="222" t="s">
        <v>2549</v>
      </c>
      <c r="L547" s="222" t="s">
        <v>2550</v>
      </c>
      <c r="M547" s="216" t="s">
        <v>347</v>
      </c>
      <c r="N547" s="219" t="s">
        <v>372</v>
      </c>
      <c r="O547" s="189">
        <v>45161</v>
      </c>
      <c r="P547" s="240" t="s">
        <v>357</v>
      </c>
      <c r="Q547" s="240" t="s">
        <v>357</v>
      </c>
      <c r="R547" s="240">
        <v>45017</v>
      </c>
      <c r="S547" s="199">
        <v>45017</v>
      </c>
      <c r="T547" s="240">
        <v>45017</v>
      </c>
      <c r="U547" s="198">
        <v>45017</v>
      </c>
      <c r="V547" s="316">
        <v>45017</v>
      </c>
      <c r="W547" s="516">
        <v>45161</v>
      </c>
      <c r="X547" s="553">
        <v>45161</v>
      </c>
      <c r="Y547" s="517" t="s">
        <v>374</v>
      </c>
    </row>
    <row r="548" spans="1:25" s="104" customFormat="1" ht="34.35" customHeight="1" outlineLevel="2">
      <c r="A548" s="351" t="s">
        <v>2331</v>
      </c>
      <c r="B548" s="323" t="s">
        <v>2540</v>
      </c>
      <c r="C548" s="216" t="s">
        <v>2546</v>
      </c>
      <c r="D548" s="216"/>
      <c r="E548" s="216" t="s">
        <v>2551</v>
      </c>
      <c r="F548" s="330">
        <v>80</v>
      </c>
      <c r="G548" s="330"/>
      <c r="H548" s="379">
        <f t="shared" si="17"/>
        <v>80</v>
      </c>
      <c r="I548" s="216" t="s">
        <v>1</v>
      </c>
      <c r="J548" s="222" t="s">
        <v>2552</v>
      </c>
      <c r="K548" s="222" t="s">
        <v>2553</v>
      </c>
      <c r="L548" s="222" t="s">
        <v>2550</v>
      </c>
      <c r="M548" s="216" t="s">
        <v>347</v>
      </c>
      <c r="N548" s="219" t="s">
        <v>372</v>
      </c>
      <c r="O548" s="189">
        <v>45161</v>
      </c>
      <c r="P548" s="240" t="s">
        <v>357</v>
      </c>
      <c r="Q548" s="240" t="s">
        <v>357</v>
      </c>
      <c r="R548" s="240">
        <v>45047</v>
      </c>
      <c r="S548" s="199">
        <v>45047</v>
      </c>
      <c r="T548" s="240">
        <v>45047</v>
      </c>
      <c r="U548" s="198">
        <v>45047</v>
      </c>
      <c r="V548" s="316">
        <v>45047</v>
      </c>
      <c r="W548" s="516">
        <v>45161</v>
      </c>
      <c r="X548" s="553">
        <v>45161</v>
      </c>
      <c r="Y548" s="517" t="s">
        <v>374</v>
      </c>
    </row>
    <row r="549" spans="1:25" s="104" customFormat="1" ht="34.35" customHeight="1" outlineLevel="2">
      <c r="A549" s="351" t="s">
        <v>2331</v>
      </c>
      <c r="B549" s="323" t="s">
        <v>2540</v>
      </c>
      <c r="C549" s="216" t="s">
        <v>2541</v>
      </c>
      <c r="D549" s="216"/>
      <c r="E549" s="216" t="s">
        <v>2554</v>
      </c>
      <c r="F549" s="330">
        <v>80</v>
      </c>
      <c r="G549" s="330"/>
      <c r="H549" s="379">
        <f t="shared" si="17"/>
        <v>80</v>
      </c>
      <c r="I549" s="216" t="s">
        <v>392</v>
      </c>
      <c r="J549" s="222" t="s">
        <v>2555</v>
      </c>
      <c r="K549" s="222" t="s">
        <v>2556</v>
      </c>
      <c r="L549" s="222" t="s">
        <v>2557</v>
      </c>
      <c r="M549" s="216" t="s">
        <v>395</v>
      </c>
      <c r="N549" s="219" t="s">
        <v>372</v>
      </c>
      <c r="O549" s="189">
        <v>45161</v>
      </c>
      <c r="P549" s="240" t="s">
        <v>357</v>
      </c>
      <c r="Q549" s="240" t="s">
        <v>357</v>
      </c>
      <c r="R549" s="240">
        <v>44805</v>
      </c>
      <c r="S549" s="199">
        <v>44900</v>
      </c>
      <c r="T549" s="240">
        <v>44900</v>
      </c>
      <c r="U549" s="198">
        <v>45047</v>
      </c>
      <c r="V549" s="316">
        <v>45047</v>
      </c>
      <c r="W549" s="516">
        <v>45047</v>
      </c>
      <c r="X549" s="553">
        <v>45047</v>
      </c>
      <c r="Y549" s="517" t="s">
        <v>350</v>
      </c>
    </row>
    <row r="550" spans="1:25" s="104" customFormat="1" ht="34.35" customHeight="1" outlineLevel="2">
      <c r="A550" s="351" t="s">
        <v>2331</v>
      </c>
      <c r="B550" s="323" t="s">
        <v>2540</v>
      </c>
      <c r="C550" s="216" t="s">
        <v>2558</v>
      </c>
      <c r="D550" s="216"/>
      <c r="E550" s="216" t="s">
        <v>2559</v>
      </c>
      <c r="F550" s="330">
        <v>80</v>
      </c>
      <c r="G550" s="330"/>
      <c r="H550" s="379">
        <f t="shared" si="17"/>
        <v>80</v>
      </c>
      <c r="I550" s="216" t="s">
        <v>392</v>
      </c>
      <c r="J550" s="222" t="s">
        <v>2560</v>
      </c>
      <c r="K550" s="222" t="s">
        <v>2561</v>
      </c>
      <c r="L550" s="222" t="s">
        <v>2562</v>
      </c>
      <c r="M550" s="216" t="s">
        <v>395</v>
      </c>
      <c r="N550" s="219" t="s">
        <v>372</v>
      </c>
      <c r="O550" s="189">
        <v>45161</v>
      </c>
      <c r="P550" s="240" t="s">
        <v>357</v>
      </c>
      <c r="Q550" s="240" t="s">
        <v>357</v>
      </c>
      <c r="R550" s="240">
        <v>45170</v>
      </c>
      <c r="S550" s="199">
        <v>45161</v>
      </c>
      <c r="T550" s="240">
        <v>45161</v>
      </c>
      <c r="U550" s="198">
        <v>45161</v>
      </c>
      <c r="V550" s="316">
        <v>45161</v>
      </c>
      <c r="W550" s="516">
        <v>45497</v>
      </c>
      <c r="X550" s="553">
        <v>45348</v>
      </c>
      <c r="Y550" s="517" t="s">
        <v>350</v>
      </c>
    </row>
    <row r="551" spans="1:25" s="115" customFormat="1" ht="34.35" customHeight="1" outlineLevel="2">
      <c r="A551" s="351" t="s">
        <v>2331</v>
      </c>
      <c r="B551" s="323" t="s">
        <v>2563</v>
      </c>
      <c r="C551" s="216" t="s">
        <v>2564</v>
      </c>
      <c r="D551" s="216"/>
      <c r="E551" s="217" t="s">
        <v>2565</v>
      </c>
      <c r="F551" s="330">
        <v>70</v>
      </c>
      <c r="G551" s="327">
        <v>70</v>
      </c>
      <c r="H551" s="385">
        <f t="shared" si="17"/>
        <v>0</v>
      </c>
      <c r="I551" s="216" t="s">
        <v>1</v>
      </c>
      <c r="J551" s="222" t="s">
        <v>2566</v>
      </c>
      <c r="K551" s="222" t="s">
        <v>2567</v>
      </c>
      <c r="L551" s="222" t="s">
        <v>2568</v>
      </c>
      <c r="M551" s="216" t="s">
        <v>347</v>
      </c>
      <c r="N551" s="219">
        <v>2013</v>
      </c>
      <c r="O551" s="191" t="s">
        <v>357</v>
      </c>
      <c r="P551" s="240">
        <v>44449</v>
      </c>
      <c r="Q551" s="240">
        <v>44651</v>
      </c>
      <c r="R551" s="240">
        <v>44743</v>
      </c>
      <c r="S551" s="199">
        <v>44743</v>
      </c>
      <c r="T551" s="240">
        <v>44743</v>
      </c>
      <c r="U551" s="198">
        <v>44865</v>
      </c>
      <c r="V551" s="199">
        <v>44865</v>
      </c>
      <c r="W551" s="516">
        <v>44956</v>
      </c>
      <c r="X551" s="553">
        <v>45291</v>
      </c>
      <c r="Y551" s="517" t="s">
        <v>350</v>
      </c>
    </row>
    <row r="552" spans="1:25" s="115" customFormat="1" ht="34.35" customHeight="1" outlineLevel="2">
      <c r="A552" s="351" t="s">
        <v>2331</v>
      </c>
      <c r="B552" s="323" t="s">
        <v>2563</v>
      </c>
      <c r="C552" s="216" t="s">
        <v>2569</v>
      </c>
      <c r="D552" s="216"/>
      <c r="E552" s="217" t="s">
        <v>2570</v>
      </c>
      <c r="F552" s="330">
        <v>30</v>
      </c>
      <c r="G552" s="327">
        <v>10</v>
      </c>
      <c r="H552" s="379">
        <f t="shared" si="17"/>
        <v>20</v>
      </c>
      <c r="I552" s="216" t="s">
        <v>1</v>
      </c>
      <c r="J552" s="222" t="s">
        <v>2571</v>
      </c>
      <c r="K552" s="222" t="s">
        <v>2572</v>
      </c>
      <c r="L552" s="222" t="s">
        <v>2573</v>
      </c>
      <c r="M552" s="216" t="s">
        <v>371</v>
      </c>
      <c r="N552" s="219">
        <v>2013</v>
      </c>
      <c r="O552" s="191" t="s">
        <v>357</v>
      </c>
      <c r="P552" s="240">
        <v>44589</v>
      </c>
      <c r="Q552" s="240">
        <v>44589</v>
      </c>
      <c r="R552" s="240">
        <v>44589</v>
      </c>
      <c r="S552" s="199">
        <v>44804</v>
      </c>
      <c r="T552" s="240">
        <v>44804</v>
      </c>
      <c r="U552" s="198">
        <v>44927</v>
      </c>
      <c r="V552" s="199">
        <v>44927</v>
      </c>
      <c r="W552" s="516">
        <v>44957</v>
      </c>
      <c r="X552" s="553">
        <v>45046</v>
      </c>
      <c r="Y552" s="517" t="s">
        <v>350</v>
      </c>
    </row>
    <row r="553" spans="1:25" s="115" customFormat="1" ht="34.35" customHeight="1" outlineLevel="2">
      <c r="A553" s="351" t="s">
        <v>2331</v>
      </c>
      <c r="B553" s="323" t="s">
        <v>2563</v>
      </c>
      <c r="C553" s="216" t="s">
        <v>2574</v>
      </c>
      <c r="D553" s="201">
        <v>44550</v>
      </c>
      <c r="E553" s="216" t="s">
        <v>2575</v>
      </c>
      <c r="F553" s="330">
        <v>100</v>
      </c>
      <c r="G553" s="330"/>
      <c r="H553" s="379">
        <f t="shared" si="17"/>
        <v>100</v>
      </c>
      <c r="I553" s="216" t="s">
        <v>392</v>
      </c>
      <c r="J553" s="222" t="s">
        <v>2576</v>
      </c>
      <c r="K553" s="222"/>
      <c r="L553" s="229" t="s">
        <v>2577</v>
      </c>
      <c r="M553" s="216" t="s">
        <v>395</v>
      </c>
      <c r="N553" s="219" t="s">
        <v>402</v>
      </c>
      <c r="O553" s="191">
        <v>45280</v>
      </c>
      <c r="P553" s="240" t="s">
        <v>357</v>
      </c>
      <c r="Q553" s="240" t="s">
        <v>357</v>
      </c>
      <c r="R553" s="240" t="s">
        <v>357</v>
      </c>
      <c r="S553" s="199">
        <v>45280</v>
      </c>
      <c r="T553" s="240">
        <v>45280</v>
      </c>
      <c r="U553" s="198">
        <v>45280</v>
      </c>
      <c r="V553" s="515" t="s">
        <v>471</v>
      </c>
      <c r="W553" s="516">
        <v>45061</v>
      </c>
      <c r="X553" s="553">
        <v>45096</v>
      </c>
      <c r="Y553" s="517" t="s">
        <v>350</v>
      </c>
    </row>
    <row r="554" spans="1:25" s="104" customFormat="1" ht="34.35" customHeight="1" outlineLevel="2">
      <c r="A554" s="351" t="s">
        <v>2331</v>
      </c>
      <c r="B554" s="319" t="s">
        <v>2578</v>
      </c>
      <c r="C554" s="216" t="s">
        <v>506</v>
      </c>
      <c r="D554" s="201">
        <v>44587</v>
      </c>
      <c r="E554" s="216" t="s">
        <v>2579</v>
      </c>
      <c r="F554" s="330">
        <v>80</v>
      </c>
      <c r="G554" s="330"/>
      <c r="H554" s="379">
        <f t="shared" si="17"/>
        <v>80</v>
      </c>
      <c r="I554" s="216" t="s">
        <v>392</v>
      </c>
      <c r="J554" s="222" t="s">
        <v>2580</v>
      </c>
      <c r="K554" s="222" t="s">
        <v>2581</v>
      </c>
      <c r="L554" s="222" t="s">
        <v>2582</v>
      </c>
      <c r="M554" s="216" t="s">
        <v>395</v>
      </c>
      <c r="N554" s="229" t="s">
        <v>402</v>
      </c>
      <c r="O554" s="189">
        <v>45317</v>
      </c>
      <c r="P554" s="240" t="s">
        <v>357</v>
      </c>
      <c r="Q554" s="240" t="s">
        <v>357</v>
      </c>
      <c r="R554" s="240" t="s">
        <v>357</v>
      </c>
      <c r="S554" s="240" t="s">
        <v>357</v>
      </c>
      <c r="T554" s="240">
        <v>45317</v>
      </c>
      <c r="U554" s="198">
        <v>45317</v>
      </c>
      <c r="V554" s="516">
        <v>45317</v>
      </c>
      <c r="W554" s="516">
        <v>45166</v>
      </c>
      <c r="X554" s="553">
        <v>45317</v>
      </c>
      <c r="Y554" s="517" t="s">
        <v>374</v>
      </c>
    </row>
    <row r="555" spans="1:25" s="104" customFormat="1" ht="34.35" customHeight="1" outlineLevel="2">
      <c r="A555" s="351" t="s">
        <v>2331</v>
      </c>
      <c r="B555" s="372">
        <v>1619</v>
      </c>
      <c r="C555" s="232" t="s">
        <v>2583</v>
      </c>
      <c r="D555" s="201">
        <v>44797</v>
      </c>
      <c r="E555" s="216" t="s">
        <v>2584</v>
      </c>
      <c r="F555" s="330">
        <v>13</v>
      </c>
      <c r="G555" s="330">
        <v>0</v>
      </c>
      <c r="H555" s="330">
        <v>13</v>
      </c>
      <c r="I555" s="232" t="s">
        <v>1</v>
      </c>
      <c r="J555" s="361">
        <v>30051299</v>
      </c>
      <c r="K555" s="222"/>
      <c r="L555" s="394" t="s">
        <v>2585</v>
      </c>
      <c r="M555" s="216" t="s">
        <v>401</v>
      </c>
      <c r="N555" s="331" t="s">
        <v>402</v>
      </c>
      <c r="O555" s="359">
        <v>45162</v>
      </c>
      <c r="P555" s="333">
        <v>0</v>
      </c>
      <c r="Q555" s="333">
        <v>0</v>
      </c>
      <c r="R555" s="333">
        <v>0</v>
      </c>
      <c r="S555" s="333">
        <v>0</v>
      </c>
      <c r="T555" s="333">
        <v>0</v>
      </c>
      <c r="U555" s="333">
        <v>0</v>
      </c>
      <c r="V555" s="199">
        <v>45162</v>
      </c>
      <c r="W555" s="516">
        <v>45162</v>
      </c>
      <c r="X555" s="553">
        <v>45264</v>
      </c>
      <c r="Y555" s="517" t="s">
        <v>374</v>
      </c>
    </row>
    <row r="556" spans="1:25" s="104" customFormat="1" ht="34.35" customHeight="1" outlineLevel="2">
      <c r="A556" s="351" t="s">
        <v>2331</v>
      </c>
      <c r="B556" s="372">
        <v>1619</v>
      </c>
      <c r="C556" s="232" t="s">
        <v>2583</v>
      </c>
      <c r="D556" s="201">
        <v>44797</v>
      </c>
      <c r="E556" s="216" t="s">
        <v>2586</v>
      </c>
      <c r="F556" s="330">
        <v>80</v>
      </c>
      <c r="G556" s="330">
        <v>0</v>
      </c>
      <c r="H556" s="330">
        <v>80</v>
      </c>
      <c r="I556" s="232" t="s">
        <v>1</v>
      </c>
      <c r="J556" s="361">
        <v>30062400</v>
      </c>
      <c r="K556" s="222"/>
      <c r="L556" s="394" t="s">
        <v>2587</v>
      </c>
      <c r="M556" s="232" t="s">
        <v>486</v>
      </c>
      <c r="N556" s="331" t="s">
        <v>402</v>
      </c>
      <c r="O556" s="359">
        <v>45528</v>
      </c>
      <c r="P556" s="333">
        <v>0</v>
      </c>
      <c r="Q556" s="333">
        <v>0</v>
      </c>
      <c r="R556" s="333">
        <v>0</v>
      </c>
      <c r="S556" s="333">
        <v>0</v>
      </c>
      <c r="T556" s="333">
        <v>0</v>
      </c>
      <c r="U556" s="333">
        <v>0</v>
      </c>
      <c r="V556" s="199">
        <v>45528</v>
      </c>
      <c r="W556" s="516">
        <v>45528</v>
      </c>
      <c r="X556" s="553">
        <v>45528</v>
      </c>
      <c r="Y556" s="517" t="s">
        <v>374</v>
      </c>
    </row>
    <row r="557" spans="1:25" s="115" customFormat="1" ht="34.35" customHeight="1" outlineLevel="2">
      <c r="A557" s="351" t="s">
        <v>2331</v>
      </c>
      <c r="B557" s="323" t="s">
        <v>2588</v>
      </c>
      <c r="C557" s="216" t="s">
        <v>2589</v>
      </c>
      <c r="D557" s="201">
        <v>44627</v>
      </c>
      <c r="E557" s="216" t="s">
        <v>2590</v>
      </c>
      <c r="F557" s="330">
        <v>80</v>
      </c>
      <c r="G557" s="330"/>
      <c r="H557" s="382">
        <f>F557-G557</f>
        <v>80</v>
      </c>
      <c r="I557" s="216" t="s">
        <v>1</v>
      </c>
      <c r="J557" s="222" t="s">
        <v>1493</v>
      </c>
      <c r="K557" s="222" t="s">
        <v>1494</v>
      </c>
      <c r="L557" s="222" t="s">
        <v>1495</v>
      </c>
      <c r="M557" s="216" t="s">
        <v>347</v>
      </c>
      <c r="N557" s="229" t="s">
        <v>402</v>
      </c>
      <c r="O557" s="189">
        <v>45358</v>
      </c>
      <c r="P557" s="240" t="s">
        <v>357</v>
      </c>
      <c r="Q557" s="240" t="s">
        <v>357</v>
      </c>
      <c r="R557" s="240" t="s">
        <v>357</v>
      </c>
      <c r="S557" s="240" t="s">
        <v>357</v>
      </c>
      <c r="T557" s="240">
        <v>45358</v>
      </c>
      <c r="U557" s="198">
        <v>45358</v>
      </c>
      <c r="V557" s="516">
        <v>45358</v>
      </c>
      <c r="W557" s="516">
        <v>45358</v>
      </c>
      <c r="X557" s="553">
        <v>45275</v>
      </c>
      <c r="Y557" s="517" t="s">
        <v>374</v>
      </c>
    </row>
    <row r="558" spans="1:25" s="115" customFormat="1" ht="34.35" customHeight="1" outlineLevel="2">
      <c r="A558" s="351" t="s">
        <v>2331</v>
      </c>
      <c r="B558" s="323" t="s">
        <v>2588</v>
      </c>
      <c r="C558" s="216" t="s">
        <v>2589</v>
      </c>
      <c r="D558" s="201">
        <v>44596</v>
      </c>
      <c r="E558" s="216" t="s">
        <v>2591</v>
      </c>
      <c r="F558" s="330">
        <v>80</v>
      </c>
      <c r="G558" s="330"/>
      <c r="H558" s="382">
        <f t="shared" si="17"/>
        <v>80</v>
      </c>
      <c r="I558" s="216" t="s">
        <v>392</v>
      </c>
      <c r="J558" s="222" t="s">
        <v>2592</v>
      </c>
      <c r="K558" s="222" t="s">
        <v>2593</v>
      </c>
      <c r="L558" s="222" t="s">
        <v>1495</v>
      </c>
      <c r="M558" s="216" t="s">
        <v>395</v>
      </c>
      <c r="N558" s="229" t="s">
        <v>402</v>
      </c>
      <c r="O558" s="189">
        <v>45326</v>
      </c>
      <c r="P558" s="240" t="s">
        <v>357</v>
      </c>
      <c r="Q558" s="240" t="s">
        <v>357</v>
      </c>
      <c r="R558" s="240" t="s">
        <v>357</v>
      </c>
      <c r="S558" s="240" t="s">
        <v>357</v>
      </c>
      <c r="T558" s="240">
        <v>45326</v>
      </c>
      <c r="U558" s="198">
        <v>45326</v>
      </c>
      <c r="V558" s="516">
        <v>45324</v>
      </c>
      <c r="W558" s="516">
        <v>45194</v>
      </c>
      <c r="X558" s="553">
        <v>45327</v>
      </c>
      <c r="Y558" s="517" t="s">
        <v>358</v>
      </c>
    </row>
    <row r="559" spans="1:25" s="115" customFormat="1" ht="34.35" customHeight="1" outlineLevel="2">
      <c r="A559" s="351" t="s">
        <v>2331</v>
      </c>
      <c r="B559" s="372">
        <v>1620</v>
      </c>
      <c r="C559" s="232" t="s">
        <v>2594</v>
      </c>
      <c r="D559" s="201">
        <v>44797</v>
      </c>
      <c r="E559" s="216" t="s">
        <v>2595</v>
      </c>
      <c r="F559" s="330">
        <v>62</v>
      </c>
      <c r="G559" s="330">
        <v>0</v>
      </c>
      <c r="H559" s="330">
        <v>62</v>
      </c>
      <c r="I559" s="232" t="s">
        <v>1</v>
      </c>
      <c r="J559" s="361">
        <v>30062378</v>
      </c>
      <c r="K559" s="222"/>
      <c r="L559" s="394" t="s">
        <v>2596</v>
      </c>
      <c r="M559" s="216" t="s">
        <v>1732</v>
      </c>
      <c r="N559" s="331" t="s">
        <v>402</v>
      </c>
      <c r="O559" s="359">
        <v>45528</v>
      </c>
      <c r="P559" s="333">
        <v>0</v>
      </c>
      <c r="Q559" s="333">
        <v>0</v>
      </c>
      <c r="R559" s="333">
        <v>0</v>
      </c>
      <c r="S559" s="333">
        <v>0</v>
      </c>
      <c r="T559" s="333">
        <v>0</v>
      </c>
      <c r="U559" s="333">
        <v>0</v>
      </c>
      <c r="V559" s="199">
        <v>45528</v>
      </c>
      <c r="W559" s="516">
        <v>45528</v>
      </c>
      <c r="X559" s="553">
        <v>45583</v>
      </c>
      <c r="Y559" s="517" t="s">
        <v>358</v>
      </c>
    </row>
    <row r="560" spans="1:25" s="115" customFormat="1" ht="34.35" customHeight="1" outlineLevel="2">
      <c r="A560" s="351" t="s">
        <v>2331</v>
      </c>
      <c r="B560" s="372">
        <v>1620</v>
      </c>
      <c r="C560" s="232" t="s">
        <v>2589</v>
      </c>
      <c r="D560" s="201">
        <v>44797</v>
      </c>
      <c r="E560" s="216" t="s">
        <v>2597</v>
      </c>
      <c r="F560" s="330">
        <v>18</v>
      </c>
      <c r="G560" s="330">
        <v>0</v>
      </c>
      <c r="H560" s="330">
        <v>18</v>
      </c>
      <c r="I560" s="232" t="s">
        <v>392</v>
      </c>
      <c r="J560" s="361">
        <v>30001296</v>
      </c>
      <c r="K560" s="222"/>
      <c r="L560" s="394" t="s">
        <v>2598</v>
      </c>
      <c r="M560" s="216" t="s">
        <v>465</v>
      </c>
      <c r="N560" s="331" t="s">
        <v>402</v>
      </c>
      <c r="O560" s="359">
        <v>44981</v>
      </c>
      <c r="P560" s="333">
        <v>0</v>
      </c>
      <c r="Q560" s="333">
        <v>0</v>
      </c>
      <c r="R560" s="333">
        <v>0</v>
      </c>
      <c r="S560" s="333">
        <v>0</v>
      </c>
      <c r="T560" s="333">
        <v>0</v>
      </c>
      <c r="U560" s="333">
        <v>0</v>
      </c>
      <c r="V560" s="199">
        <v>44981</v>
      </c>
      <c r="W560" s="316">
        <v>45169</v>
      </c>
      <c r="X560" s="554">
        <v>45169</v>
      </c>
      <c r="Y560" s="517" t="s">
        <v>374</v>
      </c>
    </row>
    <row r="561" spans="1:25" s="115" customFormat="1" ht="34.35" customHeight="1" outlineLevel="2">
      <c r="A561" s="351" t="s">
        <v>2331</v>
      </c>
      <c r="B561" s="372">
        <v>1620</v>
      </c>
      <c r="C561" s="232" t="s">
        <v>2599</v>
      </c>
      <c r="D561" s="201">
        <v>44797</v>
      </c>
      <c r="E561" s="216" t="s">
        <v>2600</v>
      </c>
      <c r="F561" s="330">
        <v>80</v>
      </c>
      <c r="G561" s="330">
        <v>0</v>
      </c>
      <c r="H561" s="330">
        <v>80</v>
      </c>
      <c r="I561" s="232" t="s">
        <v>392</v>
      </c>
      <c r="J561" s="361">
        <v>30062424</v>
      </c>
      <c r="K561" s="222"/>
      <c r="L561" s="394" t="s">
        <v>2601</v>
      </c>
      <c r="M561" s="232" t="s">
        <v>492</v>
      </c>
      <c r="N561" s="331" t="s">
        <v>402</v>
      </c>
      <c r="O561" s="359">
        <v>45528</v>
      </c>
      <c r="P561" s="333">
        <v>0</v>
      </c>
      <c r="Q561" s="333">
        <v>0</v>
      </c>
      <c r="R561" s="333">
        <v>0</v>
      </c>
      <c r="S561" s="333">
        <v>0</v>
      </c>
      <c r="T561" s="333">
        <v>0</v>
      </c>
      <c r="U561" s="333">
        <v>0</v>
      </c>
      <c r="V561" s="199">
        <v>45528</v>
      </c>
      <c r="W561" s="516">
        <v>45528</v>
      </c>
      <c r="X561" s="553">
        <v>45138</v>
      </c>
      <c r="Y561" s="517" t="s">
        <v>374</v>
      </c>
    </row>
    <row r="562" spans="1:25" s="115" customFormat="1" ht="34.35" customHeight="1" outlineLevel="2">
      <c r="A562" s="351" t="s">
        <v>2331</v>
      </c>
      <c r="B562" s="323" t="s">
        <v>2602</v>
      </c>
      <c r="C562" s="216" t="s">
        <v>506</v>
      </c>
      <c r="D562" s="201">
        <v>44550</v>
      </c>
      <c r="E562" s="216" t="s">
        <v>2603</v>
      </c>
      <c r="F562" s="330">
        <v>90</v>
      </c>
      <c r="G562" s="330"/>
      <c r="H562" s="382">
        <f t="shared" si="17"/>
        <v>90</v>
      </c>
      <c r="I562" s="216" t="s">
        <v>392</v>
      </c>
      <c r="J562" s="222" t="s">
        <v>2604</v>
      </c>
      <c r="K562" s="222" t="s">
        <v>2605</v>
      </c>
      <c r="L562" s="222" t="s">
        <v>2606</v>
      </c>
      <c r="M562" s="216" t="s">
        <v>395</v>
      </c>
      <c r="N562" s="219" t="s">
        <v>402</v>
      </c>
      <c r="O562" s="191">
        <v>45280</v>
      </c>
      <c r="P562" s="240" t="s">
        <v>357</v>
      </c>
      <c r="Q562" s="240" t="s">
        <v>357</v>
      </c>
      <c r="R562" s="240" t="s">
        <v>357</v>
      </c>
      <c r="S562" s="199">
        <v>45280</v>
      </c>
      <c r="T562" s="240">
        <v>45280</v>
      </c>
      <c r="U562" s="198">
        <v>45169</v>
      </c>
      <c r="V562" s="516">
        <v>45169</v>
      </c>
      <c r="W562" s="516">
        <v>45169</v>
      </c>
      <c r="X562" s="553">
        <v>45169</v>
      </c>
      <c r="Y562" s="517" t="s">
        <v>374</v>
      </c>
    </row>
    <row r="563" spans="1:25" s="115" customFormat="1" ht="34.35" customHeight="1" outlineLevel="2">
      <c r="A563" s="351" t="s">
        <v>2331</v>
      </c>
      <c r="B563" s="323" t="s">
        <v>2602</v>
      </c>
      <c r="C563" s="216" t="s">
        <v>506</v>
      </c>
      <c r="D563" s="201">
        <v>44550</v>
      </c>
      <c r="E563" s="216" t="s">
        <v>2607</v>
      </c>
      <c r="F563" s="330">
        <v>5</v>
      </c>
      <c r="G563" s="330"/>
      <c r="H563" s="379">
        <f t="shared" si="17"/>
        <v>5</v>
      </c>
      <c r="I563" s="216" t="s">
        <v>1</v>
      </c>
      <c r="J563" s="222" t="s">
        <v>2608</v>
      </c>
      <c r="K563" s="222" t="s">
        <v>2609</v>
      </c>
      <c r="L563" s="222" t="s">
        <v>2610</v>
      </c>
      <c r="M563" s="216" t="s">
        <v>465</v>
      </c>
      <c r="N563" s="219" t="s">
        <v>402</v>
      </c>
      <c r="O563" s="191">
        <v>44732</v>
      </c>
      <c r="P563" s="240" t="s">
        <v>357</v>
      </c>
      <c r="Q563" s="240" t="s">
        <v>357</v>
      </c>
      <c r="R563" s="240" t="s">
        <v>357</v>
      </c>
      <c r="S563" s="199">
        <v>44732</v>
      </c>
      <c r="T563" s="240">
        <v>44732</v>
      </c>
      <c r="U563" s="198">
        <v>44834</v>
      </c>
      <c r="V563" s="515" t="s">
        <v>2378</v>
      </c>
      <c r="W563" s="516">
        <v>45012</v>
      </c>
      <c r="X563" s="553">
        <v>45166</v>
      </c>
      <c r="Y563" s="517" t="s">
        <v>374</v>
      </c>
    </row>
    <row r="564" spans="1:25" s="115" customFormat="1" ht="34.35" customHeight="1" outlineLevel="2">
      <c r="A564" s="351" t="s">
        <v>2331</v>
      </c>
      <c r="B564" s="323" t="s">
        <v>2602</v>
      </c>
      <c r="C564" s="216" t="s">
        <v>506</v>
      </c>
      <c r="D564" s="201">
        <v>44550</v>
      </c>
      <c r="E564" s="216" t="s">
        <v>2611</v>
      </c>
      <c r="F564" s="330">
        <v>33</v>
      </c>
      <c r="G564" s="330"/>
      <c r="H564" s="379">
        <f t="shared" si="17"/>
        <v>33</v>
      </c>
      <c r="I564" s="216" t="s">
        <v>1</v>
      </c>
      <c r="J564" s="222" t="s">
        <v>2612</v>
      </c>
      <c r="K564" s="222" t="s">
        <v>2613</v>
      </c>
      <c r="L564" s="222" t="s">
        <v>2614</v>
      </c>
      <c r="M564" s="216" t="s">
        <v>401</v>
      </c>
      <c r="N564" s="219" t="s">
        <v>402</v>
      </c>
      <c r="O564" s="191">
        <v>44915</v>
      </c>
      <c r="P564" s="240" t="s">
        <v>357</v>
      </c>
      <c r="Q564" s="240" t="s">
        <v>357</v>
      </c>
      <c r="R564" s="240" t="s">
        <v>357</v>
      </c>
      <c r="S564" s="199">
        <v>44915</v>
      </c>
      <c r="T564" s="240">
        <v>44915</v>
      </c>
      <c r="U564" s="198">
        <v>45002</v>
      </c>
      <c r="V564" s="516">
        <v>45002</v>
      </c>
      <c r="W564" s="516">
        <v>45161</v>
      </c>
      <c r="X564" s="553">
        <v>45383</v>
      </c>
      <c r="Y564" s="517" t="s">
        <v>374</v>
      </c>
    </row>
    <row r="565" spans="1:25" s="115" customFormat="1" ht="34.35" customHeight="1" outlineLevel="2">
      <c r="A565" s="351" t="s">
        <v>2331</v>
      </c>
      <c r="B565" s="323" t="s">
        <v>2602</v>
      </c>
      <c r="C565" s="216" t="s">
        <v>2615</v>
      </c>
      <c r="D565" s="201">
        <v>44587</v>
      </c>
      <c r="E565" s="216" t="s">
        <v>2616</v>
      </c>
      <c r="F565" s="330">
        <v>80</v>
      </c>
      <c r="G565" s="330"/>
      <c r="H565" s="379">
        <f>F565-G565</f>
        <v>80</v>
      </c>
      <c r="I565" s="216" t="s">
        <v>1</v>
      </c>
      <c r="J565" s="222" t="s">
        <v>2617</v>
      </c>
      <c r="K565" s="222"/>
      <c r="L565" s="222" t="s">
        <v>2618</v>
      </c>
      <c r="M565" s="216" t="s">
        <v>347</v>
      </c>
      <c r="N565" s="229" t="s">
        <v>402</v>
      </c>
      <c r="O565" s="189">
        <v>45317</v>
      </c>
      <c r="P565" s="240" t="s">
        <v>357</v>
      </c>
      <c r="Q565" s="240" t="s">
        <v>357</v>
      </c>
      <c r="R565" s="240" t="s">
        <v>357</v>
      </c>
      <c r="S565" s="240" t="s">
        <v>357</v>
      </c>
      <c r="T565" s="240">
        <v>45317</v>
      </c>
      <c r="U565" s="198">
        <v>44935</v>
      </c>
      <c r="V565" s="516">
        <v>44935</v>
      </c>
      <c r="W565" s="316">
        <v>45139</v>
      </c>
      <c r="X565" s="554">
        <v>45173</v>
      </c>
      <c r="Y565" s="517" t="s">
        <v>350</v>
      </c>
    </row>
    <row r="566" spans="1:25" s="115" customFormat="1" ht="34.35" customHeight="1" outlineLevel="2">
      <c r="A566" s="351" t="s">
        <v>2331</v>
      </c>
      <c r="B566" s="323" t="s">
        <v>2602</v>
      </c>
      <c r="C566" s="216" t="s">
        <v>506</v>
      </c>
      <c r="D566" s="201">
        <v>44550</v>
      </c>
      <c r="E566" s="216" t="s">
        <v>2619</v>
      </c>
      <c r="F566" s="330">
        <v>20</v>
      </c>
      <c r="G566" s="330"/>
      <c r="H566" s="379">
        <f t="shared" ref="H566:H614" si="18">F566-G566</f>
        <v>20</v>
      </c>
      <c r="I566" s="216" t="s">
        <v>392</v>
      </c>
      <c r="J566" s="222" t="s">
        <v>2620</v>
      </c>
      <c r="K566" s="222" t="s">
        <v>2621</v>
      </c>
      <c r="L566" s="222" t="s">
        <v>2622</v>
      </c>
      <c r="M566" s="216" t="s">
        <v>465</v>
      </c>
      <c r="N566" s="219" t="s">
        <v>402</v>
      </c>
      <c r="O566" s="191">
        <v>44732</v>
      </c>
      <c r="P566" s="240" t="s">
        <v>357</v>
      </c>
      <c r="Q566" s="240" t="s">
        <v>357</v>
      </c>
      <c r="R566" s="240" t="s">
        <v>357</v>
      </c>
      <c r="S566" s="199">
        <v>44732</v>
      </c>
      <c r="T566" s="240">
        <v>44732</v>
      </c>
      <c r="U566" s="198">
        <v>44834</v>
      </c>
      <c r="V566" s="515" t="s">
        <v>1291</v>
      </c>
      <c r="W566" s="516">
        <v>45016</v>
      </c>
      <c r="X566" s="553">
        <v>45291</v>
      </c>
      <c r="Y566" s="517" t="s">
        <v>374</v>
      </c>
    </row>
    <row r="567" spans="1:25" s="104" customFormat="1" ht="34.35" customHeight="1">
      <c r="A567" s="351" t="s">
        <v>2331</v>
      </c>
      <c r="B567" s="319" t="s">
        <v>2623</v>
      </c>
      <c r="C567" s="158" t="s">
        <v>2624</v>
      </c>
      <c r="D567" s="208"/>
      <c r="E567" s="149" t="s">
        <v>2625</v>
      </c>
      <c r="F567" s="334">
        <v>80</v>
      </c>
      <c r="G567" s="334"/>
      <c r="H567" s="380">
        <f t="shared" si="18"/>
        <v>80</v>
      </c>
      <c r="I567" s="149" t="s">
        <v>1</v>
      </c>
      <c r="J567" s="204" t="s">
        <v>2626</v>
      </c>
      <c r="K567" s="222" t="s">
        <v>2627</v>
      </c>
      <c r="L567" s="204" t="s">
        <v>2628</v>
      </c>
      <c r="M567" s="149" t="s">
        <v>347</v>
      </c>
      <c r="N567" s="151" t="s">
        <v>372</v>
      </c>
      <c r="O567" s="189">
        <v>45161</v>
      </c>
      <c r="P567" s="240" t="s">
        <v>357</v>
      </c>
      <c r="Q567" s="240" t="s">
        <v>357</v>
      </c>
      <c r="R567" s="240">
        <v>45170</v>
      </c>
      <c r="S567" s="199">
        <v>45161</v>
      </c>
      <c r="T567" s="240">
        <v>45161</v>
      </c>
      <c r="U567" s="198">
        <v>45161</v>
      </c>
      <c r="V567" s="316">
        <v>45161</v>
      </c>
      <c r="W567" s="316">
        <v>45306</v>
      </c>
      <c r="X567" s="554">
        <v>45383</v>
      </c>
      <c r="Y567" s="517" t="s">
        <v>358</v>
      </c>
    </row>
    <row r="568" spans="1:25" s="115" customFormat="1" ht="34.35" customHeight="1">
      <c r="A568" s="351" t="s">
        <v>2331</v>
      </c>
      <c r="B568" s="405" t="s">
        <v>2629</v>
      </c>
      <c r="C568" s="216" t="s">
        <v>506</v>
      </c>
      <c r="D568" s="201">
        <v>44550</v>
      </c>
      <c r="E568" s="217" t="s">
        <v>2630</v>
      </c>
      <c r="F568" s="330">
        <v>60</v>
      </c>
      <c r="G568" s="327">
        <v>47</v>
      </c>
      <c r="H568" s="379">
        <f t="shared" si="18"/>
        <v>13</v>
      </c>
      <c r="I568" s="216" t="s">
        <v>1</v>
      </c>
      <c r="J568" s="222" t="s">
        <v>2631</v>
      </c>
      <c r="K568" s="222" t="s">
        <v>2632</v>
      </c>
      <c r="L568" s="222" t="s">
        <v>2633</v>
      </c>
      <c r="M568" s="216" t="s">
        <v>347</v>
      </c>
      <c r="N568" s="219" t="s">
        <v>402</v>
      </c>
      <c r="O568" s="191">
        <v>45280</v>
      </c>
      <c r="P568" s="240" t="s">
        <v>357</v>
      </c>
      <c r="Q568" s="240" t="s">
        <v>357</v>
      </c>
      <c r="R568" s="240" t="s">
        <v>357</v>
      </c>
      <c r="S568" s="199">
        <v>45280</v>
      </c>
      <c r="T568" s="240">
        <v>45280</v>
      </c>
      <c r="U568" s="198">
        <v>45108</v>
      </c>
      <c r="V568" s="316">
        <v>45108</v>
      </c>
      <c r="W568" s="516">
        <v>45108</v>
      </c>
      <c r="X568" s="553">
        <v>45170</v>
      </c>
      <c r="Y568" s="517" t="s">
        <v>374</v>
      </c>
    </row>
    <row r="569" spans="1:25" s="115" customFormat="1" ht="34.35" customHeight="1">
      <c r="A569" s="351" t="s">
        <v>2331</v>
      </c>
      <c r="B569" s="405" t="s">
        <v>2629</v>
      </c>
      <c r="C569" s="216" t="s">
        <v>2634</v>
      </c>
      <c r="D569" s="201">
        <v>44587</v>
      </c>
      <c r="E569" s="217" t="s">
        <v>2635</v>
      </c>
      <c r="F569" s="347">
        <v>80</v>
      </c>
      <c r="G569" s="624">
        <v>80</v>
      </c>
      <c r="H569" s="385">
        <f t="shared" si="18"/>
        <v>0</v>
      </c>
      <c r="I569" s="216" t="s">
        <v>392</v>
      </c>
      <c r="J569" s="222" t="s">
        <v>2636</v>
      </c>
      <c r="K569" s="222" t="s">
        <v>2637</v>
      </c>
      <c r="L569" s="222" t="s">
        <v>2638</v>
      </c>
      <c r="M569" s="216" t="s">
        <v>395</v>
      </c>
      <c r="N569" s="229" t="s">
        <v>402</v>
      </c>
      <c r="O569" s="189">
        <v>45317</v>
      </c>
      <c r="P569" s="240" t="s">
        <v>357</v>
      </c>
      <c r="Q569" s="240" t="s">
        <v>357</v>
      </c>
      <c r="R569" s="240" t="s">
        <v>357</v>
      </c>
      <c r="S569" s="240" t="s">
        <v>357</v>
      </c>
      <c r="T569" s="240">
        <v>45317</v>
      </c>
      <c r="U569" s="198">
        <v>44877</v>
      </c>
      <c r="V569" s="316">
        <v>44877</v>
      </c>
      <c r="W569" s="516">
        <v>44956</v>
      </c>
      <c r="X569" s="553">
        <v>45291</v>
      </c>
      <c r="Y569" s="517" t="s">
        <v>545</v>
      </c>
    </row>
    <row r="570" spans="1:25" s="115" customFormat="1" ht="34.35" customHeight="1">
      <c r="A570" s="351" t="s">
        <v>2331</v>
      </c>
      <c r="B570" s="405" t="s">
        <v>2629</v>
      </c>
      <c r="C570" s="216" t="s">
        <v>2634</v>
      </c>
      <c r="D570" s="201">
        <v>44587</v>
      </c>
      <c r="E570" s="216" t="s">
        <v>2639</v>
      </c>
      <c r="F570" s="330">
        <v>30</v>
      </c>
      <c r="G570" s="330"/>
      <c r="H570" s="379">
        <f t="shared" si="18"/>
        <v>30</v>
      </c>
      <c r="I570" s="216" t="s">
        <v>392</v>
      </c>
      <c r="J570" s="222" t="s">
        <v>2640</v>
      </c>
      <c r="K570" s="222" t="s">
        <v>2641</v>
      </c>
      <c r="L570" s="222" t="s">
        <v>2642</v>
      </c>
      <c r="M570" s="216" t="s">
        <v>395</v>
      </c>
      <c r="N570" s="229" t="s">
        <v>402</v>
      </c>
      <c r="O570" s="189">
        <v>45317</v>
      </c>
      <c r="P570" s="240" t="s">
        <v>357</v>
      </c>
      <c r="Q570" s="240" t="s">
        <v>357</v>
      </c>
      <c r="R570" s="240" t="s">
        <v>357</v>
      </c>
      <c r="S570" s="240" t="s">
        <v>357</v>
      </c>
      <c r="T570" s="240">
        <v>45317</v>
      </c>
      <c r="U570" s="198">
        <v>44809</v>
      </c>
      <c r="V570" s="199">
        <v>45382</v>
      </c>
      <c r="W570" s="516">
        <v>45382</v>
      </c>
      <c r="X570" s="553">
        <v>45382</v>
      </c>
      <c r="Y570" s="517" t="s">
        <v>374</v>
      </c>
    </row>
    <row r="571" spans="1:25" s="115" customFormat="1" ht="34.35" customHeight="1">
      <c r="A571" s="351" t="s">
        <v>2331</v>
      </c>
      <c r="B571" s="405" t="s">
        <v>2643</v>
      </c>
      <c r="C571" s="216" t="s">
        <v>2644</v>
      </c>
      <c r="D571" s="201">
        <v>44550</v>
      </c>
      <c r="E571" s="216" t="s">
        <v>2645</v>
      </c>
      <c r="F571" s="330">
        <v>100</v>
      </c>
      <c r="G571" s="330"/>
      <c r="H571" s="379">
        <f>F571-G571</f>
        <v>100</v>
      </c>
      <c r="I571" s="216" t="s">
        <v>392</v>
      </c>
      <c r="J571" s="222" t="s">
        <v>2646</v>
      </c>
      <c r="K571" s="222" t="s">
        <v>2647</v>
      </c>
      <c r="L571" s="222" t="s">
        <v>2648</v>
      </c>
      <c r="M571" s="216" t="s">
        <v>395</v>
      </c>
      <c r="N571" s="219" t="s">
        <v>402</v>
      </c>
      <c r="O571" s="191">
        <v>45280</v>
      </c>
      <c r="P571" s="240" t="s">
        <v>357</v>
      </c>
      <c r="Q571" s="240" t="s">
        <v>357</v>
      </c>
      <c r="R571" s="240" t="s">
        <v>357</v>
      </c>
      <c r="S571" s="199">
        <v>45280</v>
      </c>
      <c r="T571" s="240">
        <v>45280</v>
      </c>
      <c r="U571" s="198">
        <v>45280</v>
      </c>
      <c r="V571" s="316">
        <v>45280</v>
      </c>
      <c r="W571" s="516">
        <v>45280</v>
      </c>
      <c r="X571" s="553">
        <v>45280</v>
      </c>
      <c r="Y571" s="517" t="s">
        <v>374</v>
      </c>
    </row>
    <row r="572" spans="1:25" s="115" customFormat="1" ht="34.35" customHeight="1">
      <c r="A572" s="351" t="s">
        <v>2331</v>
      </c>
      <c r="B572" s="405" t="s">
        <v>2643</v>
      </c>
      <c r="C572" s="216" t="s">
        <v>2644</v>
      </c>
      <c r="D572" s="201">
        <v>44550</v>
      </c>
      <c r="E572" s="216" t="s">
        <v>2645</v>
      </c>
      <c r="F572" s="330">
        <v>20</v>
      </c>
      <c r="G572" s="330"/>
      <c r="H572" s="379">
        <f>F572-G572</f>
        <v>20</v>
      </c>
      <c r="I572" s="216" t="s">
        <v>392</v>
      </c>
      <c r="J572" s="222" t="s">
        <v>2649</v>
      </c>
      <c r="K572" s="222" t="s">
        <v>2650</v>
      </c>
      <c r="L572" s="222" t="s">
        <v>2648</v>
      </c>
      <c r="M572" s="216" t="s">
        <v>401</v>
      </c>
      <c r="N572" s="219" t="s">
        <v>402</v>
      </c>
      <c r="O572" s="191">
        <v>44915</v>
      </c>
      <c r="P572" s="240" t="s">
        <v>357</v>
      </c>
      <c r="Q572" s="240" t="s">
        <v>357</v>
      </c>
      <c r="R572" s="240" t="s">
        <v>357</v>
      </c>
      <c r="S572" s="199">
        <v>44915</v>
      </c>
      <c r="T572" s="240">
        <v>45280</v>
      </c>
      <c r="U572" s="198">
        <v>44834</v>
      </c>
      <c r="V572" s="316">
        <v>44915</v>
      </c>
      <c r="W572" s="516">
        <v>45280</v>
      </c>
      <c r="X572" s="553">
        <v>45215</v>
      </c>
      <c r="Y572" s="517" t="s">
        <v>374</v>
      </c>
    </row>
    <row r="573" spans="1:25" s="115" customFormat="1" ht="34.35" customHeight="1">
      <c r="A573" s="351" t="s">
        <v>2331</v>
      </c>
      <c r="B573" s="405" t="s">
        <v>2643</v>
      </c>
      <c r="C573" s="216" t="s">
        <v>2644</v>
      </c>
      <c r="D573" s="201">
        <v>44550</v>
      </c>
      <c r="E573" s="216" t="s">
        <v>2651</v>
      </c>
      <c r="F573" s="330">
        <v>80</v>
      </c>
      <c r="G573" s="330"/>
      <c r="H573" s="379">
        <f>F573-G573</f>
        <v>80</v>
      </c>
      <c r="I573" s="216" t="s">
        <v>392</v>
      </c>
      <c r="J573" s="222" t="s">
        <v>2652</v>
      </c>
      <c r="K573" s="222" t="s">
        <v>2653</v>
      </c>
      <c r="L573" s="222" t="s">
        <v>2654</v>
      </c>
      <c r="M573" s="222" t="s">
        <v>2461</v>
      </c>
      <c r="N573" s="219" t="s">
        <v>402</v>
      </c>
      <c r="O573" s="191">
        <v>45280</v>
      </c>
      <c r="P573" s="240" t="s">
        <v>357</v>
      </c>
      <c r="Q573" s="240" t="s">
        <v>357</v>
      </c>
      <c r="R573" s="240" t="s">
        <v>357</v>
      </c>
      <c r="S573" s="199">
        <v>45280</v>
      </c>
      <c r="T573" s="240">
        <v>45280</v>
      </c>
      <c r="U573" s="198">
        <v>45173</v>
      </c>
      <c r="V573" s="316">
        <v>45173</v>
      </c>
      <c r="W573" s="516">
        <v>45215</v>
      </c>
      <c r="X573" s="553">
        <v>45278</v>
      </c>
      <c r="Y573" s="517" t="s">
        <v>374</v>
      </c>
    </row>
    <row r="574" spans="1:25" s="115" customFormat="1" ht="34.35" customHeight="1">
      <c r="A574" s="351" t="s">
        <v>2331</v>
      </c>
      <c r="B574" s="405" t="s">
        <v>2643</v>
      </c>
      <c r="C574" s="216" t="s">
        <v>506</v>
      </c>
      <c r="D574" s="201">
        <v>44587</v>
      </c>
      <c r="E574" s="216" t="s">
        <v>2655</v>
      </c>
      <c r="F574" s="330">
        <v>80</v>
      </c>
      <c r="G574" s="330"/>
      <c r="H574" s="379">
        <f t="shared" si="18"/>
        <v>80</v>
      </c>
      <c r="I574" s="216" t="s">
        <v>1</v>
      </c>
      <c r="J574" s="222" t="s">
        <v>2656</v>
      </c>
      <c r="K574" s="222" t="s">
        <v>377</v>
      </c>
      <c r="L574" s="222" t="s">
        <v>2657</v>
      </c>
      <c r="M574" s="216" t="s">
        <v>347</v>
      </c>
      <c r="N574" s="229" t="s">
        <v>402</v>
      </c>
      <c r="O574" s="189">
        <v>45317</v>
      </c>
      <c r="P574" s="240" t="s">
        <v>357</v>
      </c>
      <c r="Q574" s="240" t="s">
        <v>357</v>
      </c>
      <c r="R574" s="240" t="s">
        <v>357</v>
      </c>
      <c r="S574" s="240" t="s">
        <v>357</v>
      </c>
      <c r="T574" s="240">
        <v>44713</v>
      </c>
      <c r="U574" s="198">
        <v>45173</v>
      </c>
      <c r="V574" s="316">
        <v>45173</v>
      </c>
      <c r="W574" s="516">
        <v>45173</v>
      </c>
      <c r="X574" s="553">
        <v>45317</v>
      </c>
      <c r="Y574" s="517" t="s">
        <v>358</v>
      </c>
    </row>
    <row r="575" spans="1:25" s="115" customFormat="1" ht="34.35" customHeight="1">
      <c r="A575" s="351" t="s">
        <v>2331</v>
      </c>
      <c r="B575" s="405" t="s">
        <v>2658</v>
      </c>
      <c r="C575" s="216" t="s">
        <v>2659</v>
      </c>
      <c r="D575" s="201">
        <v>44532</v>
      </c>
      <c r="E575" s="217" t="s">
        <v>2660</v>
      </c>
      <c r="F575" s="347">
        <v>13</v>
      </c>
      <c r="G575" s="327">
        <v>13</v>
      </c>
      <c r="H575" s="379">
        <f>F575-G575</f>
        <v>0</v>
      </c>
      <c r="I575" s="216" t="s">
        <v>1</v>
      </c>
      <c r="J575" s="222" t="s">
        <v>2661</v>
      </c>
      <c r="K575" s="222" t="s">
        <v>2662</v>
      </c>
      <c r="L575" s="222" t="s">
        <v>2663</v>
      </c>
      <c r="M575" s="216" t="s">
        <v>699</v>
      </c>
      <c r="N575" s="219" t="s">
        <v>402</v>
      </c>
      <c r="O575" s="191">
        <v>44714</v>
      </c>
      <c r="P575" s="240" t="s">
        <v>357</v>
      </c>
      <c r="Q575" s="240" t="s">
        <v>357</v>
      </c>
      <c r="R575" s="240" t="s">
        <v>357</v>
      </c>
      <c r="S575" s="199">
        <v>44714</v>
      </c>
      <c r="T575" s="240">
        <v>44714</v>
      </c>
      <c r="U575" s="198">
        <v>44897</v>
      </c>
      <c r="V575" s="316">
        <v>44924</v>
      </c>
      <c r="W575" s="516">
        <v>44998</v>
      </c>
      <c r="X575" s="553">
        <v>45027</v>
      </c>
      <c r="Y575" s="517" t="s">
        <v>350</v>
      </c>
    </row>
    <row r="576" spans="1:25" s="115" customFormat="1" ht="34.35" customHeight="1">
      <c r="A576" s="351" t="s">
        <v>2331</v>
      </c>
      <c r="B576" s="405" t="s">
        <v>2658</v>
      </c>
      <c r="C576" s="216" t="s">
        <v>506</v>
      </c>
      <c r="D576" s="201">
        <v>44550</v>
      </c>
      <c r="E576" s="216" t="s">
        <v>2664</v>
      </c>
      <c r="F576" s="330">
        <v>80</v>
      </c>
      <c r="G576" s="330"/>
      <c r="H576" s="379">
        <f>F576-G576</f>
        <v>80</v>
      </c>
      <c r="I576" s="216" t="s">
        <v>1</v>
      </c>
      <c r="J576" s="222" t="s">
        <v>2665</v>
      </c>
      <c r="K576" s="222" t="s">
        <v>377</v>
      </c>
      <c r="L576" s="222" t="s">
        <v>2666</v>
      </c>
      <c r="M576" s="216" t="s">
        <v>347</v>
      </c>
      <c r="N576" s="219" t="s">
        <v>402</v>
      </c>
      <c r="O576" s="191">
        <v>45280</v>
      </c>
      <c r="P576" s="240" t="s">
        <v>357</v>
      </c>
      <c r="Q576" s="240" t="s">
        <v>357</v>
      </c>
      <c r="R576" s="240" t="s">
        <v>357</v>
      </c>
      <c r="S576" s="199">
        <v>45280</v>
      </c>
      <c r="T576" s="240">
        <v>45280</v>
      </c>
      <c r="U576" s="198">
        <v>45280</v>
      </c>
      <c r="V576" s="316">
        <v>45280</v>
      </c>
      <c r="W576" s="516">
        <v>45280</v>
      </c>
      <c r="X576" s="553">
        <v>45280</v>
      </c>
      <c r="Y576" s="517" t="s">
        <v>358</v>
      </c>
    </row>
    <row r="577" spans="1:25" s="115" customFormat="1" ht="34.35" customHeight="1">
      <c r="A577" s="351" t="s">
        <v>2331</v>
      </c>
      <c r="B577" s="405" t="s">
        <v>2658</v>
      </c>
      <c r="C577" s="216" t="s">
        <v>2659</v>
      </c>
      <c r="D577" s="201">
        <v>44596</v>
      </c>
      <c r="E577" s="216" t="s">
        <v>2667</v>
      </c>
      <c r="F577" s="330">
        <v>60</v>
      </c>
      <c r="G577" s="330"/>
      <c r="H577" s="379">
        <f t="shared" si="18"/>
        <v>60</v>
      </c>
      <c r="I577" s="216" t="s">
        <v>392</v>
      </c>
      <c r="J577" s="222" t="s">
        <v>2668</v>
      </c>
      <c r="K577" s="222" t="s">
        <v>2669</v>
      </c>
      <c r="L577" s="222" t="s">
        <v>2670</v>
      </c>
      <c r="M577" s="222" t="s">
        <v>395</v>
      </c>
      <c r="N577" s="229" t="s">
        <v>402</v>
      </c>
      <c r="O577" s="189">
        <v>45326</v>
      </c>
      <c r="P577" s="240" t="s">
        <v>357</v>
      </c>
      <c r="Q577" s="240" t="s">
        <v>357</v>
      </c>
      <c r="R577" s="240" t="s">
        <v>357</v>
      </c>
      <c r="S577" s="240" t="s">
        <v>357</v>
      </c>
      <c r="T577" s="240">
        <v>45326</v>
      </c>
      <c r="U577" s="198">
        <v>45173</v>
      </c>
      <c r="V577" s="316">
        <v>45173</v>
      </c>
      <c r="W577" s="516">
        <v>45324</v>
      </c>
      <c r="X577" s="553">
        <v>45324</v>
      </c>
      <c r="Y577" s="517" t="s">
        <v>374</v>
      </c>
    </row>
    <row r="578" spans="1:25" s="115" customFormat="1" ht="34.35" customHeight="1">
      <c r="A578" s="351" t="s">
        <v>2331</v>
      </c>
      <c r="B578" s="405" t="s">
        <v>2658</v>
      </c>
      <c r="C578" s="216" t="s">
        <v>2671</v>
      </c>
      <c r="D578" s="201"/>
      <c r="E578" s="217" t="s">
        <v>2672</v>
      </c>
      <c r="F578" s="330">
        <v>60</v>
      </c>
      <c r="G578" s="327">
        <v>60</v>
      </c>
      <c r="H578" s="379">
        <f t="shared" si="18"/>
        <v>0</v>
      </c>
      <c r="I578" s="216" t="s">
        <v>2673</v>
      </c>
      <c r="J578" s="222" t="s">
        <v>2674</v>
      </c>
      <c r="K578" s="222"/>
      <c r="L578" s="222"/>
      <c r="M578" s="222" t="s">
        <v>347</v>
      </c>
      <c r="N578" s="229"/>
      <c r="O578" s="189"/>
      <c r="P578" s="240"/>
      <c r="Q578" s="240"/>
      <c r="R578" s="240"/>
      <c r="S578" s="240"/>
      <c r="T578" s="240"/>
      <c r="U578" s="198"/>
      <c r="V578" s="316"/>
      <c r="W578" s="516"/>
      <c r="X578" s="553">
        <v>45198</v>
      </c>
      <c r="Y578" s="517" t="s">
        <v>374</v>
      </c>
    </row>
    <row r="579" spans="1:25" s="115" customFormat="1" ht="34.35" customHeight="1">
      <c r="A579" s="351" t="s">
        <v>2331</v>
      </c>
      <c r="B579" s="405" t="s">
        <v>2658</v>
      </c>
      <c r="C579" s="216" t="s">
        <v>2659</v>
      </c>
      <c r="D579" s="201">
        <v>44596</v>
      </c>
      <c r="E579" s="628" t="s">
        <v>2667</v>
      </c>
      <c r="F579" s="330">
        <v>52</v>
      </c>
      <c r="G579" s="327">
        <v>8</v>
      </c>
      <c r="H579" s="379">
        <f t="shared" si="18"/>
        <v>44</v>
      </c>
      <c r="I579" s="216" t="s">
        <v>392</v>
      </c>
      <c r="J579" s="222" t="s">
        <v>2668</v>
      </c>
      <c r="K579" s="222" t="s">
        <v>2669</v>
      </c>
      <c r="L579" s="222" t="s">
        <v>2675</v>
      </c>
      <c r="M579" s="216" t="s">
        <v>395</v>
      </c>
      <c r="N579" s="229" t="s">
        <v>402</v>
      </c>
      <c r="O579" s="189">
        <v>45326</v>
      </c>
      <c r="P579" s="240" t="s">
        <v>357</v>
      </c>
      <c r="Q579" s="240" t="s">
        <v>357</v>
      </c>
      <c r="R579" s="240" t="s">
        <v>357</v>
      </c>
      <c r="S579" s="240">
        <v>45326</v>
      </c>
      <c r="T579" s="240">
        <v>45326</v>
      </c>
      <c r="U579" s="198">
        <v>45326</v>
      </c>
      <c r="V579" s="316">
        <v>45016</v>
      </c>
      <c r="W579" s="516">
        <v>45198</v>
      </c>
      <c r="X579" s="553">
        <v>45324</v>
      </c>
      <c r="Y579" s="517" t="s">
        <v>374</v>
      </c>
    </row>
    <row r="580" spans="1:25" s="115" customFormat="1" ht="34.35" customHeight="1">
      <c r="A580" s="351" t="s">
        <v>2331</v>
      </c>
      <c r="B580" s="319" t="s">
        <v>2658</v>
      </c>
      <c r="C580" s="215" t="s">
        <v>2659</v>
      </c>
      <c r="D580" s="201">
        <v>44550</v>
      </c>
      <c r="E580" s="216" t="s">
        <v>2676</v>
      </c>
      <c r="F580" s="330">
        <v>1</v>
      </c>
      <c r="G580" s="330"/>
      <c r="H580" s="379">
        <f t="shared" ref="H580" si="19">F580-G580</f>
        <v>1</v>
      </c>
      <c r="I580" s="216" t="s">
        <v>1</v>
      </c>
      <c r="J580" s="222" t="s">
        <v>2677</v>
      </c>
      <c r="K580" s="222" t="s">
        <v>2678</v>
      </c>
      <c r="L580" s="222" t="s">
        <v>2679</v>
      </c>
      <c r="M580" s="216" t="s">
        <v>401</v>
      </c>
      <c r="N580" s="219" t="s">
        <v>402</v>
      </c>
      <c r="O580" s="191">
        <v>44915</v>
      </c>
      <c r="P580" s="240" t="s">
        <v>357</v>
      </c>
      <c r="Q580" s="240" t="s">
        <v>357</v>
      </c>
      <c r="R580" s="240" t="s">
        <v>357</v>
      </c>
      <c r="S580" s="199">
        <v>44915</v>
      </c>
      <c r="T580" s="240">
        <v>44915</v>
      </c>
      <c r="U580" s="198">
        <v>44915</v>
      </c>
      <c r="V580" s="316">
        <v>45173</v>
      </c>
      <c r="W580" s="516">
        <v>45324</v>
      </c>
      <c r="X580" s="553">
        <v>45199</v>
      </c>
      <c r="Y580" s="517" t="s">
        <v>374</v>
      </c>
    </row>
    <row r="581" spans="1:25" s="104" customFormat="1" ht="34.35" customHeight="1">
      <c r="A581" s="351" t="s">
        <v>2331</v>
      </c>
      <c r="B581" s="319" t="s">
        <v>2658</v>
      </c>
      <c r="C581" s="215" t="s">
        <v>2659</v>
      </c>
      <c r="D581" s="201">
        <v>44550</v>
      </c>
      <c r="E581" s="216" t="s">
        <v>2676</v>
      </c>
      <c r="F581" s="330">
        <v>15</v>
      </c>
      <c r="G581" s="330"/>
      <c r="H581" s="379">
        <f t="shared" si="18"/>
        <v>15</v>
      </c>
      <c r="I581" s="216" t="s">
        <v>1</v>
      </c>
      <c r="J581" s="222" t="s">
        <v>2680</v>
      </c>
      <c r="K581" s="222" t="s">
        <v>2681</v>
      </c>
      <c r="L581" s="222" t="s">
        <v>2682</v>
      </c>
      <c r="M581" s="216" t="s">
        <v>401</v>
      </c>
      <c r="N581" s="219" t="s">
        <v>402</v>
      </c>
      <c r="O581" s="191">
        <v>44915</v>
      </c>
      <c r="P581" s="240" t="s">
        <v>357</v>
      </c>
      <c r="Q581" s="240" t="s">
        <v>357</v>
      </c>
      <c r="R581" s="240" t="s">
        <v>357</v>
      </c>
      <c r="S581" s="199">
        <v>44915</v>
      </c>
      <c r="T581" s="240">
        <v>44915</v>
      </c>
      <c r="U581" s="198">
        <v>44915</v>
      </c>
      <c r="V581" s="316">
        <v>44915</v>
      </c>
      <c r="W581" s="516">
        <v>45257</v>
      </c>
      <c r="X581" s="553">
        <v>45199</v>
      </c>
      <c r="Y581" s="517" t="s">
        <v>374</v>
      </c>
    </row>
    <row r="582" spans="1:25" s="115" customFormat="1" ht="34.35" customHeight="1">
      <c r="A582" s="351" t="s">
        <v>2331</v>
      </c>
      <c r="B582" s="405" t="s">
        <v>2658</v>
      </c>
      <c r="C582" s="149" t="s">
        <v>2683</v>
      </c>
      <c r="D582" s="149"/>
      <c r="E582" s="149" t="s">
        <v>2684</v>
      </c>
      <c r="F582" s="334">
        <v>55</v>
      </c>
      <c r="G582" s="334"/>
      <c r="H582" s="380">
        <f t="shared" si="18"/>
        <v>55</v>
      </c>
      <c r="I582" s="149" t="s">
        <v>1</v>
      </c>
      <c r="J582" s="204" t="s">
        <v>2685</v>
      </c>
      <c r="K582" s="222" t="s">
        <v>2686</v>
      </c>
      <c r="L582" s="204" t="s">
        <v>2687</v>
      </c>
      <c r="M582" s="149" t="s">
        <v>347</v>
      </c>
      <c r="N582" s="151">
        <v>2013</v>
      </c>
      <c r="O582" s="191" t="s">
        <v>357</v>
      </c>
      <c r="P582" s="240">
        <v>44641</v>
      </c>
      <c r="Q582" s="240">
        <v>44865</v>
      </c>
      <c r="R582" s="240">
        <v>44865</v>
      </c>
      <c r="S582" s="199">
        <v>44834</v>
      </c>
      <c r="T582" s="240">
        <v>44865</v>
      </c>
      <c r="U582" s="198">
        <v>44865</v>
      </c>
      <c r="V582" s="199">
        <v>44915</v>
      </c>
      <c r="W582" s="516">
        <v>45280</v>
      </c>
      <c r="X582" s="553">
        <v>45299</v>
      </c>
      <c r="Y582" s="517" t="s">
        <v>358</v>
      </c>
    </row>
    <row r="583" spans="1:25" s="107" customFormat="1" ht="34.35" customHeight="1" outlineLevel="1">
      <c r="A583" s="408" t="s">
        <v>2331</v>
      </c>
      <c r="B583" s="398" t="s">
        <v>2688</v>
      </c>
      <c r="C583" s="399">
        <f>COUNTA(C494:C582)</f>
        <v>89</v>
      </c>
      <c r="D583" s="398"/>
      <c r="E583" s="414" t="s">
        <v>2689</v>
      </c>
      <c r="F583" s="350">
        <f>SUM(F494:F582)</f>
        <v>5260</v>
      </c>
      <c r="G583" s="350">
        <f>SUM(G494:G582)</f>
        <v>420</v>
      </c>
      <c r="H583" s="386">
        <f>SUM(H494:H582)</f>
        <v>4840</v>
      </c>
      <c r="I583" s="399"/>
      <c r="J583" s="399"/>
      <c r="K583" s="399"/>
      <c r="L583" s="399"/>
      <c r="M583" s="399"/>
      <c r="N583" s="355"/>
      <c r="O583" s="356"/>
      <c r="P583" s="194"/>
      <c r="Q583" s="194"/>
      <c r="R583" s="194"/>
      <c r="S583" s="357"/>
      <c r="T583" s="343"/>
      <c r="U583" s="305"/>
      <c r="V583" s="305"/>
      <c r="W583" s="525"/>
      <c r="X583" s="538"/>
      <c r="Y583" s="526"/>
    </row>
    <row r="584" spans="1:25" s="104" customFormat="1" ht="34.35" customHeight="1" outlineLevel="2">
      <c r="A584" s="263" t="s">
        <v>2690</v>
      </c>
      <c r="B584" s="318" t="s">
        <v>2691</v>
      </c>
      <c r="C584" s="215" t="s">
        <v>2692</v>
      </c>
      <c r="D584" s="215"/>
      <c r="E584" s="217" t="s">
        <v>2693</v>
      </c>
      <c r="F584" s="328">
        <v>62</v>
      </c>
      <c r="G584" s="327">
        <v>57</v>
      </c>
      <c r="H584" s="379">
        <f t="shared" si="18"/>
        <v>5</v>
      </c>
      <c r="I584" s="216" t="s">
        <v>1</v>
      </c>
      <c r="J584" s="222" t="s">
        <v>2694</v>
      </c>
      <c r="K584" s="222" t="s">
        <v>2695</v>
      </c>
      <c r="L584" s="222" t="s">
        <v>2696</v>
      </c>
      <c r="M584" s="222" t="s">
        <v>347</v>
      </c>
      <c r="N584" s="219" t="s">
        <v>348</v>
      </c>
      <c r="O584" s="240">
        <v>44605</v>
      </c>
      <c r="P584" s="240">
        <v>44431</v>
      </c>
      <c r="Q584" s="240">
        <v>44431</v>
      </c>
      <c r="R584" s="240">
        <v>44810</v>
      </c>
      <c r="S584" s="199">
        <v>44895</v>
      </c>
      <c r="T584" s="199">
        <v>44895</v>
      </c>
      <c r="U584" s="198">
        <v>44895</v>
      </c>
      <c r="V584" s="316">
        <v>44915</v>
      </c>
      <c r="W584" s="516">
        <v>45173</v>
      </c>
      <c r="X584" s="553">
        <v>45173</v>
      </c>
      <c r="Y584" s="517" t="s">
        <v>374</v>
      </c>
    </row>
    <row r="585" spans="1:25" s="115" customFormat="1" ht="34.35" customHeight="1" outlineLevel="2">
      <c r="A585" s="351" t="s">
        <v>2690</v>
      </c>
      <c r="B585" s="318" t="s">
        <v>2691</v>
      </c>
      <c r="C585" s="215" t="s">
        <v>2692</v>
      </c>
      <c r="D585" s="201">
        <v>44627</v>
      </c>
      <c r="E585" s="216" t="s">
        <v>2697</v>
      </c>
      <c r="F585" s="330">
        <v>100</v>
      </c>
      <c r="G585" s="330"/>
      <c r="H585" s="379">
        <f t="shared" si="18"/>
        <v>100</v>
      </c>
      <c r="I585" s="216" t="s">
        <v>392</v>
      </c>
      <c r="J585" s="222" t="s">
        <v>2698</v>
      </c>
      <c r="K585" s="222" t="s">
        <v>2699</v>
      </c>
      <c r="L585" s="222" t="s">
        <v>2700</v>
      </c>
      <c r="M585" s="216" t="s">
        <v>395</v>
      </c>
      <c r="N585" s="219" t="s">
        <v>402</v>
      </c>
      <c r="O585" s="199">
        <v>45358</v>
      </c>
      <c r="P585" s="240" t="s">
        <v>357</v>
      </c>
      <c r="Q585" s="240" t="s">
        <v>357</v>
      </c>
      <c r="R585" s="240" t="s">
        <v>357</v>
      </c>
      <c r="S585" s="199" t="s">
        <v>357</v>
      </c>
      <c r="T585" s="199">
        <v>44991</v>
      </c>
      <c r="U585" s="198">
        <v>44928</v>
      </c>
      <c r="V585" s="316">
        <v>44928</v>
      </c>
      <c r="W585" s="516">
        <v>45017</v>
      </c>
      <c r="X585" s="553">
        <v>45124</v>
      </c>
      <c r="Y585" s="517" t="s">
        <v>350</v>
      </c>
    </row>
    <row r="586" spans="1:25" s="115" customFormat="1" ht="34.35" customHeight="1" outlineLevel="2">
      <c r="A586" s="351" t="s">
        <v>2690</v>
      </c>
      <c r="B586" s="318" t="s">
        <v>2691</v>
      </c>
      <c r="C586" s="215" t="s">
        <v>2701</v>
      </c>
      <c r="D586" s="201">
        <v>44627</v>
      </c>
      <c r="E586" s="217" t="s">
        <v>2702</v>
      </c>
      <c r="F586" s="330">
        <v>49</v>
      </c>
      <c r="G586" s="327">
        <v>8</v>
      </c>
      <c r="H586" s="379">
        <f t="shared" si="18"/>
        <v>41</v>
      </c>
      <c r="I586" s="216" t="s">
        <v>1</v>
      </c>
      <c r="J586" s="222" t="s">
        <v>2703</v>
      </c>
      <c r="K586" s="222" t="s">
        <v>2704</v>
      </c>
      <c r="L586" s="222" t="s">
        <v>2705</v>
      </c>
      <c r="M586" s="216" t="s">
        <v>347</v>
      </c>
      <c r="N586" s="219" t="s">
        <v>402</v>
      </c>
      <c r="O586" s="199">
        <v>45358</v>
      </c>
      <c r="P586" s="240" t="s">
        <v>357</v>
      </c>
      <c r="Q586" s="240" t="s">
        <v>357</v>
      </c>
      <c r="R586" s="240" t="s">
        <v>357</v>
      </c>
      <c r="S586" s="199" t="s">
        <v>357</v>
      </c>
      <c r="T586" s="199">
        <v>45358</v>
      </c>
      <c r="U586" s="198">
        <v>45358</v>
      </c>
      <c r="V586" s="316">
        <v>45358</v>
      </c>
      <c r="W586" s="516">
        <v>45358</v>
      </c>
      <c r="X586" s="553">
        <v>45358</v>
      </c>
      <c r="Y586" s="517" t="s">
        <v>374</v>
      </c>
    </row>
    <row r="587" spans="1:25" s="104" customFormat="1" ht="34.35" customHeight="1" outlineLevel="2">
      <c r="A587" s="351" t="s">
        <v>2690</v>
      </c>
      <c r="B587" s="318" t="s">
        <v>2691</v>
      </c>
      <c r="C587" s="215" t="s">
        <v>2692</v>
      </c>
      <c r="D587" s="201">
        <v>44550</v>
      </c>
      <c r="E587" s="217" t="s">
        <v>2693</v>
      </c>
      <c r="F587" s="330">
        <v>18</v>
      </c>
      <c r="G587" s="327">
        <v>8</v>
      </c>
      <c r="H587" s="379">
        <f t="shared" si="18"/>
        <v>10</v>
      </c>
      <c r="I587" s="216" t="s">
        <v>1</v>
      </c>
      <c r="J587" s="222" t="s">
        <v>2694</v>
      </c>
      <c r="K587" s="222" t="s">
        <v>2695</v>
      </c>
      <c r="L587" s="222" t="s">
        <v>2696</v>
      </c>
      <c r="M587" s="216" t="s">
        <v>401</v>
      </c>
      <c r="N587" s="219" t="s">
        <v>402</v>
      </c>
      <c r="O587" s="199">
        <v>44915</v>
      </c>
      <c r="P587" s="240" t="s">
        <v>357</v>
      </c>
      <c r="Q587" s="240" t="s">
        <v>357</v>
      </c>
      <c r="R587" s="240" t="s">
        <v>357</v>
      </c>
      <c r="S587" s="199">
        <v>44915</v>
      </c>
      <c r="T587" s="199">
        <v>44895</v>
      </c>
      <c r="U587" s="198">
        <v>44915</v>
      </c>
      <c r="V587" s="316">
        <v>44915</v>
      </c>
      <c r="W587" s="516">
        <v>45173</v>
      </c>
      <c r="X587" s="553">
        <v>45173</v>
      </c>
      <c r="Y587" s="517" t="s">
        <v>374</v>
      </c>
    </row>
    <row r="588" spans="1:25" s="115" customFormat="1" ht="34.35" customHeight="1" outlineLevel="2">
      <c r="A588" s="351" t="s">
        <v>2690</v>
      </c>
      <c r="B588" s="318" t="s">
        <v>2691</v>
      </c>
      <c r="C588" s="215" t="s">
        <v>2692</v>
      </c>
      <c r="D588" s="201">
        <v>44550</v>
      </c>
      <c r="E588" s="216" t="s">
        <v>2706</v>
      </c>
      <c r="F588" s="330">
        <v>55</v>
      </c>
      <c r="G588" s="330"/>
      <c r="H588" s="379">
        <f t="shared" si="18"/>
        <v>55</v>
      </c>
      <c r="I588" s="216" t="s">
        <v>1</v>
      </c>
      <c r="J588" s="222" t="s">
        <v>2707</v>
      </c>
      <c r="K588" s="222" t="s">
        <v>2708</v>
      </c>
      <c r="L588" s="222" t="s">
        <v>2709</v>
      </c>
      <c r="M588" s="216" t="s">
        <v>347</v>
      </c>
      <c r="N588" s="219" t="s">
        <v>402</v>
      </c>
      <c r="O588" s="199">
        <v>45280</v>
      </c>
      <c r="P588" s="240" t="s">
        <v>357</v>
      </c>
      <c r="Q588" s="240" t="s">
        <v>357</v>
      </c>
      <c r="R588" s="240" t="s">
        <v>357</v>
      </c>
      <c r="S588" s="199">
        <v>45280</v>
      </c>
      <c r="T588" s="199">
        <v>44868</v>
      </c>
      <c r="U588" s="198">
        <v>45280</v>
      </c>
      <c r="V588" s="316">
        <v>45280</v>
      </c>
      <c r="W588" s="516">
        <v>45280</v>
      </c>
      <c r="X588" s="553">
        <v>45280</v>
      </c>
      <c r="Y588" s="517" t="s">
        <v>358</v>
      </c>
    </row>
    <row r="589" spans="1:25" s="115" customFormat="1" ht="34.35" customHeight="1" outlineLevel="2">
      <c r="A589" s="351" t="s">
        <v>2690</v>
      </c>
      <c r="B589" s="291" t="s">
        <v>2691</v>
      </c>
      <c r="C589" s="220" t="s">
        <v>2692</v>
      </c>
      <c r="D589" s="201">
        <v>44550</v>
      </c>
      <c r="E589" s="216" t="s">
        <v>2710</v>
      </c>
      <c r="F589" s="347">
        <v>26</v>
      </c>
      <c r="G589" s="347"/>
      <c r="H589" s="379">
        <f t="shared" si="18"/>
        <v>26</v>
      </c>
      <c r="I589" s="222" t="s">
        <v>1</v>
      </c>
      <c r="J589" s="222" t="s">
        <v>2711</v>
      </c>
      <c r="K589" s="222" t="s">
        <v>2712</v>
      </c>
      <c r="L589" s="222" t="s">
        <v>2713</v>
      </c>
      <c r="M589" s="222" t="s">
        <v>401</v>
      </c>
      <c r="N589" s="229" t="s">
        <v>402</v>
      </c>
      <c r="O589" s="198">
        <v>44915</v>
      </c>
      <c r="P589" s="240" t="s">
        <v>357</v>
      </c>
      <c r="Q589" s="240" t="s">
        <v>357</v>
      </c>
      <c r="R589" s="240" t="s">
        <v>357</v>
      </c>
      <c r="S589" s="198">
        <v>44915</v>
      </c>
      <c r="T589" s="199">
        <v>44915</v>
      </c>
      <c r="U589" s="198">
        <v>44915</v>
      </c>
      <c r="V589" s="316">
        <v>44915</v>
      </c>
      <c r="W589" s="516">
        <v>45173</v>
      </c>
      <c r="X589" s="553">
        <v>45173</v>
      </c>
      <c r="Y589" s="517" t="s">
        <v>374</v>
      </c>
    </row>
    <row r="590" spans="1:25" s="115" customFormat="1" ht="34.35" customHeight="1" outlineLevel="2">
      <c r="A590" s="351" t="s">
        <v>2690</v>
      </c>
      <c r="B590" s="291" t="s">
        <v>2691</v>
      </c>
      <c r="C590" s="220" t="s">
        <v>2692</v>
      </c>
      <c r="D590" s="201">
        <v>44550</v>
      </c>
      <c r="E590" s="216" t="s">
        <v>2710</v>
      </c>
      <c r="F590" s="347">
        <v>18</v>
      </c>
      <c r="G590" s="347"/>
      <c r="H590" s="379">
        <f t="shared" si="18"/>
        <v>18</v>
      </c>
      <c r="I590" s="222" t="s">
        <v>1</v>
      </c>
      <c r="J590" s="222" t="s">
        <v>2714</v>
      </c>
      <c r="K590" s="104" t="s">
        <v>2715</v>
      </c>
      <c r="L590" s="222" t="s">
        <v>2716</v>
      </c>
      <c r="M590" s="222" t="s">
        <v>401</v>
      </c>
      <c r="N590" s="229" t="s">
        <v>402</v>
      </c>
      <c r="O590" s="198">
        <v>44915</v>
      </c>
      <c r="P590" s="240" t="s">
        <v>357</v>
      </c>
      <c r="Q590" s="240" t="s">
        <v>357</v>
      </c>
      <c r="R590" s="240" t="s">
        <v>357</v>
      </c>
      <c r="S590" s="198">
        <v>44915</v>
      </c>
      <c r="T590" s="199">
        <v>44915</v>
      </c>
      <c r="U590" s="198">
        <v>44915</v>
      </c>
      <c r="V590" s="516">
        <v>44915</v>
      </c>
      <c r="W590" s="516">
        <v>45173</v>
      </c>
      <c r="X590" s="553">
        <v>45173</v>
      </c>
      <c r="Y590" s="517" t="s">
        <v>374</v>
      </c>
    </row>
    <row r="591" spans="1:25" s="115" customFormat="1" ht="34.35" customHeight="1" outlineLevel="2">
      <c r="A591" s="351" t="s">
        <v>2690</v>
      </c>
      <c r="B591" s="318" t="s">
        <v>2691</v>
      </c>
      <c r="C591" s="215" t="s">
        <v>2692</v>
      </c>
      <c r="D591" s="201">
        <v>44550</v>
      </c>
      <c r="E591" s="217" t="s">
        <v>2717</v>
      </c>
      <c r="F591" s="330">
        <v>80</v>
      </c>
      <c r="G591" s="327">
        <v>20</v>
      </c>
      <c r="H591" s="379">
        <f t="shared" si="18"/>
        <v>60</v>
      </c>
      <c r="I591" s="216" t="s">
        <v>1</v>
      </c>
      <c r="J591" s="222" t="s">
        <v>2718</v>
      </c>
      <c r="K591" s="222" t="s">
        <v>377</v>
      </c>
      <c r="L591" s="222" t="s">
        <v>2719</v>
      </c>
      <c r="M591" s="216" t="s">
        <v>347</v>
      </c>
      <c r="N591" s="219" t="s">
        <v>402</v>
      </c>
      <c r="O591" s="199">
        <v>45280</v>
      </c>
      <c r="P591" s="240" t="s">
        <v>357</v>
      </c>
      <c r="Q591" s="240" t="s">
        <v>357</v>
      </c>
      <c r="R591" s="240" t="s">
        <v>357</v>
      </c>
      <c r="S591" s="199">
        <v>45280</v>
      </c>
      <c r="T591" s="199">
        <v>45280</v>
      </c>
      <c r="U591" s="198">
        <v>45280</v>
      </c>
      <c r="V591" s="516">
        <v>45526</v>
      </c>
      <c r="W591" s="516">
        <v>45280</v>
      </c>
      <c r="X591" s="553">
        <v>45280</v>
      </c>
      <c r="Y591" s="517" t="s">
        <v>374</v>
      </c>
    </row>
    <row r="592" spans="1:25" s="115" customFormat="1" ht="34.35" customHeight="1" outlineLevel="2">
      <c r="A592" s="351" t="s">
        <v>2690</v>
      </c>
      <c r="B592" s="318" t="s">
        <v>2691</v>
      </c>
      <c r="C592" s="158" t="s">
        <v>2720</v>
      </c>
      <c r="D592" s="158"/>
      <c r="E592" s="188" t="s">
        <v>2721</v>
      </c>
      <c r="F592" s="334">
        <v>80</v>
      </c>
      <c r="G592" s="336">
        <v>55</v>
      </c>
      <c r="H592" s="379">
        <f t="shared" si="18"/>
        <v>25</v>
      </c>
      <c r="I592" s="149" t="s">
        <v>1</v>
      </c>
      <c r="J592" s="204" t="s">
        <v>2722</v>
      </c>
      <c r="K592" s="222" t="s">
        <v>377</v>
      </c>
      <c r="L592" s="204" t="s">
        <v>2723</v>
      </c>
      <c r="M592" s="149" t="s">
        <v>957</v>
      </c>
      <c r="N592" s="151">
        <v>2013</v>
      </c>
      <c r="O592" s="240" t="s">
        <v>357</v>
      </c>
      <c r="P592" s="240">
        <v>44772</v>
      </c>
      <c r="Q592" s="240">
        <v>44772</v>
      </c>
      <c r="R592" s="240">
        <v>44772</v>
      </c>
      <c r="S592" s="199">
        <v>44834</v>
      </c>
      <c r="T592" s="199">
        <v>44834</v>
      </c>
      <c r="U592" s="198">
        <v>45173</v>
      </c>
      <c r="V592" s="516">
        <v>45173</v>
      </c>
      <c r="W592" s="516">
        <v>45199</v>
      </c>
      <c r="X592" s="553">
        <v>45199</v>
      </c>
      <c r="Y592" s="517" t="s">
        <v>374</v>
      </c>
    </row>
    <row r="593" spans="1:25" s="115" customFormat="1" ht="34.35" customHeight="1" outlineLevel="2">
      <c r="A593" s="351" t="s">
        <v>2690</v>
      </c>
      <c r="B593" s="372">
        <v>1702</v>
      </c>
      <c r="C593" s="232" t="s">
        <v>2724</v>
      </c>
      <c r="D593" s="201">
        <v>44797</v>
      </c>
      <c r="E593" s="216" t="s">
        <v>2725</v>
      </c>
      <c r="F593" s="330">
        <v>80</v>
      </c>
      <c r="G593" s="330">
        <v>0</v>
      </c>
      <c r="H593" s="330">
        <f t="shared" si="18"/>
        <v>80</v>
      </c>
      <c r="I593" s="232" t="s">
        <v>1</v>
      </c>
      <c r="J593" s="361">
        <v>30062410</v>
      </c>
      <c r="K593" s="222"/>
      <c r="L593" s="394" t="s">
        <v>2726</v>
      </c>
      <c r="M593" s="232" t="s">
        <v>486</v>
      </c>
      <c r="N593" s="331" t="s">
        <v>402</v>
      </c>
      <c r="O593" s="359">
        <v>45528</v>
      </c>
      <c r="P593" s="333">
        <v>0</v>
      </c>
      <c r="Q593" s="333">
        <v>0</v>
      </c>
      <c r="R593" s="333">
        <v>0</v>
      </c>
      <c r="S593" s="333">
        <v>0</v>
      </c>
      <c r="T593" s="333">
        <v>0</v>
      </c>
      <c r="U593" s="333">
        <v>0</v>
      </c>
      <c r="V593" s="199">
        <v>45528</v>
      </c>
      <c r="W593" s="316">
        <v>45530</v>
      </c>
      <c r="X593" s="554">
        <v>45530</v>
      </c>
      <c r="Y593" s="517" t="s">
        <v>374</v>
      </c>
    </row>
    <row r="594" spans="1:25" s="115" customFormat="1" ht="34.35" customHeight="1" outlineLevel="2">
      <c r="A594" s="351" t="s">
        <v>2690</v>
      </c>
      <c r="B594" s="372">
        <v>1702</v>
      </c>
      <c r="C594" s="232" t="s">
        <v>2724</v>
      </c>
      <c r="D594" s="201">
        <v>44797</v>
      </c>
      <c r="E594" s="216" t="s">
        <v>2725</v>
      </c>
      <c r="F594" s="330">
        <v>21</v>
      </c>
      <c r="G594" s="330">
        <v>0</v>
      </c>
      <c r="H594" s="330">
        <f t="shared" si="18"/>
        <v>21</v>
      </c>
      <c r="I594" s="232" t="s">
        <v>1</v>
      </c>
      <c r="J594" s="361">
        <v>30062368</v>
      </c>
      <c r="K594" s="222"/>
      <c r="L594" s="394" t="s">
        <v>2727</v>
      </c>
      <c r="M594" s="232" t="s">
        <v>486</v>
      </c>
      <c r="N594" s="331" t="s">
        <v>402</v>
      </c>
      <c r="O594" s="359">
        <v>45528</v>
      </c>
      <c r="P594" s="333">
        <v>0</v>
      </c>
      <c r="Q594" s="333">
        <v>0</v>
      </c>
      <c r="R594" s="333">
        <v>0</v>
      </c>
      <c r="S594" s="333">
        <v>0</v>
      </c>
      <c r="T594" s="333">
        <v>0</v>
      </c>
      <c r="U594" s="333">
        <v>0</v>
      </c>
      <c r="V594" s="199">
        <v>45528</v>
      </c>
      <c r="W594" s="316">
        <v>45530</v>
      </c>
      <c r="X594" s="554">
        <v>45530</v>
      </c>
      <c r="Y594" s="517" t="s">
        <v>374</v>
      </c>
    </row>
    <row r="595" spans="1:25" s="115" customFormat="1" ht="34.35" customHeight="1" outlineLevel="2">
      <c r="A595" s="351" t="s">
        <v>2690</v>
      </c>
      <c r="B595" s="318" t="s">
        <v>2728</v>
      </c>
      <c r="C595" s="215" t="s">
        <v>2729</v>
      </c>
      <c r="D595" s="201">
        <v>44627</v>
      </c>
      <c r="E595" s="217" t="s">
        <v>2730</v>
      </c>
      <c r="F595" s="330">
        <v>44</v>
      </c>
      <c r="G595" s="327">
        <v>34</v>
      </c>
      <c r="H595" s="379">
        <f t="shared" si="18"/>
        <v>10</v>
      </c>
      <c r="I595" s="216" t="s">
        <v>392</v>
      </c>
      <c r="J595" s="222" t="s">
        <v>2731</v>
      </c>
      <c r="K595" s="222" t="s">
        <v>2732</v>
      </c>
      <c r="L595" s="222" t="s">
        <v>2733</v>
      </c>
      <c r="M595" s="216" t="s">
        <v>395</v>
      </c>
      <c r="N595" s="218" t="s">
        <v>402</v>
      </c>
      <c r="O595" s="240">
        <v>45358</v>
      </c>
      <c r="P595" s="240" t="s">
        <v>357</v>
      </c>
      <c r="Q595" s="240" t="s">
        <v>357</v>
      </c>
      <c r="R595" s="240" t="s">
        <v>357</v>
      </c>
      <c r="S595" s="240" t="s">
        <v>357</v>
      </c>
      <c r="T595" s="199">
        <v>45173</v>
      </c>
      <c r="U595" s="198">
        <v>45173</v>
      </c>
      <c r="V595" s="199">
        <v>45173</v>
      </c>
      <c r="W595" s="516">
        <v>45173</v>
      </c>
      <c r="X595" s="553">
        <v>45173</v>
      </c>
      <c r="Y595" s="517" t="s">
        <v>374</v>
      </c>
    </row>
    <row r="596" spans="1:25" s="115" customFormat="1" ht="34.35" customHeight="1" outlineLevel="2">
      <c r="A596" s="351" t="s">
        <v>2690</v>
      </c>
      <c r="B596" s="318" t="s">
        <v>2728</v>
      </c>
      <c r="C596" s="215" t="s">
        <v>2734</v>
      </c>
      <c r="D596" s="201">
        <v>44587</v>
      </c>
      <c r="E596" s="216" t="s">
        <v>2735</v>
      </c>
      <c r="F596" s="330">
        <v>13</v>
      </c>
      <c r="G596" s="330"/>
      <c r="H596" s="379">
        <f t="shared" si="18"/>
        <v>13</v>
      </c>
      <c r="I596" s="216" t="s">
        <v>1</v>
      </c>
      <c r="J596" s="222" t="s">
        <v>2736</v>
      </c>
      <c r="K596" s="222" t="s">
        <v>2737</v>
      </c>
      <c r="L596" s="222" t="s">
        <v>2738</v>
      </c>
      <c r="M596" s="216" t="s">
        <v>401</v>
      </c>
      <c r="N596" s="218" t="s">
        <v>402</v>
      </c>
      <c r="O596" s="240">
        <v>44952</v>
      </c>
      <c r="P596" s="240" t="s">
        <v>357</v>
      </c>
      <c r="Q596" s="240" t="s">
        <v>357</v>
      </c>
      <c r="R596" s="240" t="s">
        <v>357</v>
      </c>
      <c r="S596" s="240" t="s">
        <v>357</v>
      </c>
      <c r="T596" s="199">
        <v>44952</v>
      </c>
      <c r="U596" s="198">
        <v>44952</v>
      </c>
      <c r="V596" s="199">
        <v>44952</v>
      </c>
      <c r="W596" s="516">
        <v>45012</v>
      </c>
      <c r="X596" s="553">
        <v>45166</v>
      </c>
      <c r="Y596" s="517" t="s">
        <v>350</v>
      </c>
    </row>
    <row r="597" spans="1:25" s="115" customFormat="1" ht="34.35" customHeight="1" outlineLevel="2">
      <c r="A597" s="351" t="s">
        <v>2690</v>
      </c>
      <c r="B597" s="318" t="s">
        <v>2728</v>
      </c>
      <c r="C597" s="215" t="s">
        <v>2734</v>
      </c>
      <c r="D597" s="201">
        <v>44587</v>
      </c>
      <c r="E597" s="216" t="s">
        <v>2739</v>
      </c>
      <c r="F597" s="330">
        <v>44</v>
      </c>
      <c r="G597" s="330"/>
      <c r="H597" s="379">
        <f t="shared" si="18"/>
        <v>44</v>
      </c>
      <c r="I597" s="216" t="s">
        <v>1</v>
      </c>
      <c r="J597" s="222" t="s">
        <v>2740</v>
      </c>
      <c r="K597" s="222" t="s">
        <v>377</v>
      </c>
      <c r="L597" s="222" t="s">
        <v>2741</v>
      </c>
      <c r="M597" s="216" t="s">
        <v>347</v>
      </c>
      <c r="N597" s="229" t="s">
        <v>402</v>
      </c>
      <c r="O597" s="240">
        <v>45317</v>
      </c>
      <c r="P597" s="240" t="s">
        <v>357</v>
      </c>
      <c r="Q597" s="240" t="s">
        <v>357</v>
      </c>
      <c r="R597" s="240" t="s">
        <v>357</v>
      </c>
      <c r="S597" s="240" t="s">
        <v>357</v>
      </c>
      <c r="T597" s="199">
        <v>45173</v>
      </c>
      <c r="U597" s="198">
        <v>45138</v>
      </c>
      <c r="V597" s="199">
        <v>45138</v>
      </c>
      <c r="W597" s="516">
        <v>45138</v>
      </c>
      <c r="X597" s="553">
        <v>45138</v>
      </c>
      <c r="Y597" s="517" t="s">
        <v>374</v>
      </c>
    </row>
    <row r="598" spans="1:25" s="104" customFormat="1" ht="34.35" customHeight="1" outlineLevel="2">
      <c r="A598" s="351" t="s">
        <v>2690</v>
      </c>
      <c r="B598" s="318" t="s">
        <v>2742</v>
      </c>
      <c r="C598" s="158" t="s">
        <v>2743</v>
      </c>
      <c r="D598" s="158"/>
      <c r="E598" s="188" t="s">
        <v>2744</v>
      </c>
      <c r="F598" s="334">
        <v>8</v>
      </c>
      <c r="G598" s="336">
        <v>8</v>
      </c>
      <c r="H598" s="379">
        <f t="shared" si="18"/>
        <v>0</v>
      </c>
      <c r="I598" s="149" t="s">
        <v>1</v>
      </c>
      <c r="J598" s="314" t="s">
        <v>2745</v>
      </c>
      <c r="K598" s="222" t="s">
        <v>2746</v>
      </c>
      <c r="L598" s="205" t="s">
        <v>2747</v>
      </c>
      <c r="M598" s="149" t="s">
        <v>371</v>
      </c>
      <c r="N598" s="151" t="s">
        <v>372</v>
      </c>
      <c r="O598" s="240">
        <v>45161</v>
      </c>
      <c r="P598" s="240" t="s">
        <v>357</v>
      </c>
      <c r="Q598" s="240" t="s">
        <v>357</v>
      </c>
      <c r="R598" s="240">
        <v>44981</v>
      </c>
      <c r="S598" s="199">
        <v>44804</v>
      </c>
      <c r="T598" s="199">
        <v>44804</v>
      </c>
      <c r="U598" s="198">
        <v>44804</v>
      </c>
      <c r="V598" s="199">
        <v>44926</v>
      </c>
      <c r="W598" s="316">
        <v>44984</v>
      </c>
      <c r="X598" s="554">
        <v>45291</v>
      </c>
      <c r="Y598" s="517" t="s">
        <v>545</v>
      </c>
    </row>
    <row r="599" spans="1:25" s="104" customFormat="1" ht="34.35" customHeight="1" outlineLevel="2">
      <c r="A599" s="351" t="s">
        <v>2690</v>
      </c>
      <c r="B599" s="318" t="s">
        <v>2742</v>
      </c>
      <c r="C599" s="226" t="s">
        <v>2748</v>
      </c>
      <c r="D599" s="226"/>
      <c r="E599" s="217" t="s">
        <v>2749</v>
      </c>
      <c r="F599" s="349">
        <v>39</v>
      </c>
      <c r="G599" s="327">
        <v>16</v>
      </c>
      <c r="H599" s="379">
        <f t="shared" si="18"/>
        <v>23</v>
      </c>
      <c r="I599" s="227" t="s">
        <v>1</v>
      </c>
      <c r="J599" s="224" t="s">
        <v>2750</v>
      </c>
      <c r="K599" s="224" t="s">
        <v>2751</v>
      </c>
      <c r="L599" s="224" t="s">
        <v>2752</v>
      </c>
      <c r="M599" s="216" t="s">
        <v>347</v>
      </c>
      <c r="N599" s="219" t="s">
        <v>372</v>
      </c>
      <c r="O599" s="240">
        <v>45161</v>
      </c>
      <c r="P599" s="240" t="s">
        <v>357</v>
      </c>
      <c r="Q599" s="240" t="s">
        <v>357</v>
      </c>
      <c r="R599" s="240">
        <v>45047</v>
      </c>
      <c r="S599" s="199">
        <v>45047</v>
      </c>
      <c r="T599" s="199">
        <v>45047</v>
      </c>
      <c r="U599" s="198">
        <v>45047</v>
      </c>
      <c r="V599" s="199">
        <v>45047</v>
      </c>
      <c r="W599" s="516">
        <v>45047</v>
      </c>
      <c r="X599" s="553">
        <v>45047</v>
      </c>
      <c r="Y599" s="517" t="s">
        <v>374</v>
      </c>
    </row>
    <row r="600" spans="1:25" s="104" customFormat="1" ht="34.35" customHeight="1" outlineLevel="2">
      <c r="A600" s="351" t="s">
        <v>2690</v>
      </c>
      <c r="B600" s="324" t="s">
        <v>2742</v>
      </c>
      <c r="C600" s="226" t="s">
        <v>2743</v>
      </c>
      <c r="D600" s="226"/>
      <c r="E600" s="217" t="s">
        <v>2753</v>
      </c>
      <c r="F600" s="349">
        <v>21</v>
      </c>
      <c r="G600" s="327">
        <v>16</v>
      </c>
      <c r="H600" s="379">
        <f t="shared" si="18"/>
        <v>5</v>
      </c>
      <c r="I600" s="227" t="s">
        <v>1</v>
      </c>
      <c r="J600" s="224" t="s">
        <v>2754</v>
      </c>
      <c r="K600" s="224" t="s">
        <v>2755</v>
      </c>
      <c r="L600" s="224" t="s">
        <v>2756</v>
      </c>
      <c r="M600" s="216" t="s">
        <v>371</v>
      </c>
      <c r="N600" s="219" t="s">
        <v>372</v>
      </c>
      <c r="O600" s="240">
        <v>45161</v>
      </c>
      <c r="P600" s="240" t="s">
        <v>357</v>
      </c>
      <c r="Q600" s="240" t="s">
        <v>357</v>
      </c>
      <c r="R600" s="240">
        <v>44801</v>
      </c>
      <c r="S600" s="199">
        <v>44802</v>
      </c>
      <c r="T600" s="199">
        <v>44802</v>
      </c>
      <c r="U600" s="198">
        <v>44802</v>
      </c>
      <c r="V600" s="199">
        <v>44926</v>
      </c>
      <c r="W600" s="516">
        <v>45166</v>
      </c>
      <c r="X600" s="553">
        <v>45166</v>
      </c>
      <c r="Y600" s="517" t="s">
        <v>374</v>
      </c>
    </row>
    <row r="601" spans="1:25" s="104" customFormat="1" ht="34.35" customHeight="1" outlineLevel="2">
      <c r="A601" s="351" t="s">
        <v>2690</v>
      </c>
      <c r="B601" s="324" t="s">
        <v>2742</v>
      </c>
      <c r="C601" s="226" t="s">
        <v>2743</v>
      </c>
      <c r="D601" s="226"/>
      <c r="E601" s="217" t="s">
        <v>2757</v>
      </c>
      <c r="F601" s="349">
        <v>80</v>
      </c>
      <c r="G601" s="327">
        <v>65</v>
      </c>
      <c r="H601" s="379">
        <f t="shared" si="18"/>
        <v>15</v>
      </c>
      <c r="I601" s="216" t="s">
        <v>392</v>
      </c>
      <c r="J601" s="222" t="s">
        <v>2758</v>
      </c>
      <c r="K601" s="222" t="s">
        <v>2759</v>
      </c>
      <c r="L601" s="222" t="s">
        <v>2760</v>
      </c>
      <c r="M601" s="216" t="s">
        <v>395</v>
      </c>
      <c r="N601" s="219" t="s">
        <v>372</v>
      </c>
      <c r="O601" s="240">
        <v>45161</v>
      </c>
      <c r="P601" s="240" t="s">
        <v>357</v>
      </c>
      <c r="Q601" s="240" t="s">
        <v>357</v>
      </c>
      <c r="R601" s="240">
        <v>45161</v>
      </c>
      <c r="S601" s="199">
        <v>44805</v>
      </c>
      <c r="T601" s="199">
        <v>44805</v>
      </c>
      <c r="U601" s="198">
        <v>45016</v>
      </c>
      <c r="V601" s="199">
        <v>45016</v>
      </c>
      <c r="W601" s="316">
        <v>45139</v>
      </c>
      <c r="X601" s="554">
        <v>45139</v>
      </c>
      <c r="Y601" s="517" t="s">
        <v>374</v>
      </c>
    </row>
    <row r="602" spans="1:25" s="104" customFormat="1" ht="34.35" customHeight="1" outlineLevel="2">
      <c r="A602" s="351" t="s">
        <v>2690</v>
      </c>
      <c r="B602" s="324" t="s">
        <v>2742</v>
      </c>
      <c r="C602" s="226" t="s">
        <v>2761</v>
      </c>
      <c r="D602" s="226"/>
      <c r="E602" s="216" t="s">
        <v>2762</v>
      </c>
      <c r="F602" s="349">
        <v>50</v>
      </c>
      <c r="G602" s="349"/>
      <c r="H602" s="379">
        <f t="shared" si="18"/>
        <v>50</v>
      </c>
      <c r="I602" s="216" t="s">
        <v>392</v>
      </c>
      <c r="J602" s="222" t="s">
        <v>2763</v>
      </c>
      <c r="K602" s="222" t="s">
        <v>377</v>
      </c>
      <c r="L602" s="222" t="s">
        <v>2764</v>
      </c>
      <c r="M602" s="216" t="s">
        <v>395</v>
      </c>
      <c r="N602" s="219" t="s">
        <v>372</v>
      </c>
      <c r="O602" s="240">
        <v>45161</v>
      </c>
      <c r="P602" s="240" t="s">
        <v>357</v>
      </c>
      <c r="Q602" s="240" t="s">
        <v>357</v>
      </c>
      <c r="R602" s="240">
        <v>44804</v>
      </c>
      <c r="S602" s="199">
        <v>44804</v>
      </c>
      <c r="T602" s="199">
        <v>45019</v>
      </c>
      <c r="U602" s="198">
        <v>45019</v>
      </c>
      <c r="V602" s="515" t="s">
        <v>2765</v>
      </c>
      <c r="W602" s="516">
        <v>45103</v>
      </c>
      <c r="X602" s="553">
        <v>45166</v>
      </c>
      <c r="Y602" s="517" t="s">
        <v>350</v>
      </c>
    </row>
    <row r="603" spans="1:25" s="104" customFormat="1" ht="34.35" customHeight="1" outlineLevel="2">
      <c r="A603" s="351" t="s">
        <v>2690</v>
      </c>
      <c r="B603" s="324" t="s">
        <v>2742</v>
      </c>
      <c r="C603" s="226" t="s">
        <v>2766</v>
      </c>
      <c r="D603" s="226"/>
      <c r="E603" s="216" t="s">
        <v>2767</v>
      </c>
      <c r="F603" s="349">
        <v>21</v>
      </c>
      <c r="G603" s="349"/>
      <c r="H603" s="379">
        <f t="shared" si="18"/>
        <v>21</v>
      </c>
      <c r="I603" s="216" t="s">
        <v>392</v>
      </c>
      <c r="J603" s="222" t="s">
        <v>2768</v>
      </c>
      <c r="K603" s="222" t="s">
        <v>2769</v>
      </c>
      <c r="L603" s="222" t="s">
        <v>2764</v>
      </c>
      <c r="M603" s="216" t="s">
        <v>395</v>
      </c>
      <c r="N603" s="219" t="s">
        <v>372</v>
      </c>
      <c r="O603" s="240">
        <v>45161</v>
      </c>
      <c r="P603" s="240" t="s">
        <v>357</v>
      </c>
      <c r="Q603" s="240" t="s">
        <v>357</v>
      </c>
      <c r="R603" s="240">
        <v>44805</v>
      </c>
      <c r="S603" s="199">
        <v>44805</v>
      </c>
      <c r="T603" s="199">
        <v>44805</v>
      </c>
      <c r="U603" s="198">
        <v>44865</v>
      </c>
      <c r="V603" s="515" t="s">
        <v>2770</v>
      </c>
      <c r="W603" s="516">
        <v>45068</v>
      </c>
      <c r="X603" s="553">
        <v>45166</v>
      </c>
      <c r="Y603" s="517" t="s">
        <v>374</v>
      </c>
    </row>
    <row r="604" spans="1:25" s="115" customFormat="1" ht="34.35" customHeight="1" outlineLevel="2">
      <c r="A604" s="351" t="s">
        <v>2690</v>
      </c>
      <c r="B604" s="318" t="s">
        <v>2742</v>
      </c>
      <c r="C604" s="215" t="s">
        <v>2771</v>
      </c>
      <c r="D604" s="201">
        <v>44587</v>
      </c>
      <c r="E604" s="216" t="s">
        <v>2772</v>
      </c>
      <c r="F604" s="330">
        <v>10</v>
      </c>
      <c r="G604" s="330"/>
      <c r="H604" s="379">
        <f t="shared" si="18"/>
        <v>10</v>
      </c>
      <c r="I604" s="227" t="s">
        <v>392</v>
      </c>
      <c r="J604" s="224" t="s">
        <v>2773</v>
      </c>
      <c r="K604" s="224" t="s">
        <v>2774</v>
      </c>
      <c r="L604" s="224" t="s">
        <v>2775</v>
      </c>
      <c r="M604" s="216" t="s">
        <v>465</v>
      </c>
      <c r="N604" s="218" t="s">
        <v>402</v>
      </c>
      <c r="O604" s="199">
        <v>44768</v>
      </c>
      <c r="P604" s="240" t="s">
        <v>357</v>
      </c>
      <c r="Q604" s="240" t="s">
        <v>357</v>
      </c>
      <c r="R604" s="240" t="s">
        <v>357</v>
      </c>
      <c r="S604" s="199" t="s">
        <v>357</v>
      </c>
      <c r="T604" s="199">
        <v>44768</v>
      </c>
      <c r="U604" s="198">
        <v>44768</v>
      </c>
      <c r="V604" s="516">
        <v>44952</v>
      </c>
      <c r="W604" s="516">
        <v>45012</v>
      </c>
      <c r="X604" s="553">
        <v>45122</v>
      </c>
      <c r="Y604" s="517" t="s">
        <v>350</v>
      </c>
    </row>
    <row r="605" spans="1:25" s="104" customFormat="1" ht="34.35" customHeight="1" outlineLevel="2">
      <c r="A605" s="351" t="s">
        <v>2690</v>
      </c>
      <c r="B605" s="324" t="s">
        <v>2742</v>
      </c>
      <c r="C605" s="200" t="s">
        <v>2743</v>
      </c>
      <c r="D605" s="200"/>
      <c r="E605" s="149" t="s">
        <v>2776</v>
      </c>
      <c r="F605" s="348">
        <v>80</v>
      </c>
      <c r="G605" s="348"/>
      <c r="H605" s="379">
        <f t="shared" si="18"/>
        <v>80</v>
      </c>
      <c r="I605" s="149" t="s">
        <v>392</v>
      </c>
      <c r="J605" s="204" t="s">
        <v>2777</v>
      </c>
      <c r="K605" s="222" t="s">
        <v>377</v>
      </c>
      <c r="L605" s="204" t="s">
        <v>2778</v>
      </c>
      <c r="M605" s="149" t="s">
        <v>395</v>
      </c>
      <c r="N605" s="151" t="s">
        <v>372</v>
      </c>
      <c r="O605" s="240">
        <v>45161</v>
      </c>
      <c r="P605" s="240" t="s">
        <v>357</v>
      </c>
      <c r="Q605" s="240" t="s">
        <v>357</v>
      </c>
      <c r="R605" s="240">
        <v>44900</v>
      </c>
      <c r="S605" s="199">
        <v>44813</v>
      </c>
      <c r="T605" s="199">
        <v>45161</v>
      </c>
      <c r="U605" s="198">
        <v>45161</v>
      </c>
      <c r="V605" s="516">
        <v>45161</v>
      </c>
      <c r="W605" s="516">
        <v>45159</v>
      </c>
      <c r="X605" s="553">
        <v>45159</v>
      </c>
      <c r="Y605" s="517" t="s">
        <v>350</v>
      </c>
    </row>
    <row r="606" spans="1:25" s="104" customFormat="1" ht="34.35" customHeight="1" outlineLevel="2">
      <c r="A606" s="351" t="s">
        <v>2690</v>
      </c>
      <c r="B606" s="372">
        <v>1704</v>
      </c>
      <c r="C606" s="232" t="s">
        <v>2743</v>
      </c>
      <c r="D606" s="201">
        <v>44797</v>
      </c>
      <c r="E606" s="216" t="s">
        <v>2779</v>
      </c>
      <c r="F606" s="330">
        <v>16</v>
      </c>
      <c r="G606" s="330">
        <v>0</v>
      </c>
      <c r="H606" s="330">
        <f t="shared" si="18"/>
        <v>16</v>
      </c>
      <c r="I606" s="232" t="s">
        <v>1</v>
      </c>
      <c r="J606" s="361">
        <v>30050540</v>
      </c>
      <c r="K606" s="222"/>
      <c r="L606" s="394" t="s">
        <v>2780</v>
      </c>
      <c r="M606" s="216" t="s">
        <v>401</v>
      </c>
      <c r="N606" s="331" t="s">
        <v>402</v>
      </c>
      <c r="O606" s="359">
        <v>45162</v>
      </c>
      <c r="P606" s="333">
        <v>0</v>
      </c>
      <c r="Q606" s="333">
        <v>0</v>
      </c>
      <c r="R606" s="333">
        <v>0</v>
      </c>
      <c r="S606" s="333">
        <v>0</v>
      </c>
      <c r="T606" s="333">
        <v>0</v>
      </c>
      <c r="U606" s="333">
        <v>0</v>
      </c>
      <c r="V606" s="199">
        <v>45162</v>
      </c>
      <c r="W606" s="316">
        <v>45166</v>
      </c>
      <c r="X606" s="554">
        <v>45166</v>
      </c>
      <c r="Y606" s="517" t="s">
        <v>374</v>
      </c>
    </row>
    <row r="607" spans="1:25" s="104" customFormat="1" ht="34.35" customHeight="1" outlineLevel="2">
      <c r="A607" s="351" t="s">
        <v>2690</v>
      </c>
      <c r="B607" s="372">
        <v>1704</v>
      </c>
      <c r="C607" s="232" t="s">
        <v>2743</v>
      </c>
      <c r="D607" s="201">
        <v>44797</v>
      </c>
      <c r="E607" s="216" t="s">
        <v>2779</v>
      </c>
      <c r="F607" s="330">
        <v>16</v>
      </c>
      <c r="G607" s="330">
        <v>0</v>
      </c>
      <c r="H607" s="330">
        <f t="shared" si="18"/>
        <v>16</v>
      </c>
      <c r="I607" s="232" t="s">
        <v>1</v>
      </c>
      <c r="J607" s="361">
        <v>16987745</v>
      </c>
      <c r="K607" s="222"/>
      <c r="L607" s="394" t="s">
        <v>2781</v>
      </c>
      <c r="M607" s="216" t="s">
        <v>401</v>
      </c>
      <c r="N607" s="331" t="s">
        <v>402</v>
      </c>
      <c r="O607" s="359">
        <v>45162</v>
      </c>
      <c r="P607" s="333">
        <v>0</v>
      </c>
      <c r="Q607" s="333">
        <v>0</v>
      </c>
      <c r="R607" s="333">
        <v>0</v>
      </c>
      <c r="S607" s="333">
        <v>0</v>
      </c>
      <c r="T607" s="333">
        <v>0</v>
      </c>
      <c r="U607" s="333">
        <v>0</v>
      </c>
      <c r="V607" s="199">
        <v>45162</v>
      </c>
      <c r="W607" s="516">
        <v>45162</v>
      </c>
      <c r="X607" s="553">
        <v>45166</v>
      </c>
      <c r="Y607" s="517" t="s">
        <v>374</v>
      </c>
    </row>
    <row r="608" spans="1:25" s="104" customFormat="1" ht="34.35" customHeight="1" outlineLevel="2">
      <c r="A608" s="351" t="s">
        <v>2690</v>
      </c>
      <c r="B608" s="372">
        <v>1704</v>
      </c>
      <c r="C608" s="232" t="s">
        <v>2782</v>
      </c>
      <c r="D608" s="201">
        <v>44797</v>
      </c>
      <c r="E608" s="216" t="s">
        <v>2783</v>
      </c>
      <c r="F608" s="330">
        <v>13</v>
      </c>
      <c r="G608" s="330">
        <v>0</v>
      </c>
      <c r="H608" s="330">
        <f t="shared" si="18"/>
        <v>13</v>
      </c>
      <c r="I608" s="232" t="s">
        <v>1</v>
      </c>
      <c r="J608" s="361">
        <v>30056518</v>
      </c>
      <c r="K608" s="222"/>
      <c r="L608" s="394" t="s">
        <v>2784</v>
      </c>
      <c r="M608" s="216" t="s">
        <v>401</v>
      </c>
      <c r="N608" s="331" t="s">
        <v>402</v>
      </c>
      <c r="O608" s="359">
        <v>45162</v>
      </c>
      <c r="P608" s="333">
        <v>0</v>
      </c>
      <c r="Q608" s="333">
        <v>0</v>
      </c>
      <c r="R608" s="333">
        <v>0</v>
      </c>
      <c r="S608" s="333">
        <v>0</v>
      </c>
      <c r="T608" s="333">
        <v>0</v>
      </c>
      <c r="U608" s="333">
        <v>0</v>
      </c>
      <c r="V608" s="199">
        <v>45162</v>
      </c>
      <c r="W608" s="316">
        <v>45166</v>
      </c>
      <c r="X608" s="554">
        <v>45166</v>
      </c>
      <c r="Y608" s="517" t="s">
        <v>374</v>
      </c>
    </row>
    <row r="609" spans="1:25" s="104" customFormat="1" ht="34.35" customHeight="1" outlineLevel="2">
      <c r="A609" s="351" t="s">
        <v>2690</v>
      </c>
      <c r="B609" s="372">
        <v>1704</v>
      </c>
      <c r="C609" s="232" t="s">
        <v>2743</v>
      </c>
      <c r="D609" s="201">
        <v>44797</v>
      </c>
      <c r="E609" s="217" t="s">
        <v>2785</v>
      </c>
      <c r="F609" s="330">
        <v>20</v>
      </c>
      <c r="G609" s="327">
        <v>20</v>
      </c>
      <c r="H609" s="379">
        <f t="shared" si="18"/>
        <v>0</v>
      </c>
      <c r="I609" s="232" t="s">
        <v>392</v>
      </c>
      <c r="J609" s="361">
        <v>30061376</v>
      </c>
      <c r="K609" s="222"/>
      <c r="L609" s="394" t="s">
        <v>2760</v>
      </c>
      <c r="M609" s="216" t="s">
        <v>465</v>
      </c>
      <c r="N609" s="331" t="s">
        <v>402</v>
      </c>
      <c r="O609" s="359">
        <v>44981</v>
      </c>
      <c r="P609" s="333">
        <v>0</v>
      </c>
      <c r="Q609" s="333">
        <v>0</v>
      </c>
      <c r="R609" s="333">
        <v>0</v>
      </c>
      <c r="S609" s="333">
        <v>0</v>
      </c>
      <c r="T609" s="333">
        <v>0</v>
      </c>
      <c r="U609" s="333">
        <v>0</v>
      </c>
      <c r="V609" s="199">
        <v>44981</v>
      </c>
      <c r="W609" s="316">
        <v>45139</v>
      </c>
      <c r="X609" s="554">
        <v>45139</v>
      </c>
      <c r="Y609" s="517" t="s">
        <v>374</v>
      </c>
    </row>
    <row r="610" spans="1:25" s="104" customFormat="1" ht="34.35" customHeight="1" outlineLevel="2">
      <c r="A610" s="351" t="s">
        <v>2690</v>
      </c>
      <c r="B610" s="372">
        <v>1704</v>
      </c>
      <c r="C610" s="232" t="s">
        <v>2743</v>
      </c>
      <c r="D610" s="201">
        <v>44797</v>
      </c>
      <c r="E610" s="216" t="s">
        <v>2786</v>
      </c>
      <c r="F610" s="330">
        <v>16</v>
      </c>
      <c r="G610" s="330">
        <v>0</v>
      </c>
      <c r="H610" s="330">
        <f t="shared" si="18"/>
        <v>16</v>
      </c>
      <c r="I610" s="232" t="s">
        <v>392</v>
      </c>
      <c r="J610" s="361">
        <v>30061339</v>
      </c>
      <c r="K610" s="222"/>
      <c r="L610" s="394" t="s">
        <v>2778</v>
      </c>
      <c r="M610" s="216" t="s">
        <v>401</v>
      </c>
      <c r="N610" s="331" t="s">
        <v>402</v>
      </c>
      <c r="O610" s="359">
        <v>45162</v>
      </c>
      <c r="P610" s="333">
        <v>0</v>
      </c>
      <c r="Q610" s="333">
        <v>0</v>
      </c>
      <c r="R610" s="333">
        <v>0</v>
      </c>
      <c r="S610" s="333">
        <v>0</v>
      </c>
      <c r="T610" s="333">
        <v>0</v>
      </c>
      <c r="U610" s="333">
        <v>0</v>
      </c>
      <c r="V610" s="199">
        <v>45162</v>
      </c>
      <c r="W610" s="316">
        <v>45159</v>
      </c>
      <c r="X610" s="554">
        <v>45159</v>
      </c>
      <c r="Y610" s="517" t="s">
        <v>350</v>
      </c>
    </row>
    <row r="611" spans="1:25" s="104" customFormat="1" ht="34.35" customHeight="1" outlineLevel="2">
      <c r="A611" s="351" t="s">
        <v>2690</v>
      </c>
      <c r="B611" s="324" t="s">
        <v>2787</v>
      </c>
      <c r="C611" s="226" t="s">
        <v>2788</v>
      </c>
      <c r="D611" s="226"/>
      <c r="E611" s="216" t="s">
        <v>2789</v>
      </c>
      <c r="F611" s="349">
        <v>5</v>
      </c>
      <c r="G611" s="349"/>
      <c r="H611" s="379">
        <f t="shared" si="18"/>
        <v>5</v>
      </c>
      <c r="I611" s="216" t="s">
        <v>1</v>
      </c>
      <c r="J611" s="222" t="s">
        <v>2790</v>
      </c>
      <c r="K611" s="222" t="s">
        <v>2791</v>
      </c>
      <c r="L611" s="222" t="s">
        <v>2792</v>
      </c>
      <c r="M611" s="216" t="s">
        <v>371</v>
      </c>
      <c r="N611" s="219" t="s">
        <v>348</v>
      </c>
      <c r="O611" s="240">
        <v>44605</v>
      </c>
      <c r="P611" s="240">
        <v>44605</v>
      </c>
      <c r="Q611" s="240">
        <v>44605</v>
      </c>
      <c r="R611" s="240">
        <v>44605</v>
      </c>
      <c r="S611" s="199">
        <v>44879</v>
      </c>
      <c r="T611" s="199">
        <v>45161</v>
      </c>
      <c r="U611" s="198">
        <v>45161</v>
      </c>
      <c r="V611" s="199">
        <v>45161</v>
      </c>
      <c r="W611" s="516">
        <v>45341</v>
      </c>
      <c r="X611" s="553">
        <v>45341</v>
      </c>
      <c r="Y611" s="517" t="s">
        <v>374</v>
      </c>
    </row>
    <row r="612" spans="1:25" s="104" customFormat="1" ht="34.35" customHeight="1" outlineLevel="2">
      <c r="A612" s="351" t="s">
        <v>2690</v>
      </c>
      <c r="B612" s="319" t="s">
        <v>2787</v>
      </c>
      <c r="C612" s="226" t="s">
        <v>2788</v>
      </c>
      <c r="D612" s="226"/>
      <c r="E612" s="217" t="s">
        <v>2793</v>
      </c>
      <c r="F612" s="349">
        <v>25</v>
      </c>
      <c r="G612" s="327">
        <v>8</v>
      </c>
      <c r="H612" s="379">
        <f t="shared" si="18"/>
        <v>17</v>
      </c>
      <c r="I612" s="228" t="s">
        <v>1</v>
      </c>
      <c r="J612" s="222" t="s">
        <v>2790</v>
      </c>
      <c r="K612" s="222" t="s">
        <v>2791</v>
      </c>
      <c r="L612" s="222" t="s">
        <v>2792</v>
      </c>
      <c r="M612" s="216" t="s">
        <v>371</v>
      </c>
      <c r="N612" s="219" t="s">
        <v>372</v>
      </c>
      <c r="O612" s="240">
        <v>45161</v>
      </c>
      <c r="P612" s="240" t="s">
        <v>357</v>
      </c>
      <c r="Q612" s="240" t="s">
        <v>357</v>
      </c>
      <c r="R612" s="240">
        <v>44848</v>
      </c>
      <c r="S612" s="199">
        <v>44879</v>
      </c>
      <c r="T612" s="199">
        <v>45161</v>
      </c>
      <c r="U612" s="198">
        <v>45161</v>
      </c>
      <c r="V612" s="199">
        <v>45161</v>
      </c>
      <c r="W612" s="516">
        <v>45341</v>
      </c>
      <c r="X612" s="553">
        <v>45341</v>
      </c>
      <c r="Y612" s="517" t="s">
        <v>374</v>
      </c>
    </row>
    <row r="613" spans="1:25" s="104" customFormat="1" ht="34.35" customHeight="1" outlineLevel="2">
      <c r="A613" s="351" t="s">
        <v>2690</v>
      </c>
      <c r="B613" s="293" t="s">
        <v>2787</v>
      </c>
      <c r="C613" s="231" t="s">
        <v>2794</v>
      </c>
      <c r="D613" s="201">
        <v>44627</v>
      </c>
      <c r="E613" s="228" t="s">
        <v>2795</v>
      </c>
      <c r="F613" s="352">
        <v>80</v>
      </c>
      <c r="G613" s="352"/>
      <c r="H613" s="379">
        <f t="shared" si="18"/>
        <v>80</v>
      </c>
      <c r="I613" s="223" t="s">
        <v>392</v>
      </c>
      <c r="J613" s="223" t="s">
        <v>2796</v>
      </c>
      <c r="K613" s="223" t="s">
        <v>2797</v>
      </c>
      <c r="L613" s="223" t="s">
        <v>2798</v>
      </c>
      <c r="M613" s="222" t="s">
        <v>347</v>
      </c>
      <c r="N613" s="229" t="s">
        <v>402</v>
      </c>
      <c r="O613" s="240">
        <v>45358</v>
      </c>
      <c r="P613" s="240" t="s">
        <v>357</v>
      </c>
      <c r="Q613" s="240" t="s">
        <v>357</v>
      </c>
      <c r="R613" s="240" t="s">
        <v>357</v>
      </c>
      <c r="S613" s="198" t="s">
        <v>357</v>
      </c>
      <c r="T613" s="199">
        <v>45358</v>
      </c>
      <c r="U613" s="198">
        <v>45358</v>
      </c>
      <c r="V613" s="199">
        <v>45358</v>
      </c>
      <c r="W613" s="516">
        <v>45358</v>
      </c>
      <c r="X613" s="553">
        <v>45358</v>
      </c>
      <c r="Y613" s="517" t="s">
        <v>374</v>
      </c>
    </row>
    <row r="614" spans="1:25" s="104" customFormat="1" ht="34.35" customHeight="1" outlineLevel="2">
      <c r="A614" s="351" t="s">
        <v>2690</v>
      </c>
      <c r="B614" s="319" t="s">
        <v>2787</v>
      </c>
      <c r="C614" s="226" t="s">
        <v>2799</v>
      </c>
      <c r="D614" s="201">
        <v>44587</v>
      </c>
      <c r="E614" s="217" t="s">
        <v>2800</v>
      </c>
      <c r="F614" s="349">
        <v>21</v>
      </c>
      <c r="G614" s="427">
        <v>16</v>
      </c>
      <c r="H614" s="379">
        <f t="shared" si="18"/>
        <v>5</v>
      </c>
      <c r="I614" s="216" t="s">
        <v>1</v>
      </c>
      <c r="J614" s="222" t="s">
        <v>2801</v>
      </c>
      <c r="K614" s="222" t="s">
        <v>2802</v>
      </c>
      <c r="L614" s="222" t="s">
        <v>2803</v>
      </c>
      <c r="M614" s="216" t="s">
        <v>347</v>
      </c>
      <c r="N614" s="229" t="s">
        <v>402</v>
      </c>
      <c r="O614" s="240">
        <v>45317</v>
      </c>
      <c r="P614" s="240" t="s">
        <v>357</v>
      </c>
      <c r="Q614" s="240" t="s">
        <v>357</v>
      </c>
      <c r="R614" s="240" t="s">
        <v>357</v>
      </c>
      <c r="S614" s="240" t="s">
        <v>357</v>
      </c>
      <c r="T614" s="199">
        <v>45317</v>
      </c>
      <c r="U614" s="198">
        <v>45317</v>
      </c>
      <c r="V614" s="199">
        <v>45317</v>
      </c>
      <c r="W614" s="516">
        <v>45317</v>
      </c>
      <c r="X614" s="553">
        <v>45317</v>
      </c>
      <c r="Y614" s="517" t="s">
        <v>374</v>
      </c>
    </row>
    <row r="615" spans="1:25" s="107" customFormat="1" ht="34.35" customHeight="1" outlineLevel="1">
      <c r="A615" s="408" t="s">
        <v>2690</v>
      </c>
      <c r="B615" s="398" t="s">
        <v>2804</v>
      </c>
      <c r="C615" s="399">
        <f>COUNTA(C584:C614)</f>
        <v>31</v>
      </c>
      <c r="D615" s="398"/>
      <c r="E615" s="414" t="s">
        <v>2805</v>
      </c>
      <c r="F615" s="350">
        <f>SUM(F584:F614)</f>
        <v>1211</v>
      </c>
      <c r="G615" s="350">
        <f>SUM(G584:G614)</f>
        <v>331</v>
      </c>
      <c r="H615" s="386">
        <f>SUM(H584:H614)</f>
        <v>880</v>
      </c>
      <c r="I615" s="399"/>
      <c r="J615" s="399"/>
      <c r="K615" s="399"/>
      <c r="L615" s="399"/>
      <c r="M615" s="399"/>
      <c r="N615" s="355"/>
      <c r="O615" s="356"/>
      <c r="P615" s="194"/>
      <c r="Q615" s="194"/>
      <c r="R615" s="194"/>
      <c r="S615" s="357"/>
      <c r="T615" s="343"/>
      <c r="U615" s="305"/>
      <c r="V615" s="305"/>
      <c r="W615" s="538"/>
      <c r="X615" s="538"/>
      <c r="Y615" s="526"/>
    </row>
    <row r="616" spans="1:25" s="118" customFormat="1" ht="25.35" customHeight="1" outlineLevel="1" collapsed="1" thickBot="1">
      <c r="A616" s="419" t="s">
        <v>2806</v>
      </c>
      <c r="B616" s="420"/>
      <c r="C616" s="422">
        <f>C26+C49+C136+C176+C229+C265+C312+C332+C340+C342+C356+C399+C407+C438+C493+C583+C615</f>
        <v>596</v>
      </c>
      <c r="D616" s="421"/>
      <c r="E616" s="422" t="s">
        <v>2807</v>
      </c>
      <c r="F616" s="423">
        <f>F26+F49+F136+F176+F229+F265+F312+F332+F340+F342+F356+F399+F407+F438+F493+F583+F615</f>
        <v>28769</v>
      </c>
      <c r="G616" s="423">
        <f>G26+G49+G136+G176+G229+G265+G312+G332+G340+G342+G356+G399+G407+G438+G493+G583+G615</f>
        <v>2611</v>
      </c>
      <c r="H616" s="424">
        <f>H26+H49+H136+H176+H229+H265+H312+H332+H340+H342+H356+H399+H407+H438+H493+H583+H615</f>
        <v>26158</v>
      </c>
      <c r="I616" s="422"/>
      <c r="J616" s="422"/>
      <c r="K616" s="422"/>
      <c r="L616" s="422"/>
      <c r="M616" s="422"/>
      <c r="N616" s="422"/>
      <c r="O616" s="420"/>
      <c r="P616" s="422"/>
      <c r="Q616" s="422"/>
      <c r="R616" s="422"/>
      <c r="S616" s="422"/>
      <c r="T616" s="422"/>
      <c r="U616" s="422"/>
      <c r="V616" s="422"/>
      <c r="W616" s="422"/>
      <c r="X616" s="422"/>
      <c r="Y616" s="425"/>
    </row>
    <row r="617" spans="1:25">
      <c r="A617" s="166" t="s">
        <v>2808</v>
      </c>
      <c r="B617" s="373"/>
      <c r="C617" s="388"/>
      <c r="D617" s="132"/>
      <c r="H617" s="540"/>
      <c r="J617" s="10"/>
      <c r="L617" s="10"/>
      <c r="Q617" s="167"/>
      <c r="R617" s="167"/>
      <c r="S617" s="168"/>
      <c r="T617" s="168"/>
      <c r="U617" s="168"/>
      <c r="V617" s="168"/>
      <c r="W617" s="168"/>
      <c r="X617" s="168"/>
      <c r="Y617" s="122"/>
    </row>
    <row r="618" spans="1:25">
      <c r="J618" s="10"/>
      <c r="L618" s="10"/>
    </row>
    <row r="619" spans="1:25" s="105" customFormat="1" ht="15.75" hidden="1" thickBot="1">
      <c r="A619" s="642" t="s">
        <v>2809</v>
      </c>
      <c r="B619" s="643"/>
      <c r="C619" s="389">
        <v>-1859</v>
      </c>
      <c r="D619" s="184"/>
      <c r="E619" t="s">
        <v>2810</v>
      </c>
      <c r="F619"/>
      <c r="G619"/>
      <c r="H619" s="8"/>
      <c r="I619" s="10"/>
      <c r="J619" s="10"/>
      <c r="K619"/>
      <c r="L619" s="10"/>
      <c r="M619" s="10"/>
      <c r="N619"/>
      <c r="O619" s="365"/>
      <c r="P619"/>
      <c r="S619" s="172"/>
      <c r="T619" s="172"/>
      <c r="U619" s="172"/>
      <c r="V619" s="172"/>
      <c r="W619" s="172"/>
      <c r="X619" s="172"/>
      <c r="Y619" s="109"/>
    </row>
    <row r="620" spans="1:25" s="105" customFormat="1" ht="15.75" hidden="1" customHeight="1">
      <c r="A620"/>
      <c r="B620" s="374"/>
      <c r="C620" s="390">
        <f>C618+C619</f>
        <v>-1859</v>
      </c>
      <c r="D620" s="185"/>
      <c r="E620"/>
      <c r="F620"/>
      <c r="G620"/>
      <c r="H620" s="8"/>
      <c r="I620" s="10"/>
      <c r="J620" s="10"/>
      <c r="K620"/>
      <c r="L620" s="10"/>
      <c r="M620" s="10"/>
      <c r="N620"/>
      <c r="O620" s="365"/>
      <c r="P620"/>
      <c r="S620" s="172"/>
      <c r="T620" s="172"/>
      <c r="U620" s="172"/>
      <c r="V620" s="172"/>
      <c r="W620" s="172"/>
      <c r="X620" s="172"/>
      <c r="Y620" s="109"/>
    </row>
    <row r="621" spans="1:25" s="105" customFormat="1" ht="15.75" hidden="1" thickBot="1">
      <c r="A621" s="177" t="s">
        <v>2811</v>
      </c>
      <c r="B621" s="375"/>
      <c r="C621" s="391">
        <v>655</v>
      </c>
      <c r="D621" s="186"/>
      <c r="E621"/>
      <c r="F621"/>
      <c r="G621"/>
      <c r="H621" s="8"/>
      <c r="I621" s="10"/>
      <c r="J621" s="10"/>
      <c r="K621"/>
      <c r="L621" s="10"/>
      <c r="M621" s="10"/>
      <c r="N621"/>
      <c r="O621" s="365"/>
      <c r="P621"/>
      <c r="S621" s="172"/>
      <c r="T621" s="172"/>
      <c r="U621" s="172"/>
      <c r="V621" s="172"/>
      <c r="W621" s="172"/>
      <c r="X621" s="172"/>
      <c r="Y621" s="109"/>
    </row>
    <row r="622" spans="1:25">
      <c r="J622" s="10"/>
      <c r="L622" s="10"/>
    </row>
    <row r="623" spans="1:25">
      <c r="J623" s="10"/>
      <c r="L623" s="10"/>
    </row>
    <row r="624" spans="1:25">
      <c r="J624" s="10"/>
      <c r="L624" s="10"/>
    </row>
    <row r="625" spans="1:12" ht="18.75">
      <c r="A625" s="644" t="s">
        <v>2812</v>
      </c>
      <c r="B625" s="644"/>
      <c r="C625" s="644"/>
      <c r="D625" s="644"/>
      <c r="E625" s="644"/>
      <c r="J625" s="10"/>
      <c r="L625" s="10"/>
    </row>
    <row r="626" spans="1:12" ht="15.75" thickBot="1">
      <c r="A626" s="233"/>
      <c r="B626" s="376"/>
      <c r="C626" s="392" t="s">
        <v>2813</v>
      </c>
      <c r="D626" s="238" t="s">
        <v>2814</v>
      </c>
      <c r="E626" s="235" t="s">
        <v>41</v>
      </c>
      <c r="J626" s="10"/>
      <c r="L626" s="10"/>
    </row>
    <row r="627" spans="1:12" ht="15.75" thickBot="1">
      <c r="A627" s="645" t="s">
        <v>2815</v>
      </c>
      <c r="B627" s="645"/>
      <c r="C627" s="676">
        <f>C616</f>
        <v>596</v>
      </c>
      <c r="D627" s="677">
        <f>'Projets autochtones'!C33</f>
        <v>22</v>
      </c>
      <c r="E627" s="236">
        <f>C627+D627</f>
        <v>618</v>
      </c>
      <c r="F627" s="234"/>
      <c r="J627" s="10"/>
      <c r="L627" s="10"/>
    </row>
    <row r="628" spans="1:12" ht="15.75" thickBot="1">
      <c r="A628" s="645" t="s">
        <v>2816</v>
      </c>
      <c r="B628" s="645"/>
      <c r="C628" s="676">
        <f>H616</f>
        <v>26158</v>
      </c>
      <c r="D628" s="239">
        <v>773</v>
      </c>
      <c r="E628" s="237">
        <f>C628+D628</f>
        <v>26931</v>
      </c>
      <c r="F628" s="234"/>
      <c r="J628" s="10"/>
      <c r="L628" s="10"/>
    </row>
    <row r="629" spans="1:12">
      <c r="C629" s="393"/>
      <c r="J629" s="10"/>
      <c r="L629" s="10"/>
    </row>
    <row r="630" spans="1:12">
      <c r="J630" s="10"/>
      <c r="L630" s="10"/>
    </row>
    <row r="631" spans="1:12">
      <c r="J631" s="10"/>
      <c r="L631" s="10"/>
    </row>
    <row r="632" spans="1:12">
      <c r="J632" s="10"/>
      <c r="L632" s="10"/>
    </row>
    <row r="633" spans="1:12">
      <c r="J633" s="10"/>
      <c r="L633" s="10"/>
    </row>
    <row r="634" spans="1:12">
      <c r="J634" s="10"/>
      <c r="L634" s="10"/>
    </row>
    <row r="635" spans="1:12">
      <c r="J635" s="10"/>
      <c r="L635" s="10"/>
    </row>
    <row r="636" spans="1:12">
      <c r="J636" s="10"/>
      <c r="L636" s="10"/>
    </row>
    <row r="637" spans="1:12">
      <c r="J637" s="10"/>
      <c r="L637" s="10"/>
    </row>
    <row r="638" spans="1:12">
      <c r="J638" s="10"/>
      <c r="L638" s="10"/>
    </row>
    <row r="639" spans="1:12">
      <c r="J639" s="10"/>
      <c r="L639" s="10"/>
    </row>
    <row r="640" spans="1:12">
      <c r="J640" s="10"/>
      <c r="L640" s="10"/>
    </row>
    <row r="641" spans="10:12">
      <c r="J641" s="10"/>
      <c r="L641" s="10"/>
    </row>
    <row r="642" spans="10:12">
      <c r="J642" s="10"/>
      <c r="L642" s="10"/>
    </row>
    <row r="643" spans="10:12">
      <c r="J643" s="10"/>
      <c r="L643" s="10"/>
    </row>
    <row r="644" spans="10:12">
      <c r="J644" s="10"/>
      <c r="L644" s="10"/>
    </row>
    <row r="645" spans="10:12">
      <c r="J645" s="10"/>
      <c r="L645" s="10"/>
    </row>
    <row r="646" spans="10:12">
      <c r="J646" s="10"/>
      <c r="L646" s="10"/>
    </row>
    <row r="647" spans="10:12">
      <c r="J647" s="10"/>
      <c r="L647" s="10"/>
    </row>
    <row r="648" spans="10:12">
      <c r="J648" s="10"/>
      <c r="L648" s="10"/>
    </row>
    <row r="649" spans="10:12">
      <c r="J649" s="10"/>
      <c r="L649" s="10"/>
    </row>
    <row r="650" spans="10:12">
      <c r="J650" s="10"/>
      <c r="L650" s="10"/>
    </row>
    <row r="651" spans="10:12">
      <c r="J651" s="10"/>
      <c r="L651" s="10"/>
    </row>
    <row r="652" spans="10:12">
      <c r="J652" s="10"/>
      <c r="L652" s="10"/>
    </row>
    <row r="653" spans="10:12">
      <c r="J653" s="10"/>
      <c r="L653" s="10"/>
    </row>
    <row r="654" spans="10:12">
      <c r="J654" s="10"/>
      <c r="L654" s="10"/>
    </row>
    <row r="655" spans="10:12">
      <c r="J655" s="10"/>
      <c r="L655" s="10"/>
    </row>
    <row r="656" spans="10:12">
      <c r="J656" s="10"/>
      <c r="L656" s="10"/>
    </row>
    <row r="657" spans="10:12">
      <c r="J657" s="10"/>
      <c r="L657" s="10"/>
    </row>
    <row r="658" spans="10:12">
      <c r="J658" s="10"/>
      <c r="L658" s="10"/>
    </row>
    <row r="659" spans="10:12">
      <c r="J659" s="10"/>
      <c r="L659" s="10"/>
    </row>
    <row r="660" spans="10:12">
      <c r="J660" s="10"/>
      <c r="L660" s="10"/>
    </row>
    <row r="661" spans="10:12">
      <c r="J661" s="10"/>
      <c r="L661" s="10"/>
    </row>
    <row r="662" spans="10:12">
      <c r="J662" s="10"/>
      <c r="L662" s="10"/>
    </row>
    <row r="663" spans="10:12">
      <c r="J663" s="10"/>
      <c r="L663" s="10"/>
    </row>
    <row r="664" spans="10:12">
      <c r="J664" s="10"/>
      <c r="L664" s="10"/>
    </row>
    <row r="665" spans="10:12">
      <c r="J665" s="10"/>
      <c r="L665" s="10"/>
    </row>
    <row r="666" spans="10:12">
      <c r="J666" s="10"/>
      <c r="L666" s="10"/>
    </row>
    <row r="667" spans="10:12">
      <c r="J667" s="10"/>
      <c r="L667" s="10"/>
    </row>
    <row r="668" spans="10:12">
      <c r="J668" s="10"/>
      <c r="L668" s="10"/>
    </row>
    <row r="669" spans="10:12">
      <c r="J669" s="10"/>
      <c r="L669" s="10"/>
    </row>
    <row r="670" spans="10:12">
      <c r="J670" s="10"/>
      <c r="L670" s="10"/>
    </row>
    <row r="671" spans="10:12">
      <c r="J671" s="10"/>
      <c r="L671" s="10"/>
    </row>
    <row r="672" spans="10:12">
      <c r="J672" s="10"/>
      <c r="L672" s="10"/>
    </row>
    <row r="673" spans="10:12">
      <c r="J673" s="10"/>
      <c r="L673" s="10"/>
    </row>
    <row r="674" spans="10:12">
      <c r="J674" s="10"/>
      <c r="L674" s="10"/>
    </row>
    <row r="675" spans="10:12">
      <c r="J675" s="10"/>
      <c r="L675" s="10"/>
    </row>
    <row r="676" spans="10:12">
      <c r="J676" s="10"/>
      <c r="L676" s="10"/>
    </row>
    <row r="677" spans="10:12">
      <c r="J677" s="10"/>
      <c r="L677" s="10"/>
    </row>
    <row r="678" spans="10:12">
      <c r="J678" s="10"/>
      <c r="L678" s="10"/>
    </row>
    <row r="679" spans="10:12">
      <c r="J679" s="10"/>
      <c r="L679" s="10"/>
    </row>
    <row r="680" spans="10:12">
      <c r="J680" s="10"/>
      <c r="L680" s="10"/>
    </row>
    <row r="681" spans="10:12">
      <c r="J681" s="10"/>
      <c r="L681" s="10"/>
    </row>
    <row r="682" spans="10:12">
      <c r="J682" s="10"/>
      <c r="L682" s="10"/>
    </row>
    <row r="683" spans="10:12">
      <c r="J683" s="10"/>
      <c r="L683" s="10"/>
    </row>
    <row r="684" spans="10:12">
      <c r="J684" s="10"/>
      <c r="L684" s="10"/>
    </row>
    <row r="685" spans="10:12">
      <c r="J685" s="10"/>
      <c r="L685" s="10"/>
    </row>
    <row r="686" spans="10:12">
      <c r="J686" s="10"/>
      <c r="L686" s="10"/>
    </row>
    <row r="687" spans="10:12">
      <c r="J687" s="10"/>
      <c r="L687" s="10"/>
    </row>
    <row r="688" spans="10:12">
      <c r="J688" s="10"/>
      <c r="L688" s="10"/>
    </row>
    <row r="689" spans="10:12">
      <c r="J689" s="10"/>
      <c r="L689" s="10"/>
    </row>
    <row r="690" spans="10:12">
      <c r="J690" s="10"/>
      <c r="L690" s="10"/>
    </row>
    <row r="691" spans="10:12">
      <c r="J691" s="10"/>
      <c r="L691" s="10"/>
    </row>
    <row r="692" spans="10:12">
      <c r="J692" s="10"/>
      <c r="L692" s="10"/>
    </row>
    <row r="693" spans="10:12">
      <c r="J693" s="10"/>
      <c r="L693" s="10"/>
    </row>
    <row r="694" spans="10:12">
      <c r="J694" s="10"/>
      <c r="L694" s="10"/>
    </row>
    <row r="695" spans="10:12">
      <c r="J695" s="10"/>
      <c r="L695" s="10"/>
    </row>
    <row r="696" spans="10:12">
      <c r="J696" s="10"/>
      <c r="L696" s="10"/>
    </row>
    <row r="697" spans="10:12">
      <c r="J697" s="10"/>
      <c r="L697" s="10"/>
    </row>
    <row r="698" spans="10:12">
      <c r="J698" s="10"/>
      <c r="L698" s="10"/>
    </row>
    <row r="699" spans="10:12">
      <c r="J699" s="10"/>
      <c r="L699" s="10"/>
    </row>
    <row r="700" spans="10:12">
      <c r="J700" s="10"/>
      <c r="L700" s="10"/>
    </row>
    <row r="701" spans="10:12">
      <c r="J701" s="10"/>
      <c r="L701" s="10"/>
    </row>
    <row r="702" spans="10:12">
      <c r="J702" s="10"/>
      <c r="L702" s="10"/>
    </row>
    <row r="703" spans="10:12">
      <c r="J703" s="10"/>
      <c r="L703" s="10"/>
    </row>
    <row r="704" spans="10:12">
      <c r="J704" s="10"/>
      <c r="L704" s="10"/>
    </row>
    <row r="705" spans="10:12">
      <c r="J705" s="10"/>
      <c r="L705" s="10"/>
    </row>
    <row r="706" spans="10:12">
      <c r="J706" s="10"/>
      <c r="L706" s="10"/>
    </row>
    <row r="707" spans="10:12">
      <c r="J707" s="10"/>
      <c r="L707" s="10"/>
    </row>
    <row r="708" spans="10:12">
      <c r="J708" s="10"/>
      <c r="L708" s="10"/>
    </row>
    <row r="709" spans="10:12">
      <c r="J709" s="10"/>
      <c r="L709" s="10"/>
    </row>
    <row r="710" spans="10:12">
      <c r="J710" s="10"/>
      <c r="L710" s="10"/>
    </row>
    <row r="711" spans="10:12">
      <c r="J711" s="10"/>
      <c r="L711" s="10"/>
    </row>
    <row r="712" spans="10:12">
      <c r="J712" s="10"/>
      <c r="L712" s="10"/>
    </row>
    <row r="713" spans="10:12">
      <c r="J713" s="10"/>
      <c r="L713" s="10"/>
    </row>
    <row r="714" spans="10:12">
      <c r="J714" s="10"/>
      <c r="L714" s="10"/>
    </row>
    <row r="715" spans="10:12">
      <c r="J715" s="10"/>
      <c r="L715" s="10"/>
    </row>
    <row r="716" spans="10:12">
      <c r="J716" s="10"/>
      <c r="L716" s="10"/>
    </row>
    <row r="717" spans="10:12">
      <c r="J717" s="10"/>
      <c r="L717" s="10"/>
    </row>
    <row r="718" spans="10:12">
      <c r="J718" s="10"/>
      <c r="L718" s="10"/>
    </row>
    <row r="719" spans="10:12">
      <c r="J719" s="10"/>
      <c r="L719" s="10"/>
    </row>
    <row r="720" spans="10:12">
      <c r="J720" s="10"/>
      <c r="L720" s="10"/>
    </row>
    <row r="721" spans="10:12">
      <c r="J721" s="10"/>
      <c r="L721" s="10"/>
    </row>
    <row r="722" spans="10:12">
      <c r="J722" s="10"/>
      <c r="L722" s="10"/>
    </row>
    <row r="723" spans="10:12">
      <c r="J723" s="10"/>
      <c r="L723" s="10"/>
    </row>
    <row r="724" spans="10:12">
      <c r="J724" s="10"/>
      <c r="L724" s="10"/>
    </row>
    <row r="725" spans="10:12">
      <c r="J725" s="10"/>
      <c r="L725" s="10"/>
    </row>
    <row r="726" spans="10:12">
      <c r="J726" s="10"/>
      <c r="L726" s="10"/>
    </row>
    <row r="727" spans="10:12">
      <c r="J727" s="10"/>
      <c r="L727" s="10"/>
    </row>
    <row r="728" spans="10:12">
      <c r="J728" s="10"/>
      <c r="L728" s="10"/>
    </row>
    <row r="729" spans="10:12">
      <c r="J729" s="10"/>
      <c r="L729" s="10"/>
    </row>
    <row r="730" spans="10:12">
      <c r="J730" s="10"/>
      <c r="L730" s="10"/>
    </row>
    <row r="731" spans="10:12">
      <c r="J731" s="10"/>
      <c r="L731" s="10"/>
    </row>
    <row r="732" spans="10:12">
      <c r="J732" s="10"/>
      <c r="L732" s="10"/>
    </row>
    <row r="733" spans="10:12">
      <c r="J733" s="10"/>
      <c r="L733" s="10"/>
    </row>
    <row r="734" spans="10:12">
      <c r="J734" s="10"/>
      <c r="L734" s="10"/>
    </row>
    <row r="735" spans="10:12">
      <c r="J735" s="10"/>
      <c r="L735" s="10"/>
    </row>
    <row r="736" spans="10:12">
      <c r="J736" s="10"/>
      <c r="L736" s="10"/>
    </row>
    <row r="737" spans="10:12">
      <c r="J737" s="10"/>
      <c r="L737" s="10"/>
    </row>
    <row r="738" spans="10:12">
      <c r="J738" s="10"/>
      <c r="L738" s="10"/>
    </row>
    <row r="739" spans="10:12">
      <c r="J739" s="10"/>
      <c r="L739" s="10"/>
    </row>
    <row r="740" spans="10:12">
      <c r="J740" s="10"/>
      <c r="L740" s="10"/>
    </row>
    <row r="741" spans="10:12">
      <c r="J741" s="10"/>
      <c r="L741" s="10"/>
    </row>
    <row r="742" spans="10:12">
      <c r="J742" s="10"/>
      <c r="L742" s="10"/>
    </row>
    <row r="743" spans="10:12">
      <c r="J743" s="10"/>
      <c r="L743" s="10"/>
    </row>
    <row r="744" spans="10:12">
      <c r="J744" s="10"/>
      <c r="L744" s="10"/>
    </row>
    <row r="745" spans="10:12">
      <c r="J745" s="10"/>
      <c r="L745" s="10"/>
    </row>
    <row r="746" spans="10:12">
      <c r="J746" s="10"/>
      <c r="L746" s="10"/>
    </row>
    <row r="747" spans="10:12">
      <c r="J747" s="10"/>
      <c r="L747" s="10"/>
    </row>
    <row r="748" spans="10:12">
      <c r="J748" s="10"/>
      <c r="L748" s="10"/>
    </row>
    <row r="749" spans="10:12">
      <c r="J749" s="10"/>
      <c r="L749" s="10"/>
    </row>
    <row r="750" spans="10:12">
      <c r="J750" s="10"/>
      <c r="L750" s="10"/>
    </row>
    <row r="751" spans="10:12">
      <c r="J751" s="10"/>
      <c r="L751" s="10"/>
    </row>
    <row r="752" spans="10:12">
      <c r="J752" s="10"/>
      <c r="L752" s="10"/>
    </row>
    <row r="753" spans="10:12">
      <c r="J753" s="10"/>
      <c r="L753" s="10"/>
    </row>
    <row r="754" spans="10:12">
      <c r="J754" s="10"/>
      <c r="L754" s="10"/>
    </row>
    <row r="755" spans="10:12">
      <c r="J755" s="10"/>
      <c r="L755" s="10"/>
    </row>
    <row r="756" spans="10:12">
      <c r="J756" s="10"/>
      <c r="L756" s="10"/>
    </row>
    <row r="757" spans="10:12">
      <c r="J757" s="10"/>
      <c r="L757" s="10"/>
    </row>
    <row r="758" spans="10:12">
      <c r="J758" s="10"/>
      <c r="L758" s="10"/>
    </row>
    <row r="759" spans="10:12">
      <c r="J759" s="10"/>
      <c r="L759" s="10"/>
    </row>
    <row r="760" spans="10:12">
      <c r="J760" s="10"/>
      <c r="L760" s="10"/>
    </row>
    <row r="761" spans="10:12">
      <c r="J761" s="10"/>
      <c r="L761" s="10"/>
    </row>
    <row r="762" spans="10:12">
      <c r="J762" s="10"/>
      <c r="L762" s="10"/>
    </row>
    <row r="763" spans="10:12">
      <c r="J763" s="10"/>
      <c r="L763" s="10"/>
    </row>
    <row r="764" spans="10:12">
      <c r="J764" s="10"/>
      <c r="L764" s="10"/>
    </row>
    <row r="765" spans="10:12">
      <c r="J765" s="10"/>
      <c r="L765" s="10"/>
    </row>
    <row r="766" spans="10:12">
      <c r="J766" s="10"/>
      <c r="L766" s="10"/>
    </row>
    <row r="767" spans="10:12">
      <c r="J767" s="10"/>
      <c r="L767" s="10"/>
    </row>
    <row r="768" spans="10:12">
      <c r="J768" s="10"/>
      <c r="L768" s="10"/>
    </row>
    <row r="769" spans="10:12">
      <c r="J769" s="10"/>
      <c r="L769" s="10"/>
    </row>
    <row r="770" spans="10:12">
      <c r="J770" s="10"/>
      <c r="L770" s="10"/>
    </row>
    <row r="771" spans="10:12">
      <c r="J771" s="10"/>
      <c r="L771" s="10"/>
    </row>
    <row r="772" spans="10:12">
      <c r="J772" s="10"/>
      <c r="L772" s="10"/>
    </row>
    <row r="773" spans="10:12">
      <c r="J773" s="10"/>
      <c r="L773" s="10"/>
    </row>
    <row r="774" spans="10:12">
      <c r="J774" s="10"/>
      <c r="L774" s="10"/>
    </row>
    <row r="775" spans="10:12">
      <c r="J775" s="10"/>
      <c r="L775" s="10"/>
    </row>
    <row r="776" spans="10:12">
      <c r="J776" s="10"/>
      <c r="L776" s="10"/>
    </row>
    <row r="777" spans="10:12">
      <c r="J777" s="10"/>
      <c r="L777" s="10"/>
    </row>
    <row r="778" spans="10:12">
      <c r="J778" s="10"/>
      <c r="L778" s="10"/>
    </row>
    <row r="779" spans="10:12">
      <c r="J779" s="10"/>
      <c r="L779" s="10"/>
    </row>
    <row r="780" spans="10:12">
      <c r="J780" s="10"/>
      <c r="L780" s="10"/>
    </row>
    <row r="781" spans="10:12">
      <c r="J781" s="10"/>
      <c r="L781" s="10"/>
    </row>
    <row r="782" spans="10:12">
      <c r="J782" s="10"/>
      <c r="L782" s="10"/>
    </row>
    <row r="783" spans="10:12">
      <c r="J783" s="10"/>
      <c r="L783" s="10"/>
    </row>
    <row r="784" spans="10:12">
      <c r="J784" s="10"/>
      <c r="L784" s="10"/>
    </row>
    <row r="785" spans="10:12">
      <c r="J785" s="10"/>
      <c r="L785" s="10"/>
    </row>
    <row r="786" spans="10:12">
      <c r="J786" s="10"/>
      <c r="L786" s="10"/>
    </row>
    <row r="787" spans="10:12">
      <c r="J787" s="10"/>
      <c r="L787" s="10"/>
    </row>
    <row r="788" spans="10:12">
      <c r="J788" s="10"/>
      <c r="L788" s="10"/>
    </row>
    <row r="789" spans="10:12">
      <c r="J789" s="10"/>
      <c r="L789" s="10"/>
    </row>
    <row r="790" spans="10:12">
      <c r="J790" s="10"/>
      <c r="L790" s="10"/>
    </row>
    <row r="791" spans="10:12">
      <c r="J791" s="10"/>
      <c r="L791" s="10"/>
    </row>
    <row r="792" spans="10:12">
      <c r="J792" s="10"/>
      <c r="L792" s="10"/>
    </row>
    <row r="793" spans="10:12">
      <c r="J793" s="10"/>
      <c r="L793" s="10"/>
    </row>
    <row r="794" spans="10:12">
      <c r="J794" s="10"/>
      <c r="L794" s="10"/>
    </row>
    <row r="795" spans="10:12">
      <c r="J795" s="10"/>
      <c r="L795" s="10"/>
    </row>
    <row r="796" spans="10:12">
      <c r="J796" s="10"/>
      <c r="L796" s="10"/>
    </row>
    <row r="797" spans="10:12">
      <c r="J797" s="10"/>
      <c r="L797" s="10"/>
    </row>
    <row r="798" spans="10:12">
      <c r="J798" s="10"/>
      <c r="L798" s="10"/>
    </row>
    <row r="799" spans="10:12">
      <c r="J799" s="10"/>
      <c r="L799" s="10"/>
    </row>
    <row r="800" spans="10:12">
      <c r="J800" s="10"/>
      <c r="L800" s="10"/>
    </row>
    <row r="801" spans="10:12">
      <c r="J801" s="10"/>
      <c r="L801" s="10"/>
    </row>
    <row r="802" spans="10:12">
      <c r="J802" s="10"/>
      <c r="L802" s="10"/>
    </row>
    <row r="803" spans="10:12">
      <c r="J803" s="10"/>
      <c r="L803" s="10"/>
    </row>
    <row r="804" spans="10:12">
      <c r="J804" s="10"/>
      <c r="L804" s="10"/>
    </row>
    <row r="805" spans="10:12">
      <c r="J805" s="10"/>
      <c r="L805" s="10"/>
    </row>
    <row r="806" spans="10:12">
      <c r="J806" s="10"/>
      <c r="L806" s="10"/>
    </row>
    <row r="807" spans="10:12">
      <c r="J807" s="10"/>
      <c r="L807" s="10"/>
    </row>
    <row r="808" spans="10:12">
      <c r="J808" s="10"/>
      <c r="L808" s="10"/>
    </row>
    <row r="809" spans="10:12">
      <c r="J809" s="10"/>
      <c r="L809" s="10"/>
    </row>
    <row r="810" spans="10:12">
      <c r="J810" s="10"/>
      <c r="L810" s="10"/>
    </row>
    <row r="811" spans="10:12">
      <c r="J811" s="10"/>
      <c r="L811" s="10"/>
    </row>
    <row r="812" spans="10:12">
      <c r="J812" s="10"/>
      <c r="L812" s="10"/>
    </row>
    <row r="813" spans="10:12">
      <c r="J813" s="10"/>
      <c r="L813" s="10"/>
    </row>
    <row r="814" spans="10:12">
      <c r="J814" s="10"/>
      <c r="L814" s="10"/>
    </row>
    <row r="815" spans="10:12">
      <c r="J815" s="10"/>
      <c r="L815" s="10"/>
    </row>
    <row r="816" spans="10:12">
      <c r="J816" s="10"/>
      <c r="L816" s="10"/>
    </row>
    <row r="817" spans="10:12">
      <c r="J817" s="10"/>
      <c r="L817" s="10"/>
    </row>
    <row r="818" spans="10:12">
      <c r="J818" s="10"/>
      <c r="L818" s="10"/>
    </row>
    <row r="819" spans="10:12">
      <c r="J819" s="10"/>
      <c r="L819" s="10"/>
    </row>
    <row r="820" spans="10:12">
      <c r="J820" s="10"/>
      <c r="L820" s="10"/>
    </row>
    <row r="821" spans="10:12">
      <c r="J821" s="10"/>
      <c r="L821" s="10"/>
    </row>
    <row r="822" spans="10:12">
      <c r="J822" s="10"/>
      <c r="L822" s="10"/>
    </row>
    <row r="823" spans="10:12">
      <c r="J823" s="10"/>
      <c r="L823" s="10"/>
    </row>
    <row r="824" spans="10:12">
      <c r="J824" s="10"/>
      <c r="L824" s="10"/>
    </row>
    <row r="825" spans="10:12">
      <c r="J825" s="10"/>
      <c r="L825" s="10"/>
    </row>
    <row r="826" spans="10:12">
      <c r="J826" s="10"/>
      <c r="L826" s="10"/>
    </row>
    <row r="827" spans="10:12">
      <c r="J827" s="10"/>
      <c r="L827" s="10"/>
    </row>
    <row r="828" spans="10:12">
      <c r="J828" s="10"/>
      <c r="L828" s="10"/>
    </row>
    <row r="829" spans="10:12">
      <c r="J829" s="10"/>
      <c r="L829" s="10"/>
    </row>
    <row r="830" spans="10:12">
      <c r="J830" s="10"/>
      <c r="L830" s="10"/>
    </row>
    <row r="831" spans="10:12">
      <c r="J831" s="10"/>
      <c r="L831" s="10"/>
    </row>
    <row r="832" spans="10:12">
      <c r="J832" s="10"/>
      <c r="L832" s="10"/>
    </row>
    <row r="833" spans="10:12">
      <c r="J833" s="10"/>
      <c r="L833" s="10"/>
    </row>
    <row r="834" spans="10:12">
      <c r="J834" s="10"/>
      <c r="L834" s="10"/>
    </row>
    <row r="835" spans="10:12">
      <c r="J835" s="10"/>
      <c r="L835" s="10"/>
    </row>
    <row r="836" spans="10:12">
      <c r="J836" s="10"/>
      <c r="L836" s="10"/>
    </row>
    <row r="837" spans="10:12">
      <c r="J837" s="10"/>
      <c r="L837" s="10"/>
    </row>
    <row r="838" spans="10:12">
      <c r="J838" s="10"/>
      <c r="L838" s="10"/>
    </row>
    <row r="839" spans="10:12">
      <c r="J839" s="10"/>
      <c r="L839" s="10"/>
    </row>
    <row r="840" spans="10:12">
      <c r="J840" s="10"/>
      <c r="L840" s="10"/>
    </row>
    <row r="841" spans="10:12">
      <c r="J841" s="10"/>
      <c r="L841" s="10"/>
    </row>
    <row r="842" spans="10:12">
      <c r="J842" s="10"/>
      <c r="L842" s="10"/>
    </row>
    <row r="843" spans="10:12">
      <c r="J843" s="10"/>
      <c r="L843" s="10"/>
    </row>
    <row r="844" spans="10:12">
      <c r="J844" s="10"/>
      <c r="L844" s="10"/>
    </row>
    <row r="845" spans="10:12">
      <c r="J845" s="10"/>
      <c r="L845" s="10"/>
    </row>
    <row r="846" spans="10:12">
      <c r="J846" s="10"/>
      <c r="L846" s="10"/>
    </row>
    <row r="847" spans="10:12">
      <c r="J847" s="10"/>
      <c r="L847" s="10"/>
    </row>
    <row r="848" spans="10:12">
      <c r="J848" s="10"/>
      <c r="L848" s="10"/>
    </row>
    <row r="849" spans="10:12">
      <c r="J849" s="10"/>
      <c r="L849" s="10"/>
    </row>
    <row r="850" spans="10:12">
      <c r="J850" s="10"/>
      <c r="L850" s="10"/>
    </row>
    <row r="851" spans="10:12">
      <c r="J851" s="10"/>
      <c r="L851" s="10"/>
    </row>
    <row r="852" spans="10:12">
      <c r="J852" s="10"/>
      <c r="L852" s="10"/>
    </row>
    <row r="853" spans="10:12">
      <c r="J853" s="10"/>
      <c r="L853" s="10"/>
    </row>
    <row r="854" spans="10:12">
      <c r="J854" s="10"/>
      <c r="L854" s="10"/>
    </row>
    <row r="855" spans="10:12">
      <c r="J855" s="10"/>
      <c r="L855" s="10"/>
    </row>
    <row r="856" spans="10:12">
      <c r="J856" s="10"/>
      <c r="L856" s="10"/>
    </row>
    <row r="857" spans="10:12">
      <c r="J857" s="10"/>
      <c r="L857" s="10"/>
    </row>
    <row r="858" spans="10:12">
      <c r="J858" s="10"/>
      <c r="L858" s="10"/>
    </row>
    <row r="859" spans="10:12">
      <c r="J859" s="10"/>
      <c r="L859" s="10"/>
    </row>
    <row r="860" spans="10:12">
      <c r="J860" s="10"/>
      <c r="L860" s="10"/>
    </row>
    <row r="861" spans="10:12">
      <c r="J861" s="10"/>
      <c r="L861" s="10"/>
    </row>
    <row r="862" spans="10:12">
      <c r="J862" s="10"/>
      <c r="L862" s="10"/>
    </row>
    <row r="863" spans="10:12">
      <c r="J863" s="10"/>
      <c r="L863" s="10"/>
    </row>
    <row r="864" spans="10:12">
      <c r="J864" s="10"/>
      <c r="L864" s="10"/>
    </row>
    <row r="865" spans="10:12">
      <c r="J865" s="10"/>
      <c r="L865" s="10"/>
    </row>
    <row r="866" spans="10:12">
      <c r="J866" s="10"/>
      <c r="L866" s="10"/>
    </row>
    <row r="867" spans="10:12">
      <c r="J867" s="10"/>
      <c r="L867" s="10"/>
    </row>
    <row r="868" spans="10:12">
      <c r="J868" s="10"/>
      <c r="L868" s="10"/>
    </row>
    <row r="869" spans="10:12">
      <c r="J869" s="10"/>
      <c r="L869" s="10"/>
    </row>
    <row r="870" spans="10:12">
      <c r="J870" s="10"/>
      <c r="L870" s="10"/>
    </row>
    <row r="871" spans="10:12">
      <c r="J871" s="10"/>
      <c r="L871" s="10"/>
    </row>
    <row r="872" spans="10:12">
      <c r="J872" s="10"/>
      <c r="L872" s="10"/>
    </row>
    <row r="873" spans="10:12">
      <c r="J873" s="10"/>
      <c r="L873" s="10"/>
    </row>
    <row r="874" spans="10:12">
      <c r="J874" s="10"/>
      <c r="L874" s="10"/>
    </row>
    <row r="875" spans="10:12">
      <c r="J875" s="10"/>
      <c r="L875" s="10"/>
    </row>
    <row r="876" spans="10:12">
      <c r="J876" s="10"/>
      <c r="L876" s="10"/>
    </row>
    <row r="877" spans="10:12">
      <c r="J877" s="10"/>
      <c r="L877" s="10"/>
    </row>
    <row r="878" spans="10:12">
      <c r="J878" s="10"/>
      <c r="L878" s="10"/>
    </row>
    <row r="879" spans="10:12">
      <c r="J879" s="10"/>
      <c r="L879" s="10"/>
    </row>
    <row r="880" spans="10:12">
      <c r="J880" s="10"/>
      <c r="L880" s="10"/>
    </row>
    <row r="881" spans="10:12">
      <c r="J881" s="10"/>
      <c r="L881" s="10"/>
    </row>
    <row r="882" spans="10:12">
      <c r="J882" s="10"/>
      <c r="L882" s="10"/>
    </row>
    <row r="883" spans="10:12">
      <c r="J883" s="10"/>
      <c r="L883" s="10"/>
    </row>
    <row r="884" spans="10:12">
      <c r="J884" s="10"/>
      <c r="L884" s="10"/>
    </row>
    <row r="885" spans="10:12">
      <c r="J885" s="10"/>
      <c r="L885" s="10"/>
    </row>
    <row r="886" spans="10:12">
      <c r="J886" s="10"/>
      <c r="L886" s="10"/>
    </row>
    <row r="887" spans="10:12">
      <c r="J887" s="10"/>
      <c r="L887" s="10"/>
    </row>
    <row r="888" spans="10:12">
      <c r="J888" s="10"/>
      <c r="L888" s="10"/>
    </row>
    <row r="889" spans="10:12">
      <c r="J889" s="10"/>
      <c r="L889" s="10"/>
    </row>
    <row r="890" spans="10:12">
      <c r="J890" s="10"/>
      <c r="L890" s="10"/>
    </row>
    <row r="891" spans="10:12">
      <c r="J891" s="10"/>
      <c r="L891" s="10"/>
    </row>
    <row r="892" spans="10:12">
      <c r="J892" s="10"/>
      <c r="L892" s="10"/>
    </row>
    <row r="893" spans="10:12">
      <c r="J893" s="10"/>
      <c r="L893" s="10"/>
    </row>
    <row r="894" spans="10:12">
      <c r="J894" s="10"/>
      <c r="L894" s="10"/>
    </row>
    <row r="895" spans="10:12">
      <c r="J895" s="10"/>
      <c r="L895" s="10"/>
    </row>
    <row r="896" spans="10:12">
      <c r="J896" s="10"/>
      <c r="L896" s="10"/>
    </row>
    <row r="897" spans="10:12">
      <c r="J897" s="10"/>
      <c r="L897" s="10"/>
    </row>
    <row r="898" spans="10:12">
      <c r="J898" s="10"/>
      <c r="L898" s="10"/>
    </row>
    <row r="899" spans="10:12">
      <c r="J899" s="10"/>
      <c r="L899" s="10"/>
    </row>
    <row r="900" spans="10:12">
      <c r="J900" s="10"/>
      <c r="L900" s="10"/>
    </row>
    <row r="901" spans="10:12">
      <c r="J901" s="10"/>
      <c r="L901" s="10"/>
    </row>
    <row r="902" spans="10:12">
      <c r="J902" s="10"/>
      <c r="L902" s="10"/>
    </row>
    <row r="903" spans="10:12">
      <c r="J903" s="10"/>
      <c r="L903" s="10"/>
    </row>
    <row r="904" spans="10:12">
      <c r="J904" s="10"/>
      <c r="L904" s="10"/>
    </row>
    <row r="905" spans="10:12">
      <c r="J905" s="10"/>
      <c r="L905" s="10"/>
    </row>
    <row r="906" spans="10:12">
      <c r="J906" s="10"/>
      <c r="L906" s="10"/>
    </row>
    <row r="907" spans="10:12">
      <c r="J907" s="10"/>
      <c r="L907" s="10"/>
    </row>
    <row r="908" spans="10:12">
      <c r="J908" s="10"/>
      <c r="L908" s="10"/>
    </row>
    <row r="909" spans="10:12">
      <c r="J909" s="10"/>
      <c r="L909" s="10"/>
    </row>
    <row r="910" spans="10:12">
      <c r="J910" s="10"/>
      <c r="L910" s="10"/>
    </row>
    <row r="911" spans="10:12">
      <c r="J911" s="10"/>
      <c r="L911" s="10"/>
    </row>
    <row r="912" spans="10:12">
      <c r="J912" s="10"/>
      <c r="L912" s="10"/>
    </row>
    <row r="913" spans="10:12">
      <c r="J913" s="10"/>
      <c r="L913" s="10"/>
    </row>
    <row r="914" spans="10:12">
      <c r="J914" s="10"/>
      <c r="L914" s="10"/>
    </row>
    <row r="915" spans="10:12">
      <c r="J915" s="10"/>
      <c r="L915" s="10"/>
    </row>
    <row r="916" spans="10:12">
      <c r="J916" s="10"/>
      <c r="L916" s="10"/>
    </row>
    <row r="917" spans="10:12">
      <c r="J917" s="10"/>
      <c r="L917" s="10"/>
    </row>
    <row r="918" spans="10:12">
      <c r="J918" s="10"/>
      <c r="L918" s="10"/>
    </row>
    <row r="919" spans="10:12">
      <c r="J919" s="10"/>
      <c r="L919" s="10"/>
    </row>
    <row r="920" spans="10:12">
      <c r="J920" s="10"/>
      <c r="L920" s="10"/>
    </row>
    <row r="921" spans="10:12">
      <c r="J921" s="10"/>
      <c r="L921" s="10"/>
    </row>
    <row r="922" spans="10:12">
      <c r="J922" s="10"/>
      <c r="L922" s="10"/>
    </row>
    <row r="923" spans="10:12">
      <c r="J923" s="10"/>
      <c r="L923" s="10"/>
    </row>
    <row r="924" spans="10:12">
      <c r="J924" s="10"/>
      <c r="L924" s="10"/>
    </row>
    <row r="925" spans="10:12">
      <c r="J925" s="10"/>
      <c r="L925" s="10"/>
    </row>
    <row r="926" spans="10:12">
      <c r="J926" s="10"/>
      <c r="L926" s="10"/>
    </row>
    <row r="927" spans="10:12">
      <c r="J927" s="10"/>
      <c r="L927" s="10"/>
    </row>
    <row r="928" spans="10:12">
      <c r="J928" s="10"/>
      <c r="L928" s="10"/>
    </row>
    <row r="929" spans="10:12">
      <c r="J929" s="10"/>
      <c r="L929" s="10"/>
    </row>
    <row r="930" spans="10:12">
      <c r="J930" s="10"/>
      <c r="L930" s="10"/>
    </row>
    <row r="931" spans="10:12">
      <c r="J931" s="10"/>
      <c r="L931" s="10"/>
    </row>
    <row r="932" spans="10:12">
      <c r="J932" s="10"/>
      <c r="L932" s="10"/>
    </row>
    <row r="933" spans="10:12">
      <c r="J933" s="10"/>
      <c r="L933" s="10"/>
    </row>
    <row r="934" spans="10:12">
      <c r="J934" s="10"/>
      <c r="L934" s="10"/>
    </row>
    <row r="935" spans="10:12">
      <c r="J935" s="10"/>
      <c r="L935" s="10"/>
    </row>
    <row r="936" spans="10:12">
      <c r="J936" s="10"/>
      <c r="L936" s="10"/>
    </row>
    <row r="937" spans="10:12">
      <c r="J937" s="10"/>
      <c r="L937" s="10"/>
    </row>
    <row r="938" spans="10:12">
      <c r="J938" s="10"/>
      <c r="L938" s="10"/>
    </row>
    <row r="939" spans="10:12">
      <c r="J939" s="10"/>
      <c r="L939" s="10"/>
    </row>
    <row r="940" spans="10:12">
      <c r="J940" s="10"/>
      <c r="L940" s="10"/>
    </row>
    <row r="941" spans="10:12">
      <c r="J941" s="10"/>
      <c r="L941" s="10"/>
    </row>
    <row r="942" spans="10:12">
      <c r="J942" s="10"/>
      <c r="L942" s="10"/>
    </row>
    <row r="943" spans="10:12">
      <c r="J943" s="10"/>
      <c r="L943" s="10"/>
    </row>
    <row r="944" spans="10:12">
      <c r="J944" s="10"/>
      <c r="L944" s="10"/>
    </row>
    <row r="945" spans="10:12">
      <c r="J945" s="10"/>
      <c r="L945" s="10"/>
    </row>
    <row r="946" spans="10:12">
      <c r="J946" s="10"/>
      <c r="L946" s="10"/>
    </row>
    <row r="947" spans="10:12">
      <c r="J947" s="10"/>
      <c r="L947" s="10"/>
    </row>
    <row r="948" spans="10:12">
      <c r="J948" s="10"/>
      <c r="L948" s="10"/>
    </row>
    <row r="949" spans="10:12">
      <c r="J949" s="10"/>
      <c r="L949" s="10"/>
    </row>
    <row r="950" spans="10:12">
      <c r="J950" s="10"/>
      <c r="L950" s="10"/>
    </row>
    <row r="951" spans="10:12">
      <c r="J951" s="10"/>
      <c r="L951" s="10"/>
    </row>
    <row r="952" spans="10:12">
      <c r="J952" s="10"/>
      <c r="L952" s="10"/>
    </row>
    <row r="953" spans="10:12">
      <c r="J953" s="10"/>
      <c r="L953" s="10"/>
    </row>
    <row r="954" spans="10:12">
      <c r="J954" s="10"/>
      <c r="L954" s="10"/>
    </row>
    <row r="955" spans="10:12">
      <c r="J955" s="10"/>
      <c r="L955" s="10"/>
    </row>
    <row r="956" spans="10:12">
      <c r="J956" s="10"/>
      <c r="L956" s="10"/>
    </row>
    <row r="957" spans="10:12">
      <c r="J957" s="10"/>
      <c r="L957" s="10"/>
    </row>
    <row r="958" spans="10:12">
      <c r="J958" s="10"/>
      <c r="L958" s="10"/>
    </row>
    <row r="959" spans="10:12">
      <c r="J959" s="10"/>
      <c r="L959" s="10"/>
    </row>
    <row r="960" spans="10:12">
      <c r="J960" s="10"/>
      <c r="L960" s="10"/>
    </row>
    <row r="961" spans="10:12">
      <c r="J961" s="10"/>
      <c r="L961" s="10"/>
    </row>
    <row r="962" spans="10:12">
      <c r="J962" s="10"/>
      <c r="L962" s="10"/>
    </row>
    <row r="963" spans="10:12">
      <c r="J963" s="10"/>
      <c r="L963" s="10"/>
    </row>
    <row r="964" spans="10:12">
      <c r="J964" s="10"/>
      <c r="L964" s="10"/>
    </row>
    <row r="965" spans="10:12">
      <c r="J965" s="10"/>
      <c r="L965" s="10"/>
    </row>
    <row r="966" spans="10:12">
      <c r="J966" s="10"/>
      <c r="L966" s="10"/>
    </row>
    <row r="967" spans="10:12">
      <c r="J967" s="10"/>
      <c r="L967" s="10"/>
    </row>
    <row r="968" spans="10:12">
      <c r="J968" s="10"/>
      <c r="L968" s="10"/>
    </row>
    <row r="969" spans="10:12">
      <c r="J969" s="10"/>
      <c r="L969" s="10"/>
    </row>
    <row r="970" spans="10:12">
      <c r="J970" s="10"/>
      <c r="L970" s="10"/>
    </row>
    <row r="971" spans="10:12">
      <c r="J971" s="10"/>
      <c r="L971" s="10"/>
    </row>
    <row r="972" spans="10:12">
      <c r="J972" s="10"/>
      <c r="L972" s="10"/>
    </row>
    <row r="973" spans="10:12">
      <c r="J973" s="10"/>
      <c r="L973" s="10"/>
    </row>
    <row r="974" spans="10:12">
      <c r="J974" s="10"/>
      <c r="L974" s="10"/>
    </row>
    <row r="975" spans="10:12">
      <c r="J975" s="10"/>
      <c r="L975" s="10"/>
    </row>
    <row r="976" spans="10:12">
      <c r="J976" s="10"/>
      <c r="L976" s="10"/>
    </row>
    <row r="977" spans="10:12">
      <c r="J977" s="10"/>
      <c r="L977" s="10"/>
    </row>
    <row r="978" spans="10:12">
      <c r="J978" s="10"/>
      <c r="L978" s="10"/>
    </row>
    <row r="979" spans="10:12">
      <c r="J979" s="10"/>
      <c r="L979" s="10"/>
    </row>
    <row r="980" spans="10:12">
      <c r="J980" s="10"/>
      <c r="L980" s="10"/>
    </row>
    <row r="981" spans="10:12">
      <c r="J981" s="10"/>
      <c r="L981" s="10"/>
    </row>
    <row r="982" spans="10:12">
      <c r="J982" s="10"/>
      <c r="L982" s="10"/>
    </row>
    <row r="983" spans="10:12">
      <c r="J983" s="10"/>
      <c r="L983" s="10"/>
    </row>
    <row r="984" spans="10:12">
      <c r="J984" s="10"/>
      <c r="L984" s="10"/>
    </row>
    <row r="985" spans="10:12">
      <c r="J985" s="10"/>
      <c r="L985" s="10"/>
    </row>
    <row r="986" spans="10:12">
      <c r="J986" s="10"/>
      <c r="L986" s="10"/>
    </row>
    <row r="987" spans="10:12">
      <c r="J987" s="10"/>
      <c r="L987" s="10"/>
    </row>
    <row r="988" spans="10:12">
      <c r="J988" s="10"/>
      <c r="L988" s="10"/>
    </row>
    <row r="989" spans="10:12">
      <c r="J989" s="10"/>
      <c r="L989" s="10"/>
    </row>
    <row r="990" spans="10:12">
      <c r="J990" s="10"/>
      <c r="L990" s="10"/>
    </row>
    <row r="991" spans="10:12">
      <c r="J991" s="10"/>
      <c r="L991" s="10"/>
    </row>
    <row r="992" spans="10:12">
      <c r="J992" s="10"/>
      <c r="L992" s="10"/>
    </row>
    <row r="993" spans="10:12">
      <c r="J993" s="10"/>
      <c r="L993" s="10"/>
    </row>
    <row r="994" spans="10:12">
      <c r="J994" s="10"/>
      <c r="L994" s="10"/>
    </row>
    <row r="995" spans="10:12">
      <c r="J995" s="10"/>
      <c r="L995" s="10"/>
    </row>
    <row r="996" spans="10:12">
      <c r="J996" s="10"/>
      <c r="L996" s="10"/>
    </row>
    <row r="997" spans="10:12">
      <c r="J997" s="10"/>
      <c r="L997" s="10"/>
    </row>
    <row r="998" spans="10:12">
      <c r="J998" s="10"/>
      <c r="L998" s="10"/>
    </row>
    <row r="999" spans="10:12">
      <c r="J999" s="10"/>
      <c r="L999" s="10"/>
    </row>
    <row r="1000" spans="10:12">
      <c r="J1000" s="10"/>
      <c r="L1000" s="10"/>
    </row>
    <row r="1001" spans="10:12">
      <c r="J1001" s="10"/>
      <c r="L1001" s="10"/>
    </row>
    <row r="1002" spans="10:12">
      <c r="J1002" s="10"/>
      <c r="L1002" s="10"/>
    </row>
    <row r="1003" spans="10:12">
      <c r="J1003" s="10"/>
      <c r="L1003" s="10"/>
    </row>
    <row r="1004" spans="10:12">
      <c r="J1004" s="10"/>
      <c r="L1004" s="10"/>
    </row>
    <row r="1005" spans="10:12">
      <c r="J1005" s="10"/>
      <c r="L1005" s="10"/>
    </row>
    <row r="1006" spans="10:12">
      <c r="J1006" s="10"/>
      <c r="L1006" s="10"/>
    </row>
    <row r="1007" spans="10:12">
      <c r="J1007" s="10"/>
      <c r="L1007" s="10"/>
    </row>
    <row r="1008" spans="10:12">
      <c r="J1008" s="10"/>
      <c r="L1008" s="10"/>
    </row>
    <row r="1009" spans="10:12">
      <c r="J1009" s="10"/>
      <c r="L1009" s="10"/>
    </row>
    <row r="1010" spans="10:12">
      <c r="J1010" s="10"/>
      <c r="L1010" s="10"/>
    </row>
    <row r="1011" spans="10:12">
      <c r="J1011" s="10"/>
      <c r="L1011" s="10"/>
    </row>
    <row r="1012" spans="10:12">
      <c r="J1012" s="10"/>
      <c r="L1012" s="10"/>
    </row>
    <row r="1013" spans="10:12">
      <c r="J1013" s="10"/>
      <c r="L1013" s="10"/>
    </row>
    <row r="1014" spans="10:12">
      <c r="J1014" s="10"/>
      <c r="L1014" s="10"/>
    </row>
    <row r="1015" spans="10:12">
      <c r="J1015" s="10"/>
      <c r="L1015" s="10"/>
    </row>
    <row r="1016" spans="10:12">
      <c r="J1016" s="10"/>
      <c r="L1016" s="10"/>
    </row>
    <row r="1017" spans="10:12">
      <c r="J1017" s="10"/>
      <c r="L1017" s="10"/>
    </row>
    <row r="1018" spans="10:12">
      <c r="J1018" s="10"/>
      <c r="L1018" s="10"/>
    </row>
    <row r="1019" spans="10:12">
      <c r="J1019" s="10"/>
      <c r="L1019" s="10"/>
    </row>
    <row r="1020" spans="10:12">
      <c r="J1020" s="10"/>
      <c r="L1020" s="10"/>
    </row>
    <row r="1021" spans="10:12">
      <c r="J1021" s="10"/>
      <c r="L1021" s="10"/>
    </row>
    <row r="1022" spans="10:12">
      <c r="J1022" s="10"/>
      <c r="L1022" s="10"/>
    </row>
    <row r="1023" spans="10:12">
      <c r="J1023" s="10"/>
      <c r="L1023" s="10"/>
    </row>
    <row r="1024" spans="10:12">
      <c r="J1024" s="10"/>
      <c r="L1024" s="10"/>
    </row>
    <row r="1025" spans="10:12">
      <c r="J1025" s="10"/>
      <c r="L1025" s="10"/>
    </row>
    <row r="1026" spans="10:12">
      <c r="J1026" s="10"/>
      <c r="L1026" s="10"/>
    </row>
    <row r="1027" spans="10:12">
      <c r="J1027" s="10"/>
      <c r="L1027" s="10"/>
    </row>
    <row r="1028" spans="10:12">
      <c r="J1028" s="10"/>
      <c r="L1028" s="10"/>
    </row>
    <row r="1029" spans="10:12">
      <c r="J1029" s="10"/>
      <c r="L1029" s="10"/>
    </row>
    <row r="1030" spans="10:12">
      <c r="J1030" s="10"/>
      <c r="L1030" s="10"/>
    </row>
    <row r="1031" spans="10:12">
      <c r="J1031" s="10"/>
      <c r="L1031" s="10"/>
    </row>
    <row r="1032" spans="10:12">
      <c r="J1032" s="10"/>
      <c r="L1032" s="10"/>
    </row>
    <row r="1033" spans="10:12">
      <c r="J1033" s="10"/>
      <c r="L1033" s="10"/>
    </row>
    <row r="1034" spans="10:12">
      <c r="J1034" s="10"/>
      <c r="L1034" s="10"/>
    </row>
    <row r="1035" spans="10:12">
      <c r="J1035" s="10"/>
      <c r="L1035" s="10"/>
    </row>
    <row r="1036" spans="10:12">
      <c r="J1036" s="10"/>
      <c r="L1036" s="10"/>
    </row>
    <row r="1037" spans="10:12">
      <c r="J1037" s="10"/>
      <c r="L1037" s="10"/>
    </row>
    <row r="1038" spans="10:12">
      <c r="J1038" s="10"/>
      <c r="L1038" s="10"/>
    </row>
    <row r="1039" spans="10:12">
      <c r="J1039" s="10"/>
      <c r="L1039" s="10"/>
    </row>
    <row r="1040" spans="10:12">
      <c r="J1040" s="10"/>
      <c r="L1040" s="10"/>
    </row>
    <row r="1041" spans="10:12">
      <c r="J1041" s="10"/>
      <c r="L1041" s="10"/>
    </row>
    <row r="1042" spans="10:12">
      <c r="J1042" s="10"/>
      <c r="L1042" s="10"/>
    </row>
    <row r="1043" spans="10:12">
      <c r="J1043" s="10"/>
      <c r="L1043" s="10"/>
    </row>
    <row r="1044" spans="10:12">
      <c r="J1044" s="10"/>
      <c r="L1044" s="10"/>
    </row>
    <row r="1045" spans="10:12">
      <c r="J1045" s="10"/>
      <c r="L1045" s="10"/>
    </row>
    <row r="1046" spans="10:12">
      <c r="J1046" s="10"/>
      <c r="L1046" s="10"/>
    </row>
    <row r="1047" spans="10:12">
      <c r="J1047" s="10"/>
      <c r="L1047" s="10"/>
    </row>
    <row r="1048" spans="10:12">
      <c r="J1048" s="10"/>
      <c r="L1048" s="10"/>
    </row>
    <row r="1049" spans="10:12">
      <c r="J1049" s="10"/>
      <c r="L1049" s="10"/>
    </row>
    <row r="1050" spans="10:12">
      <c r="J1050" s="10"/>
      <c r="L1050" s="10"/>
    </row>
    <row r="1051" spans="10:12">
      <c r="J1051" s="10"/>
      <c r="L1051" s="10"/>
    </row>
    <row r="1052" spans="10:12">
      <c r="J1052" s="10"/>
      <c r="L1052" s="10"/>
    </row>
    <row r="1053" spans="10:12">
      <c r="J1053" s="10"/>
      <c r="L1053" s="10"/>
    </row>
    <row r="1054" spans="10:12">
      <c r="J1054" s="10"/>
      <c r="L1054" s="10"/>
    </row>
    <row r="1055" spans="10:12">
      <c r="J1055" s="10"/>
      <c r="L1055" s="10"/>
    </row>
    <row r="1056" spans="10:12">
      <c r="J1056" s="10"/>
      <c r="L1056" s="10"/>
    </row>
    <row r="1057" spans="10:12">
      <c r="J1057" s="10"/>
      <c r="L1057" s="10"/>
    </row>
    <row r="1058" spans="10:12">
      <c r="J1058" s="10"/>
      <c r="L1058" s="10"/>
    </row>
    <row r="1059" spans="10:12">
      <c r="J1059" s="10"/>
      <c r="L1059" s="10"/>
    </row>
    <row r="1060" spans="10:12">
      <c r="J1060" s="10"/>
      <c r="L1060" s="10"/>
    </row>
    <row r="1061" spans="10:12">
      <c r="J1061" s="10"/>
      <c r="L1061" s="10"/>
    </row>
    <row r="1062" spans="10:12">
      <c r="J1062" s="10"/>
      <c r="L1062" s="10"/>
    </row>
    <row r="1063" spans="10:12">
      <c r="J1063" s="10"/>
      <c r="L1063" s="10"/>
    </row>
    <row r="1064" spans="10:12">
      <c r="J1064" s="10"/>
      <c r="L1064" s="10"/>
    </row>
    <row r="1065" spans="10:12">
      <c r="J1065" s="10"/>
      <c r="L1065" s="10"/>
    </row>
    <row r="1066" spans="10:12">
      <c r="J1066" s="10"/>
      <c r="L1066" s="10"/>
    </row>
    <row r="1067" spans="10:12">
      <c r="J1067" s="10"/>
      <c r="L1067" s="10"/>
    </row>
    <row r="1068" spans="10:12">
      <c r="J1068" s="10"/>
      <c r="L1068" s="10"/>
    </row>
    <row r="1069" spans="10:12">
      <c r="J1069" s="10"/>
      <c r="L1069" s="10"/>
    </row>
    <row r="1070" spans="10:12">
      <c r="J1070" s="10"/>
      <c r="L1070" s="10"/>
    </row>
    <row r="1071" spans="10:12">
      <c r="J1071" s="10"/>
      <c r="L1071" s="10"/>
    </row>
    <row r="1072" spans="10:12">
      <c r="J1072" s="10"/>
      <c r="L1072" s="10"/>
    </row>
    <row r="1073" spans="10:12">
      <c r="J1073" s="10"/>
      <c r="L1073" s="10"/>
    </row>
    <row r="1074" spans="10:12">
      <c r="J1074" s="10"/>
      <c r="L1074" s="10"/>
    </row>
    <row r="1075" spans="10:12">
      <c r="J1075" s="10"/>
      <c r="L1075" s="10"/>
    </row>
    <row r="1076" spans="10:12">
      <c r="J1076" s="10"/>
      <c r="L1076" s="10"/>
    </row>
    <row r="1077" spans="10:12">
      <c r="J1077" s="10"/>
      <c r="L1077" s="10"/>
    </row>
    <row r="1078" spans="10:12">
      <c r="J1078" s="10"/>
      <c r="L1078" s="10"/>
    </row>
    <row r="1079" spans="10:12">
      <c r="J1079" s="10"/>
      <c r="L1079" s="10"/>
    </row>
    <row r="1080" spans="10:12">
      <c r="J1080" s="10"/>
      <c r="L1080" s="10"/>
    </row>
    <row r="1081" spans="10:12">
      <c r="J1081" s="10"/>
      <c r="L1081" s="10"/>
    </row>
    <row r="1082" spans="10:12">
      <c r="J1082" s="10"/>
      <c r="L1082" s="10"/>
    </row>
    <row r="1083" spans="10:12">
      <c r="J1083" s="10"/>
      <c r="L1083" s="10"/>
    </row>
    <row r="1084" spans="10:12">
      <c r="J1084" s="10"/>
      <c r="L1084" s="10"/>
    </row>
    <row r="1085" spans="10:12">
      <c r="J1085" s="10"/>
      <c r="L1085" s="10"/>
    </row>
    <row r="1086" spans="10:12">
      <c r="J1086" s="10"/>
      <c r="L1086" s="10"/>
    </row>
    <row r="1087" spans="10:12">
      <c r="J1087" s="10"/>
      <c r="L1087" s="10"/>
    </row>
    <row r="1088" spans="10:12">
      <c r="J1088" s="10"/>
      <c r="L1088" s="10"/>
    </row>
    <row r="1089" spans="10:12">
      <c r="J1089" s="10"/>
      <c r="L1089" s="10"/>
    </row>
    <row r="1090" spans="10:12">
      <c r="J1090" s="10"/>
      <c r="L1090" s="10"/>
    </row>
    <row r="1091" spans="10:12">
      <c r="J1091" s="10"/>
      <c r="L1091" s="10"/>
    </row>
    <row r="1092" spans="10:12">
      <c r="J1092" s="10"/>
      <c r="L1092" s="10"/>
    </row>
    <row r="1093" spans="10:12">
      <c r="J1093" s="10"/>
      <c r="L1093" s="10"/>
    </row>
    <row r="1094" spans="10:12">
      <c r="J1094" s="10"/>
      <c r="L1094" s="10"/>
    </row>
    <row r="1095" spans="10:12">
      <c r="J1095" s="10"/>
      <c r="L1095" s="10"/>
    </row>
    <row r="1096" spans="10:12">
      <c r="J1096" s="10"/>
      <c r="L1096" s="10"/>
    </row>
    <row r="1097" spans="10:12">
      <c r="J1097" s="10"/>
      <c r="L1097" s="10"/>
    </row>
    <row r="1098" spans="10:12">
      <c r="J1098" s="10"/>
      <c r="L1098" s="10"/>
    </row>
    <row r="1099" spans="10:12">
      <c r="J1099" s="10"/>
      <c r="L1099" s="10"/>
    </row>
    <row r="1100" spans="10:12">
      <c r="J1100" s="10"/>
      <c r="L1100" s="10"/>
    </row>
    <row r="1101" spans="10:12">
      <c r="J1101" s="10"/>
      <c r="L1101" s="10"/>
    </row>
    <row r="1102" spans="10:12">
      <c r="J1102" s="10"/>
      <c r="L1102" s="10"/>
    </row>
    <row r="1103" spans="10:12">
      <c r="J1103" s="10"/>
      <c r="L1103" s="10"/>
    </row>
    <row r="1104" spans="10:12">
      <c r="J1104" s="10"/>
      <c r="L1104" s="10"/>
    </row>
    <row r="1105" spans="10:12">
      <c r="J1105" s="10"/>
      <c r="L1105" s="10"/>
    </row>
    <row r="1106" spans="10:12">
      <c r="J1106" s="10"/>
      <c r="L1106" s="10"/>
    </row>
    <row r="1107" spans="10:12">
      <c r="J1107" s="10"/>
      <c r="L1107" s="10"/>
    </row>
    <row r="1108" spans="10:12">
      <c r="J1108" s="10"/>
      <c r="L1108" s="10"/>
    </row>
    <row r="1109" spans="10:12">
      <c r="J1109" s="10"/>
      <c r="L1109" s="10"/>
    </row>
    <row r="1110" spans="10:12">
      <c r="J1110" s="10"/>
      <c r="L1110" s="10"/>
    </row>
    <row r="1111" spans="10:12">
      <c r="J1111" s="10"/>
      <c r="L1111" s="10"/>
    </row>
    <row r="1112" spans="10:12">
      <c r="J1112" s="10"/>
      <c r="L1112" s="10"/>
    </row>
    <row r="1113" spans="10:12">
      <c r="J1113" s="10"/>
      <c r="L1113" s="10"/>
    </row>
    <row r="1114" spans="10:12">
      <c r="J1114" s="10"/>
      <c r="L1114" s="10"/>
    </row>
    <row r="1115" spans="10:12">
      <c r="J1115" s="10"/>
      <c r="L1115" s="10"/>
    </row>
    <row r="1116" spans="10:12">
      <c r="J1116" s="10"/>
      <c r="L1116" s="10"/>
    </row>
    <row r="1117" spans="10:12">
      <c r="J1117" s="10"/>
      <c r="L1117" s="10"/>
    </row>
    <row r="1118" spans="10:12">
      <c r="J1118" s="10"/>
      <c r="L1118" s="10"/>
    </row>
    <row r="1119" spans="10:12">
      <c r="J1119" s="10"/>
      <c r="L1119" s="10"/>
    </row>
    <row r="1120" spans="10:12">
      <c r="J1120" s="10"/>
      <c r="L1120" s="10"/>
    </row>
    <row r="1121" spans="10:12">
      <c r="J1121" s="10"/>
      <c r="L1121" s="10"/>
    </row>
    <row r="1122" spans="10:12">
      <c r="J1122" s="10"/>
      <c r="L1122" s="10"/>
    </row>
    <row r="1123" spans="10:12">
      <c r="J1123" s="10"/>
      <c r="L1123" s="10"/>
    </row>
    <row r="1124" spans="10:12">
      <c r="J1124" s="10"/>
      <c r="L1124" s="10"/>
    </row>
    <row r="1125" spans="10:12">
      <c r="J1125" s="10"/>
      <c r="L1125" s="10"/>
    </row>
    <row r="1126" spans="10:12">
      <c r="J1126" s="10"/>
      <c r="L1126" s="10"/>
    </row>
    <row r="1127" spans="10:12">
      <c r="J1127" s="10"/>
      <c r="L1127" s="10"/>
    </row>
    <row r="1128" spans="10:12">
      <c r="J1128" s="10"/>
      <c r="L1128" s="10"/>
    </row>
    <row r="1129" spans="10:12">
      <c r="J1129" s="10"/>
      <c r="L1129" s="10"/>
    </row>
    <row r="1130" spans="10:12">
      <c r="J1130" s="10"/>
      <c r="L1130" s="10"/>
    </row>
    <row r="1131" spans="10:12">
      <c r="J1131" s="10"/>
      <c r="L1131" s="10"/>
    </row>
    <row r="1132" spans="10:12">
      <c r="J1132" s="10"/>
      <c r="L1132" s="10"/>
    </row>
    <row r="1133" spans="10:12">
      <c r="J1133" s="10"/>
      <c r="L1133" s="10"/>
    </row>
    <row r="1134" spans="10:12">
      <c r="J1134" s="10"/>
      <c r="L1134" s="10"/>
    </row>
    <row r="1135" spans="10:12">
      <c r="J1135" s="10"/>
      <c r="L1135" s="10"/>
    </row>
    <row r="1136" spans="10:12">
      <c r="J1136" s="10"/>
      <c r="L1136" s="10"/>
    </row>
    <row r="1137" spans="10:12">
      <c r="J1137" s="10"/>
      <c r="L1137" s="10"/>
    </row>
    <row r="1138" spans="10:12">
      <c r="J1138" s="10"/>
      <c r="L1138" s="10"/>
    </row>
    <row r="1139" spans="10:12">
      <c r="J1139" s="10"/>
      <c r="L1139" s="10"/>
    </row>
    <row r="1140" spans="10:12">
      <c r="J1140" s="10"/>
      <c r="L1140" s="10"/>
    </row>
    <row r="1141" spans="10:12">
      <c r="J1141" s="10"/>
      <c r="L1141" s="10"/>
    </row>
    <row r="1142" spans="10:12">
      <c r="J1142" s="10"/>
      <c r="L1142" s="10"/>
    </row>
    <row r="1143" spans="10:12">
      <c r="J1143" s="10"/>
      <c r="L1143" s="10"/>
    </row>
    <row r="1144" spans="10:12">
      <c r="J1144" s="10"/>
      <c r="L1144" s="10"/>
    </row>
  </sheetData>
  <autoFilter ref="A2:Y617" xr:uid="{DBC28640-1250-4E71-BA22-FD3433B57821}"/>
  <mergeCells count="5">
    <mergeCell ref="A1:Y1"/>
    <mergeCell ref="A619:B619"/>
    <mergeCell ref="A625:E625"/>
    <mergeCell ref="A627:B627"/>
    <mergeCell ref="A628:B628"/>
  </mergeCells>
  <phoneticPr fontId="31" type="noConversion"/>
  <pageMargins left="0.15748031496062992" right="0.11811023622047245" top="0.59055118110236227" bottom="0.35433070866141736" header="0.15748031496062992" footer="0.15748031496062992"/>
  <pageSetup paperSize="5" scale="43" fitToHeight="0" pageOrder="overThenDown" orientation="landscape" cellComments="asDisplayed" r:id="rId1"/>
  <headerFooter>
    <oddFooter>&amp;LDirection du soutien au développement du réseau (DSDR) &amp;RPage : &amp;P de &amp;N / Mise à jour au &amp;A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05BC9-7CDC-4E55-81A6-D9C5019D2EDF}">
  <sheetPr codeName="Feuil5">
    <tabColor rgb="FF00B050"/>
    <pageSetUpPr fitToPage="1"/>
  </sheetPr>
  <dimension ref="A1:P742"/>
  <sheetViews>
    <sheetView workbookViewId="0">
      <selection sqref="A1:P1"/>
    </sheetView>
  </sheetViews>
  <sheetFormatPr defaultColWidth="11.42578125" defaultRowHeight="15" outlineLevelRow="2"/>
  <cols>
    <col min="1" max="1" width="29.5703125" customWidth="1"/>
    <col min="2" max="2" width="16.42578125" customWidth="1"/>
    <col min="3" max="4" width="23.42578125" customWidth="1"/>
    <col min="5" max="5" width="40.5703125" customWidth="1"/>
    <col min="6" max="6" width="10.5703125" customWidth="1"/>
    <col min="7" max="7" width="11.5703125" hidden="1" customWidth="1"/>
    <col min="8" max="8" width="13.5703125" customWidth="1"/>
    <col min="9" max="13" width="14.42578125" customWidth="1"/>
    <col min="14" max="14" width="16.5703125" customWidth="1"/>
    <col min="15" max="15" width="14.5703125" customWidth="1"/>
    <col min="16" max="16" width="21.5703125" customWidth="1"/>
  </cols>
  <sheetData>
    <row r="1" spans="1:16" s="126" customFormat="1" ht="21" customHeight="1" thickBot="1">
      <c r="A1" s="646" t="s">
        <v>2817</v>
      </c>
      <c r="B1" s="646"/>
      <c r="C1" s="646"/>
      <c r="D1" s="646"/>
      <c r="E1" s="646"/>
      <c r="F1" s="646"/>
      <c r="G1" s="646"/>
      <c r="H1" s="646"/>
      <c r="I1" s="646"/>
      <c r="J1" s="646"/>
      <c r="K1" s="646"/>
      <c r="L1" s="646"/>
      <c r="M1" s="646"/>
      <c r="N1" s="646"/>
      <c r="O1" s="646"/>
      <c r="P1" s="646"/>
    </row>
    <row r="2" spans="1:16" s="115" customFormat="1" ht="73.5" customHeight="1">
      <c r="A2" s="127" t="s">
        <v>315</v>
      </c>
      <c r="B2" s="128" t="s">
        <v>316</v>
      </c>
      <c r="C2" s="128" t="s">
        <v>317</v>
      </c>
      <c r="D2" s="128" t="s">
        <v>2818</v>
      </c>
      <c r="E2" s="128" t="s">
        <v>319</v>
      </c>
      <c r="F2" s="129" t="s">
        <v>320</v>
      </c>
      <c r="G2" s="128" t="s">
        <v>323</v>
      </c>
      <c r="H2" s="128" t="s">
        <v>327</v>
      </c>
      <c r="I2" s="128" t="s">
        <v>328</v>
      </c>
      <c r="J2" s="128" t="s">
        <v>329</v>
      </c>
      <c r="K2" s="129" t="s">
        <v>330</v>
      </c>
      <c r="L2" s="129" t="s">
        <v>331</v>
      </c>
      <c r="M2" s="129" t="s">
        <v>332</v>
      </c>
      <c r="N2" s="129" t="s">
        <v>2819</v>
      </c>
      <c r="O2" s="135" t="s">
        <v>334</v>
      </c>
      <c r="P2" s="125" t="s">
        <v>339</v>
      </c>
    </row>
    <row r="3" spans="1:16" s="104" customFormat="1" ht="15.6" customHeight="1" outlineLevel="2">
      <c r="A3" s="136" t="s">
        <v>340</v>
      </c>
      <c r="B3" s="318" t="s">
        <v>341</v>
      </c>
      <c r="C3" s="215" t="s">
        <v>342</v>
      </c>
      <c r="D3" s="215"/>
      <c r="E3" s="217" t="s">
        <v>343</v>
      </c>
      <c r="F3" s="678">
        <v>70</v>
      </c>
      <c r="G3" s="216" t="s">
        <v>1</v>
      </c>
      <c r="H3" s="216" t="s">
        <v>347</v>
      </c>
      <c r="I3" s="219" t="s">
        <v>348</v>
      </c>
      <c r="J3" s="240">
        <v>44605</v>
      </c>
      <c r="K3" s="240">
        <v>44649</v>
      </c>
      <c r="L3" s="240">
        <v>44833</v>
      </c>
      <c r="M3" s="240">
        <v>44833</v>
      </c>
      <c r="N3" s="191">
        <v>44805</v>
      </c>
      <c r="O3" s="199">
        <v>44805</v>
      </c>
      <c r="P3" s="277" t="s">
        <v>374</v>
      </c>
    </row>
    <row r="4" spans="1:16" s="104" customFormat="1" ht="19.5" customHeight="1" outlineLevel="2">
      <c r="A4" s="187" t="s">
        <v>340</v>
      </c>
      <c r="B4" s="318" t="s">
        <v>351</v>
      </c>
      <c r="C4" s="215" t="s">
        <v>352</v>
      </c>
      <c r="D4" s="215"/>
      <c r="E4" s="222" t="s">
        <v>353</v>
      </c>
      <c r="F4" s="678">
        <v>21</v>
      </c>
      <c r="G4" s="216" t="s">
        <v>1</v>
      </c>
      <c r="H4" s="216" t="s">
        <v>371</v>
      </c>
      <c r="I4" s="219" t="s">
        <v>348</v>
      </c>
      <c r="J4" s="240">
        <v>44605</v>
      </c>
      <c r="K4" s="240">
        <v>44596</v>
      </c>
      <c r="L4" s="240">
        <v>44638</v>
      </c>
      <c r="M4" s="240">
        <v>44665</v>
      </c>
      <c r="N4" s="191">
        <v>44665</v>
      </c>
      <c r="O4" s="199">
        <v>44665</v>
      </c>
      <c r="P4" s="277" t="s">
        <v>350</v>
      </c>
    </row>
    <row r="5" spans="1:16" s="104" customFormat="1" ht="19.5" customHeight="1" outlineLevel="2">
      <c r="A5" s="187" t="s">
        <v>340</v>
      </c>
      <c r="B5" s="318" t="s">
        <v>351</v>
      </c>
      <c r="C5" s="215" t="s">
        <v>352</v>
      </c>
      <c r="D5" s="215"/>
      <c r="E5" s="217" t="s">
        <v>353</v>
      </c>
      <c r="F5" s="679">
        <v>39</v>
      </c>
      <c r="G5" s="216" t="s">
        <v>1</v>
      </c>
      <c r="H5" s="216" t="s">
        <v>347</v>
      </c>
      <c r="I5" s="219">
        <v>2013</v>
      </c>
      <c r="J5" s="240" t="s">
        <v>357</v>
      </c>
      <c r="K5" s="240">
        <v>44596</v>
      </c>
      <c r="L5" s="240">
        <v>44638</v>
      </c>
      <c r="M5" s="240">
        <v>44665</v>
      </c>
      <c r="N5" s="191">
        <v>44665</v>
      </c>
      <c r="O5" s="199">
        <v>44665</v>
      </c>
      <c r="P5" s="277" t="s">
        <v>350</v>
      </c>
    </row>
    <row r="6" spans="1:16" s="104" customFormat="1" ht="19.5" customHeight="1" outlineLevel="2">
      <c r="A6" s="187" t="s">
        <v>340</v>
      </c>
      <c r="B6" s="318" t="s">
        <v>359</v>
      </c>
      <c r="C6" s="215" t="s">
        <v>360</v>
      </c>
      <c r="D6" s="215"/>
      <c r="E6" s="222" t="s">
        <v>361</v>
      </c>
      <c r="F6" s="679">
        <v>8</v>
      </c>
      <c r="G6" s="216" t="s">
        <v>1</v>
      </c>
      <c r="H6" s="216" t="s">
        <v>371</v>
      </c>
      <c r="I6" s="219">
        <v>2013</v>
      </c>
      <c r="J6" s="240" t="s">
        <v>357</v>
      </c>
      <c r="K6" s="240">
        <v>44732</v>
      </c>
      <c r="L6" s="240">
        <v>44732</v>
      </c>
      <c r="M6" s="240">
        <v>44732</v>
      </c>
      <c r="N6" s="191">
        <v>44804</v>
      </c>
      <c r="O6" s="199">
        <v>44804</v>
      </c>
      <c r="P6" s="277" t="s">
        <v>374</v>
      </c>
    </row>
    <row r="7" spans="1:16" s="104" customFormat="1" ht="19.5" customHeight="1" outlineLevel="2">
      <c r="A7" s="187" t="s">
        <v>340</v>
      </c>
      <c r="B7" s="318" t="s">
        <v>359</v>
      </c>
      <c r="C7" s="215" t="s">
        <v>360</v>
      </c>
      <c r="D7" s="215"/>
      <c r="E7" s="222" t="s">
        <v>361</v>
      </c>
      <c r="F7" s="679">
        <v>21</v>
      </c>
      <c r="G7" s="216" t="s">
        <v>1</v>
      </c>
      <c r="H7" s="216" t="s">
        <v>347</v>
      </c>
      <c r="I7" s="219">
        <v>2013</v>
      </c>
      <c r="J7" s="240" t="s">
        <v>357</v>
      </c>
      <c r="K7" s="240">
        <v>44732</v>
      </c>
      <c r="L7" s="240">
        <v>44732</v>
      </c>
      <c r="M7" s="240">
        <v>44732</v>
      </c>
      <c r="N7" s="191">
        <v>44804</v>
      </c>
      <c r="O7" s="199">
        <v>44804</v>
      </c>
      <c r="P7" s="277" t="s">
        <v>374</v>
      </c>
    </row>
    <row r="8" spans="1:16" s="104" customFormat="1" ht="19.5" customHeight="1" outlineLevel="2">
      <c r="A8" s="187" t="s">
        <v>340</v>
      </c>
      <c r="B8" s="318" t="s">
        <v>359</v>
      </c>
      <c r="C8" s="215" t="s">
        <v>366</v>
      </c>
      <c r="D8" s="215"/>
      <c r="E8" s="222" t="s">
        <v>2820</v>
      </c>
      <c r="F8" s="679">
        <v>60</v>
      </c>
      <c r="G8" s="216" t="s">
        <v>1</v>
      </c>
      <c r="H8" s="216" t="s">
        <v>347</v>
      </c>
      <c r="I8" s="219">
        <v>2013</v>
      </c>
      <c r="J8" s="240" t="s">
        <v>357</v>
      </c>
      <c r="K8" s="240">
        <v>44559</v>
      </c>
      <c r="L8" s="240">
        <v>44630</v>
      </c>
      <c r="M8" s="240">
        <v>44781</v>
      </c>
      <c r="N8" s="191">
        <v>44763</v>
      </c>
      <c r="O8" s="199">
        <v>44763</v>
      </c>
      <c r="P8" s="277" t="s">
        <v>350</v>
      </c>
    </row>
    <row r="9" spans="1:16" s="104" customFormat="1" ht="19.5" customHeight="1" outlineLevel="2">
      <c r="A9" s="187" t="s">
        <v>340</v>
      </c>
      <c r="B9" s="318" t="s">
        <v>359</v>
      </c>
      <c r="C9" s="215" t="s">
        <v>366</v>
      </c>
      <c r="D9" s="215"/>
      <c r="E9" s="222" t="s">
        <v>367</v>
      </c>
      <c r="F9" s="679">
        <v>28</v>
      </c>
      <c r="G9" s="216" t="s">
        <v>1</v>
      </c>
      <c r="H9" s="216" t="s">
        <v>371</v>
      </c>
      <c r="I9" s="219" t="s">
        <v>372</v>
      </c>
      <c r="J9" s="240">
        <v>45161</v>
      </c>
      <c r="K9" s="240" t="s">
        <v>357</v>
      </c>
      <c r="L9" s="240" t="s">
        <v>357</v>
      </c>
      <c r="M9" s="240">
        <v>45161</v>
      </c>
      <c r="N9" s="191">
        <v>45038</v>
      </c>
      <c r="O9" s="199">
        <v>45038</v>
      </c>
      <c r="P9" s="137" t="s">
        <v>374</v>
      </c>
    </row>
    <row r="10" spans="1:16" s="104" customFormat="1" ht="19.5" customHeight="1" outlineLevel="2">
      <c r="A10" s="187" t="s">
        <v>340</v>
      </c>
      <c r="B10" s="318" t="s">
        <v>359</v>
      </c>
      <c r="C10" s="215" t="s">
        <v>366</v>
      </c>
      <c r="D10" s="215"/>
      <c r="E10" s="222" t="s">
        <v>375</v>
      </c>
      <c r="F10" s="679">
        <v>78</v>
      </c>
      <c r="G10" s="216" t="s">
        <v>1</v>
      </c>
      <c r="H10" s="216" t="s">
        <v>347</v>
      </c>
      <c r="I10" s="219" t="s">
        <v>372</v>
      </c>
      <c r="J10" s="240">
        <v>45161</v>
      </c>
      <c r="K10" s="240" t="s">
        <v>357</v>
      </c>
      <c r="L10" s="240" t="s">
        <v>357</v>
      </c>
      <c r="M10" s="240">
        <v>45161</v>
      </c>
      <c r="N10" s="191">
        <v>45016</v>
      </c>
      <c r="O10" s="199">
        <v>45016</v>
      </c>
      <c r="P10" s="137" t="s">
        <v>374</v>
      </c>
    </row>
    <row r="11" spans="1:16" s="104" customFormat="1" ht="19.5" customHeight="1" outlineLevel="2">
      <c r="A11" s="187" t="s">
        <v>340</v>
      </c>
      <c r="B11" s="318" t="s">
        <v>359</v>
      </c>
      <c r="C11" s="215" t="s">
        <v>366</v>
      </c>
      <c r="D11" s="215"/>
      <c r="E11" s="222" t="s">
        <v>380</v>
      </c>
      <c r="F11" s="679">
        <v>8</v>
      </c>
      <c r="G11" s="216" t="s">
        <v>1</v>
      </c>
      <c r="H11" s="216" t="s">
        <v>371</v>
      </c>
      <c r="I11" s="219" t="s">
        <v>372</v>
      </c>
      <c r="J11" s="240">
        <v>45161</v>
      </c>
      <c r="K11" s="240" t="s">
        <v>357</v>
      </c>
      <c r="L11" s="240" t="s">
        <v>357</v>
      </c>
      <c r="M11" s="240">
        <v>45161</v>
      </c>
      <c r="N11" s="191">
        <v>44809</v>
      </c>
      <c r="O11" s="199">
        <v>44809</v>
      </c>
      <c r="P11" s="137" t="s">
        <v>374</v>
      </c>
    </row>
    <row r="12" spans="1:16" s="104" customFormat="1" ht="19.5" customHeight="1" outlineLevel="2">
      <c r="A12" s="187" t="s">
        <v>340</v>
      </c>
      <c r="B12" s="318" t="s">
        <v>359</v>
      </c>
      <c r="C12" s="215" t="s">
        <v>366</v>
      </c>
      <c r="D12" s="215"/>
      <c r="E12" s="217" t="s">
        <v>386</v>
      </c>
      <c r="F12" s="679">
        <v>80</v>
      </c>
      <c r="G12" s="216" t="s">
        <v>1</v>
      </c>
      <c r="H12" s="216" t="s">
        <v>347</v>
      </c>
      <c r="I12" s="219" t="s">
        <v>372</v>
      </c>
      <c r="J12" s="240">
        <v>45161</v>
      </c>
      <c r="K12" s="240" t="s">
        <v>357</v>
      </c>
      <c r="L12" s="240" t="s">
        <v>357</v>
      </c>
      <c r="M12" s="240">
        <v>45161</v>
      </c>
      <c r="N12" s="191">
        <v>44962</v>
      </c>
      <c r="O12" s="199">
        <v>44963</v>
      </c>
      <c r="P12" s="137" t="s">
        <v>358</v>
      </c>
    </row>
    <row r="13" spans="1:16" s="104" customFormat="1" ht="19.5" customHeight="1" outlineLevel="2">
      <c r="A13" s="187" t="s">
        <v>340</v>
      </c>
      <c r="B13" s="318" t="s">
        <v>359</v>
      </c>
      <c r="C13" s="215" t="s">
        <v>366</v>
      </c>
      <c r="D13" s="215"/>
      <c r="E13" s="222" t="s">
        <v>391</v>
      </c>
      <c r="F13" s="679">
        <v>78</v>
      </c>
      <c r="G13" s="216" t="s">
        <v>392</v>
      </c>
      <c r="H13" s="216" t="s">
        <v>395</v>
      </c>
      <c r="I13" s="219" t="s">
        <v>372</v>
      </c>
      <c r="J13" s="240">
        <v>45161</v>
      </c>
      <c r="K13" s="240" t="s">
        <v>357</v>
      </c>
      <c r="L13" s="240" t="s">
        <v>357</v>
      </c>
      <c r="M13" s="240">
        <v>45161</v>
      </c>
      <c r="N13" s="191">
        <v>44804</v>
      </c>
      <c r="O13" s="199">
        <v>44804</v>
      </c>
      <c r="P13" s="137" t="s">
        <v>374</v>
      </c>
    </row>
    <row r="14" spans="1:16" s="115" customFormat="1" ht="19.5" customHeight="1" outlineLevel="2">
      <c r="A14" s="187" t="s">
        <v>340</v>
      </c>
      <c r="B14" s="680" t="s">
        <v>359</v>
      </c>
      <c r="C14" s="681" t="s">
        <v>2821</v>
      </c>
      <c r="D14" s="681">
        <v>2</v>
      </c>
      <c r="E14" s="682" t="s">
        <v>2822</v>
      </c>
      <c r="F14" s="683">
        <v>21</v>
      </c>
      <c r="G14" s="684" t="s">
        <v>1</v>
      </c>
      <c r="H14" s="684" t="s">
        <v>347</v>
      </c>
      <c r="I14" s="685" t="s">
        <v>402</v>
      </c>
      <c r="J14" s="686">
        <v>45280</v>
      </c>
      <c r="K14" s="240" t="s">
        <v>357</v>
      </c>
      <c r="L14" s="240" t="s">
        <v>357</v>
      </c>
      <c r="M14" s="240" t="s">
        <v>357</v>
      </c>
      <c r="N14" s="687">
        <v>45280</v>
      </c>
      <c r="O14" s="686">
        <v>45280</v>
      </c>
      <c r="P14" s="139" t="s">
        <v>358</v>
      </c>
    </row>
    <row r="15" spans="1:16" s="104" customFormat="1" ht="19.5" customHeight="1" outlineLevel="2">
      <c r="A15" s="187" t="s">
        <v>340</v>
      </c>
      <c r="B15" s="318" t="s">
        <v>2823</v>
      </c>
      <c r="C15" s="225" t="s">
        <v>2824</v>
      </c>
      <c r="D15" s="225"/>
      <c r="E15" s="222" t="s">
        <v>2825</v>
      </c>
      <c r="F15" s="679">
        <v>37</v>
      </c>
      <c r="G15" s="216" t="s">
        <v>1</v>
      </c>
      <c r="H15" s="216" t="s">
        <v>347</v>
      </c>
      <c r="I15" s="219">
        <v>2013</v>
      </c>
      <c r="J15" s="240" t="s">
        <v>357</v>
      </c>
      <c r="K15" s="240">
        <v>44417</v>
      </c>
      <c r="L15" s="240">
        <v>44600</v>
      </c>
      <c r="M15" s="240">
        <v>44552</v>
      </c>
      <c r="N15" s="191">
        <v>44804</v>
      </c>
      <c r="O15" s="199">
        <v>44804</v>
      </c>
      <c r="P15" s="277" t="s">
        <v>350</v>
      </c>
    </row>
    <row r="16" spans="1:16" s="104" customFormat="1" ht="19.5" customHeight="1" outlineLevel="2">
      <c r="A16" s="187" t="s">
        <v>340</v>
      </c>
      <c r="B16" s="318" t="s">
        <v>2823</v>
      </c>
      <c r="C16" s="225" t="s">
        <v>2824</v>
      </c>
      <c r="D16" s="225"/>
      <c r="E16" s="222" t="s">
        <v>2825</v>
      </c>
      <c r="F16" s="679">
        <v>13</v>
      </c>
      <c r="G16" s="216" t="s">
        <v>1</v>
      </c>
      <c r="H16" s="216" t="s">
        <v>371</v>
      </c>
      <c r="I16" s="219">
        <v>2011</v>
      </c>
      <c r="J16" s="240" t="s">
        <v>357</v>
      </c>
      <c r="K16" s="240">
        <v>44417</v>
      </c>
      <c r="L16" s="240">
        <v>44600</v>
      </c>
      <c r="M16" s="240">
        <v>44552</v>
      </c>
      <c r="N16" s="191">
        <v>44585</v>
      </c>
      <c r="O16" s="199">
        <v>44675</v>
      </c>
      <c r="P16" s="277" t="s">
        <v>350</v>
      </c>
    </row>
    <row r="17" spans="1:16" s="104" customFormat="1" ht="19.5" customHeight="1" outlineLevel="2">
      <c r="A17" s="187" t="s">
        <v>340</v>
      </c>
      <c r="B17" s="318" t="s">
        <v>403</v>
      </c>
      <c r="C17" s="215" t="s">
        <v>404</v>
      </c>
      <c r="D17" s="215"/>
      <c r="E17" s="222" t="s">
        <v>405</v>
      </c>
      <c r="F17" s="679">
        <v>25</v>
      </c>
      <c r="G17" s="216" t="s">
        <v>1</v>
      </c>
      <c r="H17" s="216" t="s">
        <v>347</v>
      </c>
      <c r="I17" s="216" t="s">
        <v>409</v>
      </c>
      <c r="J17" s="240" t="s">
        <v>357</v>
      </c>
      <c r="K17" s="240">
        <v>44604</v>
      </c>
      <c r="L17" s="240">
        <v>44634</v>
      </c>
      <c r="M17" s="240">
        <v>44746</v>
      </c>
      <c r="N17" s="191">
        <v>44585</v>
      </c>
      <c r="O17" s="199">
        <v>44907</v>
      </c>
      <c r="P17" s="277" t="s">
        <v>374</v>
      </c>
    </row>
    <row r="18" spans="1:16" s="104" customFormat="1" ht="19.5" customHeight="1" outlineLevel="2">
      <c r="A18" s="187" t="s">
        <v>340</v>
      </c>
      <c r="B18" s="318" t="s">
        <v>403</v>
      </c>
      <c r="C18" s="215" t="s">
        <v>421</v>
      </c>
      <c r="D18" s="215"/>
      <c r="E18" s="217" t="s">
        <v>422</v>
      </c>
      <c r="F18" s="679">
        <v>21</v>
      </c>
      <c r="G18" s="216" t="s">
        <v>1</v>
      </c>
      <c r="H18" s="216" t="s">
        <v>347</v>
      </c>
      <c r="I18" s="219">
        <v>2013</v>
      </c>
      <c r="J18" s="240" t="s">
        <v>357</v>
      </c>
      <c r="K18" s="240">
        <v>44423</v>
      </c>
      <c r="L18" s="240">
        <v>44563</v>
      </c>
      <c r="M18" s="240">
        <v>44746</v>
      </c>
      <c r="N18" s="191">
        <v>44732</v>
      </c>
      <c r="O18" s="199">
        <v>44732</v>
      </c>
      <c r="P18" s="277" t="s">
        <v>350</v>
      </c>
    </row>
    <row r="19" spans="1:16" s="104" customFormat="1" ht="19.5" customHeight="1" outlineLevel="2">
      <c r="A19" s="187" t="s">
        <v>340</v>
      </c>
      <c r="B19" s="318" t="s">
        <v>403</v>
      </c>
      <c r="C19" s="215" t="s">
        <v>411</v>
      </c>
      <c r="D19" s="215"/>
      <c r="E19" s="222" t="s">
        <v>426</v>
      </c>
      <c r="F19" s="679">
        <v>4</v>
      </c>
      <c r="G19" s="216" t="s">
        <v>1</v>
      </c>
      <c r="H19" s="216" t="s">
        <v>371</v>
      </c>
      <c r="I19" s="219" t="s">
        <v>372</v>
      </c>
      <c r="J19" s="240">
        <v>45161</v>
      </c>
      <c r="K19" s="240" t="s">
        <v>357</v>
      </c>
      <c r="L19" s="240" t="s">
        <v>357</v>
      </c>
      <c r="M19" s="240">
        <v>45161</v>
      </c>
      <c r="N19" s="191">
        <v>44805</v>
      </c>
      <c r="O19" s="199">
        <v>45161</v>
      </c>
      <c r="P19" s="277" t="s">
        <v>358</v>
      </c>
    </row>
    <row r="20" spans="1:16" s="104" customFormat="1" ht="19.5" customHeight="1" outlineLevel="2">
      <c r="A20" s="187" t="s">
        <v>340</v>
      </c>
      <c r="B20" s="318" t="s">
        <v>403</v>
      </c>
      <c r="C20" s="215" t="s">
        <v>411</v>
      </c>
      <c r="D20" s="215"/>
      <c r="E20" s="216" t="s">
        <v>2826</v>
      </c>
      <c r="F20" s="679">
        <v>2</v>
      </c>
      <c r="G20" s="216" t="s">
        <v>1</v>
      </c>
      <c r="H20" s="216" t="s">
        <v>371</v>
      </c>
      <c r="I20" s="219" t="s">
        <v>372</v>
      </c>
      <c r="J20" s="240">
        <v>45161</v>
      </c>
      <c r="K20" s="240" t="s">
        <v>357</v>
      </c>
      <c r="L20" s="240" t="s">
        <v>357</v>
      </c>
      <c r="M20" s="240">
        <v>45161</v>
      </c>
      <c r="N20" s="191">
        <v>44651</v>
      </c>
      <c r="O20" s="199">
        <v>44681</v>
      </c>
      <c r="P20" s="277" t="s">
        <v>374</v>
      </c>
    </row>
    <row r="21" spans="1:16" s="104" customFormat="1" ht="19.5" customHeight="1" outlineLevel="2">
      <c r="A21" s="187" t="s">
        <v>340</v>
      </c>
      <c r="B21" s="318" t="s">
        <v>403</v>
      </c>
      <c r="C21" s="215" t="s">
        <v>411</v>
      </c>
      <c r="D21" s="215"/>
      <c r="E21" s="216" t="s">
        <v>430</v>
      </c>
      <c r="F21" s="679">
        <v>38</v>
      </c>
      <c r="G21" s="216" t="s">
        <v>1</v>
      </c>
      <c r="H21" s="216" t="s">
        <v>371</v>
      </c>
      <c r="I21" s="219" t="s">
        <v>372</v>
      </c>
      <c r="J21" s="240">
        <v>45161</v>
      </c>
      <c r="K21" s="240" t="s">
        <v>357</v>
      </c>
      <c r="L21" s="240" t="s">
        <v>357</v>
      </c>
      <c r="M21" s="240">
        <v>45161</v>
      </c>
      <c r="N21" s="191">
        <v>45096</v>
      </c>
      <c r="O21" s="199">
        <v>45096</v>
      </c>
      <c r="P21" s="277" t="s">
        <v>374</v>
      </c>
    </row>
    <row r="22" spans="1:16" s="104" customFormat="1" ht="19.5" customHeight="1" outlineLevel="2">
      <c r="A22" s="187" t="s">
        <v>340</v>
      </c>
      <c r="B22" s="318" t="s">
        <v>403</v>
      </c>
      <c r="C22" s="215" t="s">
        <v>411</v>
      </c>
      <c r="D22" s="215"/>
      <c r="E22" s="216" t="s">
        <v>435</v>
      </c>
      <c r="F22" s="679">
        <v>10</v>
      </c>
      <c r="G22" s="216" t="s">
        <v>1</v>
      </c>
      <c r="H22" s="216" t="s">
        <v>371</v>
      </c>
      <c r="I22" s="219" t="s">
        <v>372</v>
      </c>
      <c r="J22" s="240">
        <v>45161</v>
      </c>
      <c r="K22" s="240" t="s">
        <v>357</v>
      </c>
      <c r="L22" s="240" t="s">
        <v>357</v>
      </c>
      <c r="M22" s="240">
        <v>45161</v>
      </c>
      <c r="N22" s="191">
        <v>45110</v>
      </c>
      <c r="O22" s="199">
        <v>45110</v>
      </c>
      <c r="P22" s="277" t="s">
        <v>374</v>
      </c>
    </row>
    <row r="23" spans="1:16" s="104" customFormat="1" ht="17.850000000000001" customHeight="1" outlineLevel="2">
      <c r="A23" s="187" t="s">
        <v>340</v>
      </c>
      <c r="B23" s="318" t="s">
        <v>403</v>
      </c>
      <c r="C23" s="215" t="s">
        <v>411</v>
      </c>
      <c r="D23" s="215"/>
      <c r="E23" s="216" t="s">
        <v>444</v>
      </c>
      <c r="F23" s="679">
        <v>42</v>
      </c>
      <c r="G23" s="216" t="s">
        <v>1</v>
      </c>
      <c r="H23" s="216" t="s">
        <v>347</v>
      </c>
      <c r="I23" s="219" t="s">
        <v>372</v>
      </c>
      <c r="J23" s="240">
        <v>45161</v>
      </c>
      <c r="K23" s="240" t="s">
        <v>357</v>
      </c>
      <c r="L23" s="240" t="s">
        <v>357</v>
      </c>
      <c r="M23" s="240">
        <v>45161</v>
      </c>
      <c r="N23" s="191">
        <v>45161</v>
      </c>
      <c r="O23" s="199">
        <v>45161</v>
      </c>
      <c r="P23" s="277" t="s">
        <v>374</v>
      </c>
    </row>
    <row r="24" spans="1:16" s="104" customFormat="1" ht="20.100000000000001" customHeight="1" outlineLevel="2">
      <c r="A24" s="187" t="s">
        <v>340</v>
      </c>
      <c r="B24" s="318" t="s">
        <v>403</v>
      </c>
      <c r="C24" s="215" t="s">
        <v>411</v>
      </c>
      <c r="D24" s="215">
        <v>4</v>
      </c>
      <c r="E24" s="216" t="s">
        <v>412</v>
      </c>
      <c r="F24" s="679">
        <v>21</v>
      </c>
      <c r="G24" s="216" t="s">
        <v>1</v>
      </c>
      <c r="H24" s="216" t="s">
        <v>347</v>
      </c>
      <c r="I24" s="688" t="s">
        <v>402</v>
      </c>
      <c r="J24" s="240">
        <v>45317</v>
      </c>
      <c r="K24" s="240" t="s">
        <v>357</v>
      </c>
      <c r="L24" s="240" t="s">
        <v>357</v>
      </c>
      <c r="M24" s="240" t="s">
        <v>357</v>
      </c>
      <c r="N24" s="189">
        <v>45317</v>
      </c>
      <c r="O24" s="240">
        <v>45317</v>
      </c>
      <c r="P24" s="139" t="s">
        <v>358</v>
      </c>
    </row>
    <row r="25" spans="1:16" s="104" customFormat="1" ht="20.100000000000001" customHeight="1" outlineLevel="2">
      <c r="A25" s="187" t="s">
        <v>340</v>
      </c>
      <c r="B25" s="318" t="s">
        <v>403</v>
      </c>
      <c r="C25" s="215" t="s">
        <v>411</v>
      </c>
      <c r="D25" s="215">
        <v>3</v>
      </c>
      <c r="E25" s="216" t="s">
        <v>412</v>
      </c>
      <c r="F25" s="679">
        <v>13</v>
      </c>
      <c r="G25" s="216" t="s">
        <v>1</v>
      </c>
      <c r="H25" s="684" t="s">
        <v>401</v>
      </c>
      <c r="I25" s="689" t="s">
        <v>402</v>
      </c>
      <c r="J25" s="240">
        <v>44952</v>
      </c>
      <c r="K25" s="240" t="s">
        <v>357</v>
      </c>
      <c r="L25" s="240" t="s">
        <v>357</v>
      </c>
      <c r="M25" s="240" t="s">
        <v>357</v>
      </c>
      <c r="N25" s="189">
        <v>44952</v>
      </c>
      <c r="O25" s="240">
        <v>44952</v>
      </c>
      <c r="P25" s="139" t="s">
        <v>358</v>
      </c>
    </row>
    <row r="26" spans="1:16" s="104" customFormat="1" ht="20.100000000000001" customHeight="1" outlineLevel="2">
      <c r="A26" s="187" t="s">
        <v>340</v>
      </c>
      <c r="B26" s="318" t="s">
        <v>403</v>
      </c>
      <c r="C26" s="215" t="s">
        <v>411</v>
      </c>
      <c r="D26" s="215">
        <v>5</v>
      </c>
      <c r="E26" s="216" t="s">
        <v>2827</v>
      </c>
      <c r="F26" s="679">
        <v>21</v>
      </c>
      <c r="G26" s="216" t="s">
        <v>1</v>
      </c>
      <c r="H26" s="216" t="s">
        <v>347</v>
      </c>
      <c r="I26" s="688" t="s">
        <v>402</v>
      </c>
      <c r="J26" s="240">
        <v>45326</v>
      </c>
      <c r="K26" s="240" t="s">
        <v>357</v>
      </c>
      <c r="L26" s="240" t="s">
        <v>357</v>
      </c>
      <c r="M26" s="240" t="s">
        <v>357</v>
      </c>
      <c r="N26" s="189">
        <v>45326</v>
      </c>
      <c r="O26" s="240">
        <v>45326</v>
      </c>
      <c r="P26" s="277" t="s">
        <v>358</v>
      </c>
    </row>
    <row r="27" spans="1:16" s="104" customFormat="1" ht="20.100000000000001" customHeight="1" outlineLevel="2">
      <c r="A27" s="187" t="s">
        <v>340</v>
      </c>
      <c r="B27" s="318" t="s">
        <v>403</v>
      </c>
      <c r="C27" s="215" t="s">
        <v>439</v>
      </c>
      <c r="D27" s="215">
        <v>6</v>
      </c>
      <c r="E27" s="216" t="s">
        <v>440</v>
      </c>
      <c r="F27" s="679">
        <v>24</v>
      </c>
      <c r="G27" s="216" t="s">
        <v>1</v>
      </c>
      <c r="H27" s="216" t="s">
        <v>347</v>
      </c>
      <c r="I27" s="688" t="s">
        <v>402</v>
      </c>
      <c r="J27" s="240">
        <v>45358</v>
      </c>
      <c r="K27" s="240" t="s">
        <v>357</v>
      </c>
      <c r="L27" s="396" t="s">
        <v>357</v>
      </c>
      <c r="M27" s="240" t="s">
        <v>357</v>
      </c>
      <c r="N27" s="189">
        <v>45358</v>
      </c>
      <c r="O27" s="306">
        <v>45358</v>
      </c>
      <c r="P27" s="137" t="s">
        <v>358</v>
      </c>
    </row>
    <row r="28" spans="1:16" s="104" customFormat="1" ht="20.100000000000001" customHeight="1" outlineLevel="2">
      <c r="A28" s="187" t="s">
        <v>340</v>
      </c>
      <c r="B28" s="690" t="s">
        <v>447</v>
      </c>
      <c r="C28" s="681" t="s">
        <v>448</v>
      </c>
      <c r="D28" s="681">
        <v>3</v>
      </c>
      <c r="E28" s="216" t="s">
        <v>449</v>
      </c>
      <c r="F28" s="679">
        <v>8</v>
      </c>
      <c r="G28" s="216" t="s">
        <v>1</v>
      </c>
      <c r="H28" s="684" t="s">
        <v>401</v>
      </c>
      <c r="I28" s="689" t="s">
        <v>402</v>
      </c>
      <c r="J28" s="240">
        <v>44952</v>
      </c>
      <c r="K28" s="240" t="s">
        <v>357</v>
      </c>
      <c r="L28" s="240" t="s">
        <v>357</v>
      </c>
      <c r="M28" s="240" t="s">
        <v>357</v>
      </c>
      <c r="N28" s="189">
        <v>44952</v>
      </c>
      <c r="O28" s="240">
        <v>44951</v>
      </c>
      <c r="P28" s="139" t="s">
        <v>358</v>
      </c>
    </row>
    <row r="29" spans="1:16" s="104" customFormat="1" ht="20.100000000000001" customHeight="1" outlineLevel="2">
      <c r="A29" s="187" t="s">
        <v>340</v>
      </c>
      <c r="B29" s="690" t="s">
        <v>447</v>
      </c>
      <c r="C29" s="681" t="s">
        <v>448</v>
      </c>
      <c r="D29" s="681">
        <v>6</v>
      </c>
      <c r="E29" s="216" t="s">
        <v>453</v>
      </c>
      <c r="F29" s="679">
        <v>50</v>
      </c>
      <c r="G29" s="216" t="s">
        <v>1</v>
      </c>
      <c r="H29" s="684" t="s">
        <v>347</v>
      </c>
      <c r="I29" s="689" t="s">
        <v>402</v>
      </c>
      <c r="J29" s="240">
        <v>45358</v>
      </c>
      <c r="K29" s="240" t="s">
        <v>357</v>
      </c>
      <c r="L29" s="240" t="s">
        <v>357</v>
      </c>
      <c r="M29" s="240" t="s">
        <v>357</v>
      </c>
      <c r="N29" s="189">
        <v>45358</v>
      </c>
      <c r="O29" s="306">
        <v>45358</v>
      </c>
      <c r="P29" s="139" t="s">
        <v>358</v>
      </c>
    </row>
    <row r="30" spans="1:16" s="115" customFormat="1" ht="20.85" customHeight="1" outlineLevel="2">
      <c r="A30" s="187" t="s">
        <v>340</v>
      </c>
      <c r="B30" s="690" t="s">
        <v>458</v>
      </c>
      <c r="C30" s="681" t="s">
        <v>466</v>
      </c>
      <c r="D30" s="681">
        <v>3</v>
      </c>
      <c r="E30" s="216" t="s">
        <v>467</v>
      </c>
      <c r="F30" s="683">
        <v>21</v>
      </c>
      <c r="G30" s="216" t="s">
        <v>1</v>
      </c>
      <c r="H30" s="684" t="s">
        <v>401</v>
      </c>
      <c r="I30" s="689" t="s">
        <v>402</v>
      </c>
      <c r="J30" s="240">
        <v>44952</v>
      </c>
      <c r="K30" s="240" t="s">
        <v>357</v>
      </c>
      <c r="L30" s="240" t="s">
        <v>357</v>
      </c>
      <c r="M30" s="240" t="s">
        <v>357</v>
      </c>
      <c r="N30" s="189">
        <v>44952</v>
      </c>
      <c r="O30" s="240">
        <v>44952</v>
      </c>
      <c r="P30" s="139" t="s">
        <v>358</v>
      </c>
    </row>
    <row r="31" spans="1:16" s="107" customFormat="1" ht="12.75" outlineLevel="1">
      <c r="A31" s="691"/>
      <c r="B31" s="242" t="s">
        <v>472</v>
      </c>
      <c r="C31" s="692">
        <f>COUNTA(B3:B30)</f>
        <v>28</v>
      </c>
      <c r="D31" s="692"/>
      <c r="E31" s="691" t="s">
        <v>473</v>
      </c>
      <c r="F31" s="195">
        <f>SUM(F3:F30)</f>
        <v>862</v>
      </c>
      <c r="G31" s="242"/>
      <c r="H31" s="242"/>
      <c r="I31" s="693"/>
      <c r="J31" s="694"/>
      <c r="K31" s="400"/>
      <c r="L31" s="400"/>
      <c r="M31" s="400"/>
      <c r="N31" s="695"/>
      <c r="O31" s="696"/>
      <c r="P31" s="697"/>
    </row>
    <row r="32" spans="1:16" s="116" customFormat="1" ht="24" customHeight="1" outlineLevel="1">
      <c r="A32" s="138" t="s">
        <v>474</v>
      </c>
      <c r="B32" s="698" t="s">
        <v>475</v>
      </c>
      <c r="C32" s="684" t="s">
        <v>476</v>
      </c>
      <c r="D32" s="684"/>
      <c r="E32" s="684" t="s">
        <v>477</v>
      </c>
      <c r="F32" s="683">
        <v>5</v>
      </c>
      <c r="G32" s="699" t="s">
        <v>1</v>
      </c>
      <c r="H32" s="684" t="s">
        <v>401</v>
      </c>
      <c r="I32" s="689" t="s">
        <v>402</v>
      </c>
      <c r="J32" s="686">
        <v>44915</v>
      </c>
      <c r="K32" s="240" t="s">
        <v>357</v>
      </c>
      <c r="L32" s="240" t="s">
        <v>357</v>
      </c>
      <c r="M32" s="240" t="s">
        <v>357</v>
      </c>
      <c r="N32" s="687">
        <v>44915</v>
      </c>
      <c r="O32" s="686">
        <v>44915</v>
      </c>
      <c r="P32" s="139" t="s">
        <v>374</v>
      </c>
    </row>
    <row r="33" spans="1:16" s="116" customFormat="1" ht="24" customHeight="1" outlineLevel="1">
      <c r="A33" s="138"/>
      <c r="B33" s="698" t="s">
        <v>475</v>
      </c>
      <c r="C33" s="681" t="s">
        <v>481</v>
      </c>
      <c r="D33" s="681">
        <v>3</v>
      </c>
      <c r="E33" s="216" t="s">
        <v>482</v>
      </c>
      <c r="F33" s="683">
        <v>29</v>
      </c>
      <c r="G33" s="216" t="s">
        <v>1</v>
      </c>
      <c r="H33" s="216" t="s">
        <v>347</v>
      </c>
      <c r="I33" s="688" t="s">
        <v>402</v>
      </c>
      <c r="J33" s="240">
        <v>45317</v>
      </c>
      <c r="K33" s="240" t="s">
        <v>357</v>
      </c>
      <c r="L33" s="240" t="s">
        <v>357</v>
      </c>
      <c r="M33" s="240" t="s">
        <v>357</v>
      </c>
      <c r="N33" s="189">
        <v>45317</v>
      </c>
      <c r="O33" s="240">
        <v>45317</v>
      </c>
      <c r="P33" s="139" t="s">
        <v>358</v>
      </c>
    </row>
    <row r="34" spans="1:16" s="116" customFormat="1" ht="29.25" outlineLevel="1">
      <c r="A34" s="142"/>
      <c r="B34" s="698" t="s">
        <v>493</v>
      </c>
      <c r="C34" s="684" t="s">
        <v>494</v>
      </c>
      <c r="D34" s="684">
        <v>1</v>
      </c>
      <c r="E34" s="216" t="s">
        <v>495</v>
      </c>
      <c r="F34" s="683">
        <v>31</v>
      </c>
      <c r="G34" s="699" t="s">
        <v>1</v>
      </c>
      <c r="H34" s="684" t="s">
        <v>401</v>
      </c>
      <c r="I34" s="689" t="s">
        <v>402</v>
      </c>
      <c r="J34" s="686">
        <v>44897</v>
      </c>
      <c r="K34" s="240" t="s">
        <v>357</v>
      </c>
      <c r="L34" s="240" t="s">
        <v>357</v>
      </c>
      <c r="M34" s="240" t="s">
        <v>357</v>
      </c>
      <c r="N34" s="687">
        <v>44897</v>
      </c>
      <c r="O34" s="686">
        <v>44897</v>
      </c>
      <c r="P34" s="139" t="s">
        <v>374</v>
      </c>
    </row>
    <row r="35" spans="1:16" s="116" customFormat="1" ht="48.75" outlineLevel="1">
      <c r="A35" s="138"/>
      <c r="B35" s="698" t="s">
        <v>493</v>
      </c>
      <c r="C35" s="684" t="s">
        <v>499</v>
      </c>
      <c r="D35" s="684">
        <v>1</v>
      </c>
      <c r="E35" s="684" t="s">
        <v>500</v>
      </c>
      <c r="F35" s="683">
        <v>26</v>
      </c>
      <c r="G35" s="699" t="s">
        <v>1</v>
      </c>
      <c r="H35" s="684" t="s">
        <v>465</v>
      </c>
      <c r="I35" s="689" t="s">
        <v>402</v>
      </c>
      <c r="J35" s="686">
        <v>44732</v>
      </c>
      <c r="K35" s="240" t="s">
        <v>357</v>
      </c>
      <c r="L35" s="240" t="s">
        <v>357</v>
      </c>
      <c r="M35" s="240" t="s">
        <v>357</v>
      </c>
      <c r="N35" s="687">
        <v>44732</v>
      </c>
      <c r="O35" s="686">
        <v>44732</v>
      </c>
      <c r="P35" s="139" t="s">
        <v>374</v>
      </c>
    </row>
    <row r="36" spans="1:16" s="104" customFormat="1" ht="19.5" customHeight="1" outlineLevel="2">
      <c r="A36" s="136"/>
      <c r="B36" s="323" t="s">
        <v>2828</v>
      </c>
      <c r="C36" s="216" t="s">
        <v>2829</v>
      </c>
      <c r="D36" s="216"/>
      <c r="E36" s="216" t="s">
        <v>2830</v>
      </c>
      <c r="F36" s="679">
        <v>21</v>
      </c>
      <c r="G36" s="216" t="s">
        <v>1</v>
      </c>
      <c r="H36" s="216" t="s">
        <v>347</v>
      </c>
      <c r="I36" s="219">
        <v>2013</v>
      </c>
      <c r="J36" s="402" t="s">
        <v>357</v>
      </c>
      <c r="K36" s="240">
        <v>44602</v>
      </c>
      <c r="L36" s="240">
        <v>44630</v>
      </c>
      <c r="M36" s="240">
        <v>44679</v>
      </c>
      <c r="N36" s="191">
        <v>44709</v>
      </c>
      <c r="O36" s="199">
        <v>44709</v>
      </c>
      <c r="P36" s="277" t="s">
        <v>374</v>
      </c>
    </row>
    <row r="37" spans="1:16" s="115" customFormat="1" ht="19.5" customHeight="1" outlineLevel="2">
      <c r="A37" s="138"/>
      <c r="B37" s="698" t="s">
        <v>2828</v>
      </c>
      <c r="C37" s="684" t="s">
        <v>2829</v>
      </c>
      <c r="D37" s="684">
        <v>1</v>
      </c>
      <c r="E37" s="684" t="s">
        <v>2831</v>
      </c>
      <c r="F37" s="683">
        <v>1</v>
      </c>
      <c r="G37" s="684" t="s">
        <v>392</v>
      </c>
      <c r="H37" s="684" t="s">
        <v>699</v>
      </c>
      <c r="I37" s="689" t="s">
        <v>402</v>
      </c>
      <c r="J37" s="686">
        <v>44714</v>
      </c>
      <c r="K37" s="240" t="s">
        <v>357</v>
      </c>
      <c r="L37" s="240" t="s">
        <v>357</v>
      </c>
      <c r="M37" s="240" t="s">
        <v>357</v>
      </c>
      <c r="N37" s="687">
        <v>44714</v>
      </c>
      <c r="O37" s="686">
        <v>44714</v>
      </c>
      <c r="P37" s="139" t="s">
        <v>545</v>
      </c>
    </row>
    <row r="38" spans="1:16" s="115" customFormat="1" ht="19.5" customHeight="1" outlineLevel="2">
      <c r="A38" s="142"/>
      <c r="B38" s="698" t="s">
        <v>505</v>
      </c>
      <c r="C38" s="684" t="s">
        <v>2832</v>
      </c>
      <c r="D38" s="684"/>
      <c r="E38" s="684" t="s">
        <v>507</v>
      </c>
      <c r="F38" s="683">
        <v>4</v>
      </c>
      <c r="G38" s="684" t="s">
        <v>1</v>
      </c>
      <c r="H38" s="684" t="s">
        <v>699</v>
      </c>
      <c r="I38" s="689" t="s">
        <v>402</v>
      </c>
      <c r="J38" s="686">
        <v>44732</v>
      </c>
      <c r="K38" s="240" t="s">
        <v>357</v>
      </c>
      <c r="L38" s="240" t="s">
        <v>357</v>
      </c>
      <c r="M38" s="240" t="s">
        <v>357</v>
      </c>
      <c r="N38" s="687">
        <v>44732</v>
      </c>
      <c r="O38" s="686">
        <v>44732</v>
      </c>
      <c r="P38" s="139" t="s">
        <v>350</v>
      </c>
    </row>
    <row r="39" spans="1:16" s="115" customFormat="1" ht="19.5" customHeight="1" outlineLevel="2">
      <c r="A39" s="142"/>
      <c r="B39" s="698" t="s">
        <v>505</v>
      </c>
      <c r="C39" s="684" t="s">
        <v>2832</v>
      </c>
      <c r="D39" s="684"/>
      <c r="E39" s="684" t="s">
        <v>507</v>
      </c>
      <c r="F39" s="683">
        <v>9</v>
      </c>
      <c r="G39" s="684" t="s">
        <v>1</v>
      </c>
      <c r="H39" s="684" t="s">
        <v>371</v>
      </c>
      <c r="I39" s="689">
        <v>2013</v>
      </c>
      <c r="J39" s="402" t="s">
        <v>357</v>
      </c>
      <c r="K39" s="240">
        <v>44515</v>
      </c>
      <c r="L39" s="240">
        <v>44635</v>
      </c>
      <c r="M39" s="240">
        <v>44646</v>
      </c>
      <c r="N39" s="687">
        <v>44646</v>
      </c>
      <c r="O39" s="686">
        <v>44677</v>
      </c>
      <c r="P39" s="139" t="s">
        <v>545</v>
      </c>
    </row>
    <row r="40" spans="1:16" s="115" customFormat="1" ht="19.5" customHeight="1" outlineLevel="2">
      <c r="A40" s="142"/>
      <c r="B40" s="698" t="s">
        <v>505</v>
      </c>
      <c r="C40" s="684" t="s">
        <v>506</v>
      </c>
      <c r="D40" s="684"/>
      <c r="E40" s="684" t="s">
        <v>507</v>
      </c>
      <c r="F40" s="683">
        <v>5</v>
      </c>
      <c r="G40" s="684" t="s">
        <v>1</v>
      </c>
      <c r="H40" s="684" t="s">
        <v>401</v>
      </c>
      <c r="I40" s="689" t="s">
        <v>402</v>
      </c>
      <c r="J40" s="686">
        <v>44915</v>
      </c>
      <c r="K40" s="240" t="s">
        <v>357</v>
      </c>
      <c r="L40" s="240" t="s">
        <v>357</v>
      </c>
      <c r="M40" s="240" t="s">
        <v>357</v>
      </c>
      <c r="N40" s="687">
        <v>44915</v>
      </c>
      <c r="O40" s="686">
        <v>44915</v>
      </c>
      <c r="P40" s="139" t="s">
        <v>374</v>
      </c>
    </row>
    <row r="41" spans="1:16" s="115" customFormat="1" ht="19.5" customHeight="1" outlineLevel="2">
      <c r="A41" s="142"/>
      <c r="B41" s="698" t="s">
        <v>505</v>
      </c>
      <c r="C41" s="684" t="s">
        <v>506</v>
      </c>
      <c r="D41" s="684"/>
      <c r="E41" s="684" t="s">
        <v>2833</v>
      </c>
      <c r="F41" s="683">
        <v>56</v>
      </c>
      <c r="G41" s="684" t="s">
        <v>392</v>
      </c>
      <c r="H41" s="684" t="s">
        <v>395</v>
      </c>
      <c r="I41" s="689" t="s">
        <v>402</v>
      </c>
      <c r="J41" s="686">
        <v>45280</v>
      </c>
      <c r="K41" s="240" t="s">
        <v>357</v>
      </c>
      <c r="L41" s="240" t="s">
        <v>357</v>
      </c>
      <c r="M41" s="240" t="s">
        <v>357</v>
      </c>
      <c r="N41" s="687">
        <v>45280</v>
      </c>
      <c r="O41" s="686">
        <v>45280</v>
      </c>
      <c r="P41" s="139" t="s">
        <v>374</v>
      </c>
    </row>
    <row r="42" spans="1:16" s="115" customFormat="1" ht="19.5" customHeight="1" outlineLevel="2">
      <c r="A42" s="142"/>
      <c r="B42" s="698" t="s">
        <v>505</v>
      </c>
      <c r="C42" s="684" t="s">
        <v>506</v>
      </c>
      <c r="D42" s="684"/>
      <c r="E42" s="684" t="s">
        <v>511</v>
      </c>
      <c r="F42" s="683">
        <v>5</v>
      </c>
      <c r="G42" s="684" t="s">
        <v>1</v>
      </c>
      <c r="H42" s="684" t="s">
        <v>347</v>
      </c>
      <c r="I42" s="689" t="s">
        <v>402</v>
      </c>
      <c r="J42" s="686">
        <v>45280</v>
      </c>
      <c r="K42" s="240" t="s">
        <v>357</v>
      </c>
      <c r="L42" s="240" t="s">
        <v>357</v>
      </c>
      <c r="M42" s="240" t="s">
        <v>357</v>
      </c>
      <c r="N42" s="687">
        <v>45280</v>
      </c>
      <c r="O42" s="686">
        <v>45280</v>
      </c>
      <c r="P42" s="139" t="s">
        <v>358</v>
      </c>
    </row>
    <row r="43" spans="1:16" s="104" customFormat="1" ht="19.5" customHeight="1" outlineLevel="2">
      <c r="A43" s="143"/>
      <c r="B43" s="318" t="s">
        <v>515</v>
      </c>
      <c r="C43" s="215" t="s">
        <v>516</v>
      </c>
      <c r="D43" s="215"/>
      <c r="E43" s="216" t="s">
        <v>517</v>
      </c>
      <c r="F43" s="679">
        <v>28</v>
      </c>
      <c r="G43" s="216" t="s">
        <v>1</v>
      </c>
      <c r="H43" s="216" t="s">
        <v>347</v>
      </c>
      <c r="I43" s="218" t="s">
        <v>348</v>
      </c>
      <c r="J43" s="240">
        <v>44605</v>
      </c>
      <c r="K43" s="240">
        <v>44631</v>
      </c>
      <c r="L43" s="240">
        <v>44774</v>
      </c>
      <c r="M43" s="240">
        <v>44948</v>
      </c>
      <c r="N43" s="191">
        <v>44627</v>
      </c>
      <c r="O43" s="199">
        <v>44658</v>
      </c>
      <c r="P43" s="277" t="s">
        <v>374</v>
      </c>
    </row>
    <row r="44" spans="1:16" s="115" customFormat="1" ht="19.5" customHeight="1" outlineLevel="2">
      <c r="A44" s="142"/>
      <c r="B44" s="698" t="s">
        <v>515</v>
      </c>
      <c r="C44" s="684" t="s">
        <v>506</v>
      </c>
      <c r="D44" s="684">
        <v>1</v>
      </c>
      <c r="E44" s="684" t="s">
        <v>517</v>
      </c>
      <c r="F44" s="683">
        <v>50</v>
      </c>
      <c r="G44" s="684" t="s">
        <v>1</v>
      </c>
      <c r="H44" s="684" t="s">
        <v>401</v>
      </c>
      <c r="I44" s="689" t="s">
        <v>402</v>
      </c>
      <c r="J44" s="686">
        <v>44897</v>
      </c>
      <c r="K44" s="240" t="s">
        <v>357</v>
      </c>
      <c r="L44" s="240" t="s">
        <v>357</v>
      </c>
      <c r="M44" s="240" t="s">
        <v>357</v>
      </c>
      <c r="N44" s="687">
        <v>44897</v>
      </c>
      <c r="O44" s="686">
        <v>44897</v>
      </c>
      <c r="P44" s="139" t="s">
        <v>374</v>
      </c>
    </row>
    <row r="45" spans="1:16" s="115" customFormat="1" ht="19.5" customHeight="1" outlineLevel="2">
      <c r="A45" s="142"/>
      <c r="B45" s="698" t="s">
        <v>515</v>
      </c>
      <c r="C45" s="684" t="s">
        <v>506</v>
      </c>
      <c r="D45" s="684">
        <v>1</v>
      </c>
      <c r="E45" s="684" t="s">
        <v>517</v>
      </c>
      <c r="F45" s="683">
        <v>100</v>
      </c>
      <c r="G45" s="684" t="s">
        <v>1</v>
      </c>
      <c r="H45" s="684" t="s">
        <v>347</v>
      </c>
      <c r="I45" s="689" t="s">
        <v>402</v>
      </c>
      <c r="J45" s="686">
        <v>45262</v>
      </c>
      <c r="K45" s="240" t="s">
        <v>357</v>
      </c>
      <c r="L45" s="240" t="s">
        <v>357</v>
      </c>
      <c r="M45" s="240" t="s">
        <v>357</v>
      </c>
      <c r="N45" s="687">
        <v>45262</v>
      </c>
      <c r="O45" s="686">
        <v>45262</v>
      </c>
      <c r="P45" s="139" t="s">
        <v>374</v>
      </c>
    </row>
    <row r="46" spans="1:16" s="115" customFormat="1" ht="19.5" customHeight="1" outlineLevel="2">
      <c r="A46" s="142"/>
      <c r="B46" s="698" t="s">
        <v>515</v>
      </c>
      <c r="C46" s="684" t="s">
        <v>516</v>
      </c>
      <c r="D46" s="684"/>
      <c r="E46" s="684" t="s">
        <v>529</v>
      </c>
      <c r="F46" s="683">
        <v>3</v>
      </c>
      <c r="G46" s="684" t="s">
        <v>1</v>
      </c>
      <c r="H46" s="684" t="s">
        <v>371</v>
      </c>
      <c r="I46" s="689" t="s">
        <v>348</v>
      </c>
      <c r="J46" s="306">
        <v>44605</v>
      </c>
      <c r="K46" s="240" t="s">
        <v>357</v>
      </c>
      <c r="L46" s="240" t="s">
        <v>357</v>
      </c>
      <c r="M46" s="240" t="s">
        <v>357</v>
      </c>
      <c r="N46" s="687">
        <v>44986</v>
      </c>
      <c r="O46" s="686">
        <v>44986</v>
      </c>
      <c r="P46" s="139" t="s">
        <v>358</v>
      </c>
    </row>
    <row r="47" spans="1:16" s="115" customFormat="1" ht="19.5" customHeight="1" outlineLevel="2">
      <c r="A47" s="142"/>
      <c r="B47" s="698" t="s">
        <v>515</v>
      </c>
      <c r="C47" s="684" t="s">
        <v>2834</v>
      </c>
      <c r="D47" s="684"/>
      <c r="E47" s="684" t="s">
        <v>2835</v>
      </c>
      <c r="F47" s="683">
        <v>15</v>
      </c>
      <c r="G47" s="684" t="s">
        <v>1</v>
      </c>
      <c r="H47" s="684" t="s">
        <v>957</v>
      </c>
      <c r="I47" s="689" t="s">
        <v>348</v>
      </c>
      <c r="J47" s="240">
        <v>44605</v>
      </c>
      <c r="K47" s="240">
        <v>44635</v>
      </c>
      <c r="L47" s="240">
        <v>44635</v>
      </c>
      <c r="M47" s="240">
        <v>44635</v>
      </c>
      <c r="N47" s="687">
        <v>44631</v>
      </c>
      <c r="O47" s="686">
        <v>44655</v>
      </c>
      <c r="P47" s="139" t="s">
        <v>545</v>
      </c>
    </row>
    <row r="48" spans="1:16" s="115" customFormat="1" ht="19.5" customHeight="1" outlineLevel="2">
      <c r="A48" s="144"/>
      <c r="B48" s="698" t="s">
        <v>515</v>
      </c>
      <c r="C48" s="684" t="s">
        <v>506</v>
      </c>
      <c r="D48" s="684"/>
      <c r="E48" s="684" t="s">
        <v>2836</v>
      </c>
      <c r="F48" s="683">
        <v>13</v>
      </c>
      <c r="G48" s="684" t="s">
        <v>1</v>
      </c>
      <c r="H48" s="684" t="s">
        <v>699</v>
      </c>
      <c r="I48" s="689" t="s">
        <v>402</v>
      </c>
      <c r="J48" s="686">
        <v>44714</v>
      </c>
      <c r="K48" s="240" t="s">
        <v>357</v>
      </c>
      <c r="L48" s="240" t="s">
        <v>357</v>
      </c>
      <c r="M48" s="240" t="s">
        <v>357</v>
      </c>
      <c r="N48" s="687">
        <v>44714</v>
      </c>
      <c r="O48" s="686">
        <v>44714</v>
      </c>
      <c r="P48" s="139" t="s">
        <v>358</v>
      </c>
    </row>
    <row r="49" spans="1:16" s="115" customFormat="1" ht="19.5" customHeight="1" outlineLevel="2">
      <c r="A49" s="144"/>
      <c r="B49" s="698" t="s">
        <v>515</v>
      </c>
      <c r="C49" s="684" t="s">
        <v>516</v>
      </c>
      <c r="D49" s="684"/>
      <c r="E49" s="684" t="s">
        <v>532</v>
      </c>
      <c r="F49" s="683">
        <v>21</v>
      </c>
      <c r="G49" s="684" t="s">
        <v>1</v>
      </c>
      <c r="H49" s="684" t="s">
        <v>347</v>
      </c>
      <c r="I49" s="689" t="s">
        <v>402</v>
      </c>
      <c r="J49" s="686">
        <v>45280</v>
      </c>
      <c r="K49" s="240" t="s">
        <v>357</v>
      </c>
      <c r="L49" s="240" t="s">
        <v>357</v>
      </c>
      <c r="M49" s="240" t="s">
        <v>357</v>
      </c>
      <c r="N49" s="687">
        <v>45280</v>
      </c>
      <c r="O49" s="686">
        <v>45280</v>
      </c>
      <c r="P49" s="139" t="s">
        <v>374</v>
      </c>
    </row>
    <row r="50" spans="1:16" s="104" customFormat="1" ht="19.5" customHeight="1" outlineLevel="2">
      <c r="A50" s="145"/>
      <c r="B50" s="323" t="s">
        <v>515</v>
      </c>
      <c r="C50" s="216" t="s">
        <v>516</v>
      </c>
      <c r="D50" s="216"/>
      <c r="E50" s="216" t="s">
        <v>532</v>
      </c>
      <c r="F50" s="679">
        <v>36</v>
      </c>
      <c r="G50" s="216" t="s">
        <v>1</v>
      </c>
      <c r="H50" s="216" t="s">
        <v>401</v>
      </c>
      <c r="I50" s="218" t="s">
        <v>402</v>
      </c>
      <c r="J50" s="199">
        <v>44915</v>
      </c>
      <c r="K50" s="240" t="s">
        <v>357</v>
      </c>
      <c r="L50" s="240" t="s">
        <v>357</v>
      </c>
      <c r="M50" s="240" t="s">
        <v>357</v>
      </c>
      <c r="N50" s="191">
        <v>44915</v>
      </c>
      <c r="O50" s="199">
        <v>44915</v>
      </c>
      <c r="P50" s="277" t="s">
        <v>374</v>
      </c>
    </row>
    <row r="51" spans="1:16" s="104" customFormat="1" ht="19.5" customHeight="1" outlineLevel="2">
      <c r="A51" s="143"/>
      <c r="B51" s="318" t="s">
        <v>515</v>
      </c>
      <c r="C51" s="215" t="s">
        <v>506</v>
      </c>
      <c r="D51" s="215">
        <v>1</v>
      </c>
      <c r="E51" s="216" t="s">
        <v>541</v>
      </c>
      <c r="F51" s="678">
        <v>13</v>
      </c>
      <c r="G51" s="216" t="s">
        <v>392</v>
      </c>
      <c r="H51" s="216" t="s">
        <v>401</v>
      </c>
      <c r="I51" s="219" t="s">
        <v>402</v>
      </c>
      <c r="J51" s="199">
        <v>44897</v>
      </c>
      <c r="K51" s="240" t="s">
        <v>357</v>
      </c>
      <c r="L51" s="240" t="s">
        <v>357</v>
      </c>
      <c r="M51" s="240" t="s">
        <v>357</v>
      </c>
      <c r="N51" s="191">
        <v>44897</v>
      </c>
      <c r="O51" s="199">
        <v>44897</v>
      </c>
      <c r="P51" s="277" t="s">
        <v>374</v>
      </c>
    </row>
    <row r="52" spans="1:16" s="104" customFormat="1" ht="19.5" customHeight="1" outlineLevel="2">
      <c r="A52" s="143"/>
      <c r="B52" s="318" t="s">
        <v>515</v>
      </c>
      <c r="C52" s="215" t="s">
        <v>506</v>
      </c>
      <c r="D52" s="215">
        <v>1</v>
      </c>
      <c r="E52" s="216" t="s">
        <v>546</v>
      </c>
      <c r="F52" s="678">
        <v>8</v>
      </c>
      <c r="G52" s="216" t="s">
        <v>392</v>
      </c>
      <c r="H52" s="216" t="s">
        <v>465</v>
      </c>
      <c r="I52" s="219" t="s">
        <v>402</v>
      </c>
      <c r="J52" s="199">
        <v>44714</v>
      </c>
      <c r="K52" s="240" t="s">
        <v>357</v>
      </c>
      <c r="L52" s="240" t="s">
        <v>357</v>
      </c>
      <c r="M52" s="240" t="s">
        <v>357</v>
      </c>
      <c r="N52" s="191">
        <v>44714</v>
      </c>
      <c r="O52" s="199">
        <v>44714</v>
      </c>
      <c r="P52" s="277" t="s">
        <v>374</v>
      </c>
    </row>
    <row r="53" spans="1:16" s="115" customFormat="1" ht="19.5" customHeight="1" outlineLevel="2">
      <c r="A53" s="141"/>
      <c r="B53" s="680" t="s">
        <v>515</v>
      </c>
      <c r="C53" s="681" t="s">
        <v>506</v>
      </c>
      <c r="D53" s="681">
        <v>1</v>
      </c>
      <c r="E53" s="684" t="s">
        <v>547</v>
      </c>
      <c r="F53" s="700">
        <v>18</v>
      </c>
      <c r="G53" s="684" t="s">
        <v>1</v>
      </c>
      <c r="H53" s="684" t="s">
        <v>465</v>
      </c>
      <c r="I53" s="685" t="s">
        <v>402</v>
      </c>
      <c r="J53" s="686">
        <v>44714</v>
      </c>
      <c r="K53" s="240" t="s">
        <v>357</v>
      </c>
      <c r="L53" s="240" t="s">
        <v>357</v>
      </c>
      <c r="M53" s="240" t="s">
        <v>357</v>
      </c>
      <c r="N53" s="687">
        <v>44714</v>
      </c>
      <c r="O53" s="686">
        <v>44714</v>
      </c>
      <c r="P53" s="701" t="s">
        <v>374</v>
      </c>
    </row>
    <row r="54" spans="1:16" s="115" customFormat="1" ht="19.5" customHeight="1" outlineLevel="2">
      <c r="A54" s="141"/>
      <c r="B54" s="680" t="s">
        <v>515</v>
      </c>
      <c r="C54" s="681" t="s">
        <v>2837</v>
      </c>
      <c r="D54" s="681"/>
      <c r="E54" s="684" t="s">
        <v>2838</v>
      </c>
      <c r="F54" s="700">
        <v>23</v>
      </c>
      <c r="G54" s="684" t="s">
        <v>392</v>
      </c>
      <c r="H54" s="684" t="s">
        <v>401</v>
      </c>
      <c r="I54" s="685" t="s">
        <v>402</v>
      </c>
      <c r="J54" s="686">
        <v>44915</v>
      </c>
      <c r="K54" s="240" t="s">
        <v>357</v>
      </c>
      <c r="L54" s="240" t="s">
        <v>357</v>
      </c>
      <c r="M54" s="240" t="s">
        <v>357</v>
      </c>
      <c r="N54" s="687">
        <v>44915</v>
      </c>
      <c r="O54" s="686">
        <v>44915</v>
      </c>
      <c r="P54" s="701" t="s">
        <v>350</v>
      </c>
    </row>
    <row r="55" spans="1:16" s="115" customFormat="1" ht="19.5" customHeight="1" outlineLevel="2">
      <c r="A55" s="141"/>
      <c r="B55" s="680" t="s">
        <v>515</v>
      </c>
      <c r="C55" s="681" t="s">
        <v>2837</v>
      </c>
      <c r="D55" s="681"/>
      <c r="E55" s="684" t="s">
        <v>2839</v>
      </c>
      <c r="F55" s="700">
        <v>21</v>
      </c>
      <c r="G55" s="684" t="s">
        <v>392</v>
      </c>
      <c r="H55" s="684" t="s">
        <v>465</v>
      </c>
      <c r="I55" s="685" t="s">
        <v>402</v>
      </c>
      <c r="J55" s="686">
        <v>44732</v>
      </c>
      <c r="K55" s="240" t="s">
        <v>357</v>
      </c>
      <c r="L55" s="240" t="s">
        <v>357</v>
      </c>
      <c r="M55" s="240" t="s">
        <v>357</v>
      </c>
      <c r="N55" s="687">
        <v>44732</v>
      </c>
      <c r="O55" s="686">
        <v>44732</v>
      </c>
      <c r="P55" s="701" t="s">
        <v>374</v>
      </c>
    </row>
    <row r="56" spans="1:16" s="115" customFormat="1" ht="19.5" customHeight="1" outlineLevel="2">
      <c r="A56" s="141"/>
      <c r="B56" s="680" t="s">
        <v>515</v>
      </c>
      <c r="C56" s="681" t="s">
        <v>552</v>
      </c>
      <c r="D56" s="681"/>
      <c r="E56" s="684" t="s">
        <v>553</v>
      </c>
      <c r="F56" s="700">
        <v>66</v>
      </c>
      <c r="G56" s="684" t="s">
        <v>1</v>
      </c>
      <c r="H56" s="684" t="s">
        <v>347</v>
      </c>
      <c r="I56" s="685" t="s">
        <v>402</v>
      </c>
      <c r="J56" s="686">
        <v>45280</v>
      </c>
      <c r="K56" s="240" t="s">
        <v>357</v>
      </c>
      <c r="L56" s="240" t="s">
        <v>357</v>
      </c>
      <c r="M56" s="240" t="s">
        <v>357</v>
      </c>
      <c r="N56" s="687">
        <v>45280</v>
      </c>
      <c r="O56" s="686">
        <v>45280</v>
      </c>
      <c r="P56" s="701" t="s">
        <v>358</v>
      </c>
    </row>
    <row r="57" spans="1:16" s="115" customFormat="1" ht="19.5" customHeight="1" outlineLevel="2">
      <c r="A57" s="141"/>
      <c r="B57" s="680" t="s">
        <v>515</v>
      </c>
      <c r="C57" s="681" t="s">
        <v>552</v>
      </c>
      <c r="D57" s="681"/>
      <c r="E57" s="684" t="s">
        <v>557</v>
      </c>
      <c r="F57" s="700">
        <v>20</v>
      </c>
      <c r="G57" s="684" t="s">
        <v>1</v>
      </c>
      <c r="H57" s="684" t="s">
        <v>401</v>
      </c>
      <c r="I57" s="685" t="s">
        <v>402</v>
      </c>
      <c r="J57" s="686">
        <v>44915</v>
      </c>
      <c r="K57" s="240" t="s">
        <v>357</v>
      </c>
      <c r="L57" s="240" t="s">
        <v>357</v>
      </c>
      <c r="M57" s="240" t="s">
        <v>357</v>
      </c>
      <c r="N57" s="687">
        <v>44915</v>
      </c>
      <c r="O57" s="686">
        <v>44915</v>
      </c>
      <c r="P57" s="701" t="s">
        <v>374</v>
      </c>
    </row>
    <row r="58" spans="1:16" s="115" customFormat="1" ht="19.5" customHeight="1" outlineLevel="2">
      <c r="A58" s="141"/>
      <c r="B58" s="680" t="s">
        <v>515</v>
      </c>
      <c r="C58" s="681" t="s">
        <v>516</v>
      </c>
      <c r="D58" s="681"/>
      <c r="E58" s="684" t="s">
        <v>561</v>
      </c>
      <c r="F58" s="700">
        <v>70</v>
      </c>
      <c r="G58" s="684" t="s">
        <v>1</v>
      </c>
      <c r="H58" s="684" t="s">
        <v>347</v>
      </c>
      <c r="I58" s="685" t="s">
        <v>402</v>
      </c>
      <c r="J58" s="686">
        <v>45280</v>
      </c>
      <c r="K58" s="240" t="s">
        <v>357</v>
      </c>
      <c r="L58" s="240" t="s">
        <v>357</v>
      </c>
      <c r="M58" s="240" t="s">
        <v>357</v>
      </c>
      <c r="N58" s="687">
        <v>45280</v>
      </c>
      <c r="O58" s="686">
        <v>45280</v>
      </c>
      <c r="P58" s="701" t="s">
        <v>374</v>
      </c>
    </row>
    <row r="59" spans="1:16" s="115" customFormat="1" ht="19.5" customHeight="1" outlineLevel="2">
      <c r="A59" s="141"/>
      <c r="B59" s="680" t="s">
        <v>515</v>
      </c>
      <c r="C59" s="684" t="s">
        <v>552</v>
      </c>
      <c r="D59" s="684">
        <v>1</v>
      </c>
      <c r="E59" s="684" t="s">
        <v>565</v>
      </c>
      <c r="F59" s="700">
        <v>25</v>
      </c>
      <c r="G59" s="684" t="s">
        <v>392</v>
      </c>
      <c r="H59" s="684" t="s">
        <v>395</v>
      </c>
      <c r="I59" s="685" t="s">
        <v>402</v>
      </c>
      <c r="J59" s="686">
        <v>45262</v>
      </c>
      <c r="K59" s="240" t="s">
        <v>357</v>
      </c>
      <c r="L59" s="240" t="s">
        <v>357</v>
      </c>
      <c r="M59" s="240" t="s">
        <v>357</v>
      </c>
      <c r="N59" s="687">
        <v>45262</v>
      </c>
      <c r="O59" s="686">
        <v>45262</v>
      </c>
      <c r="P59" s="701" t="s">
        <v>374</v>
      </c>
    </row>
    <row r="60" spans="1:16" s="107" customFormat="1" ht="12.75" outlineLevel="1">
      <c r="A60" s="241"/>
      <c r="B60" s="242" t="s">
        <v>568</v>
      </c>
      <c r="C60" s="692">
        <f>COUNTA(B32:B59)</f>
        <v>28</v>
      </c>
      <c r="D60" s="692"/>
      <c r="E60" s="242" t="s">
        <v>569</v>
      </c>
      <c r="F60" s="195">
        <f>SUM(F32:F59)</f>
        <v>722</v>
      </c>
      <c r="G60" s="242"/>
      <c r="H60" s="242"/>
      <c r="I60" s="693"/>
      <c r="J60" s="694"/>
      <c r="K60" s="400"/>
      <c r="L60" s="400"/>
      <c r="M60" s="400"/>
      <c r="N60" s="695"/>
      <c r="O60" s="696"/>
      <c r="P60" s="697"/>
    </row>
    <row r="61" spans="1:16" s="107" customFormat="1" ht="14.85" customHeight="1" outlineLevel="1">
      <c r="A61" s="702" t="s">
        <v>570</v>
      </c>
      <c r="B61" s="146" t="s">
        <v>571</v>
      </c>
      <c r="C61" s="147" t="s">
        <v>572</v>
      </c>
      <c r="D61" s="147">
        <v>4</v>
      </c>
      <c r="E61" s="216" t="s">
        <v>573</v>
      </c>
      <c r="F61" s="123">
        <v>44</v>
      </c>
      <c r="G61" s="684" t="s">
        <v>392</v>
      </c>
      <c r="H61" s="216" t="s">
        <v>395</v>
      </c>
      <c r="I61" s="688" t="s">
        <v>402</v>
      </c>
      <c r="J61" s="240">
        <v>45317</v>
      </c>
      <c r="K61" s="240" t="s">
        <v>357</v>
      </c>
      <c r="L61" s="240" t="s">
        <v>357</v>
      </c>
      <c r="M61" s="240" t="s">
        <v>357</v>
      </c>
      <c r="N61" s="189">
        <v>45317</v>
      </c>
      <c r="O61" s="240">
        <v>45317</v>
      </c>
      <c r="P61" s="139" t="s">
        <v>358</v>
      </c>
    </row>
    <row r="62" spans="1:16" s="107" customFormat="1" ht="14.85" customHeight="1" outlineLevel="1">
      <c r="A62" s="148"/>
      <c r="B62" s="146" t="s">
        <v>576</v>
      </c>
      <c r="C62" s="147" t="s">
        <v>577</v>
      </c>
      <c r="D62" s="147">
        <v>3</v>
      </c>
      <c r="E62" s="216" t="s">
        <v>578</v>
      </c>
      <c r="F62" s="123">
        <v>36</v>
      </c>
      <c r="G62" s="149" t="s">
        <v>1</v>
      </c>
      <c r="H62" s="684" t="s">
        <v>401</v>
      </c>
      <c r="I62" s="689" t="s">
        <v>402</v>
      </c>
      <c r="J62" s="240">
        <v>44952</v>
      </c>
      <c r="K62" s="240" t="s">
        <v>357</v>
      </c>
      <c r="L62" s="240" t="s">
        <v>357</v>
      </c>
      <c r="M62" s="240" t="s">
        <v>357</v>
      </c>
      <c r="N62" s="189">
        <v>44952</v>
      </c>
      <c r="O62" s="240">
        <v>44952</v>
      </c>
      <c r="P62" s="139" t="s">
        <v>358</v>
      </c>
    </row>
    <row r="63" spans="1:16" s="104" customFormat="1" ht="19.5" customHeight="1" outlineLevel="2">
      <c r="A63" s="148"/>
      <c r="B63" s="150" t="s">
        <v>582</v>
      </c>
      <c r="C63" s="147" t="s">
        <v>583</v>
      </c>
      <c r="D63" s="147"/>
      <c r="E63" s="217" t="s">
        <v>584</v>
      </c>
      <c r="F63" s="123">
        <v>78</v>
      </c>
      <c r="G63" s="149" t="s">
        <v>1</v>
      </c>
      <c r="H63" s="684" t="s">
        <v>347</v>
      </c>
      <c r="I63" s="151">
        <v>2013</v>
      </c>
      <c r="J63" s="402" t="s">
        <v>357</v>
      </c>
      <c r="K63" s="152">
        <v>44637</v>
      </c>
      <c r="L63" s="152">
        <v>44682</v>
      </c>
      <c r="M63" s="152">
        <v>44909</v>
      </c>
      <c r="N63" s="153">
        <v>44909</v>
      </c>
      <c r="O63" s="199">
        <v>44909</v>
      </c>
      <c r="P63" s="154" t="s">
        <v>374</v>
      </c>
    </row>
    <row r="64" spans="1:16" s="104" customFormat="1" ht="19.5" customHeight="1" outlineLevel="2">
      <c r="A64" s="143"/>
      <c r="B64" s="318" t="s">
        <v>582</v>
      </c>
      <c r="C64" s="215" t="s">
        <v>588</v>
      </c>
      <c r="D64" s="215"/>
      <c r="E64" s="216" t="s">
        <v>589</v>
      </c>
      <c r="F64" s="679">
        <v>62</v>
      </c>
      <c r="G64" s="216" t="s">
        <v>1</v>
      </c>
      <c r="H64" s="684" t="s">
        <v>347</v>
      </c>
      <c r="I64" s="219" t="s">
        <v>402</v>
      </c>
      <c r="J64" s="199">
        <v>45280</v>
      </c>
      <c r="K64" s="240" t="s">
        <v>357</v>
      </c>
      <c r="L64" s="240" t="s">
        <v>357</v>
      </c>
      <c r="M64" s="240" t="s">
        <v>357</v>
      </c>
      <c r="N64" s="191">
        <v>45280</v>
      </c>
      <c r="O64" s="199">
        <v>45280</v>
      </c>
      <c r="P64" s="277" t="s">
        <v>358</v>
      </c>
    </row>
    <row r="65" spans="1:16" s="104" customFormat="1" ht="19.5" customHeight="1" outlineLevel="2">
      <c r="A65" s="143"/>
      <c r="B65" s="318" t="s">
        <v>582</v>
      </c>
      <c r="C65" s="215" t="s">
        <v>594</v>
      </c>
      <c r="D65" s="215"/>
      <c r="E65" s="216" t="s">
        <v>595</v>
      </c>
      <c r="F65" s="679">
        <v>68</v>
      </c>
      <c r="G65" s="216" t="s">
        <v>1</v>
      </c>
      <c r="H65" s="684" t="s">
        <v>347</v>
      </c>
      <c r="I65" s="219" t="s">
        <v>372</v>
      </c>
      <c r="J65" s="240">
        <v>45161</v>
      </c>
      <c r="K65" s="240" t="s">
        <v>357</v>
      </c>
      <c r="L65" s="240" t="s">
        <v>357</v>
      </c>
      <c r="M65" s="240">
        <v>45161</v>
      </c>
      <c r="N65" s="190">
        <v>45161</v>
      </c>
      <c r="O65" s="198">
        <v>45161</v>
      </c>
      <c r="P65" s="277" t="s">
        <v>374</v>
      </c>
    </row>
    <row r="66" spans="1:16" s="115" customFormat="1" ht="19.5" customHeight="1" outlineLevel="2">
      <c r="A66" s="142"/>
      <c r="B66" s="680" t="s">
        <v>582</v>
      </c>
      <c r="C66" s="681" t="s">
        <v>2840</v>
      </c>
      <c r="D66" s="681"/>
      <c r="E66" s="216" t="s">
        <v>2841</v>
      </c>
      <c r="F66" s="683">
        <v>73</v>
      </c>
      <c r="G66" s="684" t="s">
        <v>392</v>
      </c>
      <c r="H66" s="684" t="s">
        <v>395</v>
      </c>
      <c r="I66" s="685" t="s">
        <v>372</v>
      </c>
      <c r="J66" s="240">
        <v>45161</v>
      </c>
      <c r="K66" s="240" t="s">
        <v>357</v>
      </c>
      <c r="L66" s="240" t="s">
        <v>357</v>
      </c>
      <c r="M66" s="240">
        <v>45161</v>
      </c>
      <c r="N66" s="687">
        <v>45161</v>
      </c>
      <c r="O66" s="686">
        <v>45161</v>
      </c>
      <c r="P66" s="701" t="s">
        <v>374</v>
      </c>
    </row>
    <row r="67" spans="1:16" s="104" customFormat="1" ht="19.5" customHeight="1" outlineLevel="2">
      <c r="A67" s="143"/>
      <c r="B67" s="318" t="s">
        <v>599</v>
      </c>
      <c r="C67" s="215" t="s">
        <v>2842</v>
      </c>
      <c r="D67" s="215"/>
      <c r="E67" s="216" t="s">
        <v>2843</v>
      </c>
      <c r="F67" s="679">
        <v>39</v>
      </c>
      <c r="G67" s="216" t="s">
        <v>1</v>
      </c>
      <c r="H67" s="684" t="s">
        <v>347</v>
      </c>
      <c r="I67" s="219">
        <v>2013</v>
      </c>
      <c r="J67" s="402" t="s">
        <v>357</v>
      </c>
      <c r="K67" s="240">
        <v>44462</v>
      </c>
      <c r="L67" s="240">
        <v>44522</v>
      </c>
      <c r="M67" s="240">
        <v>44586</v>
      </c>
      <c r="N67" s="191">
        <v>44635</v>
      </c>
      <c r="O67" s="199">
        <v>44666</v>
      </c>
      <c r="P67" s="277" t="s">
        <v>350</v>
      </c>
    </row>
    <row r="68" spans="1:16" s="104" customFormat="1" ht="19.5" customHeight="1" outlineLevel="2">
      <c r="A68" s="143"/>
      <c r="B68" s="318" t="s">
        <v>599</v>
      </c>
      <c r="C68" s="215" t="s">
        <v>2842</v>
      </c>
      <c r="D68" s="215"/>
      <c r="E68" s="216" t="s">
        <v>2843</v>
      </c>
      <c r="F68" s="678">
        <v>5</v>
      </c>
      <c r="G68" s="216" t="s">
        <v>1</v>
      </c>
      <c r="H68" s="684" t="s">
        <v>371</v>
      </c>
      <c r="I68" s="219" t="s">
        <v>348</v>
      </c>
      <c r="J68" s="240">
        <v>44605</v>
      </c>
      <c r="K68" s="240">
        <v>44462</v>
      </c>
      <c r="L68" s="240">
        <v>44522</v>
      </c>
      <c r="M68" s="240">
        <v>44586</v>
      </c>
      <c r="N68" s="191">
        <v>44635</v>
      </c>
      <c r="O68" s="199">
        <v>44666</v>
      </c>
      <c r="P68" s="277" t="s">
        <v>350</v>
      </c>
    </row>
    <row r="69" spans="1:16" s="104" customFormat="1" ht="19.5" customHeight="1" outlineLevel="2">
      <c r="A69" s="143"/>
      <c r="B69" s="318" t="s">
        <v>599</v>
      </c>
      <c r="C69" s="215" t="s">
        <v>600</v>
      </c>
      <c r="D69" s="215"/>
      <c r="E69" s="216" t="s">
        <v>601</v>
      </c>
      <c r="F69" s="678">
        <v>39</v>
      </c>
      <c r="G69" s="216" t="s">
        <v>1</v>
      </c>
      <c r="H69" s="684" t="s">
        <v>347</v>
      </c>
      <c r="I69" s="219" t="s">
        <v>372</v>
      </c>
      <c r="J69" s="240">
        <v>45161</v>
      </c>
      <c r="K69" s="240" t="s">
        <v>357</v>
      </c>
      <c r="L69" s="240" t="s">
        <v>357</v>
      </c>
      <c r="M69" s="240">
        <v>45161</v>
      </c>
      <c r="N69" s="191">
        <v>45078</v>
      </c>
      <c r="O69" s="199">
        <v>45078</v>
      </c>
      <c r="P69" s="277" t="s">
        <v>374</v>
      </c>
    </row>
    <row r="70" spans="1:16" s="104" customFormat="1" ht="19.5" customHeight="1" outlineLevel="2">
      <c r="A70" s="143"/>
      <c r="B70" s="318" t="s">
        <v>599</v>
      </c>
      <c r="C70" s="215" t="s">
        <v>605</v>
      </c>
      <c r="D70" s="215"/>
      <c r="E70" s="216" t="s">
        <v>606</v>
      </c>
      <c r="F70" s="678">
        <v>21</v>
      </c>
      <c r="G70" s="216" t="s">
        <v>1</v>
      </c>
      <c r="H70" s="684" t="s">
        <v>347</v>
      </c>
      <c r="I70" s="219" t="s">
        <v>372</v>
      </c>
      <c r="J70" s="240">
        <v>45161</v>
      </c>
      <c r="K70" s="240" t="s">
        <v>357</v>
      </c>
      <c r="L70" s="240" t="s">
        <v>357</v>
      </c>
      <c r="M70" s="240">
        <v>45161</v>
      </c>
      <c r="N70" s="191">
        <v>45169</v>
      </c>
      <c r="O70" s="199">
        <v>45169</v>
      </c>
      <c r="P70" s="277" t="s">
        <v>374</v>
      </c>
    </row>
    <row r="71" spans="1:16" s="104" customFormat="1" ht="19.5" customHeight="1" outlineLevel="2">
      <c r="A71" s="143"/>
      <c r="B71" s="318" t="s">
        <v>599</v>
      </c>
      <c r="C71" s="215" t="s">
        <v>609</v>
      </c>
      <c r="D71" s="215"/>
      <c r="E71" s="216" t="s">
        <v>610</v>
      </c>
      <c r="F71" s="678">
        <v>13</v>
      </c>
      <c r="G71" s="216" t="s">
        <v>1</v>
      </c>
      <c r="H71" s="684" t="s">
        <v>371</v>
      </c>
      <c r="I71" s="219" t="s">
        <v>372</v>
      </c>
      <c r="J71" s="240">
        <v>45161</v>
      </c>
      <c r="K71" s="240" t="s">
        <v>357</v>
      </c>
      <c r="L71" s="240" t="s">
        <v>357</v>
      </c>
      <c r="M71" s="240">
        <v>45161</v>
      </c>
      <c r="N71" s="191">
        <v>44851</v>
      </c>
      <c r="O71" s="199">
        <v>44851</v>
      </c>
      <c r="P71" s="277" t="s">
        <v>374</v>
      </c>
    </row>
    <row r="72" spans="1:16" s="104" customFormat="1" ht="19.5" customHeight="1" outlineLevel="2">
      <c r="A72" s="143"/>
      <c r="B72" s="318" t="s">
        <v>599</v>
      </c>
      <c r="C72" s="215" t="s">
        <v>614</v>
      </c>
      <c r="D72" s="215">
        <v>6</v>
      </c>
      <c r="E72" s="216" t="s">
        <v>615</v>
      </c>
      <c r="F72" s="678">
        <v>80</v>
      </c>
      <c r="G72" s="216" t="s">
        <v>392</v>
      </c>
      <c r="H72" s="684" t="s">
        <v>395</v>
      </c>
      <c r="I72" s="219" t="s">
        <v>402</v>
      </c>
      <c r="J72" s="240">
        <v>45358</v>
      </c>
      <c r="K72" s="240" t="s">
        <v>357</v>
      </c>
      <c r="L72" s="240" t="s">
        <v>357</v>
      </c>
      <c r="M72" s="240" t="s">
        <v>357</v>
      </c>
      <c r="N72" s="191">
        <v>45358</v>
      </c>
      <c r="O72" s="199">
        <v>45358</v>
      </c>
      <c r="P72" s="277" t="s">
        <v>358</v>
      </c>
    </row>
    <row r="73" spans="1:16" s="104" customFormat="1" ht="19.5" customHeight="1" outlineLevel="2">
      <c r="A73" s="143"/>
      <c r="B73" s="318" t="s">
        <v>599</v>
      </c>
      <c r="C73" s="215" t="s">
        <v>618</v>
      </c>
      <c r="D73" s="215"/>
      <c r="E73" s="216" t="s">
        <v>619</v>
      </c>
      <c r="F73" s="678">
        <v>16</v>
      </c>
      <c r="G73" s="216" t="s">
        <v>1</v>
      </c>
      <c r="H73" s="684" t="s">
        <v>371</v>
      </c>
      <c r="I73" s="219" t="s">
        <v>372</v>
      </c>
      <c r="J73" s="240">
        <v>45161</v>
      </c>
      <c r="K73" s="240" t="s">
        <v>357</v>
      </c>
      <c r="L73" s="240" t="s">
        <v>357</v>
      </c>
      <c r="M73" s="240">
        <v>45161</v>
      </c>
      <c r="N73" s="191">
        <v>44910</v>
      </c>
      <c r="O73" s="199">
        <v>44910</v>
      </c>
      <c r="P73" s="277" t="s">
        <v>374</v>
      </c>
    </row>
    <row r="74" spans="1:16" s="104" customFormat="1" ht="19.5" customHeight="1">
      <c r="A74" s="143"/>
      <c r="B74" s="319" t="s">
        <v>630</v>
      </c>
      <c r="C74" s="703" t="s">
        <v>641</v>
      </c>
      <c r="D74" s="703"/>
      <c r="E74" s="216" t="s">
        <v>642</v>
      </c>
      <c r="F74" s="678">
        <v>80</v>
      </c>
      <c r="G74" s="216" t="s">
        <v>1</v>
      </c>
      <c r="H74" s="684" t="s">
        <v>347</v>
      </c>
      <c r="I74" s="219" t="s">
        <v>372</v>
      </c>
      <c r="J74" s="240">
        <v>45161</v>
      </c>
      <c r="K74" s="240" t="s">
        <v>357</v>
      </c>
      <c r="L74" s="240" t="s">
        <v>357</v>
      </c>
      <c r="M74" s="240">
        <v>45161</v>
      </c>
      <c r="N74" s="191">
        <v>45160</v>
      </c>
      <c r="O74" s="199">
        <v>45160</v>
      </c>
      <c r="P74" s="277" t="s">
        <v>358</v>
      </c>
    </row>
    <row r="75" spans="1:16" s="104" customFormat="1" ht="19.5" customHeight="1">
      <c r="A75" s="143"/>
      <c r="B75" s="319" t="s">
        <v>630</v>
      </c>
      <c r="C75" s="703" t="s">
        <v>650</v>
      </c>
      <c r="D75" s="703"/>
      <c r="E75" s="216" t="s">
        <v>2844</v>
      </c>
      <c r="F75" s="679">
        <v>80</v>
      </c>
      <c r="G75" s="216" t="s">
        <v>392</v>
      </c>
      <c r="H75" s="684" t="s">
        <v>395</v>
      </c>
      <c r="I75" s="219" t="s">
        <v>372</v>
      </c>
      <c r="J75" s="240">
        <v>45161</v>
      </c>
      <c r="K75" s="240" t="s">
        <v>357</v>
      </c>
      <c r="L75" s="240" t="s">
        <v>357</v>
      </c>
      <c r="M75" s="240">
        <v>45161</v>
      </c>
      <c r="N75" s="191">
        <v>44827</v>
      </c>
      <c r="O75" s="199">
        <v>44827</v>
      </c>
      <c r="P75" s="277" t="s">
        <v>374</v>
      </c>
    </row>
    <row r="76" spans="1:16" s="104" customFormat="1" ht="19.5" customHeight="1">
      <c r="A76" s="143"/>
      <c r="B76" s="319" t="s">
        <v>630</v>
      </c>
      <c r="C76" s="703" t="s">
        <v>650</v>
      </c>
      <c r="D76" s="703"/>
      <c r="E76" s="216" t="s">
        <v>651</v>
      </c>
      <c r="F76" s="678">
        <v>78</v>
      </c>
      <c r="G76" s="216" t="s">
        <v>1</v>
      </c>
      <c r="H76" s="684" t="s">
        <v>347</v>
      </c>
      <c r="I76" s="219" t="s">
        <v>372</v>
      </c>
      <c r="J76" s="240">
        <v>45161</v>
      </c>
      <c r="K76" s="240" t="s">
        <v>357</v>
      </c>
      <c r="L76" s="240" t="s">
        <v>357</v>
      </c>
      <c r="M76" s="240">
        <v>45161</v>
      </c>
      <c r="N76" s="191">
        <v>45161</v>
      </c>
      <c r="O76" s="199">
        <v>45161</v>
      </c>
      <c r="P76" s="277" t="s">
        <v>358</v>
      </c>
    </row>
    <row r="77" spans="1:16" s="104" customFormat="1" ht="19.5" customHeight="1">
      <c r="A77" s="143"/>
      <c r="B77" s="319" t="s">
        <v>630</v>
      </c>
      <c r="C77" s="703" t="s">
        <v>641</v>
      </c>
      <c r="D77" s="703"/>
      <c r="E77" s="216" t="s">
        <v>654</v>
      </c>
      <c r="F77" s="678">
        <v>80</v>
      </c>
      <c r="G77" s="216" t="s">
        <v>1</v>
      </c>
      <c r="H77" s="684" t="s">
        <v>347</v>
      </c>
      <c r="I77" s="219" t="s">
        <v>372</v>
      </c>
      <c r="J77" s="240">
        <v>45161</v>
      </c>
      <c r="K77" s="240" t="s">
        <v>357</v>
      </c>
      <c r="L77" s="240" t="s">
        <v>357</v>
      </c>
      <c r="M77" s="240">
        <v>45161</v>
      </c>
      <c r="N77" s="191">
        <v>45161</v>
      </c>
      <c r="O77" s="199">
        <v>45161</v>
      </c>
      <c r="P77" s="277" t="s">
        <v>358</v>
      </c>
    </row>
    <row r="78" spans="1:16" s="104" customFormat="1" ht="19.5" customHeight="1">
      <c r="A78" s="143"/>
      <c r="B78" s="319" t="s">
        <v>630</v>
      </c>
      <c r="C78" s="321" t="s">
        <v>2845</v>
      </c>
      <c r="D78" s="321"/>
      <c r="E78" s="216" t="s">
        <v>2846</v>
      </c>
      <c r="F78" s="679">
        <v>80</v>
      </c>
      <c r="G78" s="216" t="s">
        <v>392</v>
      </c>
      <c r="H78" s="684" t="s">
        <v>395</v>
      </c>
      <c r="I78" s="219" t="s">
        <v>372</v>
      </c>
      <c r="J78" s="240">
        <v>45161</v>
      </c>
      <c r="K78" s="240" t="s">
        <v>357</v>
      </c>
      <c r="L78" s="240" t="s">
        <v>357</v>
      </c>
      <c r="M78" s="240">
        <v>45161</v>
      </c>
      <c r="N78" s="191">
        <v>44799</v>
      </c>
      <c r="O78" s="199">
        <v>44799</v>
      </c>
      <c r="P78" s="277" t="s">
        <v>374</v>
      </c>
    </row>
    <row r="79" spans="1:16" s="115" customFormat="1" ht="19.5" customHeight="1">
      <c r="A79" s="142"/>
      <c r="B79" s="690" t="s">
        <v>630</v>
      </c>
      <c r="C79" s="704" t="s">
        <v>2845</v>
      </c>
      <c r="D79" s="704"/>
      <c r="E79" s="216" t="s">
        <v>2847</v>
      </c>
      <c r="F79" s="683">
        <v>20</v>
      </c>
      <c r="G79" s="684" t="s">
        <v>392</v>
      </c>
      <c r="H79" s="684" t="s">
        <v>401</v>
      </c>
      <c r="I79" s="685" t="s">
        <v>402</v>
      </c>
      <c r="J79" s="686">
        <v>44915</v>
      </c>
      <c r="K79" s="240" t="s">
        <v>357</v>
      </c>
      <c r="L79" s="240" t="s">
        <v>357</v>
      </c>
      <c r="M79" s="240" t="s">
        <v>357</v>
      </c>
      <c r="N79" s="687">
        <v>44915</v>
      </c>
      <c r="O79" s="686">
        <v>44915</v>
      </c>
      <c r="P79" s="701" t="s">
        <v>358</v>
      </c>
    </row>
    <row r="80" spans="1:16" s="115" customFormat="1" ht="19.5" customHeight="1">
      <c r="A80" s="142"/>
      <c r="B80" s="690" t="s">
        <v>630</v>
      </c>
      <c r="C80" s="704" t="s">
        <v>631</v>
      </c>
      <c r="D80" s="704">
        <v>3</v>
      </c>
      <c r="E80" s="216" t="s">
        <v>646</v>
      </c>
      <c r="F80" s="683">
        <v>100</v>
      </c>
      <c r="G80" s="684" t="s">
        <v>392</v>
      </c>
      <c r="H80" s="684" t="s">
        <v>395</v>
      </c>
      <c r="I80" s="688" t="s">
        <v>402</v>
      </c>
      <c r="J80" s="240">
        <v>45317</v>
      </c>
      <c r="K80" s="240" t="s">
        <v>357</v>
      </c>
      <c r="L80" s="240" t="s">
        <v>357</v>
      </c>
      <c r="M80" s="240" t="s">
        <v>357</v>
      </c>
      <c r="N80" s="189">
        <v>45317</v>
      </c>
      <c r="O80" s="240">
        <v>45317</v>
      </c>
      <c r="P80" s="139" t="s">
        <v>374</v>
      </c>
    </row>
    <row r="81" spans="1:16" s="115" customFormat="1" ht="19.5" customHeight="1">
      <c r="A81" s="142"/>
      <c r="B81" s="690" t="s">
        <v>630</v>
      </c>
      <c r="C81" s="704" t="s">
        <v>631</v>
      </c>
      <c r="D81" s="704">
        <v>4</v>
      </c>
      <c r="E81" s="216" t="s">
        <v>2848</v>
      </c>
      <c r="F81" s="683">
        <v>78</v>
      </c>
      <c r="G81" s="684" t="s">
        <v>392</v>
      </c>
      <c r="H81" s="684" t="s">
        <v>395</v>
      </c>
      <c r="I81" s="688" t="s">
        <v>402</v>
      </c>
      <c r="J81" s="240">
        <v>45317</v>
      </c>
      <c r="K81" s="240" t="s">
        <v>357</v>
      </c>
      <c r="L81" s="240" t="s">
        <v>357</v>
      </c>
      <c r="M81" s="240" t="s">
        <v>357</v>
      </c>
      <c r="N81" s="189">
        <v>45317</v>
      </c>
      <c r="O81" s="240">
        <v>45317</v>
      </c>
      <c r="P81" s="139" t="s">
        <v>358</v>
      </c>
    </row>
    <row r="82" spans="1:16" s="115" customFormat="1" ht="19.5" customHeight="1">
      <c r="A82" s="142"/>
      <c r="B82" s="690" t="s">
        <v>630</v>
      </c>
      <c r="C82" s="704" t="s">
        <v>631</v>
      </c>
      <c r="D82" s="704">
        <v>5</v>
      </c>
      <c r="E82" s="216" t="s">
        <v>632</v>
      </c>
      <c r="F82" s="683">
        <v>22</v>
      </c>
      <c r="G82" s="684" t="s">
        <v>392</v>
      </c>
      <c r="H82" s="684" t="s">
        <v>401</v>
      </c>
      <c r="I82" s="688" t="s">
        <v>402</v>
      </c>
      <c r="J82" s="240">
        <v>44961</v>
      </c>
      <c r="K82" s="240" t="s">
        <v>357</v>
      </c>
      <c r="L82" s="240" t="s">
        <v>357</v>
      </c>
      <c r="M82" s="240" t="s">
        <v>357</v>
      </c>
      <c r="N82" s="189">
        <v>45020</v>
      </c>
      <c r="O82" s="240">
        <v>44961</v>
      </c>
      <c r="P82" s="277" t="s">
        <v>358</v>
      </c>
    </row>
    <row r="83" spans="1:16" s="115" customFormat="1" ht="19.5" customHeight="1">
      <c r="A83" s="142"/>
      <c r="B83" s="318" t="s">
        <v>657</v>
      </c>
      <c r="C83" s="216" t="s">
        <v>658</v>
      </c>
      <c r="D83" s="216">
        <v>5</v>
      </c>
      <c r="E83" s="216" t="s">
        <v>2849</v>
      </c>
      <c r="F83" s="683">
        <v>10</v>
      </c>
      <c r="G83" s="684" t="s">
        <v>392</v>
      </c>
      <c r="H83" s="684" t="s">
        <v>401</v>
      </c>
      <c r="I83" s="688" t="s">
        <v>402</v>
      </c>
      <c r="J83" s="240">
        <v>44961</v>
      </c>
      <c r="K83" s="240" t="s">
        <v>357</v>
      </c>
      <c r="L83" s="240" t="s">
        <v>357</v>
      </c>
      <c r="M83" s="240" t="s">
        <v>357</v>
      </c>
      <c r="N83" s="189">
        <v>45020</v>
      </c>
      <c r="O83" s="240">
        <v>44961</v>
      </c>
      <c r="P83" s="277" t="s">
        <v>358</v>
      </c>
    </row>
    <row r="84" spans="1:16" s="104" customFormat="1" ht="28.5" customHeight="1" outlineLevel="2">
      <c r="A84" s="143"/>
      <c r="B84" s="318" t="s">
        <v>657</v>
      </c>
      <c r="C84" s="216" t="s">
        <v>658</v>
      </c>
      <c r="D84" s="216"/>
      <c r="E84" s="216" t="s">
        <v>659</v>
      </c>
      <c r="F84" s="679">
        <v>63</v>
      </c>
      <c r="G84" s="216" t="s">
        <v>1</v>
      </c>
      <c r="H84" s="684" t="s">
        <v>347</v>
      </c>
      <c r="I84" s="219">
        <v>2013</v>
      </c>
      <c r="J84" s="402" t="s">
        <v>357</v>
      </c>
      <c r="K84" s="240">
        <v>44739</v>
      </c>
      <c r="L84" s="240">
        <v>44739</v>
      </c>
      <c r="M84" s="240">
        <v>44739</v>
      </c>
      <c r="N84" s="191">
        <v>44739</v>
      </c>
      <c r="O84" s="199">
        <v>44739</v>
      </c>
      <c r="P84" s="277" t="s">
        <v>374</v>
      </c>
    </row>
    <row r="85" spans="1:16" s="104" customFormat="1" ht="19.5" customHeight="1" outlineLevel="2">
      <c r="A85" s="143"/>
      <c r="B85" s="318" t="s">
        <v>657</v>
      </c>
      <c r="C85" s="216" t="s">
        <v>2850</v>
      </c>
      <c r="D85" s="216"/>
      <c r="E85" s="216" t="s">
        <v>664</v>
      </c>
      <c r="F85" s="678">
        <v>73</v>
      </c>
      <c r="G85" s="222" t="s">
        <v>392</v>
      </c>
      <c r="H85" s="684" t="s">
        <v>395</v>
      </c>
      <c r="I85" s="219" t="s">
        <v>348</v>
      </c>
      <c r="J85" s="240">
        <v>44605</v>
      </c>
      <c r="K85" s="240">
        <v>44579</v>
      </c>
      <c r="L85" s="240">
        <v>44755</v>
      </c>
      <c r="M85" s="240">
        <v>44898</v>
      </c>
      <c r="N85" s="191">
        <v>44898</v>
      </c>
      <c r="O85" s="199">
        <v>44898</v>
      </c>
      <c r="P85" s="277" t="s">
        <v>374</v>
      </c>
    </row>
    <row r="86" spans="1:16" s="115" customFormat="1" ht="19.5" customHeight="1" outlineLevel="2">
      <c r="A86" s="142"/>
      <c r="B86" s="698" t="s">
        <v>657</v>
      </c>
      <c r="C86" s="684" t="s">
        <v>506</v>
      </c>
      <c r="D86" s="684"/>
      <c r="E86" s="216" t="s">
        <v>667</v>
      </c>
      <c r="F86" s="700">
        <v>18</v>
      </c>
      <c r="G86" s="682" t="s">
        <v>1</v>
      </c>
      <c r="H86" s="684" t="s">
        <v>401</v>
      </c>
      <c r="I86" s="689" t="s">
        <v>402</v>
      </c>
      <c r="J86" s="686">
        <v>44915</v>
      </c>
      <c r="K86" s="240" t="s">
        <v>357</v>
      </c>
      <c r="L86" s="240" t="s">
        <v>357</v>
      </c>
      <c r="M86" s="240" t="s">
        <v>357</v>
      </c>
      <c r="N86" s="687">
        <v>44915</v>
      </c>
      <c r="O86" s="686">
        <v>44915</v>
      </c>
      <c r="P86" s="139" t="s">
        <v>358</v>
      </c>
    </row>
    <row r="87" spans="1:16" s="115" customFormat="1" ht="19.5" customHeight="1" outlineLevel="2">
      <c r="A87" s="142"/>
      <c r="B87" s="698" t="s">
        <v>657</v>
      </c>
      <c r="C87" s="684" t="s">
        <v>506</v>
      </c>
      <c r="D87" s="684"/>
      <c r="E87" s="216" t="s">
        <v>667</v>
      </c>
      <c r="F87" s="700">
        <v>44</v>
      </c>
      <c r="G87" s="682" t="s">
        <v>1</v>
      </c>
      <c r="H87" s="684" t="s">
        <v>347</v>
      </c>
      <c r="I87" s="689" t="s">
        <v>402</v>
      </c>
      <c r="J87" s="686">
        <v>45280</v>
      </c>
      <c r="K87" s="240" t="s">
        <v>357</v>
      </c>
      <c r="L87" s="240" t="s">
        <v>357</v>
      </c>
      <c r="M87" s="240" t="s">
        <v>357</v>
      </c>
      <c r="N87" s="687">
        <v>45280</v>
      </c>
      <c r="O87" s="686">
        <v>45280</v>
      </c>
      <c r="P87" s="139" t="s">
        <v>358</v>
      </c>
    </row>
    <row r="88" spans="1:16" s="115" customFormat="1" ht="19.5" customHeight="1" outlineLevel="2">
      <c r="A88" s="142"/>
      <c r="B88" s="698" t="s">
        <v>657</v>
      </c>
      <c r="C88" s="684" t="s">
        <v>506</v>
      </c>
      <c r="D88" s="684"/>
      <c r="E88" s="216" t="s">
        <v>674</v>
      </c>
      <c r="F88" s="700">
        <v>20</v>
      </c>
      <c r="G88" s="682" t="s">
        <v>1</v>
      </c>
      <c r="H88" s="684" t="s">
        <v>401</v>
      </c>
      <c r="I88" s="689" t="s">
        <v>402</v>
      </c>
      <c r="J88" s="686">
        <v>44915</v>
      </c>
      <c r="K88" s="240" t="s">
        <v>357</v>
      </c>
      <c r="L88" s="240" t="s">
        <v>357</v>
      </c>
      <c r="M88" s="240" t="s">
        <v>357</v>
      </c>
      <c r="N88" s="687">
        <v>44915</v>
      </c>
      <c r="O88" s="686">
        <v>44915</v>
      </c>
      <c r="P88" s="139" t="s">
        <v>358</v>
      </c>
    </row>
    <row r="89" spans="1:16" s="115" customFormat="1" ht="19.5" customHeight="1" outlineLevel="2">
      <c r="A89" s="142"/>
      <c r="B89" s="318" t="s">
        <v>681</v>
      </c>
      <c r="C89" s="215" t="s">
        <v>658</v>
      </c>
      <c r="D89" s="215">
        <v>5</v>
      </c>
      <c r="E89" s="216" t="s">
        <v>704</v>
      </c>
      <c r="F89" s="700">
        <v>28</v>
      </c>
      <c r="G89" s="216" t="s">
        <v>1</v>
      </c>
      <c r="H89" s="684" t="s">
        <v>401</v>
      </c>
      <c r="I89" s="688" t="s">
        <v>402</v>
      </c>
      <c r="J89" s="240">
        <v>44961</v>
      </c>
      <c r="K89" s="240" t="s">
        <v>357</v>
      </c>
      <c r="L89" s="240" t="s">
        <v>357</v>
      </c>
      <c r="M89" s="240" t="s">
        <v>357</v>
      </c>
      <c r="N89" s="189">
        <v>45020</v>
      </c>
      <c r="O89" s="240">
        <v>45161</v>
      </c>
      <c r="P89" s="277" t="s">
        <v>358</v>
      </c>
    </row>
    <row r="90" spans="1:16" s="104" customFormat="1" ht="18.75" customHeight="1" outlineLevel="2">
      <c r="A90" s="143"/>
      <c r="B90" s="318" t="s">
        <v>681</v>
      </c>
      <c r="C90" s="215" t="s">
        <v>658</v>
      </c>
      <c r="D90" s="215"/>
      <c r="E90" s="217" t="s">
        <v>2851</v>
      </c>
      <c r="F90" s="679">
        <v>21</v>
      </c>
      <c r="G90" s="216" t="s">
        <v>1</v>
      </c>
      <c r="H90" s="684" t="s">
        <v>371</v>
      </c>
      <c r="I90" s="219">
        <v>2013</v>
      </c>
      <c r="J90" s="402" t="s">
        <v>357</v>
      </c>
      <c r="K90" s="240">
        <v>44500</v>
      </c>
      <c r="L90" s="240">
        <v>44620</v>
      </c>
      <c r="M90" s="240">
        <v>44482</v>
      </c>
      <c r="N90" s="191">
        <v>44656</v>
      </c>
      <c r="O90" s="199">
        <v>44656</v>
      </c>
      <c r="P90" s="277" t="s">
        <v>350</v>
      </c>
    </row>
    <row r="91" spans="1:16" s="104" customFormat="1" ht="18.75" customHeight="1" outlineLevel="2">
      <c r="A91" s="143"/>
      <c r="B91" s="318" t="s">
        <v>681</v>
      </c>
      <c r="C91" s="215" t="s">
        <v>658</v>
      </c>
      <c r="D91" s="215"/>
      <c r="E91" s="216" t="s">
        <v>682</v>
      </c>
      <c r="F91" s="679">
        <v>34</v>
      </c>
      <c r="G91" s="216" t="s">
        <v>1</v>
      </c>
      <c r="H91" s="684" t="s">
        <v>347</v>
      </c>
      <c r="I91" s="219" t="s">
        <v>372</v>
      </c>
      <c r="J91" s="240">
        <v>45161</v>
      </c>
      <c r="K91" s="240" t="s">
        <v>357</v>
      </c>
      <c r="L91" s="240" t="s">
        <v>357</v>
      </c>
      <c r="M91" s="240">
        <v>45161</v>
      </c>
      <c r="N91" s="191">
        <v>45016</v>
      </c>
      <c r="O91" s="199">
        <v>45016</v>
      </c>
      <c r="P91" s="277" t="s">
        <v>374</v>
      </c>
    </row>
    <row r="92" spans="1:16" s="104" customFormat="1" ht="18.75" customHeight="1" outlineLevel="2">
      <c r="A92" s="143"/>
      <c r="B92" s="318" t="s">
        <v>681</v>
      </c>
      <c r="C92" s="215" t="s">
        <v>658</v>
      </c>
      <c r="D92" s="215"/>
      <c r="E92" s="216" t="s">
        <v>682</v>
      </c>
      <c r="F92" s="679">
        <v>8</v>
      </c>
      <c r="G92" s="216" t="s">
        <v>1</v>
      </c>
      <c r="H92" s="684" t="s">
        <v>465</v>
      </c>
      <c r="I92" s="219" t="s">
        <v>402</v>
      </c>
      <c r="J92" s="199">
        <v>44732</v>
      </c>
      <c r="K92" s="240" t="s">
        <v>357</v>
      </c>
      <c r="L92" s="240" t="s">
        <v>357</v>
      </c>
      <c r="M92" s="240" t="s">
        <v>357</v>
      </c>
      <c r="N92" s="191">
        <v>44732</v>
      </c>
      <c r="O92" s="199">
        <v>45016</v>
      </c>
      <c r="P92" s="277" t="s">
        <v>374</v>
      </c>
    </row>
    <row r="93" spans="1:16" s="104" customFormat="1" ht="18.75" customHeight="1" outlineLevel="2">
      <c r="A93" s="143"/>
      <c r="B93" s="318" t="s">
        <v>681</v>
      </c>
      <c r="C93" s="215" t="s">
        <v>658</v>
      </c>
      <c r="D93" s="215"/>
      <c r="E93" s="216" t="s">
        <v>686</v>
      </c>
      <c r="F93" s="679">
        <v>52</v>
      </c>
      <c r="G93" s="216" t="s">
        <v>1</v>
      </c>
      <c r="H93" s="684" t="s">
        <v>347</v>
      </c>
      <c r="I93" s="219" t="s">
        <v>372</v>
      </c>
      <c r="J93" s="240">
        <v>45161</v>
      </c>
      <c r="K93" s="240" t="s">
        <v>357</v>
      </c>
      <c r="L93" s="240" t="s">
        <v>357</v>
      </c>
      <c r="M93" s="240">
        <v>45161</v>
      </c>
      <c r="N93" s="191">
        <v>45153</v>
      </c>
      <c r="O93" s="199">
        <v>45161</v>
      </c>
      <c r="P93" s="277" t="s">
        <v>358</v>
      </c>
    </row>
    <row r="94" spans="1:16" s="104" customFormat="1" ht="18.75" customHeight="1" outlineLevel="2">
      <c r="A94" s="143"/>
      <c r="B94" s="318" t="s">
        <v>681</v>
      </c>
      <c r="C94" s="215" t="s">
        <v>658</v>
      </c>
      <c r="D94" s="215"/>
      <c r="E94" s="216" t="s">
        <v>689</v>
      </c>
      <c r="F94" s="679">
        <v>20</v>
      </c>
      <c r="G94" s="216" t="s">
        <v>392</v>
      </c>
      <c r="H94" s="684" t="s">
        <v>693</v>
      </c>
      <c r="I94" s="219" t="s">
        <v>372</v>
      </c>
      <c r="J94" s="240">
        <v>45161</v>
      </c>
      <c r="K94" s="240" t="s">
        <v>357</v>
      </c>
      <c r="L94" s="240" t="s">
        <v>357</v>
      </c>
      <c r="M94" s="240">
        <v>45161</v>
      </c>
      <c r="N94" s="191">
        <v>45161</v>
      </c>
      <c r="O94" s="199">
        <v>45161</v>
      </c>
      <c r="P94" s="277" t="s">
        <v>374</v>
      </c>
    </row>
    <row r="95" spans="1:16" s="115" customFormat="1" ht="18.75" customHeight="1" outlineLevel="2">
      <c r="A95" s="142"/>
      <c r="B95" s="680" t="s">
        <v>681</v>
      </c>
      <c r="C95" s="684" t="s">
        <v>506</v>
      </c>
      <c r="D95" s="684"/>
      <c r="E95" s="216" t="s">
        <v>2852</v>
      </c>
      <c r="F95" s="683">
        <v>1</v>
      </c>
      <c r="G95" s="684" t="s">
        <v>1</v>
      </c>
      <c r="H95" s="684" t="s">
        <v>465</v>
      </c>
      <c r="I95" s="685" t="s">
        <v>402</v>
      </c>
      <c r="J95" s="686">
        <v>44732</v>
      </c>
      <c r="K95" s="240" t="s">
        <v>357</v>
      </c>
      <c r="L95" s="240" t="s">
        <v>357</v>
      </c>
      <c r="M95" s="240" t="s">
        <v>357</v>
      </c>
      <c r="N95" s="687">
        <v>44732</v>
      </c>
      <c r="O95" s="686">
        <v>44732</v>
      </c>
      <c r="P95" s="139" t="s">
        <v>358</v>
      </c>
    </row>
    <row r="96" spans="1:16" s="115" customFormat="1" ht="18.75" customHeight="1" outlineLevel="2">
      <c r="A96" s="142"/>
      <c r="B96" s="705" t="s">
        <v>681</v>
      </c>
      <c r="C96" s="682" t="s">
        <v>506</v>
      </c>
      <c r="D96" s="682"/>
      <c r="E96" s="216" t="s">
        <v>674</v>
      </c>
      <c r="F96" s="706">
        <v>2</v>
      </c>
      <c r="G96" s="682" t="s">
        <v>1</v>
      </c>
      <c r="H96" s="684" t="s">
        <v>465</v>
      </c>
      <c r="I96" s="688" t="s">
        <v>402</v>
      </c>
      <c r="J96" s="707">
        <v>44732</v>
      </c>
      <c r="K96" s="240" t="s">
        <v>357</v>
      </c>
      <c r="L96" s="240" t="s">
        <v>357</v>
      </c>
      <c r="M96" s="240" t="s">
        <v>357</v>
      </c>
      <c r="N96" s="708">
        <v>44732</v>
      </c>
      <c r="O96" s="707">
        <v>44732</v>
      </c>
      <c r="P96" s="155" t="s">
        <v>358</v>
      </c>
    </row>
    <row r="97" spans="1:16" s="115" customFormat="1" ht="18.75" customHeight="1" outlineLevel="2">
      <c r="A97" s="142"/>
      <c r="B97" s="705" t="s">
        <v>681</v>
      </c>
      <c r="C97" s="682" t="s">
        <v>506</v>
      </c>
      <c r="D97" s="682"/>
      <c r="E97" s="216" t="s">
        <v>674</v>
      </c>
      <c r="F97" s="706">
        <v>5</v>
      </c>
      <c r="G97" s="682" t="s">
        <v>1</v>
      </c>
      <c r="H97" s="684" t="s">
        <v>465</v>
      </c>
      <c r="I97" s="688" t="s">
        <v>402</v>
      </c>
      <c r="J97" s="707">
        <v>44732</v>
      </c>
      <c r="K97" s="240" t="s">
        <v>357</v>
      </c>
      <c r="L97" s="240" t="s">
        <v>357</v>
      </c>
      <c r="M97" s="240" t="s">
        <v>357</v>
      </c>
      <c r="N97" s="708">
        <v>44732</v>
      </c>
      <c r="O97" s="707">
        <v>44732</v>
      </c>
      <c r="P97" s="155" t="s">
        <v>358</v>
      </c>
    </row>
    <row r="98" spans="1:16" s="115" customFormat="1" ht="18.75" customHeight="1" outlineLevel="2">
      <c r="A98" s="142"/>
      <c r="B98" s="709" t="s">
        <v>681</v>
      </c>
      <c r="C98" s="682" t="s">
        <v>658</v>
      </c>
      <c r="D98" s="682"/>
      <c r="E98" s="216" t="s">
        <v>700</v>
      </c>
      <c r="F98" s="706">
        <v>52</v>
      </c>
      <c r="G98" s="682" t="s">
        <v>1</v>
      </c>
      <c r="H98" s="684" t="s">
        <v>347</v>
      </c>
      <c r="I98" s="688" t="s">
        <v>372</v>
      </c>
      <c r="J98" s="240">
        <v>45161</v>
      </c>
      <c r="K98" s="240" t="s">
        <v>357</v>
      </c>
      <c r="L98" s="240" t="s">
        <v>357</v>
      </c>
      <c r="M98" s="240">
        <v>45161</v>
      </c>
      <c r="N98" s="708">
        <v>45139</v>
      </c>
      <c r="O98" s="707">
        <v>45139</v>
      </c>
      <c r="P98" s="155" t="s">
        <v>358</v>
      </c>
    </row>
    <row r="99" spans="1:16" s="115" customFormat="1" ht="18.75" customHeight="1" outlineLevel="2">
      <c r="A99" s="142"/>
      <c r="B99" s="709" t="s">
        <v>681</v>
      </c>
      <c r="C99" s="682" t="s">
        <v>658</v>
      </c>
      <c r="D99" s="682"/>
      <c r="E99" s="216" t="s">
        <v>2853</v>
      </c>
      <c r="F99" s="706">
        <v>32</v>
      </c>
      <c r="G99" s="682" t="s">
        <v>1</v>
      </c>
      <c r="H99" s="684" t="s">
        <v>699</v>
      </c>
      <c r="I99" s="688" t="s">
        <v>402</v>
      </c>
      <c r="J99" s="707">
        <v>44732</v>
      </c>
      <c r="K99" s="240" t="s">
        <v>357</v>
      </c>
      <c r="L99" s="240" t="s">
        <v>357</v>
      </c>
      <c r="M99" s="240" t="s">
        <v>357</v>
      </c>
      <c r="N99" s="708">
        <v>44732</v>
      </c>
      <c r="O99" s="686">
        <v>45139</v>
      </c>
      <c r="P99" s="155" t="s">
        <v>358</v>
      </c>
    </row>
    <row r="100" spans="1:16" s="115" customFormat="1" ht="18.75" customHeight="1" outlineLevel="2">
      <c r="A100" s="142"/>
      <c r="B100" s="709" t="s">
        <v>681</v>
      </c>
      <c r="C100" s="682" t="s">
        <v>506</v>
      </c>
      <c r="D100" s="682"/>
      <c r="E100" s="216" t="s">
        <v>2853</v>
      </c>
      <c r="F100" s="706">
        <v>97</v>
      </c>
      <c r="G100" s="682" t="s">
        <v>1</v>
      </c>
      <c r="H100" s="684" t="s">
        <v>347</v>
      </c>
      <c r="I100" s="688" t="s">
        <v>402</v>
      </c>
      <c r="J100" s="707">
        <v>45280</v>
      </c>
      <c r="K100" s="240" t="s">
        <v>357</v>
      </c>
      <c r="L100" s="240" t="s">
        <v>357</v>
      </c>
      <c r="M100" s="240" t="s">
        <v>357</v>
      </c>
      <c r="N100" s="708">
        <v>45280</v>
      </c>
      <c r="O100" s="707">
        <v>44986</v>
      </c>
      <c r="P100" s="155" t="s">
        <v>358</v>
      </c>
    </row>
    <row r="101" spans="1:16" s="115" customFormat="1" ht="18.75" customHeight="1" outlineLevel="2">
      <c r="A101" s="142"/>
      <c r="B101" s="709" t="s">
        <v>681</v>
      </c>
      <c r="C101" s="682" t="s">
        <v>658</v>
      </c>
      <c r="D101" s="682">
        <v>4</v>
      </c>
      <c r="E101" s="216" t="s">
        <v>695</v>
      </c>
      <c r="F101" s="706">
        <v>10</v>
      </c>
      <c r="G101" s="682" t="s">
        <v>1</v>
      </c>
      <c r="H101" s="684" t="s">
        <v>699</v>
      </c>
      <c r="I101" s="688" t="s">
        <v>402</v>
      </c>
      <c r="J101" s="707">
        <v>44811</v>
      </c>
      <c r="K101" s="240" t="s">
        <v>357</v>
      </c>
      <c r="L101" s="240" t="s">
        <v>357</v>
      </c>
      <c r="M101" s="240" t="s">
        <v>357</v>
      </c>
      <c r="N101" s="708">
        <v>44811</v>
      </c>
      <c r="O101" s="686">
        <v>44811</v>
      </c>
      <c r="P101" s="155" t="s">
        <v>374</v>
      </c>
    </row>
    <row r="102" spans="1:16" s="115" customFormat="1" ht="18.75" customHeight="1" outlineLevel="2">
      <c r="A102" s="142"/>
      <c r="B102" s="710" t="s">
        <v>709</v>
      </c>
      <c r="C102" s="682" t="s">
        <v>506</v>
      </c>
      <c r="D102" s="682"/>
      <c r="E102" s="216" t="s">
        <v>2853</v>
      </c>
      <c r="F102" s="706">
        <v>16</v>
      </c>
      <c r="G102" s="682" t="s">
        <v>1</v>
      </c>
      <c r="H102" s="684" t="s">
        <v>401</v>
      </c>
      <c r="I102" s="688" t="s">
        <v>402</v>
      </c>
      <c r="J102" s="707">
        <v>44915</v>
      </c>
      <c r="K102" s="240" t="s">
        <v>357</v>
      </c>
      <c r="L102" s="240" t="s">
        <v>357</v>
      </c>
      <c r="M102" s="240" t="s">
        <v>357</v>
      </c>
      <c r="N102" s="708">
        <v>44915</v>
      </c>
      <c r="O102" s="707">
        <v>44915</v>
      </c>
      <c r="P102" s="155" t="s">
        <v>358</v>
      </c>
    </row>
    <row r="103" spans="1:16" s="115" customFormat="1" ht="18.75" customHeight="1" outlineLevel="2">
      <c r="A103" s="142"/>
      <c r="B103" s="710" t="s">
        <v>709</v>
      </c>
      <c r="C103" s="682" t="s">
        <v>506</v>
      </c>
      <c r="D103" s="682"/>
      <c r="E103" s="216" t="s">
        <v>2854</v>
      </c>
      <c r="F103" s="706">
        <v>28</v>
      </c>
      <c r="G103" s="682" t="s">
        <v>392</v>
      </c>
      <c r="H103" s="684" t="s">
        <v>401</v>
      </c>
      <c r="I103" s="688" t="s">
        <v>402</v>
      </c>
      <c r="J103" s="707">
        <v>44915</v>
      </c>
      <c r="K103" s="240" t="s">
        <v>357</v>
      </c>
      <c r="L103" s="240" t="s">
        <v>357</v>
      </c>
      <c r="M103" s="240" t="s">
        <v>357</v>
      </c>
      <c r="N103" s="708">
        <v>44915</v>
      </c>
      <c r="O103" s="707">
        <v>44915</v>
      </c>
      <c r="P103" s="155" t="s">
        <v>374</v>
      </c>
    </row>
    <row r="104" spans="1:16" s="115" customFormat="1" ht="18.75" customHeight="1" outlineLevel="2">
      <c r="A104" s="142"/>
      <c r="B104" s="710" t="s">
        <v>709</v>
      </c>
      <c r="C104" s="682" t="s">
        <v>506</v>
      </c>
      <c r="D104" s="682"/>
      <c r="E104" s="216" t="s">
        <v>2855</v>
      </c>
      <c r="F104" s="706">
        <v>96</v>
      </c>
      <c r="G104" s="682" t="s">
        <v>1</v>
      </c>
      <c r="H104" s="684" t="s">
        <v>347</v>
      </c>
      <c r="I104" s="688" t="s">
        <v>402</v>
      </c>
      <c r="J104" s="707">
        <v>45280</v>
      </c>
      <c r="K104" s="240" t="s">
        <v>357</v>
      </c>
      <c r="L104" s="240" t="s">
        <v>357</v>
      </c>
      <c r="M104" s="240" t="s">
        <v>357</v>
      </c>
      <c r="N104" s="708">
        <v>45280</v>
      </c>
      <c r="O104" s="707">
        <v>45280</v>
      </c>
      <c r="P104" s="155" t="s">
        <v>358</v>
      </c>
    </row>
    <row r="105" spans="1:16" s="115" customFormat="1" ht="18.75" customHeight="1" outlineLevel="2">
      <c r="A105" s="142"/>
      <c r="B105" s="710" t="s">
        <v>709</v>
      </c>
      <c r="C105" s="221" t="s">
        <v>658</v>
      </c>
      <c r="D105" s="221">
        <v>3</v>
      </c>
      <c r="E105" s="216" t="s">
        <v>722</v>
      </c>
      <c r="F105" s="706">
        <v>91</v>
      </c>
      <c r="G105" s="682" t="s">
        <v>1</v>
      </c>
      <c r="H105" s="684" t="s">
        <v>347</v>
      </c>
      <c r="I105" s="688" t="s">
        <v>402</v>
      </c>
      <c r="J105" s="240">
        <v>45317</v>
      </c>
      <c r="K105" s="240" t="s">
        <v>357</v>
      </c>
      <c r="L105" s="240" t="s">
        <v>357</v>
      </c>
      <c r="M105" s="240" t="s">
        <v>357</v>
      </c>
      <c r="N105" s="189">
        <v>45317</v>
      </c>
      <c r="O105" s="240">
        <v>45152</v>
      </c>
      <c r="P105" s="139" t="s">
        <v>374</v>
      </c>
    </row>
    <row r="106" spans="1:16" s="115" customFormat="1" ht="18.75" customHeight="1" outlineLevel="2">
      <c r="A106" s="142"/>
      <c r="B106" s="710" t="s">
        <v>709</v>
      </c>
      <c r="C106" s="221" t="s">
        <v>658</v>
      </c>
      <c r="D106" s="221">
        <v>5</v>
      </c>
      <c r="E106" s="216" t="s">
        <v>714</v>
      </c>
      <c r="F106" s="706">
        <v>20</v>
      </c>
      <c r="G106" s="222" t="s">
        <v>392</v>
      </c>
      <c r="H106" s="684" t="s">
        <v>465</v>
      </c>
      <c r="I106" s="688" t="s">
        <v>402</v>
      </c>
      <c r="J106" s="240">
        <v>44777</v>
      </c>
      <c r="K106" s="240" t="s">
        <v>357</v>
      </c>
      <c r="L106" s="240" t="s">
        <v>357</v>
      </c>
      <c r="M106" s="240" t="s">
        <v>357</v>
      </c>
      <c r="N106" s="189">
        <v>44777</v>
      </c>
      <c r="O106" s="240">
        <v>44777</v>
      </c>
      <c r="P106" s="277" t="s">
        <v>358</v>
      </c>
    </row>
    <row r="107" spans="1:16" s="115" customFormat="1" ht="18.75" customHeight="1" outlineLevel="2">
      <c r="A107" s="142"/>
      <c r="B107" s="710" t="s">
        <v>709</v>
      </c>
      <c r="C107" s="221" t="s">
        <v>658</v>
      </c>
      <c r="D107" s="221">
        <v>4</v>
      </c>
      <c r="E107" s="216" t="s">
        <v>2856</v>
      </c>
      <c r="F107" s="706">
        <v>19</v>
      </c>
      <c r="G107" s="222" t="s">
        <v>392</v>
      </c>
      <c r="H107" s="684" t="s">
        <v>401</v>
      </c>
      <c r="I107" s="689" t="s">
        <v>402</v>
      </c>
      <c r="J107" s="240">
        <v>44952</v>
      </c>
      <c r="K107" s="240" t="s">
        <v>357</v>
      </c>
      <c r="L107" s="240" t="s">
        <v>357</v>
      </c>
      <c r="M107" s="240" t="s">
        <v>357</v>
      </c>
      <c r="N107" s="189">
        <v>44952</v>
      </c>
      <c r="O107" s="240">
        <v>45011</v>
      </c>
      <c r="P107" s="139" t="s">
        <v>374</v>
      </c>
    </row>
    <row r="108" spans="1:16" s="104" customFormat="1" ht="19.5" customHeight="1">
      <c r="A108" s="143"/>
      <c r="B108" s="293" t="s">
        <v>737</v>
      </c>
      <c r="C108" s="221" t="s">
        <v>658</v>
      </c>
      <c r="D108" s="221"/>
      <c r="E108" s="216" t="s">
        <v>2857</v>
      </c>
      <c r="F108" s="711">
        <v>34</v>
      </c>
      <c r="G108" s="222" t="s">
        <v>392</v>
      </c>
      <c r="H108" s="684" t="s">
        <v>395</v>
      </c>
      <c r="I108" s="229" t="s">
        <v>372</v>
      </c>
      <c r="J108" s="240">
        <v>45161</v>
      </c>
      <c r="K108" s="240" t="s">
        <v>357</v>
      </c>
      <c r="L108" s="240" t="s">
        <v>357</v>
      </c>
      <c r="M108" s="240">
        <v>45161</v>
      </c>
      <c r="N108" s="190">
        <v>44805</v>
      </c>
      <c r="O108" s="198">
        <v>44805</v>
      </c>
      <c r="P108" s="712" t="s">
        <v>374</v>
      </c>
    </row>
    <row r="109" spans="1:16" s="104" customFormat="1" ht="19.5" customHeight="1">
      <c r="A109" s="143"/>
      <c r="B109" s="293" t="s">
        <v>737</v>
      </c>
      <c r="C109" s="221" t="s">
        <v>658</v>
      </c>
      <c r="D109" s="221"/>
      <c r="E109" s="216" t="s">
        <v>747</v>
      </c>
      <c r="F109" s="711">
        <v>80</v>
      </c>
      <c r="G109" s="222" t="s">
        <v>1</v>
      </c>
      <c r="H109" s="684" t="s">
        <v>347</v>
      </c>
      <c r="I109" s="229" t="s">
        <v>372</v>
      </c>
      <c r="J109" s="240">
        <v>45161</v>
      </c>
      <c r="K109" s="240" t="s">
        <v>357</v>
      </c>
      <c r="L109" s="240" t="s">
        <v>357</v>
      </c>
      <c r="M109" s="240">
        <v>45161</v>
      </c>
      <c r="N109" s="190">
        <v>44804</v>
      </c>
      <c r="O109" s="198">
        <v>44804</v>
      </c>
      <c r="P109" s="712" t="s">
        <v>374</v>
      </c>
    </row>
    <row r="110" spans="1:16" s="104" customFormat="1" ht="19.5" customHeight="1">
      <c r="A110" s="143"/>
      <c r="B110" s="293" t="s">
        <v>737</v>
      </c>
      <c r="C110" s="221" t="s">
        <v>658</v>
      </c>
      <c r="D110" s="221"/>
      <c r="E110" s="216" t="s">
        <v>750</v>
      </c>
      <c r="F110" s="711">
        <v>80</v>
      </c>
      <c r="G110" s="222" t="s">
        <v>1</v>
      </c>
      <c r="H110" s="684" t="s">
        <v>347</v>
      </c>
      <c r="I110" s="229" t="s">
        <v>372</v>
      </c>
      <c r="J110" s="240">
        <v>45161</v>
      </c>
      <c r="K110" s="240" t="s">
        <v>357</v>
      </c>
      <c r="L110" s="240" t="s">
        <v>357</v>
      </c>
      <c r="M110" s="240">
        <v>45161</v>
      </c>
      <c r="N110" s="190">
        <v>45037</v>
      </c>
      <c r="O110" s="198">
        <v>45037</v>
      </c>
      <c r="P110" s="712" t="s">
        <v>374</v>
      </c>
    </row>
    <row r="111" spans="1:16" s="115" customFormat="1" ht="19.5" customHeight="1">
      <c r="A111" s="142"/>
      <c r="B111" s="713" t="s">
        <v>737</v>
      </c>
      <c r="C111" s="714" t="s">
        <v>506</v>
      </c>
      <c r="D111" s="714"/>
      <c r="E111" s="216" t="s">
        <v>753</v>
      </c>
      <c r="F111" s="706">
        <v>19</v>
      </c>
      <c r="G111" s="682" t="s">
        <v>1</v>
      </c>
      <c r="H111" s="684" t="s">
        <v>401</v>
      </c>
      <c r="I111" s="688" t="s">
        <v>402</v>
      </c>
      <c r="J111" s="707">
        <v>44915</v>
      </c>
      <c r="K111" s="240" t="s">
        <v>357</v>
      </c>
      <c r="L111" s="240" t="s">
        <v>357</v>
      </c>
      <c r="M111" s="240" t="s">
        <v>357</v>
      </c>
      <c r="N111" s="708">
        <v>44915</v>
      </c>
      <c r="O111" s="707">
        <v>44915</v>
      </c>
      <c r="P111" s="715" t="s">
        <v>374</v>
      </c>
    </row>
    <row r="112" spans="1:16" s="115" customFormat="1" ht="19.5" customHeight="1">
      <c r="A112" s="142"/>
      <c r="B112" s="713" t="s">
        <v>737</v>
      </c>
      <c r="C112" s="221" t="s">
        <v>658</v>
      </c>
      <c r="D112" s="221">
        <v>3</v>
      </c>
      <c r="E112" s="216" t="s">
        <v>2858</v>
      </c>
      <c r="F112" s="706">
        <v>20</v>
      </c>
      <c r="G112" s="716" t="s">
        <v>392</v>
      </c>
      <c r="H112" s="684" t="s">
        <v>699</v>
      </c>
      <c r="I112" s="689" t="s">
        <v>402</v>
      </c>
      <c r="J112" s="156">
        <v>44768</v>
      </c>
      <c r="K112" s="240" t="s">
        <v>357</v>
      </c>
      <c r="L112" s="240" t="s">
        <v>357</v>
      </c>
      <c r="M112" s="240" t="s">
        <v>357</v>
      </c>
      <c r="N112" s="157">
        <v>44768</v>
      </c>
      <c r="O112" s="686">
        <v>44768</v>
      </c>
      <c r="P112" s="139" t="s">
        <v>358</v>
      </c>
    </row>
    <row r="113" spans="1:16" s="115" customFormat="1" ht="19.5" customHeight="1">
      <c r="A113" s="142"/>
      <c r="B113" s="713" t="s">
        <v>737</v>
      </c>
      <c r="C113" s="221" t="s">
        <v>658</v>
      </c>
      <c r="D113" s="221">
        <v>3</v>
      </c>
      <c r="E113" s="216" t="s">
        <v>2859</v>
      </c>
      <c r="F113" s="706">
        <v>34</v>
      </c>
      <c r="G113" s="716" t="s">
        <v>392</v>
      </c>
      <c r="H113" s="684" t="s">
        <v>465</v>
      </c>
      <c r="I113" s="689" t="s">
        <v>402</v>
      </c>
      <c r="J113" s="156">
        <v>44768</v>
      </c>
      <c r="K113" s="240" t="s">
        <v>357</v>
      </c>
      <c r="L113" s="240" t="s">
        <v>357</v>
      </c>
      <c r="M113" s="240" t="s">
        <v>357</v>
      </c>
      <c r="N113" s="157">
        <v>44768</v>
      </c>
      <c r="O113" s="686">
        <v>44986</v>
      </c>
      <c r="P113" s="139" t="s">
        <v>374</v>
      </c>
    </row>
    <row r="114" spans="1:16" s="115" customFormat="1" ht="19.5" customHeight="1">
      <c r="A114" s="142"/>
      <c r="B114" s="713" t="s">
        <v>737</v>
      </c>
      <c r="C114" s="714" t="s">
        <v>506</v>
      </c>
      <c r="D114" s="714"/>
      <c r="E114" s="216" t="s">
        <v>753</v>
      </c>
      <c r="F114" s="706">
        <v>16</v>
      </c>
      <c r="G114" s="682" t="s">
        <v>1</v>
      </c>
      <c r="H114" s="684" t="s">
        <v>401</v>
      </c>
      <c r="I114" s="688" t="s">
        <v>402</v>
      </c>
      <c r="J114" s="707">
        <v>44915</v>
      </c>
      <c r="K114" s="240" t="s">
        <v>357</v>
      </c>
      <c r="L114" s="240" t="s">
        <v>357</v>
      </c>
      <c r="M114" s="240" t="s">
        <v>357</v>
      </c>
      <c r="N114" s="708">
        <v>44915</v>
      </c>
      <c r="O114" s="707">
        <v>44915</v>
      </c>
      <c r="P114" s="715" t="s">
        <v>374</v>
      </c>
    </row>
    <row r="115" spans="1:16" s="115" customFormat="1" ht="19.5" customHeight="1">
      <c r="A115" s="142"/>
      <c r="B115" s="713" t="s">
        <v>737</v>
      </c>
      <c r="C115" s="714" t="s">
        <v>658</v>
      </c>
      <c r="D115" s="714">
        <v>6</v>
      </c>
      <c r="E115" s="216" t="s">
        <v>742</v>
      </c>
      <c r="F115" s="706">
        <v>100</v>
      </c>
      <c r="G115" s="682" t="s">
        <v>392</v>
      </c>
      <c r="H115" s="684" t="s">
        <v>395</v>
      </c>
      <c r="I115" s="688" t="s">
        <v>402</v>
      </c>
      <c r="J115" s="707">
        <v>45358</v>
      </c>
      <c r="K115" s="240" t="s">
        <v>357</v>
      </c>
      <c r="L115" s="240" t="s">
        <v>357</v>
      </c>
      <c r="M115" s="240" t="s">
        <v>357</v>
      </c>
      <c r="N115" s="708">
        <v>45358</v>
      </c>
      <c r="O115" s="686">
        <v>45358</v>
      </c>
      <c r="P115" s="715" t="s">
        <v>358</v>
      </c>
    </row>
    <row r="116" spans="1:16" s="115" customFormat="1" ht="19.5" customHeight="1">
      <c r="A116" s="142"/>
      <c r="B116" s="368" t="s">
        <v>762</v>
      </c>
      <c r="C116" s="223" t="s">
        <v>506</v>
      </c>
      <c r="D116" s="223">
        <v>3</v>
      </c>
      <c r="E116" s="216" t="s">
        <v>2860</v>
      </c>
      <c r="F116" s="706">
        <v>80</v>
      </c>
      <c r="G116" s="716" t="s">
        <v>392</v>
      </c>
      <c r="H116" s="216" t="s">
        <v>395</v>
      </c>
      <c r="I116" s="688" t="s">
        <v>402</v>
      </c>
      <c r="J116" s="240">
        <v>45326</v>
      </c>
      <c r="K116" s="240" t="s">
        <v>357</v>
      </c>
      <c r="L116" s="240" t="s">
        <v>357</v>
      </c>
      <c r="M116" s="240" t="s">
        <v>357</v>
      </c>
      <c r="N116" s="189">
        <v>45326</v>
      </c>
      <c r="O116" s="240">
        <v>45326</v>
      </c>
      <c r="P116" s="277" t="s">
        <v>358</v>
      </c>
    </row>
    <row r="117" spans="1:16" s="104" customFormat="1" ht="19.5" customHeight="1" outlineLevel="2">
      <c r="A117" s="143"/>
      <c r="B117" s="368" t="s">
        <v>762</v>
      </c>
      <c r="C117" s="223" t="s">
        <v>506</v>
      </c>
      <c r="D117" s="223"/>
      <c r="E117" s="216" t="s">
        <v>763</v>
      </c>
      <c r="F117" s="711">
        <v>27</v>
      </c>
      <c r="G117" s="224" t="s">
        <v>1</v>
      </c>
      <c r="H117" s="684" t="s">
        <v>401</v>
      </c>
      <c r="I117" s="222" t="s">
        <v>402</v>
      </c>
      <c r="J117" s="198">
        <v>44915</v>
      </c>
      <c r="K117" s="240" t="s">
        <v>357</v>
      </c>
      <c r="L117" s="240" t="s">
        <v>357</v>
      </c>
      <c r="M117" s="240" t="s">
        <v>357</v>
      </c>
      <c r="N117" s="190">
        <v>44915</v>
      </c>
      <c r="O117" s="198">
        <v>44915</v>
      </c>
      <c r="P117" s="712" t="s">
        <v>374</v>
      </c>
    </row>
    <row r="118" spans="1:16" s="115" customFormat="1" ht="19.5" customHeight="1" outlineLevel="2">
      <c r="A118" s="142"/>
      <c r="B118" s="717" t="s">
        <v>762</v>
      </c>
      <c r="C118" s="684" t="s">
        <v>506</v>
      </c>
      <c r="D118" s="684"/>
      <c r="E118" s="216" t="s">
        <v>2861</v>
      </c>
      <c r="F118" s="683">
        <v>9</v>
      </c>
      <c r="G118" s="716" t="s">
        <v>392</v>
      </c>
      <c r="H118" s="684" t="s">
        <v>465</v>
      </c>
      <c r="I118" s="689" t="s">
        <v>402</v>
      </c>
      <c r="J118" s="686">
        <v>44732</v>
      </c>
      <c r="K118" s="240" t="s">
        <v>357</v>
      </c>
      <c r="L118" s="240" t="s">
        <v>357</v>
      </c>
      <c r="M118" s="240" t="s">
        <v>357</v>
      </c>
      <c r="N118" s="687">
        <v>44732</v>
      </c>
      <c r="O118" s="686">
        <v>44732</v>
      </c>
      <c r="P118" s="139" t="s">
        <v>374</v>
      </c>
    </row>
    <row r="119" spans="1:16" s="115" customFormat="1" ht="19.5" customHeight="1" outlineLevel="2">
      <c r="A119" s="142"/>
      <c r="B119" s="717" t="s">
        <v>762</v>
      </c>
      <c r="C119" s="684" t="s">
        <v>506</v>
      </c>
      <c r="D119" s="684"/>
      <c r="E119" s="216" t="s">
        <v>2862</v>
      </c>
      <c r="F119" s="683">
        <v>6</v>
      </c>
      <c r="G119" s="716" t="s">
        <v>392</v>
      </c>
      <c r="H119" s="684" t="s">
        <v>699</v>
      </c>
      <c r="I119" s="689" t="s">
        <v>402</v>
      </c>
      <c r="J119" s="686">
        <v>44732</v>
      </c>
      <c r="K119" s="240" t="s">
        <v>357</v>
      </c>
      <c r="L119" s="240" t="s">
        <v>357</v>
      </c>
      <c r="M119" s="240" t="s">
        <v>357</v>
      </c>
      <c r="N119" s="687">
        <v>44732</v>
      </c>
      <c r="O119" s="686">
        <v>44732</v>
      </c>
      <c r="P119" s="139" t="s">
        <v>374</v>
      </c>
    </row>
    <row r="120" spans="1:16" s="115" customFormat="1" ht="19.5" customHeight="1" outlineLevel="2">
      <c r="A120" s="142"/>
      <c r="B120" s="717" t="s">
        <v>762</v>
      </c>
      <c r="C120" s="684" t="s">
        <v>506</v>
      </c>
      <c r="D120" s="684">
        <v>1</v>
      </c>
      <c r="E120" s="216" t="s">
        <v>2863</v>
      </c>
      <c r="F120" s="683">
        <v>8</v>
      </c>
      <c r="G120" s="684" t="s">
        <v>1</v>
      </c>
      <c r="H120" s="684" t="s">
        <v>465</v>
      </c>
      <c r="I120" s="689" t="s">
        <v>402</v>
      </c>
      <c r="J120" s="686">
        <v>44714</v>
      </c>
      <c r="K120" s="240" t="s">
        <v>357</v>
      </c>
      <c r="L120" s="240" t="s">
        <v>357</v>
      </c>
      <c r="M120" s="240" t="s">
        <v>357</v>
      </c>
      <c r="N120" s="687">
        <v>44714</v>
      </c>
      <c r="O120" s="686">
        <v>44714</v>
      </c>
      <c r="P120" s="139" t="s">
        <v>358</v>
      </c>
    </row>
    <row r="121" spans="1:16" s="115" customFormat="1" ht="19.5" customHeight="1" outlineLevel="2">
      <c r="A121" s="142"/>
      <c r="B121" s="717" t="s">
        <v>762</v>
      </c>
      <c r="C121" s="684" t="s">
        <v>658</v>
      </c>
      <c r="D121" s="684">
        <v>4</v>
      </c>
      <c r="E121" s="216" t="s">
        <v>2864</v>
      </c>
      <c r="F121" s="683">
        <v>80</v>
      </c>
      <c r="G121" s="216" t="s">
        <v>392</v>
      </c>
      <c r="H121" s="216" t="s">
        <v>395</v>
      </c>
      <c r="I121" s="688" t="s">
        <v>402</v>
      </c>
      <c r="J121" s="240">
        <v>45317</v>
      </c>
      <c r="K121" s="240" t="s">
        <v>357</v>
      </c>
      <c r="L121" s="240" t="s">
        <v>357</v>
      </c>
      <c r="M121" s="240" t="s">
        <v>357</v>
      </c>
      <c r="N121" s="189">
        <v>45317</v>
      </c>
      <c r="O121" s="240">
        <v>45317</v>
      </c>
      <c r="P121" s="139" t="s">
        <v>358</v>
      </c>
    </row>
    <row r="122" spans="1:16" s="115" customFormat="1" ht="19.5" customHeight="1" outlineLevel="2">
      <c r="A122" s="142"/>
      <c r="B122" s="717" t="s">
        <v>762</v>
      </c>
      <c r="C122" s="684" t="s">
        <v>658</v>
      </c>
      <c r="D122" s="684">
        <v>4</v>
      </c>
      <c r="E122" s="216" t="s">
        <v>2865</v>
      </c>
      <c r="F122" s="683">
        <v>80</v>
      </c>
      <c r="G122" s="216" t="s">
        <v>392</v>
      </c>
      <c r="H122" s="216" t="s">
        <v>395</v>
      </c>
      <c r="I122" s="688" t="s">
        <v>402</v>
      </c>
      <c r="J122" s="240">
        <v>45317</v>
      </c>
      <c r="K122" s="240" t="s">
        <v>357</v>
      </c>
      <c r="L122" s="240" t="s">
        <v>357</v>
      </c>
      <c r="M122" s="240" t="s">
        <v>357</v>
      </c>
      <c r="N122" s="189">
        <v>45317</v>
      </c>
      <c r="O122" s="240">
        <v>45317</v>
      </c>
      <c r="P122" s="139" t="s">
        <v>374</v>
      </c>
    </row>
    <row r="123" spans="1:16" s="115" customFormat="1" ht="19.5" customHeight="1" outlineLevel="2">
      <c r="A123" s="142"/>
      <c r="B123" s="717" t="s">
        <v>762</v>
      </c>
      <c r="C123" s="684" t="s">
        <v>506</v>
      </c>
      <c r="D123" s="684"/>
      <c r="E123" s="216" t="s">
        <v>776</v>
      </c>
      <c r="F123" s="683">
        <v>39</v>
      </c>
      <c r="G123" s="716" t="s">
        <v>1</v>
      </c>
      <c r="H123" s="684" t="s">
        <v>401</v>
      </c>
      <c r="I123" s="689" t="s">
        <v>402</v>
      </c>
      <c r="J123" s="686">
        <v>44915</v>
      </c>
      <c r="K123" s="240" t="s">
        <v>357</v>
      </c>
      <c r="L123" s="240" t="s">
        <v>357</v>
      </c>
      <c r="M123" s="240" t="s">
        <v>357</v>
      </c>
      <c r="N123" s="687">
        <v>44915</v>
      </c>
      <c r="O123" s="686">
        <v>44915</v>
      </c>
      <c r="P123" s="139" t="s">
        <v>374</v>
      </c>
    </row>
    <row r="124" spans="1:16" s="104" customFormat="1" ht="19.5" customHeight="1">
      <c r="A124" s="143"/>
      <c r="B124" s="319" t="s">
        <v>788</v>
      </c>
      <c r="C124" s="410" t="s">
        <v>506</v>
      </c>
      <c r="D124" s="410"/>
      <c r="E124" s="216" t="s">
        <v>2866</v>
      </c>
      <c r="F124" s="679">
        <v>20</v>
      </c>
      <c r="G124" s="216" t="s">
        <v>392</v>
      </c>
      <c r="H124" s="684" t="s">
        <v>401</v>
      </c>
      <c r="I124" s="219" t="s">
        <v>402</v>
      </c>
      <c r="J124" s="199">
        <v>44915</v>
      </c>
      <c r="K124" s="240" t="s">
        <v>357</v>
      </c>
      <c r="L124" s="240" t="s">
        <v>357</v>
      </c>
      <c r="M124" s="240" t="s">
        <v>357</v>
      </c>
      <c r="N124" s="191">
        <v>44915</v>
      </c>
      <c r="O124" s="199">
        <v>44915</v>
      </c>
      <c r="P124" s="277" t="s">
        <v>358</v>
      </c>
    </row>
    <row r="125" spans="1:16" s="104" customFormat="1" ht="19.5" customHeight="1">
      <c r="A125" s="143"/>
      <c r="B125" s="319" t="s">
        <v>788</v>
      </c>
      <c r="C125" s="410" t="s">
        <v>658</v>
      </c>
      <c r="D125" s="410"/>
      <c r="E125" s="216" t="s">
        <v>792</v>
      </c>
      <c r="F125" s="679">
        <v>80</v>
      </c>
      <c r="G125" s="216" t="s">
        <v>1</v>
      </c>
      <c r="H125" s="684" t="s">
        <v>347</v>
      </c>
      <c r="I125" s="219" t="s">
        <v>372</v>
      </c>
      <c r="J125" s="240">
        <v>45161</v>
      </c>
      <c r="K125" s="240" t="s">
        <v>357</v>
      </c>
      <c r="L125" s="240" t="s">
        <v>357</v>
      </c>
      <c r="M125" s="240">
        <v>45161</v>
      </c>
      <c r="N125" s="191">
        <v>44986</v>
      </c>
      <c r="O125" s="199">
        <v>44986</v>
      </c>
      <c r="P125" s="277" t="s">
        <v>358</v>
      </c>
    </row>
    <row r="126" spans="1:16" s="104" customFormat="1" ht="19.5" customHeight="1">
      <c r="A126" s="143"/>
      <c r="B126" s="319" t="s">
        <v>788</v>
      </c>
      <c r="C126" s="410" t="s">
        <v>658</v>
      </c>
      <c r="D126" s="410"/>
      <c r="E126" s="216" t="s">
        <v>2867</v>
      </c>
      <c r="F126" s="679">
        <v>78</v>
      </c>
      <c r="G126" s="216" t="s">
        <v>1</v>
      </c>
      <c r="H126" s="684" t="s">
        <v>347</v>
      </c>
      <c r="I126" s="219" t="s">
        <v>372</v>
      </c>
      <c r="J126" s="240">
        <v>45161</v>
      </c>
      <c r="K126" s="240" t="s">
        <v>357</v>
      </c>
      <c r="L126" s="240" t="s">
        <v>357</v>
      </c>
      <c r="M126" s="240">
        <v>45161</v>
      </c>
      <c r="N126" s="191">
        <v>45161</v>
      </c>
      <c r="O126" s="199">
        <v>45161</v>
      </c>
      <c r="P126" s="277" t="s">
        <v>374</v>
      </c>
    </row>
    <row r="127" spans="1:16" s="104" customFormat="1" ht="19.5" customHeight="1">
      <c r="A127" s="143"/>
      <c r="B127" s="319" t="s">
        <v>788</v>
      </c>
      <c r="C127" s="410" t="s">
        <v>658</v>
      </c>
      <c r="D127" s="410"/>
      <c r="E127" s="216" t="s">
        <v>799</v>
      </c>
      <c r="F127" s="679">
        <v>80</v>
      </c>
      <c r="G127" s="216" t="s">
        <v>392</v>
      </c>
      <c r="H127" s="684" t="s">
        <v>395</v>
      </c>
      <c r="I127" s="219" t="s">
        <v>372</v>
      </c>
      <c r="J127" s="240">
        <v>45161</v>
      </c>
      <c r="K127" s="240" t="s">
        <v>357</v>
      </c>
      <c r="L127" s="240" t="s">
        <v>357</v>
      </c>
      <c r="M127" s="240">
        <v>45161</v>
      </c>
      <c r="N127" s="191">
        <v>44799</v>
      </c>
      <c r="O127" s="199">
        <v>44799</v>
      </c>
      <c r="P127" s="277" t="s">
        <v>374</v>
      </c>
    </row>
    <row r="128" spans="1:16" s="115" customFormat="1" ht="19.5" customHeight="1">
      <c r="A128" s="142"/>
      <c r="B128" s="690" t="s">
        <v>788</v>
      </c>
      <c r="C128" s="684" t="s">
        <v>658</v>
      </c>
      <c r="D128" s="684"/>
      <c r="E128" s="216" t="s">
        <v>2868</v>
      </c>
      <c r="F128" s="683">
        <v>75</v>
      </c>
      <c r="G128" s="684" t="s">
        <v>1</v>
      </c>
      <c r="H128" s="684" t="s">
        <v>347</v>
      </c>
      <c r="I128" s="685" t="s">
        <v>372</v>
      </c>
      <c r="J128" s="240">
        <v>45161</v>
      </c>
      <c r="K128" s="240" t="s">
        <v>357</v>
      </c>
      <c r="L128" s="240" t="s">
        <v>357</v>
      </c>
      <c r="M128" s="240">
        <v>45161</v>
      </c>
      <c r="N128" s="687">
        <v>45199</v>
      </c>
      <c r="O128" s="686">
        <v>45199</v>
      </c>
      <c r="P128" s="701" t="s">
        <v>358</v>
      </c>
    </row>
    <row r="129" spans="1:16" s="115" customFormat="1" ht="19.5" customHeight="1">
      <c r="A129" s="142"/>
      <c r="B129" s="690" t="s">
        <v>806</v>
      </c>
      <c r="C129" s="684" t="s">
        <v>658</v>
      </c>
      <c r="D129" s="684">
        <v>5</v>
      </c>
      <c r="E129" s="216" t="s">
        <v>830</v>
      </c>
      <c r="F129" s="683">
        <v>20</v>
      </c>
      <c r="G129" s="216" t="s">
        <v>392</v>
      </c>
      <c r="H129" s="684" t="s">
        <v>465</v>
      </c>
      <c r="I129" s="688" t="s">
        <v>402</v>
      </c>
      <c r="J129" s="240">
        <v>44777</v>
      </c>
      <c r="K129" s="240" t="s">
        <v>357</v>
      </c>
      <c r="L129" s="240" t="s">
        <v>357</v>
      </c>
      <c r="M129" s="240" t="s">
        <v>357</v>
      </c>
      <c r="N129" s="189">
        <v>44777</v>
      </c>
      <c r="O129" s="240">
        <v>44777</v>
      </c>
      <c r="P129" s="277" t="s">
        <v>374</v>
      </c>
    </row>
    <row r="130" spans="1:16" s="115" customFormat="1" ht="19.5" customHeight="1">
      <c r="A130" s="142"/>
      <c r="B130" s="690" t="s">
        <v>806</v>
      </c>
      <c r="C130" s="684" t="s">
        <v>658</v>
      </c>
      <c r="D130" s="684"/>
      <c r="E130" s="216" t="s">
        <v>807</v>
      </c>
      <c r="F130" s="683">
        <v>66</v>
      </c>
      <c r="G130" s="684" t="s">
        <v>1</v>
      </c>
      <c r="H130" s="684" t="s">
        <v>347</v>
      </c>
      <c r="I130" s="685" t="s">
        <v>409</v>
      </c>
      <c r="J130" s="402" t="s">
        <v>357</v>
      </c>
      <c r="K130" s="240">
        <v>44775</v>
      </c>
      <c r="L130" s="240">
        <v>44775</v>
      </c>
      <c r="M130" s="240">
        <v>44775</v>
      </c>
      <c r="N130" s="687">
        <v>44809</v>
      </c>
      <c r="O130" s="686">
        <v>44809</v>
      </c>
      <c r="P130" s="701" t="s">
        <v>374</v>
      </c>
    </row>
    <row r="131" spans="1:16" s="115" customFormat="1" ht="19.5" customHeight="1">
      <c r="A131" s="142"/>
      <c r="B131" s="690" t="s">
        <v>806</v>
      </c>
      <c r="C131" s="684" t="s">
        <v>811</v>
      </c>
      <c r="D131" s="684"/>
      <c r="E131" s="216" t="s">
        <v>812</v>
      </c>
      <c r="F131" s="683">
        <v>10</v>
      </c>
      <c r="G131" s="684" t="s">
        <v>1</v>
      </c>
      <c r="H131" s="684" t="s">
        <v>371</v>
      </c>
      <c r="I131" s="685" t="s">
        <v>372</v>
      </c>
      <c r="J131" s="240">
        <v>45161</v>
      </c>
      <c r="K131" s="240" t="s">
        <v>357</v>
      </c>
      <c r="L131" s="240" t="s">
        <v>357</v>
      </c>
      <c r="M131" s="240">
        <v>45161</v>
      </c>
      <c r="N131" s="687">
        <v>45200</v>
      </c>
      <c r="O131" s="686">
        <v>45200</v>
      </c>
      <c r="P131" s="701" t="s">
        <v>374</v>
      </c>
    </row>
    <row r="132" spans="1:16" s="115" customFormat="1" ht="19.5" customHeight="1">
      <c r="A132" s="142"/>
      <c r="B132" s="690" t="s">
        <v>806</v>
      </c>
      <c r="C132" s="684" t="s">
        <v>658</v>
      </c>
      <c r="D132" s="684"/>
      <c r="E132" s="216" t="s">
        <v>807</v>
      </c>
      <c r="F132" s="683">
        <v>14</v>
      </c>
      <c r="G132" s="684" t="s">
        <v>1</v>
      </c>
      <c r="H132" s="684" t="s">
        <v>347</v>
      </c>
      <c r="I132" s="685" t="s">
        <v>372</v>
      </c>
      <c r="J132" s="240">
        <v>45161</v>
      </c>
      <c r="K132" s="240" t="s">
        <v>357</v>
      </c>
      <c r="L132" s="240" t="s">
        <v>357</v>
      </c>
      <c r="M132" s="240">
        <v>44775</v>
      </c>
      <c r="N132" s="687">
        <v>44809</v>
      </c>
      <c r="O132" s="686">
        <v>44809</v>
      </c>
      <c r="P132" s="701" t="s">
        <v>374</v>
      </c>
    </row>
    <row r="133" spans="1:16" s="104" customFormat="1" ht="19.5" customHeight="1">
      <c r="A133" s="143"/>
      <c r="B133" s="319" t="s">
        <v>806</v>
      </c>
      <c r="C133" s="226" t="s">
        <v>816</v>
      </c>
      <c r="D133" s="226"/>
      <c r="E133" s="216" t="s">
        <v>817</v>
      </c>
      <c r="F133" s="679">
        <v>5</v>
      </c>
      <c r="G133" s="227" t="s">
        <v>1</v>
      </c>
      <c r="H133" s="684" t="s">
        <v>371</v>
      </c>
      <c r="I133" s="216" t="s">
        <v>372</v>
      </c>
      <c r="J133" s="240">
        <v>45161</v>
      </c>
      <c r="K133" s="240" t="s">
        <v>357</v>
      </c>
      <c r="L133" s="240" t="s">
        <v>357</v>
      </c>
      <c r="M133" s="240">
        <v>45161</v>
      </c>
      <c r="N133" s="191">
        <v>44805</v>
      </c>
      <c r="O133" s="199">
        <v>44805</v>
      </c>
      <c r="P133" s="277" t="s">
        <v>374</v>
      </c>
    </row>
    <row r="134" spans="1:16" s="104" customFormat="1" ht="19.5" customHeight="1">
      <c r="A134" s="143"/>
      <c r="B134" s="319" t="s">
        <v>806</v>
      </c>
      <c r="C134" s="226" t="s">
        <v>506</v>
      </c>
      <c r="D134" s="226">
        <v>1</v>
      </c>
      <c r="E134" s="216" t="s">
        <v>2869</v>
      </c>
      <c r="F134" s="679">
        <v>14</v>
      </c>
      <c r="G134" s="227" t="s">
        <v>392</v>
      </c>
      <c r="H134" s="684" t="s">
        <v>465</v>
      </c>
      <c r="I134" s="219" t="s">
        <v>402</v>
      </c>
      <c r="J134" s="199">
        <v>44714</v>
      </c>
      <c r="K134" s="240" t="s">
        <v>357</v>
      </c>
      <c r="L134" s="240" t="s">
        <v>357</v>
      </c>
      <c r="M134" s="240" t="s">
        <v>357</v>
      </c>
      <c r="N134" s="191">
        <v>44714</v>
      </c>
      <c r="O134" s="199">
        <v>44714</v>
      </c>
      <c r="P134" s="277" t="s">
        <v>358</v>
      </c>
    </row>
    <row r="135" spans="1:16" s="104" customFormat="1" ht="19.5" customHeight="1">
      <c r="A135" s="143"/>
      <c r="B135" s="319" t="s">
        <v>806</v>
      </c>
      <c r="C135" s="226" t="s">
        <v>506</v>
      </c>
      <c r="D135" s="226">
        <v>1</v>
      </c>
      <c r="E135" s="216" t="s">
        <v>821</v>
      </c>
      <c r="F135" s="679">
        <v>5</v>
      </c>
      <c r="G135" s="227" t="s">
        <v>1</v>
      </c>
      <c r="H135" s="684" t="s">
        <v>401</v>
      </c>
      <c r="I135" s="219" t="s">
        <v>402</v>
      </c>
      <c r="J135" s="199">
        <v>44897</v>
      </c>
      <c r="K135" s="240" t="s">
        <v>357</v>
      </c>
      <c r="L135" s="240" t="s">
        <v>357</v>
      </c>
      <c r="M135" s="240" t="s">
        <v>357</v>
      </c>
      <c r="N135" s="191">
        <v>44897</v>
      </c>
      <c r="O135" s="199">
        <v>44897</v>
      </c>
      <c r="P135" s="277" t="s">
        <v>358</v>
      </c>
    </row>
    <row r="136" spans="1:16" s="104" customFormat="1" ht="19.5" customHeight="1">
      <c r="A136" s="143"/>
      <c r="B136" s="319" t="s">
        <v>806</v>
      </c>
      <c r="C136" s="226" t="s">
        <v>506</v>
      </c>
      <c r="D136" s="226"/>
      <c r="E136" s="216" t="s">
        <v>834</v>
      </c>
      <c r="F136" s="679">
        <v>13</v>
      </c>
      <c r="G136" s="227" t="s">
        <v>1</v>
      </c>
      <c r="H136" s="684" t="s">
        <v>401</v>
      </c>
      <c r="I136" s="219" t="s">
        <v>402</v>
      </c>
      <c r="J136" s="199">
        <v>44915</v>
      </c>
      <c r="K136" s="240" t="s">
        <v>357</v>
      </c>
      <c r="L136" s="240" t="s">
        <v>357</v>
      </c>
      <c r="M136" s="240" t="s">
        <v>357</v>
      </c>
      <c r="N136" s="191">
        <v>44915</v>
      </c>
      <c r="O136" s="199">
        <v>44915</v>
      </c>
      <c r="P136" s="277" t="s">
        <v>358</v>
      </c>
    </row>
    <row r="137" spans="1:16" s="104" customFormat="1" ht="12">
      <c r="A137" s="143"/>
      <c r="B137" s="319" t="s">
        <v>806</v>
      </c>
      <c r="C137" s="226" t="s">
        <v>506</v>
      </c>
      <c r="D137" s="226"/>
      <c r="E137" s="216" t="s">
        <v>834</v>
      </c>
      <c r="F137" s="679">
        <v>44</v>
      </c>
      <c r="G137" s="216" t="s">
        <v>1</v>
      </c>
      <c r="H137" s="684" t="s">
        <v>347</v>
      </c>
      <c r="I137" s="219" t="s">
        <v>402</v>
      </c>
      <c r="J137" s="199">
        <v>45280</v>
      </c>
      <c r="K137" s="240" t="s">
        <v>357</v>
      </c>
      <c r="L137" s="240" t="s">
        <v>357</v>
      </c>
      <c r="M137" s="240" t="s">
        <v>357</v>
      </c>
      <c r="N137" s="191">
        <v>45280</v>
      </c>
      <c r="O137" s="199">
        <v>45280</v>
      </c>
      <c r="P137" s="277" t="s">
        <v>358</v>
      </c>
    </row>
    <row r="138" spans="1:16" s="115" customFormat="1" ht="29.25">
      <c r="A138" s="142"/>
      <c r="B138" s="718" t="s">
        <v>806</v>
      </c>
      <c r="C138" s="684" t="s">
        <v>506</v>
      </c>
      <c r="D138" s="684"/>
      <c r="E138" s="216" t="s">
        <v>844</v>
      </c>
      <c r="F138" s="683">
        <v>8</v>
      </c>
      <c r="G138" s="684" t="s">
        <v>1</v>
      </c>
      <c r="H138" s="684" t="s">
        <v>401</v>
      </c>
      <c r="I138" s="689" t="s">
        <v>402</v>
      </c>
      <c r="J138" s="686">
        <v>44915</v>
      </c>
      <c r="K138" s="240" t="s">
        <v>357</v>
      </c>
      <c r="L138" s="240" t="s">
        <v>357</v>
      </c>
      <c r="M138" s="240" t="s">
        <v>357</v>
      </c>
      <c r="N138" s="687">
        <v>44915</v>
      </c>
      <c r="O138" s="686">
        <v>44915</v>
      </c>
      <c r="P138" s="139" t="s">
        <v>358</v>
      </c>
    </row>
    <row r="139" spans="1:16" s="115" customFormat="1" ht="20.100000000000001" customHeight="1">
      <c r="A139" s="142"/>
      <c r="B139" s="718" t="s">
        <v>806</v>
      </c>
      <c r="C139" s="226" t="s">
        <v>658</v>
      </c>
      <c r="D139" s="226">
        <v>3</v>
      </c>
      <c r="E139" s="216" t="s">
        <v>840</v>
      </c>
      <c r="F139" s="683">
        <v>32</v>
      </c>
      <c r="G139" s="228" t="s">
        <v>392</v>
      </c>
      <c r="H139" s="684" t="s">
        <v>401</v>
      </c>
      <c r="I139" s="689" t="s">
        <v>402</v>
      </c>
      <c r="J139" s="240">
        <v>44952</v>
      </c>
      <c r="K139" s="240" t="s">
        <v>357</v>
      </c>
      <c r="L139" s="240" t="s">
        <v>357</v>
      </c>
      <c r="M139" s="240" t="s">
        <v>357</v>
      </c>
      <c r="N139" s="189">
        <v>44952</v>
      </c>
      <c r="O139" s="240">
        <v>44952</v>
      </c>
      <c r="P139" s="139" t="s">
        <v>358</v>
      </c>
    </row>
    <row r="140" spans="1:16" s="115" customFormat="1" ht="20.100000000000001" customHeight="1">
      <c r="A140" s="142"/>
      <c r="B140" s="718" t="s">
        <v>806</v>
      </c>
      <c r="C140" s="226" t="s">
        <v>658</v>
      </c>
      <c r="D140" s="226">
        <v>6</v>
      </c>
      <c r="E140" s="216" t="s">
        <v>826</v>
      </c>
      <c r="F140" s="683">
        <v>99</v>
      </c>
      <c r="G140" s="228" t="s">
        <v>1</v>
      </c>
      <c r="H140" s="684" t="s">
        <v>347</v>
      </c>
      <c r="I140" s="689" t="s">
        <v>402</v>
      </c>
      <c r="J140" s="240">
        <v>45358</v>
      </c>
      <c r="K140" s="240" t="s">
        <v>357</v>
      </c>
      <c r="L140" s="240" t="s">
        <v>357</v>
      </c>
      <c r="M140" s="240" t="s">
        <v>357</v>
      </c>
      <c r="N140" s="189">
        <v>45358</v>
      </c>
      <c r="O140" s="306">
        <v>45358</v>
      </c>
      <c r="P140" s="139" t="s">
        <v>358</v>
      </c>
    </row>
    <row r="141" spans="1:16" s="115" customFormat="1" ht="12">
      <c r="A141" s="142"/>
      <c r="B141" s="718" t="s">
        <v>847</v>
      </c>
      <c r="C141" s="684" t="s">
        <v>506</v>
      </c>
      <c r="D141" s="684"/>
      <c r="E141" s="719" t="s">
        <v>848</v>
      </c>
      <c r="F141" s="683">
        <v>100</v>
      </c>
      <c r="G141" s="684" t="s">
        <v>1</v>
      </c>
      <c r="H141" s="684" t="s">
        <v>347</v>
      </c>
      <c r="I141" s="689" t="s">
        <v>402</v>
      </c>
      <c r="J141" s="686">
        <v>45280</v>
      </c>
      <c r="K141" s="240" t="s">
        <v>357</v>
      </c>
      <c r="L141" s="240" t="s">
        <v>357</v>
      </c>
      <c r="M141" s="240" t="s">
        <v>357</v>
      </c>
      <c r="N141" s="687">
        <v>45280</v>
      </c>
      <c r="O141" s="686">
        <v>45280</v>
      </c>
      <c r="P141" s="139" t="s">
        <v>358</v>
      </c>
    </row>
    <row r="142" spans="1:16" s="104" customFormat="1" ht="19.5" customHeight="1" outlineLevel="2">
      <c r="A142" s="143"/>
      <c r="B142" s="319" t="s">
        <v>847</v>
      </c>
      <c r="C142" s="226" t="s">
        <v>658</v>
      </c>
      <c r="D142" s="226"/>
      <c r="E142" s="228" t="s">
        <v>851</v>
      </c>
      <c r="F142" s="720">
        <v>3</v>
      </c>
      <c r="G142" s="228" t="s">
        <v>1</v>
      </c>
      <c r="H142" s="216" t="s">
        <v>371</v>
      </c>
      <c r="I142" s="219" t="s">
        <v>372</v>
      </c>
      <c r="J142" s="240">
        <v>45161</v>
      </c>
      <c r="K142" s="240" t="s">
        <v>357</v>
      </c>
      <c r="L142" s="240" t="s">
        <v>357</v>
      </c>
      <c r="M142" s="240">
        <v>45161</v>
      </c>
      <c r="N142" s="191">
        <v>44939</v>
      </c>
      <c r="O142" s="199">
        <v>44939</v>
      </c>
      <c r="P142" s="277" t="s">
        <v>374</v>
      </c>
    </row>
    <row r="143" spans="1:16" s="104" customFormat="1" ht="19.5" customHeight="1" outlineLevel="2">
      <c r="A143" s="143"/>
      <c r="B143" s="319" t="s">
        <v>847</v>
      </c>
      <c r="C143" s="226" t="s">
        <v>658</v>
      </c>
      <c r="D143" s="721"/>
      <c r="E143" s="722" t="s">
        <v>856</v>
      </c>
      <c r="F143" s="720">
        <v>80</v>
      </c>
      <c r="G143" s="228" t="s">
        <v>1</v>
      </c>
      <c r="H143" s="216" t="s">
        <v>347</v>
      </c>
      <c r="I143" s="219" t="s">
        <v>372</v>
      </c>
      <c r="J143" s="240">
        <v>45161</v>
      </c>
      <c r="K143" s="240" t="s">
        <v>357</v>
      </c>
      <c r="L143" s="240" t="s">
        <v>357</v>
      </c>
      <c r="M143" s="240">
        <v>45161</v>
      </c>
      <c r="N143" s="191">
        <v>44984</v>
      </c>
      <c r="O143" s="199">
        <v>44984</v>
      </c>
      <c r="P143" s="277" t="s">
        <v>374</v>
      </c>
    </row>
    <row r="144" spans="1:16" s="104" customFormat="1" ht="19.5" customHeight="1" outlineLevel="2">
      <c r="A144" s="143"/>
      <c r="B144" s="319" t="s">
        <v>847</v>
      </c>
      <c r="C144" s="226" t="s">
        <v>658</v>
      </c>
      <c r="D144" s="721"/>
      <c r="E144" s="722" t="s">
        <v>859</v>
      </c>
      <c r="F144" s="720">
        <v>70</v>
      </c>
      <c r="G144" s="228" t="s">
        <v>1</v>
      </c>
      <c r="H144" s="216" t="s">
        <v>347</v>
      </c>
      <c r="I144" s="219" t="s">
        <v>372</v>
      </c>
      <c r="J144" s="240">
        <v>45161</v>
      </c>
      <c r="K144" s="240" t="s">
        <v>357</v>
      </c>
      <c r="L144" s="240" t="s">
        <v>357</v>
      </c>
      <c r="M144" s="240">
        <v>45161</v>
      </c>
      <c r="N144" s="191">
        <v>44992</v>
      </c>
      <c r="O144" s="199">
        <v>44992</v>
      </c>
      <c r="P144" s="277" t="s">
        <v>374</v>
      </c>
    </row>
    <row r="145" spans="1:16" s="104" customFormat="1" ht="19.5" customHeight="1" outlineLevel="2">
      <c r="A145" s="143"/>
      <c r="B145" s="319" t="s">
        <v>847</v>
      </c>
      <c r="C145" s="226" t="s">
        <v>658</v>
      </c>
      <c r="D145" s="721"/>
      <c r="E145" s="722" t="s">
        <v>864</v>
      </c>
      <c r="F145" s="720">
        <v>19</v>
      </c>
      <c r="G145" s="228" t="s">
        <v>392</v>
      </c>
      <c r="H145" s="216" t="s">
        <v>693</v>
      </c>
      <c r="I145" s="219" t="s">
        <v>372</v>
      </c>
      <c r="J145" s="240">
        <v>45161</v>
      </c>
      <c r="K145" s="240" t="s">
        <v>357</v>
      </c>
      <c r="L145" s="240" t="s">
        <v>357</v>
      </c>
      <c r="M145" s="240">
        <v>45161</v>
      </c>
      <c r="N145" s="191">
        <v>45169</v>
      </c>
      <c r="O145" s="199">
        <v>45169</v>
      </c>
      <c r="P145" s="277" t="s">
        <v>374</v>
      </c>
    </row>
    <row r="146" spans="1:16" s="104" customFormat="1" ht="19.5" customHeight="1" outlineLevel="2">
      <c r="A146" s="143"/>
      <c r="B146" s="319" t="s">
        <v>847</v>
      </c>
      <c r="C146" s="226" t="s">
        <v>658</v>
      </c>
      <c r="D146" s="721"/>
      <c r="E146" s="722" t="s">
        <v>2870</v>
      </c>
      <c r="F146" s="720">
        <v>75</v>
      </c>
      <c r="G146" s="216" t="s">
        <v>392</v>
      </c>
      <c r="H146" s="216" t="s">
        <v>395</v>
      </c>
      <c r="I146" s="219" t="s">
        <v>372</v>
      </c>
      <c r="J146" s="240">
        <v>45161</v>
      </c>
      <c r="K146" s="240" t="s">
        <v>357</v>
      </c>
      <c r="L146" s="240" t="s">
        <v>357</v>
      </c>
      <c r="M146" s="240">
        <v>45161</v>
      </c>
      <c r="N146" s="191">
        <v>44805</v>
      </c>
      <c r="O146" s="199">
        <v>44805</v>
      </c>
      <c r="P146" s="277" t="s">
        <v>374</v>
      </c>
    </row>
    <row r="147" spans="1:16" s="104" customFormat="1" ht="19.5" customHeight="1" outlineLevel="2">
      <c r="A147" s="143"/>
      <c r="B147" s="319" t="s">
        <v>847</v>
      </c>
      <c r="C147" s="226" t="s">
        <v>506</v>
      </c>
      <c r="D147" s="721">
        <v>1</v>
      </c>
      <c r="E147" s="722" t="s">
        <v>869</v>
      </c>
      <c r="F147" s="720">
        <v>20</v>
      </c>
      <c r="G147" s="216" t="s">
        <v>392</v>
      </c>
      <c r="H147" s="216" t="s">
        <v>401</v>
      </c>
      <c r="I147" s="219" t="s">
        <v>402</v>
      </c>
      <c r="J147" s="199">
        <v>44897</v>
      </c>
      <c r="K147" s="240" t="s">
        <v>357</v>
      </c>
      <c r="L147" s="240" t="s">
        <v>357</v>
      </c>
      <c r="M147" s="240" t="s">
        <v>357</v>
      </c>
      <c r="N147" s="191">
        <v>44897</v>
      </c>
      <c r="O147" s="199">
        <v>45169</v>
      </c>
      <c r="P147" s="277" t="s">
        <v>374</v>
      </c>
    </row>
    <row r="148" spans="1:16" s="115" customFormat="1" ht="19.5" customHeight="1" outlineLevel="2">
      <c r="A148" s="142"/>
      <c r="B148" s="690" t="s">
        <v>876</v>
      </c>
      <c r="C148" s="684" t="s">
        <v>658</v>
      </c>
      <c r="D148" s="723"/>
      <c r="E148" s="724" t="s">
        <v>2871</v>
      </c>
      <c r="F148" s="725">
        <v>72</v>
      </c>
      <c r="G148" s="684" t="s">
        <v>392</v>
      </c>
      <c r="H148" s="684" t="s">
        <v>395</v>
      </c>
      <c r="I148" s="685">
        <v>2013</v>
      </c>
      <c r="J148" s="402" t="s">
        <v>357</v>
      </c>
      <c r="K148" s="240">
        <v>44431</v>
      </c>
      <c r="L148" s="240">
        <v>44651</v>
      </c>
      <c r="M148" s="240">
        <v>44739</v>
      </c>
      <c r="N148" s="687">
        <v>44799</v>
      </c>
      <c r="O148" s="686">
        <v>44799</v>
      </c>
      <c r="P148" s="701" t="s">
        <v>350</v>
      </c>
    </row>
    <row r="149" spans="1:16" s="104" customFormat="1" ht="19.5" customHeight="1" outlineLevel="2">
      <c r="A149" s="143"/>
      <c r="B149" s="318" t="s">
        <v>876</v>
      </c>
      <c r="C149" s="215" t="s">
        <v>658</v>
      </c>
      <c r="D149" s="215"/>
      <c r="E149" s="216" t="s">
        <v>877</v>
      </c>
      <c r="F149" s="679">
        <v>65</v>
      </c>
      <c r="G149" s="222" t="s">
        <v>392</v>
      </c>
      <c r="H149" s="216" t="s">
        <v>395</v>
      </c>
      <c r="I149" s="219" t="s">
        <v>372</v>
      </c>
      <c r="J149" s="240">
        <v>45161</v>
      </c>
      <c r="K149" s="240" t="s">
        <v>357</v>
      </c>
      <c r="L149" s="240" t="s">
        <v>357</v>
      </c>
      <c r="M149" s="240">
        <v>45161</v>
      </c>
      <c r="N149" s="191">
        <v>44896</v>
      </c>
      <c r="O149" s="199">
        <v>44896</v>
      </c>
      <c r="P149" s="277" t="s">
        <v>374</v>
      </c>
    </row>
    <row r="150" spans="1:16" s="104" customFormat="1" ht="19.5" customHeight="1" outlineLevel="2">
      <c r="A150" s="143"/>
      <c r="B150" s="318" t="s">
        <v>876</v>
      </c>
      <c r="C150" s="215" t="s">
        <v>658</v>
      </c>
      <c r="D150" s="726"/>
      <c r="E150" s="727" t="s">
        <v>2871</v>
      </c>
      <c r="F150" s="679">
        <v>8</v>
      </c>
      <c r="G150" s="216" t="s">
        <v>392</v>
      </c>
      <c r="H150" s="216" t="s">
        <v>693</v>
      </c>
      <c r="I150" s="219" t="s">
        <v>372</v>
      </c>
      <c r="J150" s="240">
        <v>45161</v>
      </c>
      <c r="K150" s="240" t="s">
        <v>357</v>
      </c>
      <c r="L150" s="240" t="s">
        <v>357</v>
      </c>
      <c r="M150" s="240">
        <v>44739</v>
      </c>
      <c r="N150" s="191">
        <v>44799</v>
      </c>
      <c r="O150" s="199">
        <v>44799</v>
      </c>
      <c r="P150" s="277" t="s">
        <v>350</v>
      </c>
    </row>
    <row r="151" spans="1:16" s="104" customFormat="1" ht="19.5" customHeight="1" outlineLevel="2">
      <c r="A151" s="143"/>
      <c r="B151" s="318" t="s">
        <v>876</v>
      </c>
      <c r="C151" s="215" t="s">
        <v>658</v>
      </c>
      <c r="D151" s="726"/>
      <c r="E151" s="727" t="s">
        <v>882</v>
      </c>
      <c r="F151" s="679">
        <v>80</v>
      </c>
      <c r="G151" s="216" t="s">
        <v>1</v>
      </c>
      <c r="H151" s="216" t="s">
        <v>347</v>
      </c>
      <c r="I151" s="219" t="s">
        <v>372</v>
      </c>
      <c r="J151" s="240">
        <v>45161</v>
      </c>
      <c r="K151" s="240" t="s">
        <v>357</v>
      </c>
      <c r="L151" s="240" t="s">
        <v>357</v>
      </c>
      <c r="M151" s="240">
        <v>45161</v>
      </c>
      <c r="N151" s="191">
        <v>45161</v>
      </c>
      <c r="O151" s="199">
        <v>45161</v>
      </c>
      <c r="P151" s="277" t="s">
        <v>358</v>
      </c>
    </row>
    <row r="152" spans="1:16" s="104" customFormat="1" ht="19.5" customHeight="1" outlineLevel="2">
      <c r="A152" s="143"/>
      <c r="B152" s="318" t="s">
        <v>876</v>
      </c>
      <c r="C152" s="215" t="s">
        <v>658</v>
      </c>
      <c r="D152" s="726"/>
      <c r="E152" s="727" t="s">
        <v>885</v>
      </c>
      <c r="F152" s="679">
        <v>80</v>
      </c>
      <c r="G152" s="222" t="s">
        <v>1</v>
      </c>
      <c r="H152" s="216" t="s">
        <v>347</v>
      </c>
      <c r="I152" s="219" t="s">
        <v>372</v>
      </c>
      <c r="J152" s="240">
        <v>45161</v>
      </c>
      <c r="K152" s="240" t="s">
        <v>357</v>
      </c>
      <c r="L152" s="240" t="s">
        <v>357</v>
      </c>
      <c r="M152" s="240">
        <v>45161</v>
      </c>
      <c r="N152" s="191">
        <v>45161</v>
      </c>
      <c r="O152" s="199">
        <v>44817</v>
      </c>
      <c r="P152" s="277" t="s">
        <v>374</v>
      </c>
    </row>
    <row r="153" spans="1:16" s="104" customFormat="1" ht="19.5" customHeight="1" outlineLevel="2">
      <c r="A153" s="143"/>
      <c r="B153" s="318" t="s">
        <v>876</v>
      </c>
      <c r="C153" s="215" t="s">
        <v>658</v>
      </c>
      <c r="D153" s="726"/>
      <c r="E153" s="727" t="s">
        <v>2872</v>
      </c>
      <c r="F153" s="679">
        <v>40</v>
      </c>
      <c r="G153" s="222" t="s">
        <v>392</v>
      </c>
      <c r="H153" s="216" t="s">
        <v>395</v>
      </c>
      <c r="I153" s="219" t="s">
        <v>372</v>
      </c>
      <c r="J153" s="240">
        <v>45161</v>
      </c>
      <c r="K153" s="240" t="s">
        <v>357</v>
      </c>
      <c r="L153" s="240" t="s">
        <v>357</v>
      </c>
      <c r="M153" s="240">
        <v>45161</v>
      </c>
      <c r="N153" s="191">
        <v>44799</v>
      </c>
      <c r="O153" s="199">
        <v>44799</v>
      </c>
      <c r="P153" s="277" t="s">
        <v>350</v>
      </c>
    </row>
    <row r="154" spans="1:16" s="104" customFormat="1" ht="19.5" customHeight="1" outlineLevel="2">
      <c r="A154" s="143"/>
      <c r="B154" s="318" t="s">
        <v>876</v>
      </c>
      <c r="C154" s="215" t="s">
        <v>658</v>
      </c>
      <c r="D154" s="726"/>
      <c r="E154" s="727" t="s">
        <v>889</v>
      </c>
      <c r="F154" s="679">
        <v>80</v>
      </c>
      <c r="G154" s="216" t="s">
        <v>392</v>
      </c>
      <c r="H154" s="216" t="s">
        <v>395</v>
      </c>
      <c r="I154" s="219" t="s">
        <v>372</v>
      </c>
      <c r="J154" s="240">
        <v>45161</v>
      </c>
      <c r="K154" s="240" t="s">
        <v>357</v>
      </c>
      <c r="L154" s="240" t="s">
        <v>357</v>
      </c>
      <c r="M154" s="240">
        <v>45161</v>
      </c>
      <c r="N154" s="191">
        <v>44963</v>
      </c>
      <c r="O154" s="199">
        <v>44963</v>
      </c>
      <c r="P154" s="277" t="s">
        <v>374</v>
      </c>
    </row>
    <row r="155" spans="1:16" s="107" customFormat="1" ht="12.75" customHeight="1" outlineLevel="1">
      <c r="A155" s="241"/>
      <c r="B155" s="242" t="s">
        <v>892</v>
      </c>
      <c r="C155" s="692">
        <f>COUNTA(B61:B154)</f>
        <v>94</v>
      </c>
      <c r="D155" s="692"/>
      <c r="E155" s="242" t="s">
        <v>893</v>
      </c>
      <c r="F155" s="195">
        <f>SUM(F61:F154)</f>
        <v>4219</v>
      </c>
      <c r="G155" s="242"/>
      <c r="H155" s="242"/>
      <c r="I155" s="693"/>
      <c r="J155" s="694"/>
      <c r="K155" s="400"/>
      <c r="L155" s="400"/>
      <c r="M155" s="400"/>
      <c r="N155" s="695"/>
      <c r="O155" s="696"/>
      <c r="P155" s="697"/>
    </row>
    <row r="156" spans="1:16" s="104" customFormat="1" ht="19.5" customHeight="1" outlineLevel="2">
      <c r="A156" s="143" t="s">
        <v>894</v>
      </c>
      <c r="B156" s="318" t="s">
        <v>895</v>
      </c>
      <c r="C156" s="215" t="s">
        <v>896</v>
      </c>
      <c r="D156" s="215"/>
      <c r="E156" s="216" t="s">
        <v>897</v>
      </c>
      <c r="F156" s="679">
        <v>19</v>
      </c>
      <c r="G156" s="216" t="s">
        <v>1</v>
      </c>
      <c r="H156" s="216" t="s">
        <v>371</v>
      </c>
      <c r="I156" s="219">
        <v>2013</v>
      </c>
      <c r="J156" s="402" t="s">
        <v>357</v>
      </c>
      <c r="K156" s="240">
        <v>44554</v>
      </c>
      <c r="L156" s="240">
        <v>44592</v>
      </c>
      <c r="M156" s="240">
        <v>44592</v>
      </c>
      <c r="N156" s="191">
        <v>44651</v>
      </c>
      <c r="O156" s="199">
        <v>44681</v>
      </c>
      <c r="P156" s="277" t="s">
        <v>350</v>
      </c>
    </row>
    <row r="157" spans="1:16" s="104" customFormat="1" ht="12" outlineLevel="2">
      <c r="A157" s="143"/>
      <c r="B157" s="318" t="s">
        <v>895</v>
      </c>
      <c r="C157" s="215" t="s">
        <v>896</v>
      </c>
      <c r="D157" s="215"/>
      <c r="E157" s="216" t="s">
        <v>902</v>
      </c>
      <c r="F157" s="679">
        <v>70</v>
      </c>
      <c r="G157" s="216" t="s">
        <v>1</v>
      </c>
      <c r="H157" s="216" t="s">
        <v>347</v>
      </c>
      <c r="I157" s="219">
        <v>2013</v>
      </c>
      <c r="J157" s="402" t="s">
        <v>357</v>
      </c>
      <c r="K157" s="240">
        <v>44704</v>
      </c>
      <c r="L157" s="240">
        <v>44742</v>
      </c>
      <c r="M157" s="240">
        <v>44742</v>
      </c>
      <c r="N157" s="191">
        <v>44742</v>
      </c>
      <c r="O157" s="199">
        <v>45170</v>
      </c>
      <c r="P157" s="277" t="s">
        <v>358</v>
      </c>
    </row>
    <row r="158" spans="1:16" s="115" customFormat="1" ht="29.25" outlineLevel="2">
      <c r="A158" s="142"/>
      <c r="B158" s="680" t="s">
        <v>895</v>
      </c>
      <c r="C158" s="681" t="s">
        <v>506</v>
      </c>
      <c r="D158" s="681"/>
      <c r="E158" s="684" t="s">
        <v>912</v>
      </c>
      <c r="F158" s="683">
        <v>21</v>
      </c>
      <c r="G158" s="684" t="s">
        <v>1</v>
      </c>
      <c r="H158" s="684" t="s">
        <v>401</v>
      </c>
      <c r="I158" s="685" t="s">
        <v>402</v>
      </c>
      <c r="J158" s="686">
        <v>44915</v>
      </c>
      <c r="K158" s="240" t="s">
        <v>357</v>
      </c>
      <c r="L158" s="240" t="s">
        <v>357</v>
      </c>
      <c r="M158" s="240" t="s">
        <v>357</v>
      </c>
      <c r="N158" s="687">
        <v>44915</v>
      </c>
      <c r="O158" s="686">
        <v>44915</v>
      </c>
      <c r="P158" s="701" t="s">
        <v>358</v>
      </c>
    </row>
    <row r="159" spans="1:16" s="115" customFormat="1" ht="29.25" outlineLevel="2">
      <c r="A159" s="142"/>
      <c r="B159" s="680" t="s">
        <v>895</v>
      </c>
      <c r="C159" s="215" t="s">
        <v>906</v>
      </c>
      <c r="D159" s="215">
        <v>3</v>
      </c>
      <c r="E159" s="216" t="s">
        <v>907</v>
      </c>
      <c r="F159" s="683">
        <v>16</v>
      </c>
      <c r="G159" s="684" t="s">
        <v>1</v>
      </c>
      <c r="H159" s="684" t="s">
        <v>401</v>
      </c>
      <c r="I159" s="689" t="s">
        <v>402</v>
      </c>
      <c r="J159" s="240">
        <v>44952</v>
      </c>
      <c r="K159" s="240" t="s">
        <v>357</v>
      </c>
      <c r="L159" s="240" t="s">
        <v>357</v>
      </c>
      <c r="M159" s="240" t="s">
        <v>357</v>
      </c>
      <c r="N159" s="189">
        <v>44952</v>
      </c>
      <c r="O159" s="240">
        <v>44805</v>
      </c>
      <c r="P159" s="139" t="s">
        <v>358</v>
      </c>
    </row>
    <row r="160" spans="1:16" s="115" customFormat="1" ht="12" outlineLevel="2">
      <c r="A160" s="142"/>
      <c r="B160" s="680" t="s">
        <v>895</v>
      </c>
      <c r="C160" s="215" t="s">
        <v>906</v>
      </c>
      <c r="D160" s="215">
        <v>3</v>
      </c>
      <c r="E160" s="216" t="s">
        <v>907</v>
      </c>
      <c r="F160" s="683">
        <v>36</v>
      </c>
      <c r="G160" s="684" t="s">
        <v>1</v>
      </c>
      <c r="H160" s="684" t="s">
        <v>347</v>
      </c>
      <c r="I160" s="688" t="s">
        <v>402</v>
      </c>
      <c r="J160" s="240">
        <v>45317</v>
      </c>
      <c r="K160" s="240" t="s">
        <v>357</v>
      </c>
      <c r="L160" s="240" t="s">
        <v>357</v>
      </c>
      <c r="M160" s="240" t="s">
        <v>357</v>
      </c>
      <c r="N160" s="189">
        <v>45317</v>
      </c>
      <c r="O160" s="240">
        <v>45159</v>
      </c>
      <c r="P160" s="139" t="s">
        <v>358</v>
      </c>
    </row>
    <row r="161" spans="1:16" s="115" customFormat="1" ht="19.5" outlineLevel="2">
      <c r="A161" s="142"/>
      <c r="B161" s="680" t="s">
        <v>920</v>
      </c>
      <c r="C161" s="681" t="s">
        <v>506</v>
      </c>
      <c r="D161" s="681"/>
      <c r="E161" s="216" t="s">
        <v>921</v>
      </c>
      <c r="F161" s="683">
        <v>80</v>
      </c>
      <c r="G161" s="684" t="s">
        <v>1</v>
      </c>
      <c r="H161" s="684" t="s">
        <v>347</v>
      </c>
      <c r="I161" s="685" t="s">
        <v>402</v>
      </c>
      <c r="J161" s="686">
        <v>45280</v>
      </c>
      <c r="K161" s="240" t="s">
        <v>357</v>
      </c>
      <c r="L161" s="240" t="s">
        <v>357</v>
      </c>
      <c r="M161" s="240" t="s">
        <v>357</v>
      </c>
      <c r="N161" s="687">
        <v>45280</v>
      </c>
      <c r="O161" s="686">
        <v>45280</v>
      </c>
      <c r="P161" s="701" t="s">
        <v>358</v>
      </c>
    </row>
    <row r="162" spans="1:16" s="104" customFormat="1" ht="19.5" customHeight="1" outlineLevel="2">
      <c r="A162" s="143"/>
      <c r="B162" s="318" t="s">
        <v>920</v>
      </c>
      <c r="C162" s="215" t="s">
        <v>906</v>
      </c>
      <c r="D162" s="215"/>
      <c r="E162" s="217" t="s">
        <v>924</v>
      </c>
      <c r="F162" s="678">
        <v>80</v>
      </c>
      <c r="G162" s="216" t="s">
        <v>1</v>
      </c>
      <c r="H162" s="684" t="s">
        <v>347</v>
      </c>
      <c r="I162" s="219" t="s">
        <v>348</v>
      </c>
      <c r="J162" s="240">
        <v>44605</v>
      </c>
      <c r="K162" s="240">
        <v>44693</v>
      </c>
      <c r="L162" s="240">
        <v>44803</v>
      </c>
      <c r="M162" s="240">
        <v>44803</v>
      </c>
      <c r="N162" s="191">
        <v>44926</v>
      </c>
      <c r="O162" s="199">
        <v>44926</v>
      </c>
      <c r="P162" s="277" t="s">
        <v>374</v>
      </c>
    </row>
    <row r="163" spans="1:16" s="104" customFormat="1" ht="19.5" customHeight="1" outlineLevel="2">
      <c r="A163" s="143"/>
      <c r="B163" s="318" t="s">
        <v>920</v>
      </c>
      <c r="C163" s="215" t="s">
        <v>896</v>
      </c>
      <c r="D163" s="215"/>
      <c r="E163" s="216" t="s">
        <v>927</v>
      </c>
      <c r="F163" s="679">
        <v>60</v>
      </c>
      <c r="G163" s="216" t="s">
        <v>1</v>
      </c>
      <c r="H163" s="684" t="s">
        <v>347</v>
      </c>
      <c r="I163" s="219">
        <v>2013</v>
      </c>
      <c r="J163" s="402" t="s">
        <v>357</v>
      </c>
      <c r="K163" s="240">
        <v>44578</v>
      </c>
      <c r="L163" s="240">
        <v>44652</v>
      </c>
      <c r="M163" s="240">
        <v>44645</v>
      </c>
      <c r="N163" s="191">
        <v>44895</v>
      </c>
      <c r="O163" s="199">
        <v>44895</v>
      </c>
      <c r="P163" s="277" t="s">
        <v>374</v>
      </c>
    </row>
    <row r="164" spans="1:16" s="104" customFormat="1" ht="19.5" customHeight="1" outlineLevel="2">
      <c r="A164" s="143"/>
      <c r="B164" s="323" t="s">
        <v>920</v>
      </c>
      <c r="C164" s="407" t="s">
        <v>896</v>
      </c>
      <c r="D164" s="407"/>
      <c r="E164" s="216" t="s">
        <v>930</v>
      </c>
      <c r="F164" s="678">
        <v>20</v>
      </c>
      <c r="G164" s="216" t="s">
        <v>1</v>
      </c>
      <c r="H164" s="684" t="s">
        <v>371</v>
      </c>
      <c r="I164" s="219" t="s">
        <v>372</v>
      </c>
      <c r="J164" s="240">
        <v>45161</v>
      </c>
      <c r="K164" s="240" t="s">
        <v>357</v>
      </c>
      <c r="L164" s="240" t="s">
        <v>357</v>
      </c>
      <c r="M164" s="240">
        <v>45161</v>
      </c>
      <c r="N164" s="191">
        <v>44895</v>
      </c>
      <c r="O164" s="199">
        <v>44895</v>
      </c>
      <c r="P164" s="277" t="s">
        <v>374</v>
      </c>
    </row>
    <row r="165" spans="1:16" s="104" customFormat="1" ht="19.5" outlineLevel="2">
      <c r="A165" s="143"/>
      <c r="B165" s="318" t="s">
        <v>920</v>
      </c>
      <c r="C165" s="215" t="s">
        <v>906</v>
      </c>
      <c r="D165" s="215"/>
      <c r="E165" s="216" t="s">
        <v>931</v>
      </c>
      <c r="F165" s="679">
        <v>18</v>
      </c>
      <c r="G165" s="216" t="s">
        <v>1</v>
      </c>
      <c r="H165" s="684" t="s">
        <v>371</v>
      </c>
      <c r="I165" s="219" t="s">
        <v>348</v>
      </c>
      <c r="J165" s="240">
        <v>44605</v>
      </c>
      <c r="K165" s="240">
        <v>44926</v>
      </c>
      <c r="L165" s="240">
        <v>44926</v>
      </c>
      <c r="M165" s="240">
        <v>44926</v>
      </c>
      <c r="N165" s="191">
        <v>44926</v>
      </c>
      <c r="O165" s="199">
        <v>44926</v>
      </c>
      <c r="P165" s="277" t="s">
        <v>350</v>
      </c>
    </row>
    <row r="166" spans="1:16" s="104" customFormat="1" ht="19.5" outlineLevel="2">
      <c r="A166" s="143"/>
      <c r="B166" s="318" t="s">
        <v>920</v>
      </c>
      <c r="C166" s="215" t="s">
        <v>906</v>
      </c>
      <c r="D166" s="215"/>
      <c r="E166" s="216" t="s">
        <v>931</v>
      </c>
      <c r="F166" s="679">
        <v>18</v>
      </c>
      <c r="G166" s="216" t="s">
        <v>1</v>
      </c>
      <c r="H166" s="684" t="s">
        <v>371</v>
      </c>
      <c r="I166" s="219" t="s">
        <v>348</v>
      </c>
      <c r="J166" s="240">
        <v>44605</v>
      </c>
      <c r="K166" s="240">
        <v>44926</v>
      </c>
      <c r="L166" s="240">
        <v>44926</v>
      </c>
      <c r="M166" s="240">
        <v>44926</v>
      </c>
      <c r="N166" s="191">
        <v>44834</v>
      </c>
      <c r="O166" s="199">
        <v>44834</v>
      </c>
      <c r="P166" s="277" t="s">
        <v>374</v>
      </c>
    </row>
    <row r="167" spans="1:16" s="104" customFormat="1" ht="19.5" customHeight="1" outlineLevel="2">
      <c r="A167" s="143"/>
      <c r="B167" s="318" t="s">
        <v>920</v>
      </c>
      <c r="C167" s="215" t="s">
        <v>906</v>
      </c>
      <c r="D167" s="215"/>
      <c r="E167" s="216" t="s">
        <v>934</v>
      </c>
      <c r="F167" s="678">
        <v>37</v>
      </c>
      <c r="G167" s="216" t="s">
        <v>1</v>
      </c>
      <c r="H167" s="684" t="s">
        <v>347</v>
      </c>
      <c r="I167" s="219" t="s">
        <v>348</v>
      </c>
      <c r="J167" s="240">
        <v>44605</v>
      </c>
      <c r="K167" s="240">
        <v>44965</v>
      </c>
      <c r="L167" s="240">
        <v>44927</v>
      </c>
      <c r="M167" s="240">
        <v>45108</v>
      </c>
      <c r="N167" s="191">
        <v>45108</v>
      </c>
      <c r="O167" s="199">
        <v>45108</v>
      </c>
      <c r="P167" s="277" t="s">
        <v>374</v>
      </c>
    </row>
    <row r="168" spans="1:16" s="104" customFormat="1" ht="19.5" customHeight="1" outlineLevel="2">
      <c r="A168" s="143"/>
      <c r="B168" s="318" t="s">
        <v>920</v>
      </c>
      <c r="C168" s="321" t="s">
        <v>896</v>
      </c>
      <c r="D168" s="321"/>
      <c r="E168" s="216" t="s">
        <v>938</v>
      </c>
      <c r="F168" s="678">
        <v>80</v>
      </c>
      <c r="G168" s="216" t="s">
        <v>1</v>
      </c>
      <c r="H168" s="684" t="s">
        <v>347</v>
      </c>
      <c r="I168" s="219" t="s">
        <v>372</v>
      </c>
      <c r="J168" s="240">
        <v>45161</v>
      </c>
      <c r="K168" s="240" t="s">
        <v>357</v>
      </c>
      <c r="L168" s="240" t="s">
        <v>357</v>
      </c>
      <c r="M168" s="240">
        <v>45078</v>
      </c>
      <c r="N168" s="191">
        <v>45078</v>
      </c>
      <c r="O168" s="199">
        <v>45078</v>
      </c>
      <c r="P168" s="277" t="s">
        <v>358</v>
      </c>
    </row>
    <row r="169" spans="1:16" s="104" customFormat="1" ht="19.5" customHeight="1" outlineLevel="2">
      <c r="A169" s="143"/>
      <c r="B169" s="318" t="s">
        <v>920</v>
      </c>
      <c r="C169" s="321" t="s">
        <v>896</v>
      </c>
      <c r="D169" s="321"/>
      <c r="E169" s="216" t="s">
        <v>941</v>
      </c>
      <c r="F169" s="678">
        <v>80</v>
      </c>
      <c r="G169" s="216" t="s">
        <v>392</v>
      </c>
      <c r="H169" s="684" t="s">
        <v>395</v>
      </c>
      <c r="I169" s="219" t="s">
        <v>372</v>
      </c>
      <c r="J169" s="240">
        <v>45161</v>
      </c>
      <c r="K169" s="240" t="s">
        <v>357</v>
      </c>
      <c r="L169" s="240" t="s">
        <v>357</v>
      </c>
      <c r="M169" s="240">
        <v>44809</v>
      </c>
      <c r="N169" s="191">
        <v>44809</v>
      </c>
      <c r="O169" s="199">
        <v>44935</v>
      </c>
      <c r="P169" s="277" t="s">
        <v>374</v>
      </c>
    </row>
    <row r="170" spans="1:16" s="115" customFormat="1" ht="19.5" customHeight="1" outlineLevel="2">
      <c r="A170" s="142"/>
      <c r="B170" s="698" t="s">
        <v>920</v>
      </c>
      <c r="C170" s="684" t="s">
        <v>506</v>
      </c>
      <c r="D170" s="684">
        <v>1</v>
      </c>
      <c r="E170" s="216" t="s">
        <v>944</v>
      </c>
      <c r="F170" s="700">
        <v>15</v>
      </c>
      <c r="G170" s="684" t="s">
        <v>1</v>
      </c>
      <c r="H170" s="684" t="s">
        <v>401</v>
      </c>
      <c r="I170" s="685" t="s">
        <v>402</v>
      </c>
      <c r="J170" s="686">
        <v>44897</v>
      </c>
      <c r="K170" s="240" t="s">
        <v>357</v>
      </c>
      <c r="L170" s="240" t="s">
        <v>357</v>
      </c>
      <c r="M170" s="240" t="s">
        <v>357</v>
      </c>
      <c r="N170" s="687">
        <v>44897</v>
      </c>
      <c r="O170" s="686">
        <v>44897</v>
      </c>
      <c r="P170" s="139" t="s">
        <v>358</v>
      </c>
    </row>
    <row r="171" spans="1:16" s="115" customFormat="1" ht="19.5" customHeight="1" outlineLevel="2">
      <c r="A171" s="142"/>
      <c r="B171" s="718" t="s">
        <v>952</v>
      </c>
      <c r="C171" s="684" t="s">
        <v>953</v>
      </c>
      <c r="D171" s="684"/>
      <c r="E171" s="728" t="s">
        <v>954</v>
      </c>
      <c r="F171" s="700">
        <v>16</v>
      </c>
      <c r="G171" s="684" t="s">
        <v>1</v>
      </c>
      <c r="H171" s="684" t="s">
        <v>957</v>
      </c>
      <c r="I171" s="685" t="s">
        <v>348</v>
      </c>
      <c r="J171" s="240">
        <v>44605</v>
      </c>
      <c r="K171" s="240">
        <v>44431</v>
      </c>
      <c r="L171" s="240">
        <v>44592</v>
      </c>
      <c r="M171" s="240">
        <v>44578</v>
      </c>
      <c r="N171" s="687">
        <v>44757</v>
      </c>
      <c r="O171" s="686">
        <v>44764</v>
      </c>
      <c r="P171" s="139" t="s">
        <v>385</v>
      </c>
    </row>
    <row r="172" spans="1:16" s="115" customFormat="1" ht="19.5" customHeight="1" outlineLevel="2">
      <c r="A172" s="142"/>
      <c r="B172" s="718" t="s">
        <v>952</v>
      </c>
      <c r="C172" s="684" t="s">
        <v>953</v>
      </c>
      <c r="D172" s="684"/>
      <c r="E172" s="728" t="s">
        <v>958</v>
      </c>
      <c r="F172" s="700">
        <v>13</v>
      </c>
      <c r="G172" s="684" t="s">
        <v>1</v>
      </c>
      <c r="H172" s="684" t="s">
        <v>371</v>
      </c>
      <c r="I172" s="685" t="s">
        <v>372</v>
      </c>
      <c r="J172" s="240">
        <v>45161</v>
      </c>
      <c r="K172" s="240" t="s">
        <v>357</v>
      </c>
      <c r="L172" s="240" t="s">
        <v>357</v>
      </c>
      <c r="M172" s="240">
        <v>44481</v>
      </c>
      <c r="N172" s="687">
        <v>44743</v>
      </c>
      <c r="O172" s="686">
        <v>44743</v>
      </c>
      <c r="P172" s="139" t="s">
        <v>374</v>
      </c>
    </row>
    <row r="173" spans="1:16" s="115" customFormat="1" ht="19.5" customHeight="1" outlineLevel="2">
      <c r="A173" s="142"/>
      <c r="B173" s="718" t="s">
        <v>952</v>
      </c>
      <c r="C173" s="684" t="s">
        <v>953</v>
      </c>
      <c r="D173" s="684"/>
      <c r="E173" s="684" t="s">
        <v>961</v>
      </c>
      <c r="F173" s="700">
        <v>44</v>
      </c>
      <c r="G173" s="684" t="s">
        <v>1</v>
      </c>
      <c r="H173" s="684" t="s">
        <v>347</v>
      </c>
      <c r="I173" s="685" t="s">
        <v>372</v>
      </c>
      <c r="J173" s="240">
        <v>45161</v>
      </c>
      <c r="K173" s="240" t="s">
        <v>357</v>
      </c>
      <c r="L173" s="240" t="s">
        <v>357</v>
      </c>
      <c r="M173" s="240">
        <v>45061</v>
      </c>
      <c r="N173" s="687">
        <v>45061</v>
      </c>
      <c r="O173" s="686">
        <v>45061</v>
      </c>
      <c r="P173" s="139" t="s">
        <v>358</v>
      </c>
    </row>
    <row r="174" spans="1:16" s="115" customFormat="1" ht="19.5" customHeight="1" outlineLevel="2">
      <c r="A174" s="142"/>
      <c r="B174" s="718" t="s">
        <v>952</v>
      </c>
      <c r="C174" s="684" t="s">
        <v>506</v>
      </c>
      <c r="D174" s="684"/>
      <c r="E174" s="684" t="s">
        <v>958</v>
      </c>
      <c r="F174" s="700">
        <v>23</v>
      </c>
      <c r="G174" s="684" t="s">
        <v>1</v>
      </c>
      <c r="H174" s="684" t="s">
        <v>401</v>
      </c>
      <c r="I174" s="685" t="s">
        <v>402</v>
      </c>
      <c r="J174" s="686">
        <v>44915</v>
      </c>
      <c r="K174" s="240" t="s">
        <v>357</v>
      </c>
      <c r="L174" s="240" t="s">
        <v>357</v>
      </c>
      <c r="M174" s="240" t="s">
        <v>357</v>
      </c>
      <c r="N174" s="687">
        <v>44915</v>
      </c>
      <c r="O174" s="686">
        <v>45061</v>
      </c>
      <c r="P174" s="139" t="s">
        <v>358</v>
      </c>
    </row>
    <row r="175" spans="1:16" s="115" customFormat="1" ht="19.5" customHeight="1" outlineLevel="2">
      <c r="A175" s="142"/>
      <c r="B175" s="718" t="s">
        <v>952</v>
      </c>
      <c r="C175" s="684" t="s">
        <v>953</v>
      </c>
      <c r="D175" s="684"/>
      <c r="E175" s="684" t="s">
        <v>964</v>
      </c>
      <c r="F175" s="700">
        <v>47</v>
      </c>
      <c r="G175" s="684" t="s">
        <v>1</v>
      </c>
      <c r="H175" s="684" t="s">
        <v>347</v>
      </c>
      <c r="I175" s="685" t="s">
        <v>372</v>
      </c>
      <c r="J175" s="240">
        <v>45161</v>
      </c>
      <c r="K175" s="240" t="s">
        <v>357</v>
      </c>
      <c r="L175" s="240" t="s">
        <v>357</v>
      </c>
      <c r="M175" s="240">
        <v>44927</v>
      </c>
      <c r="N175" s="687">
        <v>44927</v>
      </c>
      <c r="O175" s="686">
        <v>44927</v>
      </c>
      <c r="P175" s="139" t="s">
        <v>358</v>
      </c>
    </row>
    <row r="176" spans="1:16" s="104" customFormat="1" ht="19.5" customHeight="1" outlineLevel="2">
      <c r="A176" s="143"/>
      <c r="B176" s="405" t="s">
        <v>952</v>
      </c>
      <c r="C176" s="407" t="s">
        <v>953</v>
      </c>
      <c r="D176" s="407"/>
      <c r="E176" s="216" t="s">
        <v>968</v>
      </c>
      <c r="F176" s="678">
        <v>44</v>
      </c>
      <c r="G176" s="216" t="s">
        <v>1</v>
      </c>
      <c r="H176" s="216" t="s">
        <v>347</v>
      </c>
      <c r="I176" s="219" t="s">
        <v>372</v>
      </c>
      <c r="J176" s="240">
        <v>45161</v>
      </c>
      <c r="K176" s="240" t="s">
        <v>357</v>
      </c>
      <c r="L176" s="240" t="s">
        <v>357</v>
      </c>
      <c r="M176" s="240">
        <v>45016</v>
      </c>
      <c r="N176" s="191">
        <v>45016</v>
      </c>
      <c r="O176" s="199">
        <v>45161</v>
      </c>
      <c r="P176" s="277" t="s">
        <v>374</v>
      </c>
    </row>
    <row r="177" spans="1:16" s="104" customFormat="1" ht="19.5" customHeight="1" outlineLevel="2">
      <c r="A177" s="143"/>
      <c r="B177" s="405" t="s">
        <v>952</v>
      </c>
      <c r="C177" s="407" t="s">
        <v>506</v>
      </c>
      <c r="D177" s="407"/>
      <c r="E177" s="222" t="s">
        <v>971</v>
      </c>
      <c r="F177" s="679">
        <v>16</v>
      </c>
      <c r="G177" s="216" t="s">
        <v>1</v>
      </c>
      <c r="H177" s="216" t="s">
        <v>401</v>
      </c>
      <c r="I177" s="218" t="s">
        <v>402</v>
      </c>
      <c r="J177" s="199">
        <v>44915</v>
      </c>
      <c r="K177" s="240" t="s">
        <v>357</v>
      </c>
      <c r="L177" s="240" t="s">
        <v>357</v>
      </c>
      <c r="M177" s="240" t="s">
        <v>357</v>
      </c>
      <c r="N177" s="191">
        <v>44915</v>
      </c>
      <c r="O177" s="199">
        <v>44915</v>
      </c>
      <c r="P177" s="277" t="s">
        <v>358</v>
      </c>
    </row>
    <row r="178" spans="1:16" s="104" customFormat="1" ht="19.5" customHeight="1" outlineLevel="2">
      <c r="A178" s="143"/>
      <c r="B178" s="405" t="s">
        <v>952</v>
      </c>
      <c r="C178" s="407" t="s">
        <v>506</v>
      </c>
      <c r="D178" s="407"/>
      <c r="E178" s="216" t="s">
        <v>971</v>
      </c>
      <c r="F178" s="678">
        <v>81</v>
      </c>
      <c r="G178" s="216" t="s">
        <v>1</v>
      </c>
      <c r="H178" s="216" t="s">
        <v>347</v>
      </c>
      <c r="I178" s="219" t="s">
        <v>402</v>
      </c>
      <c r="J178" s="199">
        <v>45280</v>
      </c>
      <c r="K178" s="240" t="s">
        <v>357</v>
      </c>
      <c r="L178" s="240" t="s">
        <v>357</v>
      </c>
      <c r="M178" s="240" t="s">
        <v>357</v>
      </c>
      <c r="N178" s="191">
        <v>45280</v>
      </c>
      <c r="O178" s="199">
        <v>45280</v>
      </c>
      <c r="P178" s="277" t="s">
        <v>358</v>
      </c>
    </row>
    <row r="179" spans="1:16" s="104" customFormat="1" ht="19.5" customHeight="1" outlineLevel="2">
      <c r="A179" s="143"/>
      <c r="B179" s="404" t="s">
        <v>952</v>
      </c>
      <c r="C179" s="729" t="s">
        <v>506</v>
      </c>
      <c r="D179" s="729"/>
      <c r="E179" s="222" t="s">
        <v>978</v>
      </c>
      <c r="F179" s="711">
        <v>8</v>
      </c>
      <c r="G179" s="222" t="s">
        <v>1</v>
      </c>
      <c r="H179" s="222" t="s">
        <v>465</v>
      </c>
      <c r="I179" s="229" t="s">
        <v>402</v>
      </c>
      <c r="J179" s="198">
        <v>44732</v>
      </c>
      <c r="K179" s="240" t="s">
        <v>357</v>
      </c>
      <c r="L179" s="240" t="s">
        <v>357</v>
      </c>
      <c r="M179" s="240" t="s">
        <v>357</v>
      </c>
      <c r="N179" s="190">
        <v>44732</v>
      </c>
      <c r="O179" s="198">
        <v>45161</v>
      </c>
      <c r="P179" s="712" t="s">
        <v>374</v>
      </c>
    </row>
    <row r="180" spans="1:16" s="104" customFormat="1" ht="19.5" customHeight="1" outlineLevel="2">
      <c r="A180" s="143"/>
      <c r="B180" s="404" t="s">
        <v>952</v>
      </c>
      <c r="C180" s="729" t="s">
        <v>506</v>
      </c>
      <c r="D180" s="729"/>
      <c r="E180" s="222" t="s">
        <v>979</v>
      </c>
      <c r="F180" s="711">
        <v>21</v>
      </c>
      <c r="G180" s="222" t="s">
        <v>1</v>
      </c>
      <c r="H180" s="222" t="s">
        <v>465</v>
      </c>
      <c r="I180" s="229" t="s">
        <v>402</v>
      </c>
      <c r="J180" s="198">
        <v>44732</v>
      </c>
      <c r="K180" s="240" t="s">
        <v>357</v>
      </c>
      <c r="L180" s="240" t="s">
        <v>357</v>
      </c>
      <c r="M180" s="240" t="s">
        <v>357</v>
      </c>
      <c r="N180" s="190">
        <v>44732</v>
      </c>
      <c r="O180" s="198">
        <v>44732</v>
      </c>
      <c r="P180" s="712" t="s">
        <v>358</v>
      </c>
    </row>
    <row r="181" spans="1:16" s="104" customFormat="1" ht="19.350000000000001" customHeight="1" outlineLevel="2">
      <c r="A181" s="143"/>
      <c r="B181" s="323" t="s">
        <v>983</v>
      </c>
      <c r="C181" s="216" t="s">
        <v>984</v>
      </c>
      <c r="D181" s="216"/>
      <c r="E181" s="217" t="s">
        <v>985</v>
      </c>
      <c r="F181" s="679">
        <v>72</v>
      </c>
      <c r="G181" s="216" t="s">
        <v>1</v>
      </c>
      <c r="H181" s="216" t="s">
        <v>347</v>
      </c>
      <c r="I181" s="219" t="s">
        <v>372</v>
      </c>
      <c r="J181" s="240">
        <v>45161</v>
      </c>
      <c r="K181" s="240" t="s">
        <v>357</v>
      </c>
      <c r="L181" s="240" t="s">
        <v>357</v>
      </c>
      <c r="M181" s="240">
        <v>45138</v>
      </c>
      <c r="N181" s="191">
        <v>45138</v>
      </c>
      <c r="O181" s="199">
        <v>45161</v>
      </c>
      <c r="P181" s="277" t="s">
        <v>374</v>
      </c>
    </row>
    <row r="182" spans="1:16" s="115" customFormat="1" ht="19.5" customHeight="1" outlineLevel="2">
      <c r="A182" s="142"/>
      <c r="B182" s="698" t="s">
        <v>983</v>
      </c>
      <c r="C182" s="684" t="s">
        <v>988</v>
      </c>
      <c r="D182" s="684"/>
      <c r="E182" s="684" t="s">
        <v>989</v>
      </c>
      <c r="F182" s="683">
        <v>26</v>
      </c>
      <c r="G182" s="684" t="s">
        <v>1</v>
      </c>
      <c r="H182" s="684" t="s">
        <v>465</v>
      </c>
      <c r="I182" s="685" t="s">
        <v>402</v>
      </c>
      <c r="J182" s="686">
        <v>44732</v>
      </c>
      <c r="K182" s="240" t="s">
        <v>357</v>
      </c>
      <c r="L182" s="240" t="s">
        <v>357</v>
      </c>
      <c r="M182" s="240" t="s">
        <v>357</v>
      </c>
      <c r="N182" s="687">
        <v>44732</v>
      </c>
      <c r="O182" s="686">
        <v>44732</v>
      </c>
      <c r="P182" s="701" t="s">
        <v>358</v>
      </c>
    </row>
    <row r="183" spans="1:16" s="115" customFormat="1" ht="19.350000000000001" customHeight="1" outlineLevel="2">
      <c r="A183" s="142"/>
      <c r="B183" s="698" t="s">
        <v>983</v>
      </c>
      <c r="C183" s="684" t="s">
        <v>993</v>
      </c>
      <c r="D183" s="684"/>
      <c r="E183" s="728" t="s">
        <v>994</v>
      </c>
      <c r="F183" s="683">
        <v>16</v>
      </c>
      <c r="G183" s="684" t="s">
        <v>1</v>
      </c>
      <c r="H183" s="684" t="s">
        <v>371</v>
      </c>
      <c r="I183" s="685" t="s">
        <v>372</v>
      </c>
      <c r="J183" s="240">
        <v>45161</v>
      </c>
      <c r="K183" s="240" t="s">
        <v>357</v>
      </c>
      <c r="L183" s="240" t="s">
        <v>357</v>
      </c>
      <c r="M183" s="240">
        <v>44477</v>
      </c>
      <c r="N183" s="687">
        <v>45016</v>
      </c>
      <c r="O183" s="686">
        <v>45016</v>
      </c>
      <c r="P183" s="701" t="s">
        <v>358</v>
      </c>
    </row>
    <row r="184" spans="1:16" s="115" customFormat="1" ht="19.350000000000001" customHeight="1" outlineLevel="2">
      <c r="A184" s="142"/>
      <c r="B184" s="698" t="s">
        <v>983</v>
      </c>
      <c r="C184" s="684" t="s">
        <v>993</v>
      </c>
      <c r="D184" s="684"/>
      <c r="E184" s="684" t="s">
        <v>994</v>
      </c>
      <c r="F184" s="683">
        <v>26</v>
      </c>
      <c r="G184" s="684" t="s">
        <v>1</v>
      </c>
      <c r="H184" s="684" t="s">
        <v>371</v>
      </c>
      <c r="I184" s="685" t="s">
        <v>372</v>
      </c>
      <c r="J184" s="240">
        <v>45161</v>
      </c>
      <c r="K184" s="240" t="s">
        <v>357</v>
      </c>
      <c r="L184" s="240" t="s">
        <v>357</v>
      </c>
      <c r="M184" s="240">
        <v>44477</v>
      </c>
      <c r="N184" s="687">
        <v>45016</v>
      </c>
      <c r="O184" s="686">
        <v>45016</v>
      </c>
      <c r="P184" s="701" t="s">
        <v>358</v>
      </c>
    </row>
    <row r="185" spans="1:16" s="115" customFormat="1" ht="19.350000000000001" customHeight="1" outlineLevel="2">
      <c r="A185" s="142"/>
      <c r="B185" s="698" t="s">
        <v>983</v>
      </c>
      <c r="C185" s="684" t="s">
        <v>1000</v>
      </c>
      <c r="D185" s="684">
        <v>6</v>
      </c>
      <c r="E185" s="684" t="s">
        <v>994</v>
      </c>
      <c r="F185" s="683">
        <v>26</v>
      </c>
      <c r="G185" s="684" t="s">
        <v>1</v>
      </c>
      <c r="H185" s="684" t="s">
        <v>347</v>
      </c>
      <c r="I185" s="685" t="s">
        <v>402</v>
      </c>
      <c r="J185" s="240">
        <v>45358</v>
      </c>
      <c r="K185" s="240" t="s">
        <v>357</v>
      </c>
      <c r="L185" s="240" t="s">
        <v>357</v>
      </c>
      <c r="M185" s="240" t="s">
        <v>357</v>
      </c>
      <c r="N185" s="687">
        <v>45358</v>
      </c>
      <c r="O185" s="686">
        <v>45358</v>
      </c>
      <c r="P185" s="701" t="s">
        <v>358</v>
      </c>
    </row>
    <row r="186" spans="1:16" s="104" customFormat="1" ht="19.5" customHeight="1" outlineLevel="2">
      <c r="A186" s="143"/>
      <c r="B186" s="323" t="s">
        <v>1001</v>
      </c>
      <c r="C186" s="216" t="s">
        <v>1002</v>
      </c>
      <c r="D186" s="216"/>
      <c r="E186" s="216" t="s">
        <v>1003</v>
      </c>
      <c r="F186" s="679">
        <v>20</v>
      </c>
      <c r="G186" s="216" t="s">
        <v>1</v>
      </c>
      <c r="H186" s="216" t="s">
        <v>465</v>
      </c>
      <c r="I186" s="219" t="s">
        <v>402</v>
      </c>
      <c r="J186" s="199">
        <v>44732</v>
      </c>
      <c r="K186" s="240" t="s">
        <v>357</v>
      </c>
      <c r="L186" s="240" t="s">
        <v>357</v>
      </c>
      <c r="M186" s="240" t="s">
        <v>357</v>
      </c>
      <c r="N186" s="191">
        <v>44732</v>
      </c>
      <c r="O186" s="199">
        <v>44732</v>
      </c>
      <c r="P186" s="277" t="s">
        <v>358</v>
      </c>
    </row>
    <row r="187" spans="1:16" s="104" customFormat="1" ht="19.5" customHeight="1" outlineLevel="2">
      <c r="A187" s="143"/>
      <c r="B187" s="318" t="s">
        <v>1001</v>
      </c>
      <c r="C187" s="216" t="s">
        <v>1002</v>
      </c>
      <c r="D187" s="216"/>
      <c r="E187" s="216" t="s">
        <v>1003</v>
      </c>
      <c r="F187" s="679">
        <v>26</v>
      </c>
      <c r="G187" s="216" t="s">
        <v>1</v>
      </c>
      <c r="H187" s="216" t="s">
        <v>347</v>
      </c>
      <c r="I187" s="219" t="s">
        <v>402</v>
      </c>
      <c r="J187" s="199">
        <v>45280</v>
      </c>
      <c r="K187" s="240" t="s">
        <v>357</v>
      </c>
      <c r="L187" s="240" t="s">
        <v>357</v>
      </c>
      <c r="M187" s="240" t="s">
        <v>357</v>
      </c>
      <c r="N187" s="191">
        <v>45280</v>
      </c>
      <c r="O187" s="199">
        <v>45275</v>
      </c>
      <c r="P187" s="277" t="s">
        <v>358</v>
      </c>
    </row>
    <row r="188" spans="1:16" s="104" customFormat="1" ht="19.5" customHeight="1" outlineLevel="2">
      <c r="A188" s="143"/>
      <c r="B188" s="318" t="s">
        <v>1013</v>
      </c>
      <c r="C188" s="216" t="s">
        <v>2873</v>
      </c>
      <c r="D188" s="216"/>
      <c r="E188" s="216" t="s">
        <v>2874</v>
      </c>
      <c r="F188" s="679">
        <v>5</v>
      </c>
      <c r="G188" s="216" t="s">
        <v>1</v>
      </c>
      <c r="H188" s="216" t="s">
        <v>371</v>
      </c>
      <c r="I188" s="219">
        <v>2013</v>
      </c>
      <c r="J188" s="402" t="s">
        <v>357</v>
      </c>
      <c r="K188" s="240">
        <v>44500</v>
      </c>
      <c r="L188" s="240">
        <v>44576</v>
      </c>
      <c r="M188" s="240">
        <v>44576</v>
      </c>
      <c r="N188" s="191">
        <v>44681</v>
      </c>
      <c r="O188" s="199">
        <v>44712</v>
      </c>
      <c r="P188" s="277" t="s">
        <v>350</v>
      </c>
    </row>
    <row r="189" spans="1:16" s="104" customFormat="1" ht="19.5" customHeight="1" outlineLevel="2">
      <c r="A189" s="143"/>
      <c r="B189" s="318" t="s">
        <v>1013</v>
      </c>
      <c r="C189" s="216" t="s">
        <v>1010</v>
      </c>
      <c r="D189" s="216"/>
      <c r="E189" s="216" t="s">
        <v>2875</v>
      </c>
      <c r="F189" s="679">
        <v>29</v>
      </c>
      <c r="G189" s="216" t="s">
        <v>1</v>
      </c>
      <c r="H189" s="216" t="s">
        <v>347</v>
      </c>
      <c r="I189" s="219" t="s">
        <v>372</v>
      </c>
      <c r="J189" s="240">
        <v>45161</v>
      </c>
      <c r="K189" s="240" t="s">
        <v>357</v>
      </c>
      <c r="L189" s="240" t="s">
        <v>357</v>
      </c>
      <c r="M189" s="240">
        <v>45016</v>
      </c>
      <c r="N189" s="191">
        <v>45016</v>
      </c>
      <c r="O189" s="199">
        <v>45031</v>
      </c>
      <c r="P189" s="277" t="s">
        <v>358</v>
      </c>
    </row>
    <row r="190" spans="1:16" s="104" customFormat="1" ht="19.5" customHeight="1" outlineLevel="2">
      <c r="A190" s="143"/>
      <c r="B190" s="318" t="s">
        <v>1013</v>
      </c>
      <c r="C190" s="216" t="s">
        <v>1022</v>
      </c>
      <c r="D190" s="216"/>
      <c r="E190" s="217" t="s">
        <v>1023</v>
      </c>
      <c r="F190" s="679">
        <v>29</v>
      </c>
      <c r="G190" s="216" t="s">
        <v>1</v>
      </c>
      <c r="H190" s="216" t="s">
        <v>347</v>
      </c>
      <c r="I190" s="219" t="s">
        <v>372</v>
      </c>
      <c r="J190" s="240">
        <v>45161</v>
      </c>
      <c r="K190" s="240" t="s">
        <v>357</v>
      </c>
      <c r="L190" s="240" t="s">
        <v>357</v>
      </c>
      <c r="M190" s="240">
        <v>44985</v>
      </c>
      <c r="N190" s="191">
        <v>44985</v>
      </c>
      <c r="O190" s="199">
        <v>44866</v>
      </c>
      <c r="P190" s="277" t="s">
        <v>358</v>
      </c>
    </row>
    <row r="191" spans="1:16" s="104" customFormat="1" ht="19.5" customHeight="1" outlineLevel="2">
      <c r="A191" s="143"/>
      <c r="B191" s="318" t="s">
        <v>1013</v>
      </c>
      <c r="C191" s="216" t="s">
        <v>2876</v>
      </c>
      <c r="D191" s="216"/>
      <c r="E191" s="216" t="s">
        <v>2877</v>
      </c>
      <c r="F191" s="679">
        <v>36</v>
      </c>
      <c r="G191" s="216" t="s">
        <v>1</v>
      </c>
      <c r="H191" s="216" t="s">
        <v>347</v>
      </c>
      <c r="I191" s="219" t="s">
        <v>372</v>
      </c>
      <c r="J191" s="240">
        <v>45161</v>
      </c>
      <c r="K191" s="240" t="s">
        <v>357</v>
      </c>
      <c r="L191" s="240" t="s">
        <v>357</v>
      </c>
      <c r="M191" s="240">
        <v>44941</v>
      </c>
      <c r="N191" s="191">
        <v>44941</v>
      </c>
      <c r="O191" s="199">
        <v>45170</v>
      </c>
      <c r="P191" s="277" t="s">
        <v>358</v>
      </c>
    </row>
    <row r="192" spans="1:16" s="104" customFormat="1" ht="19.5" customHeight="1" outlineLevel="2">
      <c r="A192" s="140"/>
      <c r="B192" s="318" t="s">
        <v>1013</v>
      </c>
      <c r="C192" s="216" t="s">
        <v>1018</v>
      </c>
      <c r="D192" s="216">
        <v>6</v>
      </c>
      <c r="E192" s="216" t="s">
        <v>1019</v>
      </c>
      <c r="F192" s="679">
        <v>60</v>
      </c>
      <c r="G192" s="216" t="s">
        <v>1</v>
      </c>
      <c r="H192" s="216" t="s">
        <v>347</v>
      </c>
      <c r="I192" s="219" t="s">
        <v>402</v>
      </c>
      <c r="J192" s="240">
        <v>45358</v>
      </c>
      <c r="K192" s="240" t="s">
        <v>357</v>
      </c>
      <c r="L192" s="240" t="s">
        <v>357</v>
      </c>
      <c r="M192" s="240" t="s">
        <v>357</v>
      </c>
      <c r="N192" s="191">
        <v>45358</v>
      </c>
      <c r="O192" s="199">
        <v>45358</v>
      </c>
      <c r="P192" s="730" t="s">
        <v>358</v>
      </c>
    </row>
    <row r="193" spans="1:16" s="104" customFormat="1" ht="19.5" customHeight="1" outlineLevel="2">
      <c r="A193" s="140"/>
      <c r="B193" s="318" t="s">
        <v>1013</v>
      </c>
      <c r="C193" s="216" t="s">
        <v>1014</v>
      </c>
      <c r="D193" s="216">
        <v>5</v>
      </c>
      <c r="E193" s="216" t="s">
        <v>1015</v>
      </c>
      <c r="F193" s="679">
        <v>80</v>
      </c>
      <c r="G193" s="216" t="s">
        <v>392</v>
      </c>
      <c r="H193" s="216" t="s">
        <v>395</v>
      </c>
      <c r="I193" s="219" t="s">
        <v>402</v>
      </c>
      <c r="J193" s="240">
        <v>45358</v>
      </c>
      <c r="K193" s="240" t="s">
        <v>357</v>
      </c>
      <c r="L193" s="240" t="s">
        <v>357</v>
      </c>
      <c r="M193" s="240" t="s">
        <v>357</v>
      </c>
      <c r="N193" s="191">
        <v>45358</v>
      </c>
      <c r="O193" s="199">
        <v>45078</v>
      </c>
      <c r="P193" s="730" t="s">
        <v>358</v>
      </c>
    </row>
    <row r="194" spans="1:16" s="107" customFormat="1" ht="12.75" customHeight="1" outlineLevel="1">
      <c r="A194" s="242"/>
      <c r="B194" s="242" t="s">
        <v>1026</v>
      </c>
      <c r="C194" s="692">
        <f>COUNTA(B156:B193)</f>
        <v>38</v>
      </c>
      <c r="D194" s="692"/>
      <c r="E194" s="242" t="s">
        <v>1027</v>
      </c>
      <c r="F194" s="195">
        <f>SUM(F156:F193)</f>
        <v>1414</v>
      </c>
      <c r="G194" s="242"/>
      <c r="H194" s="242"/>
      <c r="I194" s="693"/>
      <c r="J194" s="305"/>
      <c r="K194" s="400"/>
      <c r="L194" s="400"/>
      <c r="M194" s="400"/>
      <c r="N194" s="695"/>
      <c r="O194" s="696"/>
      <c r="P194" s="697"/>
    </row>
    <row r="195" spans="1:16" s="107" customFormat="1" ht="12.75" customHeight="1" outlineLevel="1">
      <c r="A195" s="659" t="s">
        <v>1028</v>
      </c>
      <c r="B195" s="150" t="s">
        <v>1029</v>
      </c>
      <c r="C195" s="216" t="s">
        <v>1030</v>
      </c>
      <c r="D195" s="216">
        <v>5</v>
      </c>
      <c r="E195" s="216" t="s">
        <v>1031</v>
      </c>
      <c r="F195" s="123">
        <v>28</v>
      </c>
      <c r="G195" s="149" t="s">
        <v>1</v>
      </c>
      <c r="H195" s="149" t="s">
        <v>347</v>
      </c>
      <c r="I195" s="688" t="s">
        <v>402</v>
      </c>
      <c r="J195" s="240">
        <v>45326</v>
      </c>
      <c r="K195" s="240" t="s">
        <v>357</v>
      </c>
      <c r="L195" s="240" t="s">
        <v>357</v>
      </c>
      <c r="M195" s="240" t="s">
        <v>357</v>
      </c>
      <c r="N195" s="189">
        <v>45326</v>
      </c>
      <c r="O195" s="240">
        <v>45326</v>
      </c>
      <c r="P195" s="277" t="s">
        <v>358</v>
      </c>
    </row>
    <row r="196" spans="1:16" s="104" customFormat="1" ht="19.350000000000001" customHeight="1" outlineLevel="2">
      <c r="A196" s="647"/>
      <c r="B196" s="150" t="s">
        <v>1035</v>
      </c>
      <c r="C196" s="158" t="s">
        <v>1040</v>
      </c>
      <c r="D196" s="158"/>
      <c r="E196" s="149" t="s">
        <v>1041</v>
      </c>
      <c r="F196" s="123">
        <v>39</v>
      </c>
      <c r="G196" s="149" t="s">
        <v>1</v>
      </c>
      <c r="H196" s="149" t="s">
        <v>347</v>
      </c>
      <c r="I196" s="151">
        <v>2013</v>
      </c>
      <c r="J196" s="159" t="s">
        <v>357</v>
      </c>
      <c r="K196" s="152">
        <v>44586</v>
      </c>
      <c r="L196" s="152">
        <v>44683</v>
      </c>
      <c r="M196" s="152">
        <v>44795</v>
      </c>
      <c r="N196" s="153">
        <v>44795</v>
      </c>
      <c r="O196" s="240">
        <v>44909</v>
      </c>
      <c r="P196" s="277" t="s">
        <v>374</v>
      </c>
    </row>
    <row r="197" spans="1:16" s="115" customFormat="1" ht="19.350000000000001" customHeight="1" outlineLevel="2">
      <c r="A197" s="647"/>
      <c r="B197" s="680" t="s">
        <v>1035</v>
      </c>
      <c r="C197" s="681" t="s">
        <v>1045</v>
      </c>
      <c r="D197" s="681"/>
      <c r="E197" s="684" t="s">
        <v>1046</v>
      </c>
      <c r="F197" s="683">
        <v>34</v>
      </c>
      <c r="G197" s="684" t="s">
        <v>1</v>
      </c>
      <c r="H197" s="684" t="s">
        <v>401</v>
      </c>
      <c r="I197" s="685" t="s">
        <v>402</v>
      </c>
      <c r="J197" s="686">
        <v>44915</v>
      </c>
      <c r="K197" s="240" t="s">
        <v>357</v>
      </c>
      <c r="L197" s="240" t="s">
        <v>357</v>
      </c>
      <c r="M197" s="240" t="s">
        <v>357</v>
      </c>
      <c r="N197" s="687">
        <v>44915</v>
      </c>
      <c r="O197" s="240">
        <v>44946</v>
      </c>
      <c r="P197" s="277" t="s">
        <v>358</v>
      </c>
    </row>
    <row r="198" spans="1:16" s="115" customFormat="1" ht="19.350000000000001" customHeight="1" outlineLevel="2">
      <c r="A198" s="647"/>
      <c r="B198" s="680" t="s">
        <v>1035</v>
      </c>
      <c r="C198" s="681" t="s">
        <v>1050</v>
      </c>
      <c r="D198" s="681">
        <v>4</v>
      </c>
      <c r="E198" s="216" t="s">
        <v>1037</v>
      </c>
      <c r="F198" s="683">
        <v>63</v>
      </c>
      <c r="G198" s="684" t="s">
        <v>1</v>
      </c>
      <c r="H198" s="216" t="s">
        <v>347</v>
      </c>
      <c r="I198" s="688" t="s">
        <v>402</v>
      </c>
      <c r="J198" s="240">
        <v>45317</v>
      </c>
      <c r="K198" s="240" t="s">
        <v>357</v>
      </c>
      <c r="L198" s="240" t="s">
        <v>357</v>
      </c>
      <c r="M198" s="240" t="s">
        <v>357</v>
      </c>
      <c r="N198" s="189">
        <v>45317</v>
      </c>
      <c r="O198" s="240">
        <v>45280</v>
      </c>
      <c r="P198" s="277" t="s">
        <v>358</v>
      </c>
    </row>
    <row r="199" spans="1:16" s="115" customFormat="1" ht="19.350000000000001" customHeight="1" outlineLevel="2">
      <c r="A199" s="647"/>
      <c r="B199" s="680" t="s">
        <v>1035</v>
      </c>
      <c r="C199" s="681" t="s">
        <v>1036</v>
      </c>
      <c r="D199" s="681"/>
      <c r="E199" s="216" t="s">
        <v>1037</v>
      </c>
      <c r="F199" s="683">
        <v>63</v>
      </c>
      <c r="G199" s="684" t="s">
        <v>1</v>
      </c>
      <c r="H199" s="684" t="s">
        <v>347</v>
      </c>
      <c r="I199" s="685" t="s">
        <v>402</v>
      </c>
      <c r="J199" s="686">
        <v>45280</v>
      </c>
      <c r="K199" s="240" t="s">
        <v>357</v>
      </c>
      <c r="L199" s="240" t="s">
        <v>357</v>
      </c>
      <c r="M199" s="240" t="s">
        <v>357</v>
      </c>
      <c r="N199" s="687">
        <v>45280</v>
      </c>
      <c r="O199" s="240">
        <v>45280</v>
      </c>
      <c r="P199" s="277" t="s">
        <v>358</v>
      </c>
    </row>
    <row r="200" spans="1:16" s="115" customFormat="1" ht="19.350000000000001" customHeight="1" outlineLevel="2">
      <c r="A200" s="647"/>
      <c r="B200" s="680" t="s">
        <v>1054</v>
      </c>
      <c r="C200" s="681" t="s">
        <v>2878</v>
      </c>
      <c r="D200" s="681"/>
      <c r="E200" s="216" t="s">
        <v>1056</v>
      </c>
      <c r="F200" s="683">
        <v>5</v>
      </c>
      <c r="G200" s="684" t="s">
        <v>1</v>
      </c>
      <c r="H200" s="684" t="s">
        <v>465</v>
      </c>
      <c r="I200" s="685" t="s">
        <v>402</v>
      </c>
      <c r="J200" s="686">
        <v>44732</v>
      </c>
      <c r="K200" s="240" t="s">
        <v>357</v>
      </c>
      <c r="L200" s="240" t="s">
        <v>357</v>
      </c>
      <c r="M200" s="240" t="s">
        <v>357</v>
      </c>
      <c r="N200" s="687">
        <v>44732</v>
      </c>
      <c r="O200" s="240">
        <v>45317</v>
      </c>
      <c r="P200" s="277" t="s">
        <v>358</v>
      </c>
    </row>
    <row r="201" spans="1:16" s="115" customFormat="1" ht="19.350000000000001" customHeight="1" outlineLevel="2">
      <c r="A201" s="647"/>
      <c r="B201" s="680" t="s">
        <v>1054</v>
      </c>
      <c r="C201" s="681" t="s">
        <v>1055</v>
      </c>
      <c r="D201" s="681">
        <v>3</v>
      </c>
      <c r="E201" s="216" t="s">
        <v>1056</v>
      </c>
      <c r="F201" s="683">
        <v>63</v>
      </c>
      <c r="G201" s="684" t="s">
        <v>1</v>
      </c>
      <c r="H201" s="216" t="s">
        <v>347</v>
      </c>
      <c r="I201" s="688" t="s">
        <v>402</v>
      </c>
      <c r="J201" s="240">
        <v>45317</v>
      </c>
      <c r="K201" s="240" t="s">
        <v>357</v>
      </c>
      <c r="L201" s="240" t="s">
        <v>357</v>
      </c>
      <c r="M201" s="240" t="s">
        <v>357</v>
      </c>
      <c r="N201" s="189">
        <v>45317</v>
      </c>
      <c r="O201" s="240">
        <v>45317</v>
      </c>
      <c r="P201" s="277" t="s">
        <v>358</v>
      </c>
    </row>
    <row r="202" spans="1:16" s="115" customFormat="1" ht="19.350000000000001" customHeight="1" outlineLevel="2">
      <c r="A202" s="183"/>
      <c r="B202" s="680" t="s">
        <v>1062</v>
      </c>
      <c r="C202" s="681" t="s">
        <v>1063</v>
      </c>
      <c r="D202" s="681">
        <v>5</v>
      </c>
      <c r="E202" s="216" t="s">
        <v>1060</v>
      </c>
      <c r="F202" s="683">
        <v>68</v>
      </c>
      <c r="G202" s="684" t="s">
        <v>1</v>
      </c>
      <c r="H202" s="216" t="s">
        <v>347</v>
      </c>
      <c r="I202" s="688" t="s">
        <v>402</v>
      </c>
      <c r="J202" s="240">
        <v>45326</v>
      </c>
      <c r="K202" s="240" t="s">
        <v>357</v>
      </c>
      <c r="L202" s="240" t="s">
        <v>357</v>
      </c>
      <c r="M202" s="240" t="s">
        <v>357</v>
      </c>
      <c r="N202" s="189">
        <v>45326</v>
      </c>
      <c r="O202" s="240">
        <v>45326</v>
      </c>
      <c r="P202" s="277" t="s">
        <v>358</v>
      </c>
    </row>
    <row r="203" spans="1:16" s="115" customFormat="1" ht="19.350000000000001" customHeight="1" outlineLevel="2">
      <c r="A203" s="142"/>
      <c r="B203" s="680" t="s">
        <v>1062</v>
      </c>
      <c r="C203" s="681" t="s">
        <v>1063</v>
      </c>
      <c r="D203" s="681"/>
      <c r="E203" s="216" t="s">
        <v>2879</v>
      </c>
      <c r="F203" s="683">
        <v>5</v>
      </c>
      <c r="G203" s="684" t="s">
        <v>1</v>
      </c>
      <c r="H203" s="684" t="s">
        <v>371</v>
      </c>
      <c r="I203" s="685">
        <v>2011</v>
      </c>
      <c r="J203" s="402" t="s">
        <v>357</v>
      </c>
      <c r="K203" s="240">
        <v>44651</v>
      </c>
      <c r="L203" s="240">
        <v>44651</v>
      </c>
      <c r="M203" s="240">
        <v>44771</v>
      </c>
      <c r="N203" s="687">
        <v>44771</v>
      </c>
      <c r="O203" s="240">
        <v>44771</v>
      </c>
      <c r="P203" s="277" t="s">
        <v>350</v>
      </c>
    </row>
    <row r="204" spans="1:16" s="104" customFormat="1" ht="23.25" customHeight="1" outlineLevel="2">
      <c r="A204" s="143"/>
      <c r="B204" s="318" t="s">
        <v>1062</v>
      </c>
      <c r="C204" s="215" t="s">
        <v>1067</v>
      </c>
      <c r="D204" s="215"/>
      <c r="E204" s="216" t="s">
        <v>1068</v>
      </c>
      <c r="F204" s="679">
        <v>18</v>
      </c>
      <c r="G204" s="216" t="s">
        <v>1</v>
      </c>
      <c r="H204" s="216" t="s">
        <v>371</v>
      </c>
      <c r="I204" s="219" t="s">
        <v>372</v>
      </c>
      <c r="J204" s="240">
        <v>45161</v>
      </c>
      <c r="K204" s="240" t="s">
        <v>357</v>
      </c>
      <c r="L204" s="240" t="s">
        <v>357</v>
      </c>
      <c r="M204" s="240">
        <v>44974</v>
      </c>
      <c r="N204" s="191">
        <v>45026</v>
      </c>
      <c r="O204" s="240">
        <v>45026</v>
      </c>
      <c r="P204" s="277" t="s">
        <v>374</v>
      </c>
    </row>
    <row r="205" spans="1:16" s="104" customFormat="1" ht="23.25" customHeight="1" outlineLevel="2">
      <c r="A205" s="143"/>
      <c r="B205" s="318" t="s">
        <v>1062</v>
      </c>
      <c r="C205" s="215" t="s">
        <v>1059</v>
      </c>
      <c r="D205" s="215"/>
      <c r="E205" s="216" t="s">
        <v>1072</v>
      </c>
      <c r="F205" s="679">
        <v>32</v>
      </c>
      <c r="G205" s="216" t="s">
        <v>1</v>
      </c>
      <c r="H205" s="216" t="s">
        <v>347</v>
      </c>
      <c r="I205" s="219" t="s">
        <v>372</v>
      </c>
      <c r="J205" s="240">
        <v>45161</v>
      </c>
      <c r="K205" s="240" t="s">
        <v>357</v>
      </c>
      <c r="L205" s="240" t="s">
        <v>357</v>
      </c>
      <c r="M205" s="240">
        <v>44865</v>
      </c>
      <c r="N205" s="191">
        <v>44713</v>
      </c>
      <c r="O205" s="240">
        <v>45020</v>
      </c>
      <c r="P205" s="277" t="s">
        <v>358</v>
      </c>
    </row>
    <row r="206" spans="1:16" s="104" customFormat="1" ht="23.25" customHeight="1" outlineLevel="2">
      <c r="A206" s="143"/>
      <c r="B206" s="318" t="s">
        <v>1062</v>
      </c>
      <c r="C206" s="215" t="s">
        <v>1075</v>
      </c>
      <c r="D206" s="215"/>
      <c r="E206" s="216" t="s">
        <v>1076</v>
      </c>
      <c r="F206" s="679">
        <v>10</v>
      </c>
      <c r="G206" s="216" t="s">
        <v>1</v>
      </c>
      <c r="H206" s="216" t="s">
        <v>465</v>
      </c>
      <c r="I206" s="219" t="s">
        <v>402</v>
      </c>
      <c r="J206" s="199">
        <v>44732</v>
      </c>
      <c r="K206" s="240" t="s">
        <v>357</v>
      </c>
      <c r="L206" s="240" t="s">
        <v>357</v>
      </c>
      <c r="M206" s="240" t="s">
        <v>357</v>
      </c>
      <c r="N206" s="191">
        <v>44732</v>
      </c>
      <c r="O206" s="240">
        <v>45026</v>
      </c>
      <c r="P206" s="277" t="s">
        <v>374</v>
      </c>
    </row>
    <row r="207" spans="1:16" s="104" customFormat="1" ht="23.25" customHeight="1" outlineLevel="2">
      <c r="A207" s="143"/>
      <c r="B207" s="318" t="s">
        <v>1077</v>
      </c>
      <c r="C207" s="215" t="s">
        <v>1097</v>
      </c>
      <c r="D207" s="215">
        <v>5</v>
      </c>
      <c r="E207" s="216" t="s">
        <v>1098</v>
      </c>
      <c r="F207" s="679">
        <v>78</v>
      </c>
      <c r="G207" s="216" t="s">
        <v>1</v>
      </c>
      <c r="H207" s="216" t="s">
        <v>957</v>
      </c>
      <c r="I207" s="688" t="s">
        <v>402</v>
      </c>
      <c r="J207" s="240">
        <v>45326</v>
      </c>
      <c r="K207" s="240" t="s">
        <v>357</v>
      </c>
      <c r="L207" s="240" t="s">
        <v>357</v>
      </c>
      <c r="M207" s="240" t="s">
        <v>357</v>
      </c>
      <c r="N207" s="189">
        <v>45326</v>
      </c>
      <c r="O207" s="240">
        <v>45326</v>
      </c>
      <c r="P207" s="277" t="s">
        <v>358</v>
      </c>
    </row>
    <row r="208" spans="1:16" s="104" customFormat="1" ht="23.25" customHeight="1" outlineLevel="2">
      <c r="A208" s="143"/>
      <c r="B208" s="318" t="s">
        <v>1077</v>
      </c>
      <c r="C208" s="215" t="s">
        <v>1078</v>
      </c>
      <c r="D208" s="215"/>
      <c r="E208" s="216" t="s">
        <v>2880</v>
      </c>
      <c r="F208" s="678">
        <v>88</v>
      </c>
      <c r="G208" s="216" t="s">
        <v>392</v>
      </c>
      <c r="H208" s="216" t="s">
        <v>395</v>
      </c>
      <c r="I208" s="219" t="s">
        <v>402</v>
      </c>
      <c r="J208" s="199">
        <v>45280</v>
      </c>
      <c r="K208" s="240" t="s">
        <v>357</v>
      </c>
      <c r="L208" s="240" t="s">
        <v>357</v>
      </c>
      <c r="M208" s="240" t="s">
        <v>357</v>
      </c>
      <c r="N208" s="191">
        <v>45280</v>
      </c>
      <c r="O208" s="240">
        <v>45280</v>
      </c>
      <c r="P208" s="277" t="s">
        <v>358</v>
      </c>
    </row>
    <row r="209" spans="1:16" s="104" customFormat="1" ht="19.5" customHeight="1" outlineLevel="2">
      <c r="A209" s="143"/>
      <c r="B209" s="318" t="s">
        <v>1077</v>
      </c>
      <c r="C209" s="215" t="s">
        <v>1078</v>
      </c>
      <c r="D209" s="215"/>
      <c r="E209" s="216" t="s">
        <v>1079</v>
      </c>
      <c r="F209" s="678">
        <v>80</v>
      </c>
      <c r="G209" s="216" t="s">
        <v>1</v>
      </c>
      <c r="H209" s="216" t="s">
        <v>347</v>
      </c>
      <c r="I209" s="219" t="s">
        <v>402</v>
      </c>
      <c r="J209" s="199">
        <v>45280</v>
      </c>
      <c r="K209" s="240" t="s">
        <v>357</v>
      </c>
      <c r="L209" s="240" t="s">
        <v>357</v>
      </c>
      <c r="M209" s="240" t="s">
        <v>357</v>
      </c>
      <c r="N209" s="191">
        <v>45280</v>
      </c>
      <c r="O209" s="240">
        <v>45280</v>
      </c>
      <c r="P209" s="277" t="s">
        <v>358</v>
      </c>
    </row>
    <row r="210" spans="1:16" s="104" customFormat="1" ht="19.5" customHeight="1" outlineLevel="2">
      <c r="A210" s="143"/>
      <c r="B210" s="318" t="s">
        <v>1077</v>
      </c>
      <c r="C210" s="215" t="s">
        <v>1083</v>
      </c>
      <c r="D210" s="215"/>
      <c r="E210" s="216" t="s">
        <v>1084</v>
      </c>
      <c r="F210" s="678">
        <v>36</v>
      </c>
      <c r="G210" s="216" t="s">
        <v>1</v>
      </c>
      <c r="H210" s="216" t="s">
        <v>371</v>
      </c>
      <c r="I210" s="219">
        <v>2013</v>
      </c>
      <c r="J210" s="402" t="s">
        <v>357</v>
      </c>
      <c r="K210" s="240">
        <v>44664</v>
      </c>
      <c r="L210" s="240">
        <v>44664</v>
      </c>
      <c r="M210" s="240">
        <v>44727</v>
      </c>
      <c r="N210" s="191">
        <v>44727</v>
      </c>
      <c r="O210" s="240">
        <v>45000</v>
      </c>
      <c r="P210" s="277" t="s">
        <v>374</v>
      </c>
    </row>
    <row r="211" spans="1:16" s="115" customFormat="1" ht="19.5" customHeight="1" outlineLevel="2">
      <c r="A211" s="142"/>
      <c r="B211" s="680" t="s">
        <v>1077</v>
      </c>
      <c r="C211" s="681" t="s">
        <v>1078</v>
      </c>
      <c r="D211" s="681"/>
      <c r="E211" s="216" t="s">
        <v>1084</v>
      </c>
      <c r="F211" s="700">
        <v>36</v>
      </c>
      <c r="G211" s="684" t="s">
        <v>1</v>
      </c>
      <c r="H211" s="684" t="s">
        <v>371</v>
      </c>
      <c r="I211" s="685" t="s">
        <v>348</v>
      </c>
      <c r="J211" s="240">
        <v>44605</v>
      </c>
      <c r="K211" s="240">
        <v>44664</v>
      </c>
      <c r="L211" s="240">
        <v>44664</v>
      </c>
      <c r="M211" s="240">
        <v>44727</v>
      </c>
      <c r="N211" s="687">
        <v>44786</v>
      </c>
      <c r="O211" s="240">
        <v>45000</v>
      </c>
      <c r="P211" s="277" t="s">
        <v>374</v>
      </c>
    </row>
    <row r="212" spans="1:16" s="115" customFormat="1" ht="19.5" customHeight="1" outlineLevel="2">
      <c r="A212" s="142"/>
      <c r="B212" s="680" t="s">
        <v>1077</v>
      </c>
      <c r="C212" s="681" t="s">
        <v>2881</v>
      </c>
      <c r="D212" s="681"/>
      <c r="E212" s="216" t="s">
        <v>2882</v>
      </c>
      <c r="F212" s="700">
        <v>31</v>
      </c>
      <c r="G212" s="684" t="s">
        <v>1</v>
      </c>
      <c r="H212" s="684" t="s">
        <v>347</v>
      </c>
      <c r="I212" s="685" t="s">
        <v>372</v>
      </c>
      <c r="J212" s="240">
        <v>45161</v>
      </c>
      <c r="K212" s="240" t="s">
        <v>357</v>
      </c>
      <c r="L212" s="240" t="s">
        <v>357</v>
      </c>
      <c r="M212" s="240">
        <v>45161</v>
      </c>
      <c r="N212" s="687">
        <v>45161</v>
      </c>
      <c r="O212" s="240">
        <v>45161</v>
      </c>
      <c r="P212" s="277" t="s">
        <v>358</v>
      </c>
    </row>
    <row r="213" spans="1:16" s="115" customFormat="1" ht="19.5" customHeight="1" outlineLevel="2">
      <c r="A213" s="142"/>
      <c r="B213" s="690" t="s">
        <v>1091</v>
      </c>
      <c r="C213" s="681" t="s">
        <v>1075</v>
      </c>
      <c r="D213" s="681"/>
      <c r="E213" s="216" t="s">
        <v>1092</v>
      </c>
      <c r="F213" s="700">
        <v>31</v>
      </c>
      <c r="G213" s="684" t="s">
        <v>1</v>
      </c>
      <c r="H213" s="684" t="s">
        <v>371</v>
      </c>
      <c r="I213" s="685" t="s">
        <v>372</v>
      </c>
      <c r="J213" s="240">
        <v>45161</v>
      </c>
      <c r="K213" s="240" t="s">
        <v>357</v>
      </c>
      <c r="L213" s="240" t="s">
        <v>357</v>
      </c>
      <c r="M213" s="240">
        <v>45033</v>
      </c>
      <c r="N213" s="687">
        <v>45033</v>
      </c>
      <c r="O213" s="240">
        <v>45033</v>
      </c>
      <c r="P213" s="277" t="s">
        <v>374</v>
      </c>
    </row>
    <row r="214" spans="1:16" s="104" customFormat="1" ht="15" customHeight="1">
      <c r="A214" s="143"/>
      <c r="B214" s="319" t="s">
        <v>1091</v>
      </c>
      <c r="C214" s="225" t="s">
        <v>1075</v>
      </c>
      <c r="D214" s="225"/>
      <c r="E214" s="216" t="s">
        <v>1096</v>
      </c>
      <c r="F214" s="678">
        <v>18</v>
      </c>
      <c r="G214" s="216" t="s">
        <v>1</v>
      </c>
      <c r="H214" s="216" t="s">
        <v>465</v>
      </c>
      <c r="I214" s="219" t="s">
        <v>402</v>
      </c>
      <c r="J214" s="199">
        <v>44732</v>
      </c>
      <c r="K214" s="240" t="s">
        <v>357</v>
      </c>
      <c r="L214" s="240" t="s">
        <v>357</v>
      </c>
      <c r="M214" s="240" t="s">
        <v>357</v>
      </c>
      <c r="N214" s="191">
        <v>44732</v>
      </c>
      <c r="O214" s="240">
        <v>45033</v>
      </c>
      <c r="P214" s="277" t="s">
        <v>374</v>
      </c>
    </row>
    <row r="215" spans="1:16" s="104" customFormat="1" ht="15" customHeight="1">
      <c r="A215" s="143"/>
      <c r="B215" s="319" t="s">
        <v>1091</v>
      </c>
      <c r="C215" s="225" t="s">
        <v>1101</v>
      </c>
      <c r="D215" s="225"/>
      <c r="E215" s="216" t="s">
        <v>1102</v>
      </c>
      <c r="F215" s="678">
        <v>62</v>
      </c>
      <c r="G215" s="216" t="s">
        <v>1</v>
      </c>
      <c r="H215" s="216" t="s">
        <v>347</v>
      </c>
      <c r="I215" s="219" t="s">
        <v>372</v>
      </c>
      <c r="J215" s="240">
        <v>45161</v>
      </c>
      <c r="K215" s="240" t="s">
        <v>357</v>
      </c>
      <c r="L215" s="240" t="s">
        <v>357</v>
      </c>
      <c r="M215" s="240">
        <v>45124</v>
      </c>
      <c r="N215" s="191">
        <v>45124</v>
      </c>
      <c r="O215" s="240">
        <v>45124</v>
      </c>
      <c r="P215" s="277" t="s">
        <v>374</v>
      </c>
    </row>
    <row r="216" spans="1:16" s="104" customFormat="1" ht="15" customHeight="1">
      <c r="A216" s="143"/>
      <c r="B216" s="319" t="s">
        <v>1091</v>
      </c>
      <c r="C216" s="225" t="s">
        <v>1106</v>
      </c>
      <c r="D216" s="225"/>
      <c r="E216" s="216" t="s">
        <v>1107</v>
      </c>
      <c r="F216" s="678">
        <v>55</v>
      </c>
      <c r="G216" s="216" t="s">
        <v>1</v>
      </c>
      <c r="H216" s="216" t="s">
        <v>957</v>
      </c>
      <c r="I216" s="219" t="s">
        <v>372</v>
      </c>
      <c r="J216" s="240">
        <v>45161</v>
      </c>
      <c r="K216" s="240" t="s">
        <v>357</v>
      </c>
      <c r="L216" s="240" t="s">
        <v>357</v>
      </c>
      <c r="M216" s="240">
        <v>45096</v>
      </c>
      <c r="N216" s="191">
        <v>45160</v>
      </c>
      <c r="O216" s="240">
        <v>45152</v>
      </c>
      <c r="P216" s="277" t="s">
        <v>374</v>
      </c>
    </row>
    <row r="217" spans="1:16" s="115" customFormat="1" ht="15" customHeight="1">
      <c r="A217" s="142"/>
      <c r="B217" s="690" t="s">
        <v>1112</v>
      </c>
      <c r="C217" s="731" t="s">
        <v>1113</v>
      </c>
      <c r="D217" s="731"/>
      <c r="E217" s="216" t="s">
        <v>1114</v>
      </c>
      <c r="F217" s="700">
        <v>79</v>
      </c>
      <c r="G217" s="684" t="s">
        <v>1</v>
      </c>
      <c r="H217" s="684" t="s">
        <v>347</v>
      </c>
      <c r="I217" s="685">
        <v>2013</v>
      </c>
      <c r="J217" s="402" t="s">
        <v>357</v>
      </c>
      <c r="K217" s="240">
        <v>44712</v>
      </c>
      <c r="L217" s="240">
        <v>44712</v>
      </c>
      <c r="M217" s="240">
        <v>44804</v>
      </c>
      <c r="N217" s="687">
        <v>44804</v>
      </c>
      <c r="O217" s="240">
        <v>44957</v>
      </c>
      <c r="P217" s="277" t="s">
        <v>374</v>
      </c>
    </row>
    <row r="218" spans="1:16" s="115" customFormat="1" ht="15" customHeight="1">
      <c r="A218" s="142"/>
      <c r="B218" s="690" t="s">
        <v>1112</v>
      </c>
      <c r="C218" s="731" t="s">
        <v>1113</v>
      </c>
      <c r="D218" s="731"/>
      <c r="E218" s="216" t="s">
        <v>1118</v>
      </c>
      <c r="F218" s="700">
        <v>58</v>
      </c>
      <c r="G218" s="684" t="s">
        <v>1</v>
      </c>
      <c r="H218" s="684" t="s">
        <v>347</v>
      </c>
      <c r="I218" s="685" t="s">
        <v>402</v>
      </c>
      <c r="J218" s="686">
        <v>45280</v>
      </c>
      <c r="K218" s="240" t="s">
        <v>357</v>
      </c>
      <c r="L218" s="240" t="s">
        <v>357</v>
      </c>
      <c r="M218" s="240" t="s">
        <v>357</v>
      </c>
      <c r="N218" s="687">
        <v>45280</v>
      </c>
      <c r="O218" s="240">
        <v>45280</v>
      </c>
      <c r="P218" s="277" t="s">
        <v>358</v>
      </c>
    </row>
    <row r="219" spans="1:16" s="115" customFormat="1" ht="15" customHeight="1">
      <c r="A219" s="142"/>
      <c r="B219" s="690" t="s">
        <v>1112</v>
      </c>
      <c r="C219" s="731" t="s">
        <v>1113</v>
      </c>
      <c r="D219" s="731"/>
      <c r="E219" s="216" t="s">
        <v>1122</v>
      </c>
      <c r="F219" s="700">
        <v>20</v>
      </c>
      <c r="G219" s="684" t="s">
        <v>1</v>
      </c>
      <c r="H219" s="684" t="s">
        <v>401</v>
      </c>
      <c r="I219" s="685" t="s">
        <v>402</v>
      </c>
      <c r="J219" s="686">
        <v>44915</v>
      </c>
      <c r="K219" s="240" t="s">
        <v>357</v>
      </c>
      <c r="L219" s="240" t="s">
        <v>357</v>
      </c>
      <c r="M219" s="240" t="s">
        <v>357</v>
      </c>
      <c r="N219" s="687">
        <v>44915</v>
      </c>
      <c r="O219" s="240">
        <v>44926</v>
      </c>
      <c r="P219" s="277" t="s">
        <v>358</v>
      </c>
    </row>
    <row r="220" spans="1:16" s="104" customFormat="1" ht="19.5" customHeight="1" outlineLevel="2">
      <c r="A220" s="143"/>
      <c r="B220" s="318" t="s">
        <v>1112</v>
      </c>
      <c r="C220" s="215" t="s">
        <v>1113</v>
      </c>
      <c r="D220" s="215"/>
      <c r="E220" s="216" t="s">
        <v>1122</v>
      </c>
      <c r="F220" s="679">
        <v>100</v>
      </c>
      <c r="G220" s="216" t="s">
        <v>1</v>
      </c>
      <c r="H220" s="216" t="s">
        <v>347</v>
      </c>
      <c r="I220" s="219" t="s">
        <v>402</v>
      </c>
      <c r="J220" s="199">
        <v>45280</v>
      </c>
      <c r="K220" s="240" t="s">
        <v>357</v>
      </c>
      <c r="L220" s="240" t="s">
        <v>357</v>
      </c>
      <c r="M220" s="240" t="s">
        <v>357</v>
      </c>
      <c r="N220" s="191">
        <v>45280</v>
      </c>
      <c r="O220" s="240">
        <v>44926</v>
      </c>
      <c r="P220" s="277" t="s">
        <v>358</v>
      </c>
    </row>
    <row r="221" spans="1:16" s="104" customFormat="1" ht="19.5" customHeight="1" outlineLevel="2">
      <c r="A221" s="143"/>
      <c r="B221" s="318" t="s">
        <v>1112</v>
      </c>
      <c r="C221" s="215" t="s">
        <v>1113</v>
      </c>
      <c r="D221" s="215"/>
      <c r="E221" s="216" t="s">
        <v>1122</v>
      </c>
      <c r="F221" s="679">
        <v>26</v>
      </c>
      <c r="G221" s="216" t="s">
        <v>1</v>
      </c>
      <c r="H221" s="216" t="s">
        <v>371</v>
      </c>
      <c r="I221" s="219" t="s">
        <v>348</v>
      </c>
      <c r="J221" s="240">
        <v>44605</v>
      </c>
      <c r="K221" s="240">
        <v>44878</v>
      </c>
      <c r="L221" s="240">
        <v>44908</v>
      </c>
      <c r="M221" s="240">
        <v>44908</v>
      </c>
      <c r="N221" s="191">
        <v>44908</v>
      </c>
      <c r="O221" s="240">
        <v>44926</v>
      </c>
      <c r="P221" s="277" t="s">
        <v>358</v>
      </c>
    </row>
    <row r="222" spans="1:16" s="104" customFormat="1" ht="19.5" customHeight="1" outlineLevel="2">
      <c r="A222" s="143"/>
      <c r="B222" s="318" t="s">
        <v>1112</v>
      </c>
      <c r="C222" s="215" t="s">
        <v>1113</v>
      </c>
      <c r="D222" s="215"/>
      <c r="E222" s="216" t="s">
        <v>1122</v>
      </c>
      <c r="F222" s="679">
        <v>80</v>
      </c>
      <c r="G222" s="216" t="s">
        <v>1</v>
      </c>
      <c r="H222" s="216" t="s">
        <v>347</v>
      </c>
      <c r="I222" s="219" t="s">
        <v>372</v>
      </c>
      <c r="J222" s="240">
        <v>45161</v>
      </c>
      <c r="K222" s="240" t="s">
        <v>357</v>
      </c>
      <c r="L222" s="240" t="s">
        <v>357</v>
      </c>
      <c r="M222" s="240">
        <v>44908</v>
      </c>
      <c r="N222" s="191">
        <v>44926</v>
      </c>
      <c r="O222" s="240">
        <v>44926</v>
      </c>
      <c r="P222" s="277" t="s">
        <v>358</v>
      </c>
    </row>
    <row r="223" spans="1:16" s="104" customFormat="1" ht="19.5" customHeight="1" outlineLevel="2">
      <c r="A223" s="143"/>
      <c r="B223" s="318" t="s">
        <v>1112</v>
      </c>
      <c r="C223" s="215" t="s">
        <v>1113</v>
      </c>
      <c r="D223" s="215"/>
      <c r="E223" s="216" t="s">
        <v>2883</v>
      </c>
      <c r="F223" s="679">
        <v>42</v>
      </c>
      <c r="G223" s="216" t="s">
        <v>1</v>
      </c>
      <c r="H223" s="216" t="s">
        <v>347</v>
      </c>
      <c r="I223" s="219">
        <v>2013</v>
      </c>
      <c r="J223" s="402" t="s">
        <v>357</v>
      </c>
      <c r="K223" s="240">
        <v>44713</v>
      </c>
      <c r="L223" s="240">
        <v>44746</v>
      </c>
      <c r="M223" s="240">
        <v>44746</v>
      </c>
      <c r="N223" s="191">
        <v>44746</v>
      </c>
      <c r="O223" s="240">
        <v>44746</v>
      </c>
      <c r="P223" s="277" t="s">
        <v>374</v>
      </c>
    </row>
    <row r="224" spans="1:16" s="104" customFormat="1" ht="19.5" customHeight="1" outlineLevel="2">
      <c r="A224" s="143"/>
      <c r="B224" s="318" t="s">
        <v>1112</v>
      </c>
      <c r="C224" s="215" t="s">
        <v>1113</v>
      </c>
      <c r="D224" s="215">
        <v>4</v>
      </c>
      <c r="E224" s="216" t="s">
        <v>1131</v>
      </c>
      <c r="F224" s="679">
        <v>100</v>
      </c>
      <c r="G224" s="684" t="s">
        <v>392</v>
      </c>
      <c r="H224" s="216" t="s">
        <v>395</v>
      </c>
      <c r="I224" s="688" t="s">
        <v>402</v>
      </c>
      <c r="J224" s="240">
        <v>45317</v>
      </c>
      <c r="K224" s="240" t="s">
        <v>357</v>
      </c>
      <c r="L224" s="240" t="s">
        <v>357</v>
      </c>
      <c r="M224" s="240" t="s">
        <v>357</v>
      </c>
      <c r="N224" s="189">
        <v>45317</v>
      </c>
      <c r="O224" s="240">
        <v>45317</v>
      </c>
      <c r="P224" s="277" t="s">
        <v>358</v>
      </c>
    </row>
    <row r="225" spans="1:16" s="104" customFormat="1" ht="19.5" customHeight="1" outlineLevel="2">
      <c r="A225" s="143"/>
      <c r="B225" s="318" t="s">
        <v>1112</v>
      </c>
      <c r="C225" s="215" t="s">
        <v>1113</v>
      </c>
      <c r="D225" s="322"/>
      <c r="E225" s="412" t="s">
        <v>1135</v>
      </c>
      <c r="F225" s="679">
        <v>11</v>
      </c>
      <c r="G225" s="216" t="s">
        <v>1</v>
      </c>
      <c r="H225" s="216" t="s">
        <v>371</v>
      </c>
      <c r="I225" s="219" t="s">
        <v>372</v>
      </c>
      <c r="J225" s="240">
        <v>45161</v>
      </c>
      <c r="K225" s="240" t="s">
        <v>357</v>
      </c>
      <c r="L225" s="240" t="s">
        <v>357</v>
      </c>
      <c r="M225" s="240">
        <v>44697</v>
      </c>
      <c r="N225" s="191">
        <v>44697</v>
      </c>
      <c r="O225" s="240">
        <v>45020</v>
      </c>
      <c r="P225" s="277" t="s">
        <v>358</v>
      </c>
    </row>
    <row r="226" spans="1:16" s="104" customFormat="1" ht="33.75" customHeight="1" outlineLevel="2">
      <c r="A226" s="143"/>
      <c r="B226" s="318" t="s">
        <v>1139</v>
      </c>
      <c r="C226" s="215" t="s">
        <v>1113</v>
      </c>
      <c r="D226" s="215"/>
      <c r="E226" s="216" t="s">
        <v>1140</v>
      </c>
      <c r="F226" s="679">
        <v>55</v>
      </c>
      <c r="G226" s="216" t="s">
        <v>1</v>
      </c>
      <c r="H226" s="216" t="s">
        <v>347</v>
      </c>
      <c r="I226" s="218">
        <v>2013</v>
      </c>
      <c r="J226" s="402" t="s">
        <v>357</v>
      </c>
      <c r="K226" s="240">
        <v>44804</v>
      </c>
      <c r="L226" s="240">
        <v>44804</v>
      </c>
      <c r="M226" s="240">
        <v>44804</v>
      </c>
      <c r="N226" s="191">
        <v>44804</v>
      </c>
      <c r="O226" s="240">
        <v>45016</v>
      </c>
      <c r="P226" s="277" t="s">
        <v>374</v>
      </c>
    </row>
    <row r="227" spans="1:16" s="104" customFormat="1" ht="19.5" customHeight="1" outlineLevel="2">
      <c r="A227" s="143"/>
      <c r="B227" s="324" t="s">
        <v>1139</v>
      </c>
      <c r="C227" s="226" t="s">
        <v>1113</v>
      </c>
      <c r="D227" s="226"/>
      <c r="E227" s="216" t="s">
        <v>1140</v>
      </c>
      <c r="F227" s="679">
        <v>24</v>
      </c>
      <c r="G227" s="216" t="s">
        <v>1</v>
      </c>
      <c r="H227" s="216" t="s">
        <v>371</v>
      </c>
      <c r="I227" s="216" t="s">
        <v>409</v>
      </c>
      <c r="J227" s="402" t="s">
        <v>357</v>
      </c>
      <c r="K227" s="240">
        <v>44804</v>
      </c>
      <c r="L227" s="240">
        <v>44804</v>
      </c>
      <c r="M227" s="240">
        <v>44804</v>
      </c>
      <c r="N227" s="191">
        <v>45159</v>
      </c>
      <c r="O227" s="240">
        <v>45016</v>
      </c>
      <c r="P227" s="277" t="s">
        <v>374</v>
      </c>
    </row>
    <row r="228" spans="1:16" s="104" customFormat="1" ht="19.5" customHeight="1" outlineLevel="2">
      <c r="A228" s="143"/>
      <c r="B228" s="324" t="s">
        <v>1139</v>
      </c>
      <c r="C228" s="226" t="s">
        <v>1113</v>
      </c>
      <c r="D228" s="226"/>
      <c r="E228" s="216" t="s">
        <v>1144</v>
      </c>
      <c r="F228" s="679">
        <v>78</v>
      </c>
      <c r="G228" s="216" t="s">
        <v>392</v>
      </c>
      <c r="H228" s="216" t="s">
        <v>395</v>
      </c>
      <c r="I228" s="219" t="s">
        <v>372</v>
      </c>
      <c r="J228" s="240">
        <v>45161</v>
      </c>
      <c r="K228" s="240" t="s">
        <v>357</v>
      </c>
      <c r="L228" s="240" t="s">
        <v>357</v>
      </c>
      <c r="M228" s="240">
        <v>44958</v>
      </c>
      <c r="N228" s="191">
        <v>44926</v>
      </c>
      <c r="O228" s="240">
        <v>45069</v>
      </c>
      <c r="P228" s="277" t="s">
        <v>374</v>
      </c>
    </row>
    <row r="229" spans="1:16" s="104" customFormat="1" ht="19.5" customHeight="1" outlineLevel="2">
      <c r="A229" s="143"/>
      <c r="B229" s="324" t="s">
        <v>1139</v>
      </c>
      <c r="C229" s="215" t="s">
        <v>1113</v>
      </c>
      <c r="D229" s="215"/>
      <c r="E229" s="216" t="s">
        <v>1147</v>
      </c>
      <c r="F229" s="679">
        <v>80</v>
      </c>
      <c r="G229" s="216" t="s">
        <v>392</v>
      </c>
      <c r="H229" s="216" t="s">
        <v>395</v>
      </c>
      <c r="I229" s="219" t="s">
        <v>372</v>
      </c>
      <c r="J229" s="240">
        <v>45161</v>
      </c>
      <c r="K229" s="240" t="s">
        <v>357</v>
      </c>
      <c r="L229" s="240" t="s">
        <v>357</v>
      </c>
      <c r="M229" s="240">
        <v>44928</v>
      </c>
      <c r="N229" s="191">
        <v>44928</v>
      </c>
      <c r="O229" s="240">
        <v>44928</v>
      </c>
      <c r="P229" s="277" t="s">
        <v>358</v>
      </c>
    </row>
    <row r="230" spans="1:16" s="104" customFormat="1" ht="19.5" customHeight="1" outlineLevel="2">
      <c r="A230" s="143"/>
      <c r="B230" s="324" t="s">
        <v>1139</v>
      </c>
      <c r="C230" s="226" t="s">
        <v>1113</v>
      </c>
      <c r="D230" s="226"/>
      <c r="E230" s="216" t="s">
        <v>1151</v>
      </c>
      <c r="F230" s="679">
        <v>1</v>
      </c>
      <c r="G230" s="216" t="s">
        <v>1</v>
      </c>
      <c r="H230" s="216" t="s">
        <v>371</v>
      </c>
      <c r="I230" s="219" t="s">
        <v>372</v>
      </c>
      <c r="J230" s="240">
        <v>45161</v>
      </c>
      <c r="K230" s="240" t="s">
        <v>357</v>
      </c>
      <c r="L230" s="240" t="s">
        <v>357</v>
      </c>
      <c r="M230" s="240">
        <v>44804</v>
      </c>
      <c r="N230" s="191">
        <v>44804</v>
      </c>
      <c r="O230" s="240">
        <v>45016</v>
      </c>
      <c r="P230" s="277" t="s">
        <v>374</v>
      </c>
    </row>
    <row r="231" spans="1:16" s="104" customFormat="1" ht="19.5" customHeight="1" outlineLevel="2">
      <c r="A231" s="143"/>
      <c r="B231" s="324" t="s">
        <v>1139</v>
      </c>
      <c r="C231" s="215" t="s">
        <v>1113</v>
      </c>
      <c r="D231" s="215"/>
      <c r="E231" s="216" t="s">
        <v>1152</v>
      </c>
      <c r="F231" s="679">
        <v>78</v>
      </c>
      <c r="G231" s="216" t="s">
        <v>392</v>
      </c>
      <c r="H231" s="216" t="s">
        <v>395</v>
      </c>
      <c r="I231" s="219" t="s">
        <v>372</v>
      </c>
      <c r="J231" s="240">
        <v>45161</v>
      </c>
      <c r="K231" s="240" t="s">
        <v>357</v>
      </c>
      <c r="L231" s="240" t="s">
        <v>357</v>
      </c>
      <c r="M231" s="240">
        <v>45014</v>
      </c>
      <c r="N231" s="191">
        <v>45014</v>
      </c>
      <c r="O231" s="240">
        <v>45069</v>
      </c>
      <c r="P231" s="277" t="s">
        <v>374</v>
      </c>
    </row>
    <row r="232" spans="1:16" s="104" customFormat="1" ht="19.5" customHeight="1" outlineLevel="2">
      <c r="A232" s="143"/>
      <c r="B232" s="318" t="s">
        <v>1155</v>
      </c>
      <c r="C232" s="215" t="s">
        <v>1113</v>
      </c>
      <c r="D232" s="215"/>
      <c r="E232" s="216" t="s">
        <v>1156</v>
      </c>
      <c r="F232" s="678">
        <v>6</v>
      </c>
      <c r="G232" s="216" t="s">
        <v>1</v>
      </c>
      <c r="H232" s="216" t="s">
        <v>371</v>
      </c>
      <c r="I232" s="219" t="s">
        <v>348</v>
      </c>
      <c r="J232" s="240">
        <v>44605</v>
      </c>
      <c r="K232" s="240">
        <v>44755</v>
      </c>
      <c r="L232" s="240">
        <v>44786</v>
      </c>
      <c r="M232" s="240">
        <v>44786</v>
      </c>
      <c r="N232" s="191">
        <v>44865</v>
      </c>
      <c r="O232" s="240">
        <v>44865</v>
      </c>
      <c r="P232" s="277" t="s">
        <v>374</v>
      </c>
    </row>
    <row r="233" spans="1:16" s="104" customFormat="1" ht="19.5" customHeight="1" outlineLevel="2">
      <c r="A233" s="143"/>
      <c r="B233" s="318" t="s">
        <v>1155</v>
      </c>
      <c r="C233" s="215" t="s">
        <v>1113</v>
      </c>
      <c r="D233" s="215"/>
      <c r="E233" s="216" t="s">
        <v>1156</v>
      </c>
      <c r="F233" s="678">
        <v>4</v>
      </c>
      <c r="G233" s="216" t="s">
        <v>1</v>
      </c>
      <c r="H233" s="216" t="s">
        <v>371</v>
      </c>
      <c r="I233" s="219" t="s">
        <v>348</v>
      </c>
      <c r="J233" s="240">
        <v>44605</v>
      </c>
      <c r="K233" s="240">
        <v>44755</v>
      </c>
      <c r="L233" s="240">
        <v>44786</v>
      </c>
      <c r="M233" s="240">
        <v>44786</v>
      </c>
      <c r="N233" s="191">
        <v>44834</v>
      </c>
      <c r="O233" s="240">
        <v>44865</v>
      </c>
      <c r="P233" s="277" t="s">
        <v>374</v>
      </c>
    </row>
    <row r="234" spans="1:16" s="104" customFormat="1" ht="19.5" customHeight="1" outlineLevel="2">
      <c r="A234" s="143"/>
      <c r="B234" s="318" t="s">
        <v>1155</v>
      </c>
      <c r="C234" s="215" t="s">
        <v>1113</v>
      </c>
      <c r="D234" s="215"/>
      <c r="E234" s="216" t="s">
        <v>1156</v>
      </c>
      <c r="F234" s="679">
        <v>80</v>
      </c>
      <c r="G234" s="216" t="s">
        <v>1</v>
      </c>
      <c r="H234" s="216" t="s">
        <v>347</v>
      </c>
      <c r="I234" s="219" t="s">
        <v>348</v>
      </c>
      <c r="J234" s="240">
        <v>44605</v>
      </c>
      <c r="K234" s="240">
        <v>44755</v>
      </c>
      <c r="L234" s="240">
        <v>44786</v>
      </c>
      <c r="M234" s="240">
        <v>44786</v>
      </c>
      <c r="N234" s="191">
        <v>44902</v>
      </c>
      <c r="O234" s="240">
        <v>44865</v>
      </c>
      <c r="P234" s="277" t="s">
        <v>374</v>
      </c>
    </row>
    <row r="235" spans="1:16" s="104" customFormat="1" ht="19.5" customHeight="1" outlineLevel="2">
      <c r="A235" s="143"/>
      <c r="B235" s="318" t="s">
        <v>1155</v>
      </c>
      <c r="C235" s="215" t="s">
        <v>1113</v>
      </c>
      <c r="D235" s="215"/>
      <c r="E235" s="216" t="s">
        <v>2884</v>
      </c>
      <c r="F235" s="679">
        <v>60</v>
      </c>
      <c r="G235" s="216" t="s">
        <v>1</v>
      </c>
      <c r="H235" s="216" t="s">
        <v>347</v>
      </c>
      <c r="I235" s="219">
        <v>2013</v>
      </c>
      <c r="J235" s="402" t="s">
        <v>357</v>
      </c>
      <c r="K235" s="240">
        <v>44438</v>
      </c>
      <c r="L235" s="240">
        <v>44620</v>
      </c>
      <c r="M235" s="240">
        <v>44620</v>
      </c>
      <c r="N235" s="191">
        <v>44697</v>
      </c>
      <c r="O235" s="240">
        <v>44697</v>
      </c>
      <c r="P235" s="277" t="s">
        <v>350</v>
      </c>
    </row>
    <row r="236" spans="1:16" s="104" customFormat="1" ht="19.5" customHeight="1" outlineLevel="2">
      <c r="A236" s="143"/>
      <c r="B236" s="318" t="s">
        <v>1155</v>
      </c>
      <c r="C236" s="215" t="s">
        <v>1113</v>
      </c>
      <c r="D236" s="215"/>
      <c r="E236" s="216" t="s">
        <v>1165</v>
      </c>
      <c r="F236" s="679">
        <v>5</v>
      </c>
      <c r="G236" s="216" t="s">
        <v>1</v>
      </c>
      <c r="H236" s="216" t="s">
        <v>371</v>
      </c>
      <c r="I236" s="219" t="s">
        <v>372</v>
      </c>
      <c r="J236" s="240">
        <v>45161</v>
      </c>
      <c r="K236" s="240" t="s">
        <v>357</v>
      </c>
      <c r="L236" s="240" t="s">
        <v>357</v>
      </c>
      <c r="M236" s="240">
        <v>44944</v>
      </c>
      <c r="N236" s="191">
        <v>44944</v>
      </c>
      <c r="O236" s="240">
        <v>44875</v>
      </c>
      <c r="P236" s="277" t="s">
        <v>374</v>
      </c>
    </row>
    <row r="237" spans="1:16" s="104" customFormat="1" ht="19.5" customHeight="1" outlineLevel="2">
      <c r="A237" s="143"/>
      <c r="B237" s="318" t="s">
        <v>1155</v>
      </c>
      <c r="C237" s="215" t="s">
        <v>1113</v>
      </c>
      <c r="D237" s="215"/>
      <c r="E237" s="216" t="s">
        <v>1169</v>
      </c>
      <c r="F237" s="679">
        <v>29</v>
      </c>
      <c r="G237" s="216" t="s">
        <v>1</v>
      </c>
      <c r="H237" s="216" t="s">
        <v>371</v>
      </c>
      <c r="I237" s="219" t="s">
        <v>372</v>
      </c>
      <c r="J237" s="240">
        <v>45161</v>
      </c>
      <c r="K237" s="240" t="s">
        <v>357</v>
      </c>
      <c r="L237" s="240" t="s">
        <v>357</v>
      </c>
      <c r="M237" s="240">
        <v>44958</v>
      </c>
      <c r="N237" s="191">
        <v>44880</v>
      </c>
      <c r="O237" s="240">
        <v>44880</v>
      </c>
      <c r="P237" s="277" t="s">
        <v>374</v>
      </c>
    </row>
    <row r="238" spans="1:16" s="104" customFormat="1" ht="19.5" customHeight="1" outlineLevel="2">
      <c r="A238" s="143"/>
      <c r="B238" s="318" t="s">
        <v>1155</v>
      </c>
      <c r="C238" s="215" t="s">
        <v>1113</v>
      </c>
      <c r="D238" s="215"/>
      <c r="E238" s="216" t="s">
        <v>2885</v>
      </c>
      <c r="F238" s="679">
        <v>80</v>
      </c>
      <c r="G238" s="216" t="s">
        <v>392</v>
      </c>
      <c r="H238" s="216" t="s">
        <v>395</v>
      </c>
      <c r="I238" s="219" t="s">
        <v>372</v>
      </c>
      <c r="J238" s="240">
        <v>45161</v>
      </c>
      <c r="K238" s="240" t="s">
        <v>357</v>
      </c>
      <c r="L238" s="240" t="s">
        <v>357</v>
      </c>
      <c r="M238" s="240">
        <v>44958</v>
      </c>
      <c r="N238" s="191">
        <v>44958</v>
      </c>
      <c r="O238" s="240">
        <v>44958</v>
      </c>
      <c r="P238" s="277" t="s">
        <v>358</v>
      </c>
    </row>
    <row r="239" spans="1:16" s="104" customFormat="1" ht="19.5" customHeight="1" outlineLevel="2">
      <c r="A239" s="143"/>
      <c r="B239" s="318" t="s">
        <v>1155</v>
      </c>
      <c r="C239" s="215" t="s">
        <v>1113</v>
      </c>
      <c r="D239" s="215"/>
      <c r="E239" s="216" t="s">
        <v>1173</v>
      </c>
      <c r="F239" s="679">
        <v>20</v>
      </c>
      <c r="G239" s="216" t="s">
        <v>1</v>
      </c>
      <c r="H239" s="216" t="s">
        <v>371</v>
      </c>
      <c r="I239" s="219" t="s">
        <v>372</v>
      </c>
      <c r="J239" s="240">
        <v>45161</v>
      </c>
      <c r="K239" s="240" t="s">
        <v>357</v>
      </c>
      <c r="L239" s="240" t="s">
        <v>357</v>
      </c>
      <c r="M239" s="240">
        <v>45108</v>
      </c>
      <c r="N239" s="191">
        <v>45108</v>
      </c>
      <c r="O239" s="240">
        <v>44956</v>
      </c>
      <c r="P239" s="277" t="s">
        <v>374</v>
      </c>
    </row>
    <row r="240" spans="1:16" s="104" customFormat="1" ht="19.5" customHeight="1" outlineLevel="2">
      <c r="A240" s="143"/>
      <c r="B240" s="318" t="s">
        <v>1155</v>
      </c>
      <c r="C240" s="215" t="s">
        <v>1113</v>
      </c>
      <c r="D240" s="215"/>
      <c r="E240" s="217" t="s">
        <v>1177</v>
      </c>
      <c r="F240" s="679">
        <v>80</v>
      </c>
      <c r="G240" s="216" t="s">
        <v>1</v>
      </c>
      <c r="H240" s="216" t="s">
        <v>347</v>
      </c>
      <c r="I240" s="219" t="s">
        <v>372</v>
      </c>
      <c r="J240" s="240">
        <v>45161</v>
      </c>
      <c r="K240" s="240" t="s">
        <v>357</v>
      </c>
      <c r="L240" s="240" t="s">
        <v>357</v>
      </c>
      <c r="M240" s="240">
        <v>45161</v>
      </c>
      <c r="N240" s="191">
        <v>45161</v>
      </c>
      <c r="O240" s="240">
        <v>45161</v>
      </c>
      <c r="P240" s="277" t="s">
        <v>358</v>
      </c>
    </row>
    <row r="241" spans="1:16" s="104" customFormat="1" ht="19.5" customHeight="1" outlineLevel="2">
      <c r="A241" s="143"/>
      <c r="B241" s="318" t="s">
        <v>1155</v>
      </c>
      <c r="C241" s="215" t="s">
        <v>1113</v>
      </c>
      <c r="D241" s="215"/>
      <c r="E241" s="216" t="s">
        <v>1181</v>
      </c>
      <c r="F241" s="679">
        <v>42</v>
      </c>
      <c r="G241" s="216" t="s">
        <v>392</v>
      </c>
      <c r="H241" s="216" t="s">
        <v>395</v>
      </c>
      <c r="I241" s="219" t="s">
        <v>372</v>
      </c>
      <c r="J241" s="240">
        <v>45161</v>
      </c>
      <c r="K241" s="240" t="s">
        <v>357</v>
      </c>
      <c r="L241" s="240" t="s">
        <v>357</v>
      </c>
      <c r="M241" s="240">
        <v>45139</v>
      </c>
      <c r="N241" s="191">
        <v>44880</v>
      </c>
      <c r="O241" s="240">
        <v>44880</v>
      </c>
      <c r="P241" s="277" t="s">
        <v>358</v>
      </c>
    </row>
    <row r="242" spans="1:16" s="104" customFormat="1" ht="19.5" customHeight="1" outlineLevel="2">
      <c r="A242" s="140"/>
      <c r="B242" s="318" t="s">
        <v>1186</v>
      </c>
      <c r="C242" s="215" t="s">
        <v>1187</v>
      </c>
      <c r="D242" s="215"/>
      <c r="E242" s="216" t="s">
        <v>1188</v>
      </c>
      <c r="F242" s="679">
        <v>80</v>
      </c>
      <c r="G242" s="216" t="s">
        <v>392</v>
      </c>
      <c r="H242" s="216" t="s">
        <v>395</v>
      </c>
      <c r="I242" s="219" t="s">
        <v>402</v>
      </c>
      <c r="J242" s="240">
        <v>45280</v>
      </c>
      <c r="K242" s="240" t="s">
        <v>357</v>
      </c>
      <c r="L242" s="240" t="s">
        <v>357</v>
      </c>
      <c r="M242" s="240" t="s">
        <v>357</v>
      </c>
      <c r="N242" s="191">
        <v>45280</v>
      </c>
      <c r="O242" s="240">
        <v>45280</v>
      </c>
      <c r="P242" s="277" t="s">
        <v>374</v>
      </c>
    </row>
    <row r="243" spans="1:16" s="104" customFormat="1" ht="19.5" customHeight="1" outlineLevel="2">
      <c r="A243" s="140"/>
      <c r="B243" s="318" t="s">
        <v>1186</v>
      </c>
      <c r="C243" s="215" t="s">
        <v>1192</v>
      </c>
      <c r="D243" s="215"/>
      <c r="E243" s="216" t="s">
        <v>1193</v>
      </c>
      <c r="F243" s="679">
        <v>80</v>
      </c>
      <c r="G243" s="216" t="s">
        <v>1</v>
      </c>
      <c r="H243" s="216" t="s">
        <v>347</v>
      </c>
      <c r="I243" s="219">
        <v>2013</v>
      </c>
      <c r="J243" s="240" t="s">
        <v>357</v>
      </c>
      <c r="K243" s="240">
        <v>44643</v>
      </c>
      <c r="L243" s="240">
        <v>44651</v>
      </c>
      <c r="M243" s="240">
        <v>44651</v>
      </c>
      <c r="N243" s="191">
        <v>44837</v>
      </c>
      <c r="O243" s="240">
        <v>44935</v>
      </c>
      <c r="P243" s="277" t="s">
        <v>374</v>
      </c>
    </row>
    <row r="244" spans="1:16" s="104" customFormat="1" ht="19.5" customHeight="1" outlineLevel="2">
      <c r="A244" s="140"/>
      <c r="B244" s="318" t="s">
        <v>1186</v>
      </c>
      <c r="C244" s="216" t="s">
        <v>1187</v>
      </c>
      <c r="D244" s="216">
        <v>3</v>
      </c>
      <c r="E244" s="216" t="s">
        <v>1197</v>
      </c>
      <c r="F244" s="679">
        <v>79</v>
      </c>
      <c r="G244" s="216" t="s">
        <v>1</v>
      </c>
      <c r="H244" s="684" t="s">
        <v>347</v>
      </c>
      <c r="I244" s="688" t="s">
        <v>402</v>
      </c>
      <c r="J244" s="240">
        <v>45317</v>
      </c>
      <c r="K244" s="240" t="s">
        <v>357</v>
      </c>
      <c r="L244" s="240" t="s">
        <v>357</v>
      </c>
      <c r="M244" s="240" t="s">
        <v>357</v>
      </c>
      <c r="N244" s="189">
        <v>45317</v>
      </c>
      <c r="O244" s="240">
        <v>45317</v>
      </c>
      <c r="P244" s="277" t="s">
        <v>358</v>
      </c>
    </row>
    <row r="245" spans="1:16" s="104" customFormat="1" ht="19.5" customHeight="1" outlineLevel="2">
      <c r="A245" s="140"/>
      <c r="B245" s="318" t="s">
        <v>1186</v>
      </c>
      <c r="C245" s="216" t="s">
        <v>1200</v>
      </c>
      <c r="D245" s="216">
        <v>4</v>
      </c>
      <c r="E245" s="216" t="s">
        <v>1201</v>
      </c>
      <c r="F245" s="679">
        <v>30</v>
      </c>
      <c r="G245" s="216" t="s">
        <v>1</v>
      </c>
      <c r="H245" s="216" t="s">
        <v>401</v>
      </c>
      <c r="I245" s="219" t="s">
        <v>402</v>
      </c>
      <c r="J245" s="240">
        <v>44952</v>
      </c>
      <c r="K245" s="240" t="s">
        <v>357</v>
      </c>
      <c r="L245" s="240" t="s">
        <v>357</v>
      </c>
      <c r="M245" s="240" t="s">
        <v>357</v>
      </c>
      <c r="N245" s="191">
        <v>44952</v>
      </c>
      <c r="O245" s="240">
        <v>44952</v>
      </c>
      <c r="P245" s="277" t="s">
        <v>358</v>
      </c>
    </row>
    <row r="246" spans="1:16" s="104" customFormat="1" ht="19.5" customHeight="1" outlineLevel="2">
      <c r="A246" s="140"/>
      <c r="B246" s="318" t="s">
        <v>1205</v>
      </c>
      <c r="C246" s="684" t="s">
        <v>2886</v>
      </c>
      <c r="D246" s="684"/>
      <c r="E246" s="217" t="s">
        <v>2887</v>
      </c>
      <c r="F246" s="683">
        <v>39</v>
      </c>
      <c r="G246" s="684" t="s">
        <v>1</v>
      </c>
      <c r="H246" s="684" t="s">
        <v>347</v>
      </c>
      <c r="I246" s="685">
        <v>2013</v>
      </c>
      <c r="J246" s="686" t="s">
        <v>357</v>
      </c>
      <c r="K246" s="240">
        <v>44500</v>
      </c>
      <c r="L246" s="240">
        <v>44607</v>
      </c>
      <c r="M246" s="240">
        <v>44607</v>
      </c>
      <c r="N246" s="687">
        <v>44607</v>
      </c>
      <c r="O246" s="240">
        <v>44666</v>
      </c>
      <c r="P246" s="277" t="s">
        <v>350</v>
      </c>
    </row>
    <row r="247" spans="1:16" s="104" customFormat="1" ht="19.5" customHeight="1" outlineLevel="2">
      <c r="A247" s="140"/>
      <c r="B247" s="318" t="s">
        <v>1205</v>
      </c>
      <c r="C247" s="684" t="s">
        <v>1206</v>
      </c>
      <c r="D247" s="684"/>
      <c r="E247" s="216" t="s">
        <v>1207</v>
      </c>
      <c r="F247" s="683">
        <v>78</v>
      </c>
      <c r="G247" s="684" t="s">
        <v>392</v>
      </c>
      <c r="H247" s="684" t="s">
        <v>395</v>
      </c>
      <c r="I247" s="685" t="s">
        <v>348</v>
      </c>
      <c r="J247" s="240">
        <v>44605</v>
      </c>
      <c r="K247" s="240">
        <v>44423</v>
      </c>
      <c r="L247" s="240">
        <v>44651</v>
      </c>
      <c r="M247" s="240">
        <v>44713</v>
      </c>
      <c r="N247" s="687">
        <v>44819</v>
      </c>
      <c r="O247" s="240">
        <v>44819</v>
      </c>
      <c r="P247" s="277" t="s">
        <v>374</v>
      </c>
    </row>
    <row r="248" spans="1:16" s="104" customFormat="1" ht="19.5" customHeight="1" outlineLevel="2">
      <c r="A248" s="140"/>
      <c r="B248" s="318" t="s">
        <v>1205</v>
      </c>
      <c r="C248" s="216" t="s">
        <v>1206</v>
      </c>
      <c r="D248" s="216">
        <v>1</v>
      </c>
      <c r="E248" s="216" t="s">
        <v>1210</v>
      </c>
      <c r="F248" s="679">
        <v>5</v>
      </c>
      <c r="G248" s="216" t="s">
        <v>1</v>
      </c>
      <c r="H248" s="684" t="s">
        <v>465</v>
      </c>
      <c r="I248" s="219" t="s">
        <v>402</v>
      </c>
      <c r="J248" s="199">
        <v>44714</v>
      </c>
      <c r="K248" s="240" t="s">
        <v>357</v>
      </c>
      <c r="L248" s="240" t="s">
        <v>357</v>
      </c>
      <c r="M248" s="240" t="s">
        <v>357</v>
      </c>
      <c r="N248" s="191">
        <v>44714</v>
      </c>
      <c r="O248" s="240">
        <v>44714</v>
      </c>
      <c r="P248" s="277" t="s">
        <v>358</v>
      </c>
    </row>
    <row r="249" spans="1:16" s="104" customFormat="1" ht="19.5" customHeight="1" outlineLevel="2">
      <c r="A249" s="140"/>
      <c r="B249" s="318" t="s">
        <v>1205</v>
      </c>
      <c r="C249" s="216" t="s">
        <v>1206</v>
      </c>
      <c r="D249" s="216"/>
      <c r="E249" s="216" t="s">
        <v>1210</v>
      </c>
      <c r="F249" s="679">
        <v>80</v>
      </c>
      <c r="G249" s="216" t="s">
        <v>1</v>
      </c>
      <c r="H249" s="684" t="s">
        <v>347</v>
      </c>
      <c r="I249" s="219" t="s">
        <v>402</v>
      </c>
      <c r="J249" s="199">
        <v>45280</v>
      </c>
      <c r="K249" s="240" t="s">
        <v>357</v>
      </c>
      <c r="L249" s="240" t="s">
        <v>357</v>
      </c>
      <c r="M249" s="240" t="s">
        <v>357</v>
      </c>
      <c r="N249" s="191">
        <v>45280</v>
      </c>
      <c r="O249" s="240">
        <v>44714</v>
      </c>
      <c r="P249" s="277" t="s">
        <v>358</v>
      </c>
    </row>
    <row r="250" spans="1:16" s="104" customFormat="1" ht="19.5" customHeight="1" outlineLevel="2">
      <c r="A250" s="140"/>
      <c r="B250" s="318" t="s">
        <v>1205</v>
      </c>
      <c r="C250" s="216" t="s">
        <v>2888</v>
      </c>
      <c r="D250" s="216">
        <v>1</v>
      </c>
      <c r="E250" s="216" t="s">
        <v>2889</v>
      </c>
      <c r="F250" s="683">
        <v>10</v>
      </c>
      <c r="G250" s="684" t="s">
        <v>392</v>
      </c>
      <c r="H250" s="684" t="s">
        <v>465</v>
      </c>
      <c r="I250" s="685" t="s">
        <v>402</v>
      </c>
      <c r="J250" s="686">
        <v>44714</v>
      </c>
      <c r="K250" s="240" t="s">
        <v>357</v>
      </c>
      <c r="L250" s="240" t="s">
        <v>357</v>
      </c>
      <c r="M250" s="240" t="s">
        <v>357</v>
      </c>
      <c r="N250" s="687">
        <v>44714</v>
      </c>
      <c r="O250" s="240">
        <v>44714</v>
      </c>
      <c r="P250" s="277" t="s">
        <v>358</v>
      </c>
    </row>
    <row r="251" spans="1:16" s="104" customFormat="1" ht="19.5" customHeight="1" outlineLevel="2">
      <c r="A251" s="140"/>
      <c r="B251" s="318" t="s">
        <v>1205</v>
      </c>
      <c r="C251" s="215" t="s">
        <v>1215</v>
      </c>
      <c r="D251" s="215"/>
      <c r="E251" s="216" t="s">
        <v>1216</v>
      </c>
      <c r="F251" s="679">
        <v>36</v>
      </c>
      <c r="G251" s="216" t="s">
        <v>1</v>
      </c>
      <c r="H251" s="216" t="s">
        <v>401</v>
      </c>
      <c r="I251" s="219" t="s">
        <v>402</v>
      </c>
      <c r="J251" s="240">
        <v>44915</v>
      </c>
      <c r="K251" s="240" t="s">
        <v>357</v>
      </c>
      <c r="L251" s="240" t="s">
        <v>357</v>
      </c>
      <c r="M251" s="240" t="s">
        <v>357</v>
      </c>
      <c r="N251" s="191">
        <v>44915</v>
      </c>
      <c r="O251" s="240">
        <v>44915</v>
      </c>
      <c r="P251" s="277" t="s">
        <v>358</v>
      </c>
    </row>
    <row r="252" spans="1:16" s="104" customFormat="1" ht="19.5" customHeight="1" outlineLevel="2">
      <c r="A252" s="140"/>
      <c r="B252" s="318" t="s">
        <v>1205</v>
      </c>
      <c r="C252" s="215" t="s">
        <v>1206</v>
      </c>
      <c r="D252" s="215"/>
      <c r="E252" s="216" t="s">
        <v>2890</v>
      </c>
      <c r="F252" s="679">
        <v>30</v>
      </c>
      <c r="G252" s="216" t="s">
        <v>1</v>
      </c>
      <c r="H252" s="216" t="s">
        <v>401</v>
      </c>
      <c r="I252" s="219" t="s">
        <v>402</v>
      </c>
      <c r="J252" s="240">
        <v>44915</v>
      </c>
      <c r="K252" s="240" t="s">
        <v>357</v>
      </c>
      <c r="L252" s="240" t="s">
        <v>357</v>
      </c>
      <c r="M252" s="240" t="s">
        <v>357</v>
      </c>
      <c r="N252" s="191">
        <v>44915</v>
      </c>
      <c r="O252" s="240">
        <v>44915</v>
      </c>
      <c r="P252" s="277" t="s">
        <v>358</v>
      </c>
    </row>
    <row r="253" spans="1:16" s="104" customFormat="1" ht="19.5" customHeight="1" outlineLevel="2">
      <c r="A253" s="140"/>
      <c r="B253" s="318" t="s">
        <v>1205</v>
      </c>
      <c r="C253" s="215" t="s">
        <v>1240</v>
      </c>
      <c r="D253" s="215"/>
      <c r="E253" s="216" t="s">
        <v>2891</v>
      </c>
      <c r="F253" s="679">
        <v>21</v>
      </c>
      <c r="G253" s="216" t="s">
        <v>1</v>
      </c>
      <c r="H253" s="216" t="s">
        <v>465</v>
      </c>
      <c r="I253" s="219" t="s">
        <v>402</v>
      </c>
      <c r="J253" s="240">
        <v>44732</v>
      </c>
      <c r="K253" s="240" t="s">
        <v>357</v>
      </c>
      <c r="L253" s="240" t="s">
        <v>357</v>
      </c>
      <c r="M253" s="240" t="s">
        <v>357</v>
      </c>
      <c r="N253" s="191">
        <v>44732</v>
      </c>
      <c r="O253" s="240">
        <v>44732</v>
      </c>
      <c r="P253" s="277" t="s">
        <v>358</v>
      </c>
    </row>
    <row r="254" spans="1:16" s="104" customFormat="1" ht="19.5" customHeight="1" outlineLevel="2">
      <c r="A254" s="140"/>
      <c r="B254" s="318" t="s">
        <v>1205</v>
      </c>
      <c r="C254" s="216" t="s">
        <v>1220</v>
      </c>
      <c r="D254" s="216"/>
      <c r="E254" s="216" t="s">
        <v>1221</v>
      </c>
      <c r="F254" s="683">
        <v>80</v>
      </c>
      <c r="G254" s="684" t="s">
        <v>1</v>
      </c>
      <c r="H254" s="684" t="s">
        <v>347</v>
      </c>
      <c r="I254" s="685" t="s">
        <v>402</v>
      </c>
      <c r="J254" s="686">
        <v>45280</v>
      </c>
      <c r="K254" s="240" t="s">
        <v>357</v>
      </c>
      <c r="L254" s="240" t="s">
        <v>357</v>
      </c>
      <c r="M254" s="240" t="s">
        <v>357</v>
      </c>
      <c r="N254" s="687">
        <v>45280</v>
      </c>
      <c r="O254" s="240">
        <v>45280</v>
      </c>
      <c r="P254" s="277" t="s">
        <v>358</v>
      </c>
    </row>
    <row r="255" spans="1:16" s="107" customFormat="1" ht="12.75" customHeight="1" outlineLevel="1">
      <c r="A255" s="241"/>
      <c r="B255" s="242" t="s">
        <v>1225</v>
      </c>
      <c r="C255" s="692">
        <f>COUNTA(B195:B254)</f>
        <v>60</v>
      </c>
      <c r="D255" s="692"/>
      <c r="E255" s="242" t="s">
        <v>1226</v>
      </c>
      <c r="F255" s="195">
        <f>SUM(F195:F254)</f>
        <v>2829</v>
      </c>
      <c r="G255" s="242"/>
      <c r="H255" s="242"/>
      <c r="I255" s="693"/>
      <c r="J255" s="694"/>
      <c r="K255" s="400"/>
      <c r="L255" s="400"/>
      <c r="M255" s="400"/>
      <c r="N255" s="695"/>
      <c r="O255" s="696"/>
      <c r="P255" s="697"/>
    </row>
    <row r="256" spans="1:16" s="104" customFormat="1" ht="12" outlineLevel="2">
      <c r="A256" s="143" t="s">
        <v>1227</v>
      </c>
      <c r="B256" s="318" t="s">
        <v>1228</v>
      </c>
      <c r="C256" s="215" t="s">
        <v>1229</v>
      </c>
      <c r="D256" s="215"/>
      <c r="E256" s="216" t="s">
        <v>1230</v>
      </c>
      <c r="F256" s="679">
        <v>15</v>
      </c>
      <c r="G256" s="216" t="s">
        <v>1</v>
      </c>
      <c r="H256" s="216" t="s">
        <v>371</v>
      </c>
      <c r="I256" s="219">
        <v>2013</v>
      </c>
      <c r="J256" s="402" t="s">
        <v>357</v>
      </c>
      <c r="K256" s="240">
        <v>44439</v>
      </c>
      <c r="L256" s="240">
        <v>44805</v>
      </c>
      <c r="M256" s="240">
        <v>44805</v>
      </c>
      <c r="N256" s="191">
        <v>44805</v>
      </c>
      <c r="O256" s="199">
        <v>44805</v>
      </c>
      <c r="P256" s="277" t="s">
        <v>374</v>
      </c>
    </row>
    <row r="257" spans="1:16" s="104" customFormat="1" ht="12" outlineLevel="2">
      <c r="A257" s="143"/>
      <c r="B257" s="318" t="s">
        <v>1234</v>
      </c>
      <c r="C257" s="215" t="s">
        <v>1235</v>
      </c>
      <c r="D257" s="215"/>
      <c r="E257" s="216" t="s">
        <v>1236</v>
      </c>
      <c r="F257" s="679">
        <v>80</v>
      </c>
      <c r="G257" s="216" t="s">
        <v>1</v>
      </c>
      <c r="H257" s="216" t="s">
        <v>347</v>
      </c>
      <c r="I257" s="219">
        <v>2011</v>
      </c>
      <c r="J257" s="402" t="s">
        <v>357</v>
      </c>
      <c r="K257" s="240">
        <v>44561</v>
      </c>
      <c r="L257" s="240">
        <v>44652</v>
      </c>
      <c r="M257" s="240">
        <v>44652</v>
      </c>
      <c r="N257" s="191">
        <v>44652</v>
      </c>
      <c r="O257" s="199">
        <v>44957</v>
      </c>
      <c r="P257" s="277" t="s">
        <v>374</v>
      </c>
    </row>
    <row r="258" spans="1:16" s="104" customFormat="1" ht="19.5" customHeight="1" outlineLevel="2">
      <c r="A258" s="143"/>
      <c r="B258" s="318" t="s">
        <v>1234</v>
      </c>
      <c r="C258" s="215" t="s">
        <v>1240</v>
      </c>
      <c r="D258" s="215"/>
      <c r="E258" s="216" t="s">
        <v>1241</v>
      </c>
      <c r="F258" s="679">
        <v>78</v>
      </c>
      <c r="G258" s="216" t="s">
        <v>1</v>
      </c>
      <c r="H258" s="216" t="s">
        <v>347</v>
      </c>
      <c r="I258" s="219">
        <v>2013</v>
      </c>
      <c r="J258" s="402" t="s">
        <v>357</v>
      </c>
      <c r="K258" s="240">
        <v>44621</v>
      </c>
      <c r="L258" s="240">
        <v>44621</v>
      </c>
      <c r="M258" s="240">
        <v>44774</v>
      </c>
      <c r="N258" s="191">
        <v>44774</v>
      </c>
      <c r="O258" s="199">
        <v>44805</v>
      </c>
      <c r="P258" s="277" t="s">
        <v>374</v>
      </c>
    </row>
    <row r="259" spans="1:16" s="104" customFormat="1" ht="19.5" customHeight="1" outlineLevel="2">
      <c r="A259" s="143"/>
      <c r="B259" s="318" t="s">
        <v>1245</v>
      </c>
      <c r="C259" s="215" t="s">
        <v>1264</v>
      </c>
      <c r="D259" s="215"/>
      <c r="E259" s="216" t="s">
        <v>1265</v>
      </c>
      <c r="F259" s="679">
        <v>80</v>
      </c>
      <c r="G259" s="216" t="s">
        <v>1</v>
      </c>
      <c r="H259" s="216" t="s">
        <v>347</v>
      </c>
      <c r="I259" s="219">
        <v>2013</v>
      </c>
      <c r="J259" s="402" t="s">
        <v>357</v>
      </c>
      <c r="K259" s="240">
        <v>44805</v>
      </c>
      <c r="L259" s="240">
        <v>44805</v>
      </c>
      <c r="M259" s="240">
        <v>44805</v>
      </c>
      <c r="N259" s="191">
        <v>44924</v>
      </c>
      <c r="O259" s="199">
        <v>44924</v>
      </c>
      <c r="P259" s="277" t="s">
        <v>374</v>
      </c>
    </row>
    <row r="260" spans="1:16" s="104" customFormat="1" ht="19.5" customHeight="1" outlineLevel="2">
      <c r="A260" s="143"/>
      <c r="B260" s="324" t="s">
        <v>1245</v>
      </c>
      <c r="C260" s="215" t="s">
        <v>1266</v>
      </c>
      <c r="D260" s="215"/>
      <c r="E260" s="228" t="s">
        <v>1267</v>
      </c>
      <c r="F260" s="720">
        <v>32</v>
      </c>
      <c r="G260" s="227" t="s">
        <v>1</v>
      </c>
      <c r="H260" s="216" t="s">
        <v>371</v>
      </c>
      <c r="I260" s="216" t="s">
        <v>409</v>
      </c>
      <c r="J260" s="402" t="s">
        <v>357</v>
      </c>
      <c r="K260" s="240">
        <v>44805</v>
      </c>
      <c r="L260" s="240">
        <v>44805</v>
      </c>
      <c r="M260" s="240">
        <v>44805</v>
      </c>
      <c r="N260" s="191">
        <v>44895</v>
      </c>
      <c r="O260" s="199">
        <v>44895</v>
      </c>
      <c r="P260" s="277" t="s">
        <v>374</v>
      </c>
    </row>
    <row r="261" spans="1:16" s="104" customFormat="1" ht="19.5" customHeight="1" outlineLevel="2">
      <c r="A261" s="143"/>
      <c r="B261" s="324" t="s">
        <v>1245</v>
      </c>
      <c r="C261" s="215" t="s">
        <v>1266</v>
      </c>
      <c r="D261" s="215"/>
      <c r="E261" s="216" t="s">
        <v>1272</v>
      </c>
      <c r="F261" s="720">
        <v>60</v>
      </c>
      <c r="G261" s="227" t="s">
        <v>1</v>
      </c>
      <c r="H261" s="216" t="s">
        <v>347</v>
      </c>
      <c r="I261" s="216" t="s">
        <v>409</v>
      </c>
      <c r="J261" s="402" t="s">
        <v>357</v>
      </c>
      <c r="K261" s="240">
        <v>44473</v>
      </c>
      <c r="L261" s="240">
        <v>44655</v>
      </c>
      <c r="M261" s="240">
        <v>44690</v>
      </c>
      <c r="N261" s="191">
        <v>44837</v>
      </c>
      <c r="O261" s="199">
        <v>44865</v>
      </c>
      <c r="P261" s="277" t="s">
        <v>385</v>
      </c>
    </row>
    <row r="262" spans="1:16" s="104" customFormat="1" ht="19.5" customHeight="1" outlineLevel="2">
      <c r="A262" s="143"/>
      <c r="B262" s="324" t="s">
        <v>1245</v>
      </c>
      <c r="C262" s="215" t="s">
        <v>1246</v>
      </c>
      <c r="D262" s="215"/>
      <c r="E262" s="216" t="s">
        <v>1277</v>
      </c>
      <c r="F262" s="720">
        <v>80</v>
      </c>
      <c r="G262" s="227" t="s">
        <v>1</v>
      </c>
      <c r="H262" s="216" t="s">
        <v>347</v>
      </c>
      <c r="I262" s="216" t="s">
        <v>409</v>
      </c>
      <c r="J262" s="402" t="s">
        <v>357</v>
      </c>
      <c r="K262" s="240">
        <v>44408</v>
      </c>
      <c r="L262" s="240">
        <v>44469</v>
      </c>
      <c r="M262" s="240">
        <v>44480</v>
      </c>
      <c r="N262" s="191">
        <v>44872</v>
      </c>
      <c r="O262" s="199">
        <v>44872</v>
      </c>
      <c r="P262" s="277" t="s">
        <v>374</v>
      </c>
    </row>
    <row r="263" spans="1:16" s="104" customFormat="1" ht="19.5" customHeight="1" outlineLevel="2">
      <c r="A263" s="143"/>
      <c r="B263" s="324" t="s">
        <v>1245</v>
      </c>
      <c r="C263" s="215" t="s">
        <v>1266</v>
      </c>
      <c r="D263" s="215"/>
      <c r="E263" s="216" t="s">
        <v>1278</v>
      </c>
      <c r="F263" s="720">
        <v>77</v>
      </c>
      <c r="G263" s="227" t="s">
        <v>392</v>
      </c>
      <c r="H263" s="216" t="s">
        <v>395</v>
      </c>
      <c r="I263" s="216" t="s">
        <v>409</v>
      </c>
      <c r="J263" s="686" t="s">
        <v>357</v>
      </c>
      <c r="K263" s="240">
        <v>44607</v>
      </c>
      <c r="L263" s="240">
        <v>44607</v>
      </c>
      <c r="M263" s="240">
        <v>44607</v>
      </c>
      <c r="N263" s="191">
        <v>44805</v>
      </c>
      <c r="O263" s="199">
        <v>44805</v>
      </c>
      <c r="P263" s="277" t="s">
        <v>350</v>
      </c>
    </row>
    <row r="264" spans="1:16" s="104" customFormat="1" ht="19.5" customHeight="1" outlineLevel="2">
      <c r="A264" s="143"/>
      <c r="B264" s="324" t="s">
        <v>1245</v>
      </c>
      <c r="C264" s="226" t="s">
        <v>1282</v>
      </c>
      <c r="D264" s="226"/>
      <c r="E264" s="216" t="s">
        <v>1283</v>
      </c>
      <c r="F264" s="720">
        <v>60</v>
      </c>
      <c r="G264" s="227" t="s">
        <v>392</v>
      </c>
      <c r="H264" s="216" t="s">
        <v>395</v>
      </c>
      <c r="I264" s="216" t="s">
        <v>409</v>
      </c>
      <c r="J264" s="686" t="s">
        <v>357</v>
      </c>
      <c r="K264" s="240">
        <v>44634</v>
      </c>
      <c r="L264" s="240">
        <v>44593</v>
      </c>
      <c r="M264" s="240">
        <v>44651</v>
      </c>
      <c r="N264" s="191">
        <v>44865</v>
      </c>
      <c r="O264" s="199">
        <v>44865</v>
      </c>
      <c r="P264" s="277" t="s">
        <v>374</v>
      </c>
    </row>
    <row r="265" spans="1:16" s="104" customFormat="1" ht="19.5" customHeight="1" outlineLevel="2">
      <c r="A265" s="143"/>
      <c r="B265" s="324" t="s">
        <v>1245</v>
      </c>
      <c r="C265" s="215" t="s">
        <v>1282</v>
      </c>
      <c r="D265" s="215"/>
      <c r="E265" s="228" t="s">
        <v>1287</v>
      </c>
      <c r="F265" s="720">
        <v>80</v>
      </c>
      <c r="G265" s="222" t="s">
        <v>1</v>
      </c>
      <c r="H265" s="216" t="s">
        <v>347</v>
      </c>
      <c r="I265" s="216" t="s">
        <v>409</v>
      </c>
      <c r="J265" s="686" t="s">
        <v>357</v>
      </c>
      <c r="K265" s="240">
        <v>44866</v>
      </c>
      <c r="L265" s="240">
        <v>45016</v>
      </c>
      <c r="M265" s="240">
        <v>45016</v>
      </c>
      <c r="N265" s="191">
        <v>45016</v>
      </c>
      <c r="O265" s="199">
        <v>45016</v>
      </c>
      <c r="P265" s="277" t="s">
        <v>374</v>
      </c>
    </row>
    <row r="266" spans="1:16" s="104" customFormat="1" ht="19.5" customHeight="1" outlineLevel="2">
      <c r="A266" s="143"/>
      <c r="B266" s="324" t="s">
        <v>1245</v>
      </c>
      <c r="C266" s="215" t="s">
        <v>1246</v>
      </c>
      <c r="D266" s="215">
        <v>3</v>
      </c>
      <c r="E266" s="217" t="s">
        <v>1260</v>
      </c>
      <c r="F266" s="720">
        <v>44</v>
      </c>
      <c r="G266" s="222" t="s">
        <v>1</v>
      </c>
      <c r="H266" s="216" t="s">
        <v>347</v>
      </c>
      <c r="I266" s="688" t="s">
        <v>402</v>
      </c>
      <c r="J266" s="240">
        <v>45317</v>
      </c>
      <c r="K266" s="240" t="s">
        <v>357</v>
      </c>
      <c r="L266" s="240" t="s">
        <v>357</v>
      </c>
      <c r="M266" s="240" t="s">
        <v>357</v>
      </c>
      <c r="N266" s="189">
        <v>45317</v>
      </c>
      <c r="O266" s="199">
        <v>44768</v>
      </c>
      <c r="P266" s="277" t="s">
        <v>358</v>
      </c>
    </row>
    <row r="267" spans="1:16" s="104" customFormat="1" ht="19.5" customHeight="1" outlineLevel="2">
      <c r="A267" s="143"/>
      <c r="B267" s="324" t="s">
        <v>1245</v>
      </c>
      <c r="C267" s="215" t="s">
        <v>1246</v>
      </c>
      <c r="D267" s="215">
        <v>3</v>
      </c>
      <c r="E267" s="216" t="s">
        <v>1247</v>
      </c>
      <c r="F267" s="720">
        <v>8</v>
      </c>
      <c r="G267" s="222" t="s">
        <v>1</v>
      </c>
      <c r="H267" s="684" t="s">
        <v>699</v>
      </c>
      <c r="I267" s="689" t="s">
        <v>402</v>
      </c>
      <c r="J267" s="156">
        <v>44768</v>
      </c>
      <c r="K267" s="240" t="s">
        <v>357</v>
      </c>
      <c r="L267" s="240" t="s">
        <v>357</v>
      </c>
      <c r="M267" s="240" t="s">
        <v>357</v>
      </c>
      <c r="N267" s="157">
        <v>44768</v>
      </c>
      <c r="O267" s="199">
        <v>44681</v>
      </c>
      <c r="P267" s="277" t="s">
        <v>545</v>
      </c>
    </row>
    <row r="268" spans="1:16" s="104" customFormat="1" ht="19.5" customHeight="1" outlineLevel="2">
      <c r="A268" s="143"/>
      <c r="B268" s="324" t="s">
        <v>1245</v>
      </c>
      <c r="C268" s="215" t="s">
        <v>1246</v>
      </c>
      <c r="D268" s="215">
        <v>3</v>
      </c>
      <c r="E268" s="216" t="s">
        <v>1251</v>
      </c>
      <c r="F268" s="720">
        <v>18</v>
      </c>
      <c r="G268" s="222" t="s">
        <v>1</v>
      </c>
      <c r="H268" s="684" t="s">
        <v>699</v>
      </c>
      <c r="I268" s="689" t="s">
        <v>402</v>
      </c>
      <c r="J268" s="156">
        <v>44768</v>
      </c>
      <c r="K268" s="240" t="s">
        <v>357</v>
      </c>
      <c r="L268" s="240" t="s">
        <v>357</v>
      </c>
      <c r="M268" s="240" t="s">
        <v>357</v>
      </c>
      <c r="N268" s="157">
        <v>44768</v>
      </c>
      <c r="O268" s="199">
        <v>44872</v>
      </c>
      <c r="P268" s="277" t="s">
        <v>374</v>
      </c>
    </row>
    <row r="269" spans="1:16" s="104" customFormat="1" ht="19.5" customHeight="1" outlineLevel="2">
      <c r="A269" s="143"/>
      <c r="B269" s="324" t="s">
        <v>1245</v>
      </c>
      <c r="C269" s="215" t="s">
        <v>1246</v>
      </c>
      <c r="D269" s="215">
        <v>20</v>
      </c>
      <c r="E269" s="216" t="s">
        <v>1256</v>
      </c>
      <c r="F269" s="720">
        <v>20</v>
      </c>
      <c r="G269" s="222" t="s">
        <v>1</v>
      </c>
      <c r="H269" s="684" t="s">
        <v>699</v>
      </c>
      <c r="I269" s="689" t="s">
        <v>402</v>
      </c>
      <c r="J269" s="156">
        <v>44768</v>
      </c>
      <c r="K269" s="240" t="s">
        <v>357</v>
      </c>
      <c r="L269" s="240" t="s">
        <v>357</v>
      </c>
      <c r="M269" s="240" t="s">
        <v>357</v>
      </c>
      <c r="N269" s="157">
        <v>44768</v>
      </c>
      <c r="O269" s="199">
        <v>44924</v>
      </c>
      <c r="P269" s="277" t="s">
        <v>374</v>
      </c>
    </row>
    <row r="270" spans="1:16" s="104" customFormat="1" ht="18.600000000000001" customHeight="1" outlineLevel="2">
      <c r="A270" s="143"/>
      <c r="B270" s="324" t="s">
        <v>1245</v>
      </c>
      <c r="C270" s="215" t="s">
        <v>1246</v>
      </c>
      <c r="D270" s="215">
        <v>1</v>
      </c>
      <c r="E270" s="216" t="s">
        <v>2892</v>
      </c>
      <c r="F270" s="720">
        <v>20</v>
      </c>
      <c r="G270" s="222" t="s">
        <v>392</v>
      </c>
      <c r="H270" s="684" t="s">
        <v>465</v>
      </c>
      <c r="I270" s="216" t="s">
        <v>402</v>
      </c>
      <c r="J270" s="199">
        <v>44714</v>
      </c>
      <c r="K270" s="240" t="s">
        <v>357</v>
      </c>
      <c r="L270" s="240" t="s">
        <v>357</v>
      </c>
      <c r="M270" s="240" t="s">
        <v>357</v>
      </c>
      <c r="N270" s="191">
        <v>44714</v>
      </c>
      <c r="O270" s="199">
        <v>44714</v>
      </c>
      <c r="P270" s="277" t="s">
        <v>350</v>
      </c>
    </row>
    <row r="271" spans="1:16" s="115" customFormat="1" ht="19.5" customHeight="1" outlineLevel="2">
      <c r="A271" s="142"/>
      <c r="B271" s="717" t="s">
        <v>1292</v>
      </c>
      <c r="C271" s="684" t="s">
        <v>1293</v>
      </c>
      <c r="D271" s="684"/>
      <c r="E271" s="216" t="s">
        <v>1294</v>
      </c>
      <c r="F271" s="725">
        <v>80</v>
      </c>
      <c r="G271" s="684" t="s">
        <v>1</v>
      </c>
      <c r="H271" s="684" t="s">
        <v>347</v>
      </c>
      <c r="I271" s="684" t="s">
        <v>402</v>
      </c>
      <c r="J271" s="686">
        <v>45280</v>
      </c>
      <c r="K271" s="240" t="s">
        <v>357</v>
      </c>
      <c r="L271" s="240" t="s">
        <v>357</v>
      </c>
      <c r="M271" s="240" t="s">
        <v>357</v>
      </c>
      <c r="N271" s="687">
        <v>45280</v>
      </c>
      <c r="O271" s="199">
        <v>45280</v>
      </c>
      <c r="P271" s="277" t="s">
        <v>358</v>
      </c>
    </row>
    <row r="272" spans="1:16" s="115" customFormat="1" ht="19.5" customHeight="1" outlineLevel="2">
      <c r="A272" s="142"/>
      <c r="B272" s="732" t="s">
        <v>1292</v>
      </c>
      <c r="C272" s="684" t="s">
        <v>1293</v>
      </c>
      <c r="D272" s="684"/>
      <c r="E272" s="216" t="s">
        <v>1298</v>
      </c>
      <c r="F272" s="725">
        <v>48</v>
      </c>
      <c r="G272" s="684" t="s">
        <v>1</v>
      </c>
      <c r="H272" s="684" t="s">
        <v>401</v>
      </c>
      <c r="I272" s="684" t="s">
        <v>402</v>
      </c>
      <c r="J272" s="686">
        <v>44915</v>
      </c>
      <c r="K272" s="240" t="s">
        <v>357</v>
      </c>
      <c r="L272" s="240" t="s">
        <v>357</v>
      </c>
      <c r="M272" s="240" t="s">
        <v>357</v>
      </c>
      <c r="N272" s="687">
        <v>44915</v>
      </c>
      <c r="O272" s="199">
        <v>44915</v>
      </c>
      <c r="P272" s="277" t="s">
        <v>374</v>
      </c>
    </row>
    <row r="273" spans="1:16" s="115" customFormat="1" ht="19.5" customHeight="1" outlineLevel="2">
      <c r="A273" s="142"/>
      <c r="B273" s="732" t="s">
        <v>1292</v>
      </c>
      <c r="C273" s="684" t="s">
        <v>2893</v>
      </c>
      <c r="D273" s="684"/>
      <c r="E273" s="216" t="s">
        <v>2894</v>
      </c>
      <c r="F273" s="725">
        <v>12</v>
      </c>
      <c r="G273" s="684" t="s">
        <v>1</v>
      </c>
      <c r="H273" s="684" t="s">
        <v>465</v>
      </c>
      <c r="I273" s="684" t="s">
        <v>402</v>
      </c>
      <c r="J273" s="686">
        <v>44732</v>
      </c>
      <c r="K273" s="240" t="s">
        <v>357</v>
      </c>
      <c r="L273" s="240" t="s">
        <v>357</v>
      </c>
      <c r="M273" s="240" t="s">
        <v>357</v>
      </c>
      <c r="N273" s="687">
        <v>44732</v>
      </c>
      <c r="O273" s="199">
        <v>44915</v>
      </c>
      <c r="P273" s="277" t="s">
        <v>358</v>
      </c>
    </row>
    <row r="274" spans="1:16" s="115" customFormat="1" ht="19.5" customHeight="1" outlineLevel="2">
      <c r="A274" s="142"/>
      <c r="B274" s="732" t="s">
        <v>1302</v>
      </c>
      <c r="C274" s="684" t="s">
        <v>1303</v>
      </c>
      <c r="D274" s="684"/>
      <c r="E274" s="216" t="s">
        <v>1304</v>
      </c>
      <c r="F274" s="725">
        <v>52</v>
      </c>
      <c r="G274" s="684" t="s">
        <v>1</v>
      </c>
      <c r="H274" s="684" t="s">
        <v>347</v>
      </c>
      <c r="I274" s="684" t="s">
        <v>348</v>
      </c>
      <c r="J274" s="240">
        <v>44605</v>
      </c>
      <c r="K274" s="240">
        <v>44605</v>
      </c>
      <c r="L274" s="240">
        <v>44605</v>
      </c>
      <c r="M274" s="240">
        <v>44970</v>
      </c>
      <c r="N274" s="687">
        <v>44970</v>
      </c>
      <c r="O274" s="199">
        <v>44970</v>
      </c>
      <c r="P274" s="277" t="s">
        <v>358</v>
      </c>
    </row>
    <row r="275" spans="1:16" s="115" customFormat="1" ht="19.5" customHeight="1" outlineLevel="2">
      <c r="A275" s="142"/>
      <c r="B275" s="732" t="s">
        <v>1302</v>
      </c>
      <c r="C275" s="684" t="s">
        <v>1309</v>
      </c>
      <c r="D275" s="684"/>
      <c r="E275" s="216" t="s">
        <v>1310</v>
      </c>
      <c r="F275" s="725">
        <v>44</v>
      </c>
      <c r="G275" s="684" t="s">
        <v>392</v>
      </c>
      <c r="H275" s="684" t="s">
        <v>395</v>
      </c>
      <c r="I275" s="684" t="s">
        <v>409</v>
      </c>
      <c r="J275" s="686" t="s">
        <v>357</v>
      </c>
      <c r="K275" s="240">
        <v>44287</v>
      </c>
      <c r="L275" s="240">
        <v>44440</v>
      </c>
      <c r="M275" s="240">
        <v>44593</v>
      </c>
      <c r="N275" s="687">
        <v>44834</v>
      </c>
      <c r="O275" s="199">
        <v>44834</v>
      </c>
      <c r="P275" s="277" t="s">
        <v>358</v>
      </c>
    </row>
    <row r="276" spans="1:16" s="104" customFormat="1" ht="19.5" customHeight="1" outlineLevel="2">
      <c r="A276" s="143"/>
      <c r="B276" s="318" t="s">
        <v>1313</v>
      </c>
      <c r="C276" s="215" t="s">
        <v>1314</v>
      </c>
      <c r="D276" s="215"/>
      <c r="E276" s="216" t="s">
        <v>1315</v>
      </c>
      <c r="F276" s="679">
        <v>80</v>
      </c>
      <c r="G276" s="216" t="s">
        <v>1</v>
      </c>
      <c r="H276" s="684" t="s">
        <v>347</v>
      </c>
      <c r="I276" s="219" t="s">
        <v>348</v>
      </c>
      <c r="J276" s="240">
        <v>44605</v>
      </c>
      <c r="K276" s="240">
        <v>44605</v>
      </c>
      <c r="L276" s="240">
        <v>44834</v>
      </c>
      <c r="M276" s="240">
        <v>44773</v>
      </c>
      <c r="N276" s="191">
        <v>44773</v>
      </c>
      <c r="O276" s="199">
        <v>44773</v>
      </c>
      <c r="P276" s="277" t="s">
        <v>374</v>
      </c>
    </row>
    <row r="277" spans="1:16" s="104" customFormat="1" ht="24" customHeight="1" outlineLevel="2">
      <c r="A277" s="143"/>
      <c r="B277" s="324" t="s">
        <v>1319</v>
      </c>
      <c r="C277" s="215" t="s">
        <v>1320</v>
      </c>
      <c r="D277" s="215"/>
      <c r="E277" s="216" t="s">
        <v>1321</v>
      </c>
      <c r="F277" s="678">
        <v>80</v>
      </c>
      <c r="G277" s="216" t="s">
        <v>1</v>
      </c>
      <c r="H277" s="684" t="s">
        <v>347</v>
      </c>
      <c r="I277" s="219" t="s">
        <v>348</v>
      </c>
      <c r="J277" s="240">
        <v>44605</v>
      </c>
      <c r="K277" s="240">
        <v>44651</v>
      </c>
      <c r="L277" s="240">
        <v>44878</v>
      </c>
      <c r="M277" s="240">
        <v>44878</v>
      </c>
      <c r="N277" s="191">
        <v>44878</v>
      </c>
      <c r="O277" s="199">
        <v>44918</v>
      </c>
      <c r="P277" s="277" t="s">
        <v>374</v>
      </c>
    </row>
    <row r="278" spans="1:16" s="104" customFormat="1" ht="19.5" customHeight="1" outlineLevel="2">
      <c r="A278" s="143"/>
      <c r="B278" s="324" t="s">
        <v>1326</v>
      </c>
      <c r="C278" s="215" t="s">
        <v>1327</v>
      </c>
      <c r="D278" s="215"/>
      <c r="E278" s="216" t="s">
        <v>1328</v>
      </c>
      <c r="F278" s="720">
        <v>78</v>
      </c>
      <c r="G278" s="222" t="s">
        <v>1</v>
      </c>
      <c r="H278" s="684" t="s">
        <v>347</v>
      </c>
      <c r="I278" s="216">
        <v>2013</v>
      </c>
      <c r="J278" s="686" t="s">
        <v>357</v>
      </c>
      <c r="K278" s="240">
        <v>45139</v>
      </c>
      <c r="L278" s="240">
        <v>45169</v>
      </c>
      <c r="M278" s="240">
        <v>45046</v>
      </c>
      <c r="N278" s="191">
        <v>45046</v>
      </c>
      <c r="O278" s="199">
        <v>45201</v>
      </c>
      <c r="P278" s="277" t="s">
        <v>358</v>
      </c>
    </row>
    <row r="279" spans="1:16" s="104" customFormat="1" ht="24" customHeight="1" outlineLevel="2">
      <c r="A279" s="143"/>
      <c r="B279" s="319" t="s">
        <v>1326</v>
      </c>
      <c r="C279" s="215" t="s">
        <v>1327</v>
      </c>
      <c r="D279" s="215"/>
      <c r="E279" s="216" t="s">
        <v>1333</v>
      </c>
      <c r="F279" s="679">
        <v>68</v>
      </c>
      <c r="G279" s="216" t="s">
        <v>1</v>
      </c>
      <c r="H279" s="684" t="s">
        <v>347</v>
      </c>
      <c r="I279" s="219">
        <v>2013</v>
      </c>
      <c r="J279" s="686" t="s">
        <v>357</v>
      </c>
      <c r="K279" s="240">
        <v>44469</v>
      </c>
      <c r="L279" s="240">
        <v>44592</v>
      </c>
      <c r="M279" s="240">
        <v>44774</v>
      </c>
      <c r="N279" s="191">
        <v>44774</v>
      </c>
      <c r="O279" s="199">
        <v>44824</v>
      </c>
      <c r="P279" s="277" t="s">
        <v>374</v>
      </c>
    </row>
    <row r="280" spans="1:16" s="115" customFormat="1" ht="19.5" customHeight="1" outlineLevel="2">
      <c r="A280" s="142"/>
      <c r="B280" s="680" t="s">
        <v>1337</v>
      </c>
      <c r="C280" s="684" t="s">
        <v>1338</v>
      </c>
      <c r="D280" s="684"/>
      <c r="E280" s="216" t="s">
        <v>1339</v>
      </c>
      <c r="F280" s="683">
        <v>80</v>
      </c>
      <c r="G280" s="684" t="s">
        <v>1</v>
      </c>
      <c r="H280" s="684" t="s">
        <v>347</v>
      </c>
      <c r="I280" s="685" t="s">
        <v>409</v>
      </c>
      <c r="J280" s="686" t="s">
        <v>357</v>
      </c>
      <c r="K280" s="240">
        <v>44652</v>
      </c>
      <c r="L280" s="240">
        <v>44699</v>
      </c>
      <c r="M280" s="240">
        <v>44699</v>
      </c>
      <c r="N280" s="687">
        <v>44828</v>
      </c>
      <c r="O280" s="199">
        <v>44828</v>
      </c>
      <c r="P280" s="277" t="s">
        <v>374</v>
      </c>
    </row>
    <row r="281" spans="1:16" s="104" customFormat="1" ht="19.5" customHeight="1" outlineLevel="2">
      <c r="A281" s="143"/>
      <c r="B281" s="318" t="s">
        <v>1337</v>
      </c>
      <c r="C281" s="215" t="s">
        <v>2895</v>
      </c>
      <c r="D281" s="215"/>
      <c r="E281" s="216" t="s">
        <v>2896</v>
      </c>
      <c r="F281" s="679">
        <v>62</v>
      </c>
      <c r="G281" s="216" t="s">
        <v>1</v>
      </c>
      <c r="H281" s="684" t="s">
        <v>347</v>
      </c>
      <c r="I281" s="219" t="s">
        <v>409</v>
      </c>
      <c r="J281" s="686" t="s">
        <v>357</v>
      </c>
      <c r="K281" s="240">
        <v>44651</v>
      </c>
      <c r="L281" s="240">
        <v>44651</v>
      </c>
      <c r="M281" s="240">
        <v>44651</v>
      </c>
      <c r="N281" s="191">
        <v>44805</v>
      </c>
      <c r="O281" s="199">
        <v>44805</v>
      </c>
      <c r="P281" s="277" t="s">
        <v>350</v>
      </c>
    </row>
    <row r="282" spans="1:16" s="104" customFormat="1" ht="19.5" customHeight="1" outlineLevel="2">
      <c r="A282" s="143"/>
      <c r="B282" s="318" t="s">
        <v>1337</v>
      </c>
      <c r="C282" s="215" t="s">
        <v>1343</v>
      </c>
      <c r="D282" s="215"/>
      <c r="E282" s="216" t="s">
        <v>2897</v>
      </c>
      <c r="F282" s="679">
        <v>60</v>
      </c>
      <c r="G282" s="216" t="s">
        <v>1</v>
      </c>
      <c r="H282" s="684" t="s">
        <v>347</v>
      </c>
      <c r="I282" s="219" t="s">
        <v>348</v>
      </c>
      <c r="J282" s="240">
        <v>44605</v>
      </c>
      <c r="K282" s="240">
        <v>44605</v>
      </c>
      <c r="L282" s="240">
        <v>44605</v>
      </c>
      <c r="M282" s="240">
        <v>44834</v>
      </c>
      <c r="N282" s="191">
        <v>44712</v>
      </c>
      <c r="O282" s="199">
        <v>44927</v>
      </c>
      <c r="P282" s="277" t="s">
        <v>358</v>
      </c>
    </row>
    <row r="283" spans="1:16" s="104" customFormat="1" ht="19.5" customHeight="1" outlineLevel="2">
      <c r="A283" s="143"/>
      <c r="B283" s="387" t="s">
        <v>1337</v>
      </c>
      <c r="C283" s="220" t="s">
        <v>1343</v>
      </c>
      <c r="D283" s="220"/>
      <c r="E283" s="216" t="s">
        <v>1344</v>
      </c>
      <c r="F283" s="733">
        <v>1</v>
      </c>
      <c r="G283" s="224" t="s">
        <v>1</v>
      </c>
      <c r="H283" s="684" t="s">
        <v>699</v>
      </c>
      <c r="I283" s="222" t="s">
        <v>402</v>
      </c>
      <c r="J283" s="198">
        <v>44732</v>
      </c>
      <c r="K283" s="240" t="s">
        <v>357</v>
      </c>
      <c r="L283" s="240" t="s">
        <v>357</v>
      </c>
      <c r="M283" s="240" t="s">
        <v>357</v>
      </c>
      <c r="N283" s="190">
        <v>44732</v>
      </c>
      <c r="O283" s="199">
        <v>45016</v>
      </c>
      <c r="P283" s="277" t="s">
        <v>358</v>
      </c>
    </row>
    <row r="284" spans="1:16" s="104" customFormat="1" ht="19.5" customHeight="1" outlineLevel="2">
      <c r="A284" s="143"/>
      <c r="B284" s="387" t="s">
        <v>1337</v>
      </c>
      <c r="C284" s="220" t="s">
        <v>1343</v>
      </c>
      <c r="D284" s="220"/>
      <c r="E284" s="216" t="s">
        <v>1344</v>
      </c>
      <c r="F284" s="733">
        <v>2</v>
      </c>
      <c r="G284" s="224" t="s">
        <v>1</v>
      </c>
      <c r="H284" s="684" t="s">
        <v>699</v>
      </c>
      <c r="I284" s="222" t="s">
        <v>402</v>
      </c>
      <c r="J284" s="198">
        <v>44732</v>
      </c>
      <c r="K284" s="240" t="s">
        <v>357</v>
      </c>
      <c r="L284" s="240" t="s">
        <v>357</v>
      </c>
      <c r="M284" s="240" t="s">
        <v>357</v>
      </c>
      <c r="N284" s="190">
        <v>44732</v>
      </c>
      <c r="O284" s="199">
        <v>45016</v>
      </c>
      <c r="P284" s="277" t="s">
        <v>358</v>
      </c>
    </row>
    <row r="285" spans="1:16" s="115" customFormat="1" ht="19.5" customHeight="1" outlineLevel="2">
      <c r="A285" s="142"/>
      <c r="B285" s="734" t="s">
        <v>1337</v>
      </c>
      <c r="C285" s="681" t="s">
        <v>1343</v>
      </c>
      <c r="D285" s="681"/>
      <c r="E285" s="216" t="s">
        <v>2898</v>
      </c>
      <c r="F285" s="725">
        <v>25</v>
      </c>
      <c r="G285" s="716" t="s">
        <v>1</v>
      </c>
      <c r="H285" s="684" t="s">
        <v>401</v>
      </c>
      <c r="I285" s="684" t="s">
        <v>402</v>
      </c>
      <c r="J285" s="686">
        <v>44915</v>
      </c>
      <c r="K285" s="240" t="s">
        <v>357</v>
      </c>
      <c r="L285" s="240" t="s">
        <v>357</v>
      </c>
      <c r="M285" s="240" t="s">
        <v>357</v>
      </c>
      <c r="N285" s="687">
        <v>44915</v>
      </c>
      <c r="O285" s="199">
        <v>44712</v>
      </c>
      <c r="P285" s="277" t="s">
        <v>350</v>
      </c>
    </row>
    <row r="286" spans="1:16" s="115" customFormat="1" ht="19.5" customHeight="1" outlineLevel="2">
      <c r="A286" s="142"/>
      <c r="B286" s="734" t="s">
        <v>1350</v>
      </c>
      <c r="C286" s="681" t="s">
        <v>1351</v>
      </c>
      <c r="D286" s="681"/>
      <c r="E286" s="216" t="s">
        <v>1352</v>
      </c>
      <c r="F286" s="725">
        <v>60</v>
      </c>
      <c r="G286" s="716" t="s">
        <v>1</v>
      </c>
      <c r="H286" s="684" t="s">
        <v>347</v>
      </c>
      <c r="I286" s="684">
        <v>2013</v>
      </c>
      <c r="J286" s="240" t="s">
        <v>357</v>
      </c>
      <c r="K286" s="240">
        <v>44866</v>
      </c>
      <c r="L286" s="240">
        <v>44866</v>
      </c>
      <c r="M286" s="240">
        <v>44804</v>
      </c>
      <c r="N286" s="687">
        <v>44804</v>
      </c>
      <c r="O286" s="199">
        <v>45199</v>
      </c>
      <c r="P286" s="277" t="s">
        <v>358</v>
      </c>
    </row>
    <row r="287" spans="1:16" s="115" customFormat="1" ht="19.5" customHeight="1" outlineLevel="2">
      <c r="A287" s="142"/>
      <c r="B287" s="734" t="s">
        <v>1357</v>
      </c>
      <c r="C287" s="681" t="s">
        <v>1358</v>
      </c>
      <c r="D287" s="681"/>
      <c r="E287" s="216" t="s">
        <v>1359</v>
      </c>
      <c r="F287" s="725">
        <v>80</v>
      </c>
      <c r="G287" s="716" t="s">
        <v>1</v>
      </c>
      <c r="H287" s="684" t="s">
        <v>347</v>
      </c>
      <c r="I287" s="684">
        <v>2013</v>
      </c>
      <c r="J287" s="240" t="s">
        <v>357</v>
      </c>
      <c r="K287" s="240">
        <v>44927</v>
      </c>
      <c r="L287" s="240">
        <v>44927</v>
      </c>
      <c r="M287" s="240">
        <v>44927</v>
      </c>
      <c r="N287" s="687">
        <v>45110</v>
      </c>
      <c r="O287" s="199">
        <v>45110</v>
      </c>
      <c r="P287" s="277" t="s">
        <v>358</v>
      </c>
    </row>
    <row r="288" spans="1:16" s="104" customFormat="1" ht="18.600000000000001" customHeight="1" outlineLevel="2">
      <c r="A288" s="143"/>
      <c r="B288" s="324" t="s">
        <v>1357</v>
      </c>
      <c r="C288" s="215" t="s">
        <v>2899</v>
      </c>
      <c r="D288" s="215">
        <v>1</v>
      </c>
      <c r="E288" s="216" t="s">
        <v>2900</v>
      </c>
      <c r="F288" s="678">
        <v>10</v>
      </c>
      <c r="G288" s="216" t="s">
        <v>1</v>
      </c>
      <c r="H288" s="684" t="s">
        <v>465</v>
      </c>
      <c r="I288" s="219" t="s">
        <v>402</v>
      </c>
      <c r="J288" s="199">
        <v>44714</v>
      </c>
      <c r="K288" s="240" t="s">
        <v>357</v>
      </c>
      <c r="L288" s="240" t="s">
        <v>357</v>
      </c>
      <c r="M288" s="240" t="s">
        <v>357</v>
      </c>
      <c r="N288" s="191">
        <v>44714</v>
      </c>
      <c r="O288" s="199">
        <v>44714</v>
      </c>
      <c r="P288" s="277" t="s">
        <v>358</v>
      </c>
    </row>
    <row r="289" spans="1:16" s="115" customFormat="1" ht="29.25" outlineLevel="2">
      <c r="A289" s="142"/>
      <c r="B289" s="698" t="s">
        <v>1363</v>
      </c>
      <c r="C289" s="684" t="s">
        <v>506</v>
      </c>
      <c r="D289" s="684"/>
      <c r="E289" s="216" t="s">
        <v>1364</v>
      </c>
      <c r="F289" s="683">
        <v>34</v>
      </c>
      <c r="G289" s="684" t="s">
        <v>1</v>
      </c>
      <c r="H289" s="684" t="s">
        <v>401</v>
      </c>
      <c r="I289" s="684" t="s">
        <v>402</v>
      </c>
      <c r="J289" s="686">
        <v>44915</v>
      </c>
      <c r="K289" s="240" t="s">
        <v>357</v>
      </c>
      <c r="L289" s="240" t="s">
        <v>357</v>
      </c>
      <c r="M289" s="240" t="s">
        <v>357</v>
      </c>
      <c r="N289" s="687">
        <v>44915</v>
      </c>
      <c r="O289" s="199">
        <v>44915</v>
      </c>
      <c r="P289" s="277" t="s">
        <v>358</v>
      </c>
    </row>
    <row r="290" spans="1:16" s="115" customFormat="1" ht="19.5" outlineLevel="2">
      <c r="A290" s="142"/>
      <c r="B290" s="698" t="s">
        <v>1363</v>
      </c>
      <c r="C290" s="684" t="s">
        <v>506</v>
      </c>
      <c r="D290" s="684">
        <v>5</v>
      </c>
      <c r="E290" s="216" t="s">
        <v>1368</v>
      </c>
      <c r="F290" s="683">
        <v>80</v>
      </c>
      <c r="G290" s="684" t="s">
        <v>392</v>
      </c>
      <c r="H290" s="216" t="s">
        <v>395</v>
      </c>
      <c r="I290" s="688" t="s">
        <v>402</v>
      </c>
      <c r="J290" s="240">
        <v>45326</v>
      </c>
      <c r="K290" s="240" t="s">
        <v>357</v>
      </c>
      <c r="L290" s="240" t="s">
        <v>357</v>
      </c>
      <c r="M290" s="240" t="s">
        <v>357</v>
      </c>
      <c r="N290" s="189">
        <v>45326</v>
      </c>
      <c r="O290" s="199">
        <v>45326</v>
      </c>
      <c r="P290" s="277" t="s">
        <v>358</v>
      </c>
    </row>
    <row r="291" spans="1:16" s="115" customFormat="1" ht="29.25" outlineLevel="2">
      <c r="A291" s="142"/>
      <c r="B291" s="698" t="s">
        <v>1372</v>
      </c>
      <c r="C291" s="684" t="s">
        <v>2901</v>
      </c>
      <c r="D291" s="684"/>
      <c r="E291" s="216" t="s">
        <v>1374</v>
      </c>
      <c r="F291" s="683">
        <v>8</v>
      </c>
      <c r="G291" s="684" t="s">
        <v>392</v>
      </c>
      <c r="H291" s="684" t="s">
        <v>699</v>
      </c>
      <c r="I291" s="684" t="s">
        <v>402</v>
      </c>
      <c r="J291" s="686">
        <v>44732</v>
      </c>
      <c r="K291" s="240" t="s">
        <v>357</v>
      </c>
      <c r="L291" s="240" t="s">
        <v>357</v>
      </c>
      <c r="M291" s="240" t="s">
        <v>357</v>
      </c>
      <c r="N291" s="687">
        <v>44732</v>
      </c>
      <c r="O291" s="199">
        <v>44732</v>
      </c>
      <c r="P291" s="277" t="s">
        <v>358</v>
      </c>
    </row>
    <row r="292" spans="1:16" s="104" customFormat="1" ht="48.75" outlineLevel="2">
      <c r="A292" s="143"/>
      <c r="B292" s="318" t="s">
        <v>1372</v>
      </c>
      <c r="C292" s="215" t="s">
        <v>1373</v>
      </c>
      <c r="D292" s="215"/>
      <c r="E292" s="216" t="s">
        <v>1382</v>
      </c>
      <c r="F292" s="679">
        <v>3</v>
      </c>
      <c r="G292" s="684" t="s">
        <v>392</v>
      </c>
      <c r="H292" s="684" t="s">
        <v>465</v>
      </c>
      <c r="I292" s="219" t="s">
        <v>402</v>
      </c>
      <c r="J292" s="199">
        <v>44732</v>
      </c>
      <c r="K292" s="240" t="s">
        <v>357</v>
      </c>
      <c r="L292" s="240" t="s">
        <v>357</v>
      </c>
      <c r="M292" s="240" t="s">
        <v>357</v>
      </c>
      <c r="N292" s="191">
        <v>44732</v>
      </c>
      <c r="O292" s="199">
        <v>44732</v>
      </c>
      <c r="P292" s="277" t="s">
        <v>358</v>
      </c>
    </row>
    <row r="293" spans="1:16" s="104" customFormat="1" ht="12" outlineLevel="2">
      <c r="A293" s="143"/>
      <c r="B293" s="318" t="s">
        <v>1372</v>
      </c>
      <c r="C293" s="215" t="s">
        <v>1373</v>
      </c>
      <c r="D293" s="215">
        <v>3</v>
      </c>
      <c r="E293" s="216" t="s">
        <v>1378</v>
      </c>
      <c r="F293" s="679">
        <v>83</v>
      </c>
      <c r="G293" s="216" t="s">
        <v>1</v>
      </c>
      <c r="H293" s="684" t="s">
        <v>347</v>
      </c>
      <c r="I293" s="688" t="s">
        <v>402</v>
      </c>
      <c r="J293" s="240">
        <v>45317</v>
      </c>
      <c r="K293" s="240" t="s">
        <v>357</v>
      </c>
      <c r="L293" s="240" t="s">
        <v>357</v>
      </c>
      <c r="M293" s="240" t="s">
        <v>357</v>
      </c>
      <c r="N293" s="189">
        <v>45317</v>
      </c>
      <c r="O293" s="199">
        <v>44952</v>
      </c>
      <c r="P293" s="277" t="s">
        <v>358</v>
      </c>
    </row>
    <row r="294" spans="1:16" s="104" customFormat="1" ht="29.25" outlineLevel="2">
      <c r="A294" s="143"/>
      <c r="B294" s="318" t="s">
        <v>1372</v>
      </c>
      <c r="C294" s="215" t="s">
        <v>1373</v>
      </c>
      <c r="D294" s="215">
        <v>4</v>
      </c>
      <c r="E294" s="216" t="s">
        <v>1374</v>
      </c>
      <c r="F294" s="679">
        <v>12</v>
      </c>
      <c r="G294" s="684" t="s">
        <v>392</v>
      </c>
      <c r="H294" s="684" t="s">
        <v>401</v>
      </c>
      <c r="I294" s="689" t="s">
        <v>402</v>
      </c>
      <c r="J294" s="240">
        <v>44952</v>
      </c>
      <c r="K294" s="240" t="s">
        <v>357</v>
      </c>
      <c r="L294" s="240" t="s">
        <v>357</v>
      </c>
      <c r="M294" s="240" t="s">
        <v>357</v>
      </c>
      <c r="N294" s="189">
        <v>44952</v>
      </c>
      <c r="O294" s="199">
        <v>44732</v>
      </c>
      <c r="P294" s="277" t="s">
        <v>358</v>
      </c>
    </row>
    <row r="295" spans="1:16" s="115" customFormat="1" ht="18" customHeight="1" outlineLevel="2">
      <c r="A295" s="142"/>
      <c r="B295" s="680" t="s">
        <v>1388</v>
      </c>
      <c r="C295" s="681" t="s">
        <v>1389</v>
      </c>
      <c r="D295" s="681"/>
      <c r="E295" s="684" t="s">
        <v>1390</v>
      </c>
      <c r="F295" s="683">
        <v>8</v>
      </c>
      <c r="G295" s="684" t="s">
        <v>1</v>
      </c>
      <c r="H295" s="684" t="s">
        <v>699</v>
      </c>
      <c r="I295" s="685" t="s">
        <v>402</v>
      </c>
      <c r="J295" s="686">
        <v>44732</v>
      </c>
      <c r="K295" s="240" t="s">
        <v>357</v>
      </c>
      <c r="L295" s="240" t="s">
        <v>357</v>
      </c>
      <c r="M295" s="240" t="s">
        <v>357</v>
      </c>
      <c r="N295" s="687">
        <v>44732</v>
      </c>
      <c r="O295" s="199">
        <v>44732</v>
      </c>
      <c r="P295" s="277" t="s">
        <v>374</v>
      </c>
    </row>
    <row r="296" spans="1:16" s="115" customFormat="1" ht="21" customHeight="1" outlineLevel="2">
      <c r="A296" s="142"/>
      <c r="B296" s="680" t="s">
        <v>1388</v>
      </c>
      <c r="C296" s="681" t="s">
        <v>1389</v>
      </c>
      <c r="D296" s="681"/>
      <c r="E296" s="684" t="s">
        <v>1390</v>
      </c>
      <c r="F296" s="683">
        <v>26</v>
      </c>
      <c r="G296" s="684" t="s">
        <v>1</v>
      </c>
      <c r="H296" s="684" t="s">
        <v>465</v>
      </c>
      <c r="I296" s="685" t="s">
        <v>402</v>
      </c>
      <c r="J296" s="686">
        <v>44732</v>
      </c>
      <c r="K296" s="240" t="s">
        <v>357</v>
      </c>
      <c r="L296" s="240" t="s">
        <v>357</v>
      </c>
      <c r="M296" s="240" t="s">
        <v>357</v>
      </c>
      <c r="N296" s="687">
        <v>44732</v>
      </c>
      <c r="O296" s="199">
        <v>44732</v>
      </c>
      <c r="P296" s="277" t="s">
        <v>374</v>
      </c>
    </row>
    <row r="297" spans="1:16" s="115" customFormat="1" ht="25.35" customHeight="1" outlineLevel="2">
      <c r="A297" s="142"/>
      <c r="B297" s="680" t="s">
        <v>1388</v>
      </c>
      <c r="C297" s="681" t="s">
        <v>1389</v>
      </c>
      <c r="D297" s="681"/>
      <c r="E297" s="684" t="s">
        <v>1394</v>
      </c>
      <c r="F297" s="683">
        <v>48</v>
      </c>
      <c r="G297" s="684" t="s">
        <v>1</v>
      </c>
      <c r="H297" s="684" t="s">
        <v>401</v>
      </c>
      <c r="I297" s="685" t="s">
        <v>402</v>
      </c>
      <c r="J297" s="686">
        <v>44915</v>
      </c>
      <c r="K297" s="240" t="s">
        <v>357</v>
      </c>
      <c r="L297" s="240" t="s">
        <v>357</v>
      </c>
      <c r="M297" s="240" t="s">
        <v>357</v>
      </c>
      <c r="N297" s="687">
        <v>44915</v>
      </c>
      <c r="O297" s="199">
        <v>44915</v>
      </c>
      <c r="P297" s="277" t="s">
        <v>374</v>
      </c>
    </row>
    <row r="298" spans="1:16" s="115" customFormat="1" ht="18" customHeight="1" outlineLevel="2">
      <c r="A298" s="142"/>
      <c r="B298" s="680" t="s">
        <v>1388</v>
      </c>
      <c r="C298" s="681" t="s">
        <v>2902</v>
      </c>
      <c r="D298" s="681"/>
      <c r="E298" s="684" t="s">
        <v>2903</v>
      </c>
      <c r="F298" s="683">
        <v>80</v>
      </c>
      <c r="G298" s="684" t="s">
        <v>1</v>
      </c>
      <c r="H298" s="684" t="s">
        <v>347</v>
      </c>
      <c r="I298" s="685">
        <v>2013</v>
      </c>
      <c r="J298" s="240" t="s">
        <v>357</v>
      </c>
      <c r="K298" s="240">
        <v>44469</v>
      </c>
      <c r="L298" s="240">
        <v>44697</v>
      </c>
      <c r="M298" s="240">
        <v>44697</v>
      </c>
      <c r="N298" s="687">
        <v>44697</v>
      </c>
      <c r="O298" s="199">
        <v>44697</v>
      </c>
      <c r="P298" s="277" t="s">
        <v>350</v>
      </c>
    </row>
    <row r="299" spans="1:16" s="107" customFormat="1" ht="12.75" customHeight="1" outlineLevel="1">
      <c r="A299" s="241"/>
      <c r="B299" s="242" t="s">
        <v>1399</v>
      </c>
      <c r="C299" s="692">
        <f>COUNTA(B256:B298)</f>
        <v>43</v>
      </c>
      <c r="D299" s="692"/>
      <c r="E299" s="242" t="s">
        <v>1400</v>
      </c>
      <c r="F299" s="195">
        <f>SUM(F256:F298)</f>
        <v>2056</v>
      </c>
      <c r="G299" s="242"/>
      <c r="H299" s="242"/>
      <c r="I299" s="693"/>
      <c r="J299" s="694"/>
      <c r="K299" s="400"/>
      <c r="L299" s="400"/>
      <c r="M299" s="400"/>
      <c r="N299" s="695"/>
      <c r="O299" s="696"/>
      <c r="P299" s="697"/>
    </row>
    <row r="300" spans="1:16" s="104" customFormat="1" ht="19.5" customHeight="1">
      <c r="A300" s="143" t="s">
        <v>1401</v>
      </c>
      <c r="B300" s="319" t="s">
        <v>1402</v>
      </c>
      <c r="C300" s="225" t="s">
        <v>1403</v>
      </c>
      <c r="D300" s="225"/>
      <c r="E300" s="216" t="s">
        <v>1404</v>
      </c>
      <c r="F300" s="679">
        <v>32</v>
      </c>
      <c r="G300" s="216" t="s">
        <v>1</v>
      </c>
      <c r="H300" s="216" t="s">
        <v>347</v>
      </c>
      <c r="I300" s="219" t="s">
        <v>372</v>
      </c>
      <c r="J300" s="240">
        <v>45161</v>
      </c>
      <c r="K300" s="240" t="s">
        <v>357</v>
      </c>
      <c r="L300" s="240" t="s">
        <v>357</v>
      </c>
      <c r="M300" s="240">
        <v>45161</v>
      </c>
      <c r="N300" s="191">
        <v>45161</v>
      </c>
      <c r="O300" s="199">
        <v>45161</v>
      </c>
      <c r="P300" s="277" t="s">
        <v>358</v>
      </c>
    </row>
    <row r="301" spans="1:16" s="104" customFormat="1" ht="19.5" customHeight="1">
      <c r="A301" s="143"/>
      <c r="B301" s="319" t="s">
        <v>1402</v>
      </c>
      <c r="C301" s="225" t="s">
        <v>1408</v>
      </c>
      <c r="D301" s="225"/>
      <c r="E301" s="216" t="s">
        <v>1404</v>
      </c>
      <c r="F301" s="679">
        <v>32</v>
      </c>
      <c r="G301" s="216" t="s">
        <v>1</v>
      </c>
      <c r="H301" s="216" t="s">
        <v>347</v>
      </c>
      <c r="I301" s="219" t="s">
        <v>402</v>
      </c>
      <c r="J301" s="199">
        <v>45280</v>
      </c>
      <c r="K301" s="240" t="s">
        <v>357</v>
      </c>
      <c r="L301" s="240" t="s">
        <v>357</v>
      </c>
      <c r="M301" s="240" t="s">
        <v>357</v>
      </c>
      <c r="N301" s="191">
        <v>45280</v>
      </c>
      <c r="O301" s="199">
        <v>45161</v>
      </c>
      <c r="P301" s="277" t="s">
        <v>358</v>
      </c>
    </row>
    <row r="302" spans="1:16" s="104" customFormat="1" ht="19.5" customHeight="1">
      <c r="A302" s="143"/>
      <c r="B302" s="319" t="s">
        <v>1402</v>
      </c>
      <c r="C302" s="225" t="s">
        <v>1412</v>
      </c>
      <c r="D302" s="225"/>
      <c r="E302" s="216" t="s">
        <v>1413</v>
      </c>
      <c r="F302" s="679">
        <v>16</v>
      </c>
      <c r="G302" s="216" t="s">
        <v>1</v>
      </c>
      <c r="H302" s="216" t="s">
        <v>371</v>
      </c>
      <c r="I302" s="219" t="s">
        <v>372</v>
      </c>
      <c r="J302" s="240">
        <v>45161</v>
      </c>
      <c r="K302" s="240" t="s">
        <v>357</v>
      </c>
      <c r="L302" s="240" t="s">
        <v>357</v>
      </c>
      <c r="M302" s="240">
        <v>45161</v>
      </c>
      <c r="N302" s="191">
        <v>44957</v>
      </c>
      <c r="O302" s="199">
        <v>44957</v>
      </c>
      <c r="P302" s="277" t="s">
        <v>374</v>
      </c>
    </row>
    <row r="303" spans="1:16" s="115" customFormat="1" ht="19.5" customHeight="1">
      <c r="A303" s="142"/>
      <c r="B303" s="690" t="s">
        <v>1402</v>
      </c>
      <c r="C303" s="735" t="s">
        <v>1417</v>
      </c>
      <c r="D303" s="735"/>
      <c r="E303" s="684" t="s">
        <v>1418</v>
      </c>
      <c r="F303" s="683">
        <v>16</v>
      </c>
      <c r="G303" s="684" t="s">
        <v>1</v>
      </c>
      <c r="H303" s="684" t="s">
        <v>371</v>
      </c>
      <c r="I303" s="685" t="s">
        <v>372</v>
      </c>
      <c r="J303" s="240">
        <v>45161</v>
      </c>
      <c r="K303" s="240" t="s">
        <v>357</v>
      </c>
      <c r="L303" s="240" t="s">
        <v>357</v>
      </c>
      <c r="M303" s="240">
        <v>45161</v>
      </c>
      <c r="N303" s="687">
        <v>44957</v>
      </c>
      <c r="O303" s="199">
        <v>44957</v>
      </c>
      <c r="P303" s="277" t="s">
        <v>374</v>
      </c>
    </row>
    <row r="304" spans="1:16" s="104" customFormat="1" ht="19.5" customHeight="1" outlineLevel="2">
      <c r="A304" s="143"/>
      <c r="B304" s="318" t="s">
        <v>1424</v>
      </c>
      <c r="C304" s="321" t="s">
        <v>1425</v>
      </c>
      <c r="D304" s="321"/>
      <c r="E304" s="216" t="s">
        <v>1426</v>
      </c>
      <c r="F304" s="679">
        <v>39</v>
      </c>
      <c r="G304" s="222" t="s">
        <v>392</v>
      </c>
      <c r="H304" s="216" t="s">
        <v>395</v>
      </c>
      <c r="I304" s="219">
        <v>2013</v>
      </c>
      <c r="J304" s="686" t="s">
        <v>357</v>
      </c>
      <c r="K304" s="240">
        <v>44469</v>
      </c>
      <c r="L304" s="240">
        <v>44620</v>
      </c>
      <c r="M304" s="240">
        <v>44651</v>
      </c>
      <c r="N304" s="191">
        <v>44834</v>
      </c>
      <c r="O304" s="199">
        <v>44834</v>
      </c>
      <c r="P304" s="277" t="s">
        <v>350</v>
      </c>
    </row>
    <row r="305" spans="1:16" s="104" customFormat="1" ht="19.5" customHeight="1" outlineLevel="2">
      <c r="A305" s="143"/>
      <c r="B305" s="318" t="s">
        <v>1424</v>
      </c>
      <c r="C305" s="321" t="s">
        <v>1425</v>
      </c>
      <c r="D305" s="321"/>
      <c r="E305" s="216" t="s">
        <v>1430</v>
      </c>
      <c r="F305" s="679">
        <v>41</v>
      </c>
      <c r="G305" s="216" t="s">
        <v>392</v>
      </c>
      <c r="H305" s="216" t="s">
        <v>693</v>
      </c>
      <c r="I305" s="219" t="s">
        <v>372</v>
      </c>
      <c r="J305" s="240">
        <v>45161</v>
      </c>
      <c r="K305" s="240" t="s">
        <v>357</v>
      </c>
      <c r="L305" s="240" t="s">
        <v>357</v>
      </c>
      <c r="M305" s="240">
        <v>45161</v>
      </c>
      <c r="N305" s="191">
        <v>44834</v>
      </c>
      <c r="O305" s="199">
        <v>44834</v>
      </c>
      <c r="P305" s="277" t="s">
        <v>374</v>
      </c>
    </row>
    <row r="306" spans="1:16" s="104" customFormat="1" ht="19.5" customHeight="1" outlineLevel="2">
      <c r="A306" s="143"/>
      <c r="B306" s="318" t="s">
        <v>1424</v>
      </c>
      <c r="C306" s="321" t="s">
        <v>1431</v>
      </c>
      <c r="D306" s="321"/>
      <c r="E306" s="216" t="s">
        <v>1432</v>
      </c>
      <c r="F306" s="679">
        <v>12</v>
      </c>
      <c r="G306" s="222" t="s">
        <v>1</v>
      </c>
      <c r="H306" s="216" t="s">
        <v>371</v>
      </c>
      <c r="I306" s="219" t="s">
        <v>372</v>
      </c>
      <c r="J306" s="240">
        <v>45161</v>
      </c>
      <c r="K306" s="240" t="s">
        <v>357</v>
      </c>
      <c r="L306" s="240" t="s">
        <v>357</v>
      </c>
      <c r="M306" s="240">
        <v>45161</v>
      </c>
      <c r="N306" s="191">
        <v>45161</v>
      </c>
      <c r="O306" s="199">
        <v>45161</v>
      </c>
      <c r="P306" s="277" t="s">
        <v>374</v>
      </c>
    </row>
    <row r="307" spans="1:16" s="104" customFormat="1" ht="19.5" customHeight="1" outlineLevel="2">
      <c r="A307" s="143"/>
      <c r="B307" s="318" t="s">
        <v>1424</v>
      </c>
      <c r="C307" s="321" t="s">
        <v>1425</v>
      </c>
      <c r="D307" s="321"/>
      <c r="E307" s="216" t="s">
        <v>2904</v>
      </c>
      <c r="F307" s="679">
        <v>65</v>
      </c>
      <c r="G307" s="222" t="s">
        <v>1</v>
      </c>
      <c r="H307" s="216" t="s">
        <v>347</v>
      </c>
      <c r="I307" s="219" t="s">
        <v>372</v>
      </c>
      <c r="J307" s="240">
        <v>45161</v>
      </c>
      <c r="K307" s="240" t="s">
        <v>357</v>
      </c>
      <c r="L307" s="240" t="s">
        <v>357</v>
      </c>
      <c r="M307" s="240">
        <v>45161</v>
      </c>
      <c r="N307" s="191">
        <v>45161</v>
      </c>
      <c r="O307" s="199">
        <v>45161</v>
      </c>
      <c r="P307" s="277" t="s">
        <v>358</v>
      </c>
    </row>
    <row r="308" spans="1:16" s="104" customFormat="1" ht="19.5" customHeight="1" outlineLevel="2">
      <c r="A308" s="143"/>
      <c r="B308" s="318" t="s">
        <v>1424</v>
      </c>
      <c r="C308" s="321" t="s">
        <v>1436</v>
      </c>
      <c r="D308" s="321"/>
      <c r="E308" s="216" t="s">
        <v>1437</v>
      </c>
      <c r="F308" s="679">
        <v>60</v>
      </c>
      <c r="G308" s="222" t="s">
        <v>1</v>
      </c>
      <c r="H308" s="216" t="s">
        <v>347</v>
      </c>
      <c r="I308" s="219" t="s">
        <v>372</v>
      </c>
      <c r="J308" s="240">
        <v>45161</v>
      </c>
      <c r="K308" s="240" t="s">
        <v>357</v>
      </c>
      <c r="L308" s="240" t="s">
        <v>357</v>
      </c>
      <c r="M308" s="240">
        <v>45161</v>
      </c>
      <c r="N308" s="191">
        <v>45161</v>
      </c>
      <c r="O308" s="199">
        <v>45161</v>
      </c>
      <c r="P308" s="277" t="s">
        <v>374</v>
      </c>
    </row>
    <row r="309" spans="1:16" s="104" customFormat="1" ht="19.5" customHeight="1" outlineLevel="2">
      <c r="A309" s="143"/>
      <c r="B309" s="318" t="s">
        <v>1424</v>
      </c>
      <c r="C309" s="321" t="s">
        <v>1441</v>
      </c>
      <c r="D309" s="321"/>
      <c r="E309" s="216" t="s">
        <v>1442</v>
      </c>
      <c r="F309" s="679">
        <v>80</v>
      </c>
      <c r="G309" s="216" t="s">
        <v>392</v>
      </c>
      <c r="H309" s="216" t="s">
        <v>395</v>
      </c>
      <c r="I309" s="219" t="s">
        <v>372</v>
      </c>
      <c r="J309" s="240">
        <v>45161</v>
      </c>
      <c r="K309" s="240" t="s">
        <v>357</v>
      </c>
      <c r="L309" s="240" t="s">
        <v>357</v>
      </c>
      <c r="M309" s="240">
        <v>45161</v>
      </c>
      <c r="N309" s="191">
        <v>45161</v>
      </c>
      <c r="O309" s="199">
        <v>45161</v>
      </c>
      <c r="P309" s="277" t="s">
        <v>374</v>
      </c>
    </row>
    <row r="310" spans="1:16" s="104" customFormat="1" ht="19.5" customHeight="1" outlineLevel="2">
      <c r="A310" s="143"/>
      <c r="B310" s="318" t="s">
        <v>1424</v>
      </c>
      <c r="C310" s="321" t="s">
        <v>1425</v>
      </c>
      <c r="D310" s="321"/>
      <c r="E310" s="216" t="s">
        <v>1446</v>
      </c>
      <c r="F310" s="679">
        <v>62</v>
      </c>
      <c r="G310" s="216" t="s">
        <v>392</v>
      </c>
      <c r="H310" s="216" t="s">
        <v>395</v>
      </c>
      <c r="I310" s="219" t="s">
        <v>372</v>
      </c>
      <c r="J310" s="240">
        <v>45161</v>
      </c>
      <c r="K310" s="240" t="s">
        <v>357</v>
      </c>
      <c r="L310" s="240" t="s">
        <v>357</v>
      </c>
      <c r="M310" s="240">
        <v>45161</v>
      </c>
      <c r="N310" s="191">
        <v>45161</v>
      </c>
      <c r="O310" s="199">
        <v>45161</v>
      </c>
      <c r="P310" s="277" t="s">
        <v>374</v>
      </c>
    </row>
    <row r="311" spans="1:16" s="104" customFormat="1" ht="19.5" customHeight="1" outlineLevel="2">
      <c r="A311" s="143"/>
      <c r="B311" s="318" t="s">
        <v>1424</v>
      </c>
      <c r="C311" s="321" t="s">
        <v>1431</v>
      </c>
      <c r="D311" s="321"/>
      <c r="E311" s="216" t="s">
        <v>1450</v>
      </c>
      <c r="F311" s="679">
        <v>80</v>
      </c>
      <c r="G311" s="216" t="s">
        <v>392</v>
      </c>
      <c r="H311" s="216" t="s">
        <v>395</v>
      </c>
      <c r="I311" s="219" t="s">
        <v>372</v>
      </c>
      <c r="J311" s="240">
        <v>45161</v>
      </c>
      <c r="K311" s="240" t="s">
        <v>357</v>
      </c>
      <c r="L311" s="240" t="s">
        <v>357</v>
      </c>
      <c r="M311" s="240">
        <v>45161</v>
      </c>
      <c r="N311" s="191">
        <v>45161</v>
      </c>
      <c r="O311" s="199">
        <v>45161</v>
      </c>
      <c r="P311" s="277" t="s">
        <v>374</v>
      </c>
    </row>
    <row r="312" spans="1:16" s="104" customFormat="1" ht="19.5" customHeight="1" outlineLevel="2">
      <c r="A312" s="143"/>
      <c r="B312" s="318" t="s">
        <v>1424</v>
      </c>
      <c r="C312" s="321" t="s">
        <v>2905</v>
      </c>
      <c r="D312" s="321">
        <v>6</v>
      </c>
      <c r="E312" s="216" t="s">
        <v>2906</v>
      </c>
      <c r="F312" s="679">
        <v>80</v>
      </c>
      <c r="G312" s="216" t="s">
        <v>1</v>
      </c>
      <c r="H312" s="216" t="s">
        <v>347</v>
      </c>
      <c r="I312" s="219" t="s">
        <v>402</v>
      </c>
      <c r="J312" s="240">
        <v>45358</v>
      </c>
      <c r="K312" s="240" t="s">
        <v>357</v>
      </c>
      <c r="L312" s="240" t="s">
        <v>357</v>
      </c>
      <c r="M312" s="240" t="s">
        <v>357</v>
      </c>
      <c r="N312" s="191">
        <v>45358</v>
      </c>
      <c r="O312" s="199">
        <v>45358</v>
      </c>
      <c r="P312" s="277" t="s">
        <v>358</v>
      </c>
    </row>
    <row r="313" spans="1:16" s="104" customFormat="1" ht="19.5" customHeight="1" outlineLevel="2">
      <c r="A313" s="143"/>
      <c r="B313" s="319" t="s">
        <v>1457</v>
      </c>
      <c r="C313" s="321" t="s">
        <v>2907</v>
      </c>
      <c r="D313" s="321">
        <v>4</v>
      </c>
      <c r="E313" s="216" t="s">
        <v>1459</v>
      </c>
      <c r="F313" s="679">
        <v>21</v>
      </c>
      <c r="G313" s="216" t="s">
        <v>1</v>
      </c>
      <c r="H313" s="684" t="s">
        <v>401</v>
      </c>
      <c r="I313" s="689" t="s">
        <v>402</v>
      </c>
      <c r="J313" s="240">
        <v>44952</v>
      </c>
      <c r="K313" s="240" t="s">
        <v>357</v>
      </c>
      <c r="L313" s="240" t="s">
        <v>357</v>
      </c>
      <c r="M313" s="240" t="s">
        <v>357</v>
      </c>
      <c r="N313" s="189">
        <v>44952</v>
      </c>
      <c r="O313" s="199">
        <v>44952</v>
      </c>
      <c r="P313" s="277" t="s">
        <v>358</v>
      </c>
    </row>
    <row r="314" spans="1:16" s="104" customFormat="1" ht="19.5" customHeight="1">
      <c r="A314" s="143"/>
      <c r="B314" s="293" t="s">
        <v>1461</v>
      </c>
      <c r="C314" s="221" t="s">
        <v>1462</v>
      </c>
      <c r="D314" s="221"/>
      <c r="E314" s="216" t="s">
        <v>1463</v>
      </c>
      <c r="F314" s="711">
        <v>5</v>
      </c>
      <c r="G314" s="222" t="s">
        <v>1</v>
      </c>
      <c r="H314" s="684" t="s">
        <v>371</v>
      </c>
      <c r="I314" s="229" t="s">
        <v>372</v>
      </c>
      <c r="J314" s="240">
        <v>45161</v>
      </c>
      <c r="K314" s="240" t="s">
        <v>357</v>
      </c>
      <c r="L314" s="240" t="s">
        <v>357</v>
      </c>
      <c r="M314" s="240">
        <v>45161</v>
      </c>
      <c r="N314" s="190">
        <v>45161</v>
      </c>
      <c r="O314" s="199">
        <v>45161</v>
      </c>
      <c r="P314" s="277" t="s">
        <v>374</v>
      </c>
    </row>
    <row r="315" spans="1:16" s="104" customFormat="1" ht="19.5" customHeight="1">
      <c r="A315" s="143"/>
      <c r="B315" s="293" t="s">
        <v>1461</v>
      </c>
      <c r="C315" s="221" t="s">
        <v>1467</v>
      </c>
      <c r="D315" s="221"/>
      <c r="E315" s="216" t="s">
        <v>1463</v>
      </c>
      <c r="F315" s="711">
        <v>6</v>
      </c>
      <c r="G315" s="222" t="s">
        <v>1</v>
      </c>
      <c r="H315" s="684" t="s">
        <v>371</v>
      </c>
      <c r="I315" s="229" t="s">
        <v>372</v>
      </c>
      <c r="J315" s="240">
        <v>45161</v>
      </c>
      <c r="K315" s="240" t="s">
        <v>357</v>
      </c>
      <c r="L315" s="240" t="s">
        <v>357</v>
      </c>
      <c r="M315" s="240">
        <v>45161</v>
      </c>
      <c r="N315" s="190">
        <v>45161</v>
      </c>
      <c r="O315" s="199">
        <v>45161</v>
      </c>
      <c r="P315" s="277" t="s">
        <v>374</v>
      </c>
    </row>
    <row r="316" spans="1:16" s="104" customFormat="1" ht="19.5" customHeight="1">
      <c r="A316" s="143"/>
      <c r="B316" s="319" t="s">
        <v>1461</v>
      </c>
      <c r="C316" s="225" t="s">
        <v>1471</v>
      </c>
      <c r="D316" s="225"/>
      <c r="E316" s="216" t="s">
        <v>1463</v>
      </c>
      <c r="F316" s="679">
        <v>60</v>
      </c>
      <c r="G316" s="222" t="s">
        <v>1</v>
      </c>
      <c r="H316" s="684" t="s">
        <v>347</v>
      </c>
      <c r="I316" s="219" t="s">
        <v>372</v>
      </c>
      <c r="J316" s="240">
        <v>45161</v>
      </c>
      <c r="K316" s="240" t="s">
        <v>357</v>
      </c>
      <c r="L316" s="240" t="s">
        <v>357</v>
      </c>
      <c r="M316" s="240">
        <v>45161</v>
      </c>
      <c r="N316" s="191">
        <v>45161</v>
      </c>
      <c r="O316" s="199">
        <v>45161</v>
      </c>
      <c r="P316" s="277" t="s">
        <v>374</v>
      </c>
    </row>
    <row r="317" spans="1:16" s="104" customFormat="1" ht="19.5" customHeight="1" outlineLevel="2">
      <c r="A317" s="143"/>
      <c r="B317" s="324" t="s">
        <v>1473</v>
      </c>
      <c r="C317" s="228" t="s">
        <v>506</v>
      </c>
      <c r="D317" s="228">
        <v>1</v>
      </c>
      <c r="E317" s="216" t="s">
        <v>1474</v>
      </c>
      <c r="F317" s="720">
        <v>20</v>
      </c>
      <c r="G317" s="222" t="s">
        <v>392</v>
      </c>
      <c r="H317" s="684" t="s">
        <v>401</v>
      </c>
      <c r="I317" s="219" t="s">
        <v>402</v>
      </c>
      <c r="J317" s="199">
        <v>44897</v>
      </c>
      <c r="K317" s="240" t="s">
        <v>357</v>
      </c>
      <c r="L317" s="240" t="s">
        <v>357</v>
      </c>
      <c r="M317" s="240" t="s">
        <v>357</v>
      </c>
      <c r="N317" s="191">
        <v>44897</v>
      </c>
      <c r="O317" s="199">
        <v>44897</v>
      </c>
      <c r="P317" s="277" t="s">
        <v>358</v>
      </c>
    </row>
    <row r="318" spans="1:16" s="115" customFormat="1" ht="19.5" customHeight="1" outlineLevel="2">
      <c r="A318" s="142"/>
      <c r="B318" s="717" t="s">
        <v>1473</v>
      </c>
      <c r="C318" s="684" t="s">
        <v>506</v>
      </c>
      <c r="D318" s="684"/>
      <c r="E318" s="216" t="s">
        <v>2908</v>
      </c>
      <c r="F318" s="725">
        <v>11</v>
      </c>
      <c r="G318" s="684" t="s">
        <v>392</v>
      </c>
      <c r="H318" s="684" t="s">
        <v>465</v>
      </c>
      <c r="I318" s="685" t="s">
        <v>402</v>
      </c>
      <c r="J318" s="686">
        <v>44732</v>
      </c>
      <c r="K318" s="240" t="s">
        <v>357</v>
      </c>
      <c r="L318" s="240" t="s">
        <v>357</v>
      </c>
      <c r="M318" s="240" t="s">
        <v>357</v>
      </c>
      <c r="N318" s="687">
        <v>44732</v>
      </c>
      <c r="O318" s="199">
        <v>44732</v>
      </c>
      <c r="P318" s="277" t="s">
        <v>358</v>
      </c>
    </row>
    <row r="319" spans="1:16" s="115" customFormat="1" ht="19.5" customHeight="1" outlineLevel="2">
      <c r="A319" s="142"/>
      <c r="B319" s="717" t="s">
        <v>1473</v>
      </c>
      <c r="C319" s="684" t="s">
        <v>1478</v>
      </c>
      <c r="D319" s="684">
        <v>3</v>
      </c>
      <c r="E319" s="216" t="s">
        <v>2909</v>
      </c>
      <c r="F319" s="725">
        <v>91</v>
      </c>
      <c r="G319" s="684" t="s">
        <v>392</v>
      </c>
      <c r="H319" s="216" t="s">
        <v>395</v>
      </c>
      <c r="I319" s="688" t="s">
        <v>402</v>
      </c>
      <c r="J319" s="240">
        <v>45317</v>
      </c>
      <c r="K319" s="240" t="s">
        <v>357</v>
      </c>
      <c r="L319" s="240" t="s">
        <v>357</v>
      </c>
      <c r="M319" s="240" t="s">
        <v>357</v>
      </c>
      <c r="N319" s="189">
        <v>45317</v>
      </c>
      <c r="O319" s="199">
        <v>45317</v>
      </c>
      <c r="P319" s="277" t="s">
        <v>358</v>
      </c>
    </row>
    <row r="320" spans="1:16" s="115" customFormat="1" ht="19.5" customHeight="1" outlineLevel="2">
      <c r="A320" s="142"/>
      <c r="B320" s="717" t="s">
        <v>1473</v>
      </c>
      <c r="C320" s="684" t="s">
        <v>1478</v>
      </c>
      <c r="D320" s="684">
        <v>3</v>
      </c>
      <c r="E320" s="216" t="s">
        <v>2910</v>
      </c>
      <c r="F320" s="725">
        <v>20</v>
      </c>
      <c r="G320" s="684" t="s">
        <v>392</v>
      </c>
      <c r="H320" s="684" t="s">
        <v>401</v>
      </c>
      <c r="I320" s="689" t="s">
        <v>402</v>
      </c>
      <c r="J320" s="240">
        <v>44952</v>
      </c>
      <c r="K320" s="240" t="s">
        <v>357</v>
      </c>
      <c r="L320" s="240" t="s">
        <v>357</v>
      </c>
      <c r="M320" s="240" t="s">
        <v>357</v>
      </c>
      <c r="N320" s="189">
        <v>44952</v>
      </c>
      <c r="O320" s="199">
        <v>44952</v>
      </c>
      <c r="P320" s="277" t="s">
        <v>358</v>
      </c>
    </row>
    <row r="321" spans="1:16" s="115" customFormat="1" ht="19.5" customHeight="1" outlineLevel="2">
      <c r="A321" s="142"/>
      <c r="B321" s="717" t="s">
        <v>1473</v>
      </c>
      <c r="C321" s="684" t="s">
        <v>1478</v>
      </c>
      <c r="D321" s="684">
        <v>3</v>
      </c>
      <c r="E321" s="216" t="s">
        <v>1483</v>
      </c>
      <c r="F321" s="725">
        <v>31</v>
      </c>
      <c r="G321" s="684" t="s">
        <v>1</v>
      </c>
      <c r="H321" s="684" t="s">
        <v>347</v>
      </c>
      <c r="I321" s="688" t="s">
        <v>402</v>
      </c>
      <c r="J321" s="240">
        <v>45317</v>
      </c>
      <c r="K321" s="240" t="s">
        <v>357</v>
      </c>
      <c r="L321" s="240" t="s">
        <v>357</v>
      </c>
      <c r="M321" s="240" t="s">
        <v>357</v>
      </c>
      <c r="N321" s="189">
        <v>45317</v>
      </c>
      <c r="O321" s="199">
        <v>45317</v>
      </c>
      <c r="P321" s="277" t="s">
        <v>358</v>
      </c>
    </row>
    <row r="322" spans="1:16" s="115" customFormat="1" ht="19.5" customHeight="1" outlineLevel="2">
      <c r="A322" s="142"/>
      <c r="B322" s="717" t="s">
        <v>1473</v>
      </c>
      <c r="C322" s="684" t="s">
        <v>1478</v>
      </c>
      <c r="D322" s="684">
        <v>6</v>
      </c>
      <c r="E322" s="216" t="s">
        <v>1479</v>
      </c>
      <c r="F322" s="725">
        <v>60</v>
      </c>
      <c r="G322" s="684" t="s">
        <v>392</v>
      </c>
      <c r="H322" s="684" t="s">
        <v>395</v>
      </c>
      <c r="I322" s="688" t="s">
        <v>402</v>
      </c>
      <c r="J322" s="240">
        <v>45358</v>
      </c>
      <c r="K322" s="240" t="s">
        <v>357</v>
      </c>
      <c r="L322" s="240" t="s">
        <v>357</v>
      </c>
      <c r="M322" s="240" t="s">
        <v>357</v>
      </c>
      <c r="N322" s="189">
        <v>45358</v>
      </c>
      <c r="O322" s="199">
        <v>45358</v>
      </c>
      <c r="P322" s="277" t="s">
        <v>358</v>
      </c>
    </row>
    <row r="323" spans="1:16" s="115" customFormat="1" ht="19.5" customHeight="1" outlineLevel="2">
      <c r="A323" s="142"/>
      <c r="B323" s="717" t="s">
        <v>1491</v>
      </c>
      <c r="C323" s="684" t="s">
        <v>506</v>
      </c>
      <c r="D323" s="684"/>
      <c r="E323" s="216" t="s">
        <v>1492</v>
      </c>
      <c r="F323" s="725">
        <v>20</v>
      </c>
      <c r="G323" s="684" t="s">
        <v>392</v>
      </c>
      <c r="H323" s="684" t="s">
        <v>465</v>
      </c>
      <c r="I323" s="685" t="s">
        <v>402</v>
      </c>
      <c r="J323" s="686">
        <v>44732</v>
      </c>
      <c r="K323" s="240" t="s">
        <v>357</v>
      </c>
      <c r="L323" s="240" t="s">
        <v>357</v>
      </c>
      <c r="M323" s="240" t="s">
        <v>357</v>
      </c>
      <c r="N323" s="687">
        <v>44732</v>
      </c>
      <c r="O323" s="199">
        <v>45161</v>
      </c>
      <c r="P323" s="277" t="s">
        <v>358</v>
      </c>
    </row>
    <row r="324" spans="1:16" s="115" customFormat="1" ht="19.5" customHeight="1" outlineLevel="2">
      <c r="A324" s="142"/>
      <c r="B324" s="717" t="s">
        <v>1491</v>
      </c>
      <c r="C324" s="684" t="s">
        <v>1478</v>
      </c>
      <c r="D324" s="684"/>
      <c r="E324" s="216" t="s">
        <v>1496</v>
      </c>
      <c r="F324" s="725">
        <v>27</v>
      </c>
      <c r="G324" s="684" t="s">
        <v>392</v>
      </c>
      <c r="H324" s="684" t="s">
        <v>693</v>
      </c>
      <c r="I324" s="685" t="s">
        <v>372</v>
      </c>
      <c r="J324" s="240">
        <v>45161</v>
      </c>
      <c r="K324" s="240" t="s">
        <v>357</v>
      </c>
      <c r="L324" s="240" t="s">
        <v>357</v>
      </c>
      <c r="M324" s="240">
        <v>45161</v>
      </c>
      <c r="N324" s="687">
        <v>44986</v>
      </c>
      <c r="O324" s="199">
        <v>44986</v>
      </c>
      <c r="P324" s="277" t="s">
        <v>374</v>
      </c>
    </row>
    <row r="325" spans="1:16" s="104" customFormat="1" ht="19.5" customHeight="1">
      <c r="A325" s="143"/>
      <c r="B325" s="319" t="s">
        <v>1491</v>
      </c>
      <c r="C325" s="228" t="s">
        <v>1478</v>
      </c>
      <c r="D325" s="228"/>
      <c r="E325" s="216" t="s">
        <v>1500</v>
      </c>
      <c r="F325" s="679">
        <v>80</v>
      </c>
      <c r="G325" s="216" t="s">
        <v>392</v>
      </c>
      <c r="H325" s="216" t="s">
        <v>395</v>
      </c>
      <c r="I325" s="219" t="s">
        <v>372</v>
      </c>
      <c r="J325" s="240">
        <v>45161</v>
      </c>
      <c r="K325" s="240" t="s">
        <v>357</v>
      </c>
      <c r="L325" s="240" t="s">
        <v>357</v>
      </c>
      <c r="M325" s="240">
        <v>45161</v>
      </c>
      <c r="N325" s="191">
        <v>44804</v>
      </c>
      <c r="O325" s="199">
        <v>44804</v>
      </c>
      <c r="P325" s="277" t="s">
        <v>374</v>
      </c>
    </row>
    <row r="326" spans="1:16" s="104" customFormat="1" ht="19.5" customHeight="1">
      <c r="A326" s="143"/>
      <c r="B326" s="319" t="s">
        <v>1491</v>
      </c>
      <c r="C326" s="228" t="s">
        <v>1478</v>
      </c>
      <c r="D326" s="228"/>
      <c r="E326" s="216" t="s">
        <v>1504</v>
      </c>
      <c r="F326" s="679">
        <v>80</v>
      </c>
      <c r="G326" s="216" t="s">
        <v>392</v>
      </c>
      <c r="H326" s="216" t="s">
        <v>395</v>
      </c>
      <c r="I326" s="219" t="s">
        <v>372</v>
      </c>
      <c r="J326" s="240">
        <v>45161</v>
      </c>
      <c r="K326" s="240" t="s">
        <v>357</v>
      </c>
      <c r="L326" s="240" t="s">
        <v>357</v>
      </c>
      <c r="M326" s="240">
        <v>45161</v>
      </c>
      <c r="N326" s="191">
        <v>44926</v>
      </c>
      <c r="O326" s="199">
        <v>44926</v>
      </c>
      <c r="P326" s="277" t="s">
        <v>374</v>
      </c>
    </row>
    <row r="327" spans="1:16" s="104" customFormat="1" ht="19.5" customHeight="1">
      <c r="A327" s="143"/>
      <c r="B327" s="319" t="s">
        <v>1491</v>
      </c>
      <c r="C327" s="228" t="s">
        <v>1478</v>
      </c>
      <c r="D327" s="228"/>
      <c r="E327" s="216" t="s">
        <v>1509</v>
      </c>
      <c r="F327" s="679">
        <v>60</v>
      </c>
      <c r="G327" s="216" t="s">
        <v>392</v>
      </c>
      <c r="H327" s="216" t="s">
        <v>395</v>
      </c>
      <c r="I327" s="219" t="s">
        <v>372</v>
      </c>
      <c r="J327" s="240">
        <v>45161</v>
      </c>
      <c r="K327" s="240" t="s">
        <v>357</v>
      </c>
      <c r="L327" s="240" t="s">
        <v>357</v>
      </c>
      <c r="M327" s="240">
        <v>45161</v>
      </c>
      <c r="N327" s="191">
        <v>44926</v>
      </c>
      <c r="O327" s="199">
        <v>44926</v>
      </c>
      <c r="P327" s="277" t="s">
        <v>374</v>
      </c>
    </row>
    <row r="328" spans="1:16" s="104" customFormat="1" ht="19.5" customHeight="1">
      <c r="A328" s="143"/>
      <c r="B328" s="319" t="s">
        <v>1491</v>
      </c>
      <c r="C328" s="228" t="s">
        <v>1478</v>
      </c>
      <c r="D328" s="228"/>
      <c r="E328" s="216" t="s">
        <v>1509</v>
      </c>
      <c r="F328" s="679">
        <v>40</v>
      </c>
      <c r="G328" s="216" t="s">
        <v>392</v>
      </c>
      <c r="H328" s="216" t="s">
        <v>401</v>
      </c>
      <c r="I328" s="219" t="s">
        <v>402</v>
      </c>
      <c r="J328" s="199">
        <v>44915</v>
      </c>
      <c r="K328" s="240" t="s">
        <v>357</v>
      </c>
      <c r="L328" s="240" t="s">
        <v>357</v>
      </c>
      <c r="M328" s="240" t="s">
        <v>357</v>
      </c>
      <c r="N328" s="191">
        <v>44915</v>
      </c>
      <c r="O328" s="199">
        <v>44926</v>
      </c>
      <c r="P328" s="277" t="s">
        <v>374</v>
      </c>
    </row>
    <row r="329" spans="1:16" s="104" customFormat="1" ht="19.5" customHeight="1">
      <c r="A329" s="143"/>
      <c r="B329" s="319" t="s">
        <v>1517</v>
      </c>
      <c r="C329" s="228" t="s">
        <v>1478</v>
      </c>
      <c r="D329" s="228"/>
      <c r="E329" s="216" t="s">
        <v>1518</v>
      </c>
      <c r="F329" s="679">
        <v>80</v>
      </c>
      <c r="G329" s="216" t="s">
        <v>392</v>
      </c>
      <c r="H329" s="216" t="s">
        <v>395</v>
      </c>
      <c r="I329" s="219" t="s">
        <v>372</v>
      </c>
      <c r="J329" s="240">
        <v>45161</v>
      </c>
      <c r="K329" s="240" t="s">
        <v>357</v>
      </c>
      <c r="L329" s="240" t="s">
        <v>357</v>
      </c>
      <c r="M329" s="240">
        <v>45161</v>
      </c>
      <c r="N329" s="191">
        <v>44681</v>
      </c>
      <c r="O329" s="199">
        <v>45046</v>
      </c>
      <c r="P329" s="277" t="s">
        <v>358</v>
      </c>
    </row>
    <row r="330" spans="1:16" s="115" customFormat="1" ht="19.5" customHeight="1" outlineLevel="2">
      <c r="A330" s="142"/>
      <c r="B330" s="717" t="s">
        <v>1517</v>
      </c>
      <c r="C330" s="684" t="s">
        <v>1478</v>
      </c>
      <c r="D330" s="684"/>
      <c r="E330" s="216" t="s">
        <v>1522</v>
      </c>
      <c r="F330" s="725">
        <v>78</v>
      </c>
      <c r="G330" s="684" t="s">
        <v>392</v>
      </c>
      <c r="H330" s="684" t="s">
        <v>395</v>
      </c>
      <c r="I330" s="685" t="s">
        <v>372</v>
      </c>
      <c r="J330" s="240">
        <v>45161</v>
      </c>
      <c r="K330" s="240" t="s">
        <v>357</v>
      </c>
      <c r="L330" s="240" t="s">
        <v>357</v>
      </c>
      <c r="M330" s="240">
        <v>45161</v>
      </c>
      <c r="N330" s="687">
        <v>45017</v>
      </c>
      <c r="O330" s="199">
        <v>45017</v>
      </c>
      <c r="P330" s="277" t="s">
        <v>374</v>
      </c>
    </row>
    <row r="331" spans="1:16" s="115" customFormat="1" ht="19.5" customHeight="1" outlineLevel="2">
      <c r="A331" s="142"/>
      <c r="B331" s="717" t="s">
        <v>1517</v>
      </c>
      <c r="C331" s="684" t="s">
        <v>1478</v>
      </c>
      <c r="D331" s="684"/>
      <c r="E331" s="216" t="s">
        <v>1531</v>
      </c>
      <c r="F331" s="725">
        <v>80</v>
      </c>
      <c r="G331" s="684" t="s">
        <v>392</v>
      </c>
      <c r="H331" s="684" t="s">
        <v>395</v>
      </c>
      <c r="I331" s="685" t="s">
        <v>372</v>
      </c>
      <c r="J331" s="240">
        <v>45161</v>
      </c>
      <c r="K331" s="240" t="s">
        <v>357</v>
      </c>
      <c r="L331" s="240" t="s">
        <v>357</v>
      </c>
      <c r="M331" s="240">
        <v>45161</v>
      </c>
      <c r="N331" s="687">
        <v>45161</v>
      </c>
      <c r="O331" s="199">
        <v>45161</v>
      </c>
      <c r="P331" s="277" t="s">
        <v>358</v>
      </c>
    </row>
    <row r="332" spans="1:16" s="104" customFormat="1" ht="19.5" customHeight="1">
      <c r="A332" s="143"/>
      <c r="B332" s="319" t="s">
        <v>1517</v>
      </c>
      <c r="C332" s="228" t="s">
        <v>1478</v>
      </c>
      <c r="D332" s="228"/>
      <c r="E332" s="216" t="s">
        <v>1531</v>
      </c>
      <c r="F332" s="679">
        <v>20</v>
      </c>
      <c r="G332" s="216" t="s">
        <v>392</v>
      </c>
      <c r="H332" s="216" t="s">
        <v>465</v>
      </c>
      <c r="I332" s="219" t="s">
        <v>402</v>
      </c>
      <c r="J332" s="199">
        <v>44732</v>
      </c>
      <c r="K332" s="240" t="s">
        <v>357</v>
      </c>
      <c r="L332" s="240" t="s">
        <v>357</v>
      </c>
      <c r="M332" s="240" t="s">
        <v>357</v>
      </c>
      <c r="N332" s="191">
        <v>44732</v>
      </c>
      <c r="O332" s="199">
        <v>45161</v>
      </c>
      <c r="P332" s="277" t="s">
        <v>358</v>
      </c>
    </row>
    <row r="333" spans="1:16" s="104" customFormat="1" ht="19.5" customHeight="1">
      <c r="A333" s="143"/>
      <c r="B333" s="319" t="s">
        <v>1517</v>
      </c>
      <c r="C333" s="228" t="s">
        <v>1478</v>
      </c>
      <c r="D333" s="228"/>
      <c r="E333" s="216" t="s">
        <v>1535</v>
      </c>
      <c r="F333" s="679">
        <v>80</v>
      </c>
      <c r="G333" s="216" t="s">
        <v>392</v>
      </c>
      <c r="H333" s="216" t="s">
        <v>395</v>
      </c>
      <c r="I333" s="219" t="s">
        <v>372</v>
      </c>
      <c r="J333" s="240">
        <v>45161</v>
      </c>
      <c r="K333" s="240" t="s">
        <v>357</v>
      </c>
      <c r="L333" s="240" t="s">
        <v>357</v>
      </c>
      <c r="M333" s="240">
        <v>45161</v>
      </c>
      <c r="N333" s="191">
        <v>45107</v>
      </c>
      <c r="O333" s="199">
        <v>45107</v>
      </c>
      <c r="P333" s="277" t="s">
        <v>358</v>
      </c>
    </row>
    <row r="334" spans="1:16" s="104" customFormat="1" ht="19.5" customHeight="1">
      <c r="A334" s="143"/>
      <c r="B334" s="319" t="s">
        <v>1517</v>
      </c>
      <c r="C334" s="228" t="s">
        <v>1478</v>
      </c>
      <c r="D334" s="228"/>
      <c r="E334" s="216" t="s">
        <v>2911</v>
      </c>
      <c r="F334" s="679">
        <v>80</v>
      </c>
      <c r="G334" s="216" t="s">
        <v>392</v>
      </c>
      <c r="H334" s="216" t="s">
        <v>395</v>
      </c>
      <c r="I334" s="219" t="s">
        <v>372</v>
      </c>
      <c r="J334" s="240">
        <v>45161</v>
      </c>
      <c r="K334" s="240" t="s">
        <v>357</v>
      </c>
      <c r="L334" s="240" t="s">
        <v>357</v>
      </c>
      <c r="M334" s="240">
        <v>45161</v>
      </c>
      <c r="N334" s="191">
        <v>45161</v>
      </c>
      <c r="O334" s="199">
        <v>45161</v>
      </c>
      <c r="P334" s="277" t="s">
        <v>374</v>
      </c>
    </row>
    <row r="335" spans="1:16" s="104" customFormat="1" ht="19.5" customHeight="1">
      <c r="A335" s="143"/>
      <c r="B335" s="319" t="s">
        <v>1517</v>
      </c>
      <c r="C335" s="228" t="s">
        <v>506</v>
      </c>
      <c r="D335" s="228"/>
      <c r="E335" s="216" t="s">
        <v>2912</v>
      </c>
      <c r="F335" s="679">
        <v>20</v>
      </c>
      <c r="G335" s="216" t="s">
        <v>392</v>
      </c>
      <c r="H335" s="216" t="s">
        <v>465</v>
      </c>
      <c r="I335" s="219" t="s">
        <v>402</v>
      </c>
      <c r="J335" s="199">
        <v>44732</v>
      </c>
      <c r="K335" s="240" t="s">
        <v>357</v>
      </c>
      <c r="L335" s="240" t="s">
        <v>357</v>
      </c>
      <c r="M335" s="240" t="s">
        <v>357</v>
      </c>
      <c r="N335" s="191">
        <v>44732</v>
      </c>
      <c r="O335" s="199">
        <v>44732</v>
      </c>
      <c r="P335" s="277" t="s">
        <v>358</v>
      </c>
    </row>
    <row r="336" spans="1:16" s="104" customFormat="1" ht="19.5" customHeight="1">
      <c r="A336" s="143"/>
      <c r="B336" s="319" t="s">
        <v>1517</v>
      </c>
      <c r="C336" s="228" t="s">
        <v>1478</v>
      </c>
      <c r="D336" s="228">
        <v>6</v>
      </c>
      <c r="E336" s="216" t="s">
        <v>1526</v>
      </c>
      <c r="F336" s="679">
        <v>44</v>
      </c>
      <c r="G336" s="216" t="s">
        <v>1</v>
      </c>
      <c r="H336" s="216" t="s">
        <v>347</v>
      </c>
      <c r="I336" s="219" t="s">
        <v>402</v>
      </c>
      <c r="J336" s="199">
        <v>45358</v>
      </c>
      <c r="K336" s="240" t="s">
        <v>357</v>
      </c>
      <c r="L336" s="240" t="s">
        <v>357</v>
      </c>
      <c r="M336" s="240" t="s">
        <v>357</v>
      </c>
      <c r="N336" s="191">
        <v>45358</v>
      </c>
      <c r="O336" s="199">
        <v>45358</v>
      </c>
      <c r="P336" s="277" t="s">
        <v>358</v>
      </c>
    </row>
    <row r="337" spans="1:16" s="104" customFormat="1" ht="19.5" customHeight="1">
      <c r="A337" s="143"/>
      <c r="B337" s="319" t="s">
        <v>1539</v>
      </c>
      <c r="C337" s="228" t="s">
        <v>506</v>
      </c>
      <c r="D337" s="228"/>
      <c r="E337" s="216" t="s">
        <v>1540</v>
      </c>
      <c r="F337" s="679">
        <v>98</v>
      </c>
      <c r="G337" s="216" t="s">
        <v>392</v>
      </c>
      <c r="H337" s="216" t="s">
        <v>395</v>
      </c>
      <c r="I337" s="219" t="s">
        <v>402</v>
      </c>
      <c r="J337" s="199">
        <v>45280</v>
      </c>
      <c r="K337" s="240" t="s">
        <v>357</v>
      </c>
      <c r="L337" s="240" t="s">
        <v>357</v>
      </c>
      <c r="M337" s="240" t="s">
        <v>357</v>
      </c>
      <c r="N337" s="191">
        <v>45280</v>
      </c>
      <c r="O337" s="199">
        <v>45280</v>
      </c>
      <c r="P337" s="277" t="s">
        <v>358</v>
      </c>
    </row>
    <row r="338" spans="1:16" s="104" customFormat="1" ht="19.5" customHeight="1" outlineLevel="2">
      <c r="A338" s="143"/>
      <c r="B338" s="319" t="s">
        <v>1539</v>
      </c>
      <c r="C338" s="228" t="s">
        <v>1478</v>
      </c>
      <c r="D338" s="228"/>
      <c r="E338" s="217" t="s">
        <v>2913</v>
      </c>
      <c r="F338" s="720">
        <v>60</v>
      </c>
      <c r="G338" s="228" t="s">
        <v>1</v>
      </c>
      <c r="H338" s="216" t="s">
        <v>347</v>
      </c>
      <c r="I338" s="218" t="s">
        <v>348</v>
      </c>
      <c r="J338" s="240">
        <v>44605</v>
      </c>
      <c r="K338" s="240">
        <v>44605</v>
      </c>
      <c r="L338" s="240">
        <v>44652</v>
      </c>
      <c r="M338" s="240">
        <v>44652</v>
      </c>
      <c r="N338" s="191">
        <v>45161</v>
      </c>
      <c r="O338" s="199">
        <v>44774</v>
      </c>
      <c r="P338" s="277" t="s">
        <v>350</v>
      </c>
    </row>
    <row r="339" spans="1:16" s="104" customFormat="1" ht="19.5" customHeight="1" outlineLevel="2">
      <c r="A339" s="143"/>
      <c r="B339" s="319" t="s">
        <v>1539</v>
      </c>
      <c r="C339" s="228" t="s">
        <v>1478</v>
      </c>
      <c r="D339" s="228"/>
      <c r="E339" s="216" t="s">
        <v>1552</v>
      </c>
      <c r="F339" s="720">
        <v>21</v>
      </c>
      <c r="G339" s="228" t="s">
        <v>1</v>
      </c>
      <c r="H339" s="216" t="s">
        <v>371</v>
      </c>
      <c r="I339" s="219" t="s">
        <v>348</v>
      </c>
      <c r="J339" s="240">
        <v>44605</v>
      </c>
      <c r="K339" s="240">
        <v>44605</v>
      </c>
      <c r="L339" s="240">
        <v>44605</v>
      </c>
      <c r="M339" s="240">
        <v>44605</v>
      </c>
      <c r="N339" s="191">
        <v>44638</v>
      </c>
      <c r="O339" s="199">
        <v>44834</v>
      </c>
      <c r="P339" s="277" t="s">
        <v>358</v>
      </c>
    </row>
    <row r="340" spans="1:16" s="104" customFormat="1" ht="19.5" customHeight="1" outlineLevel="2">
      <c r="A340" s="143"/>
      <c r="B340" s="319" t="s">
        <v>1539</v>
      </c>
      <c r="C340" s="228" t="s">
        <v>1478</v>
      </c>
      <c r="D340" s="228">
        <v>3</v>
      </c>
      <c r="E340" s="216" t="s">
        <v>1547</v>
      </c>
      <c r="F340" s="720">
        <v>44</v>
      </c>
      <c r="G340" s="228" t="s">
        <v>1</v>
      </c>
      <c r="H340" s="684" t="s">
        <v>347</v>
      </c>
      <c r="I340" s="688" t="s">
        <v>402</v>
      </c>
      <c r="J340" s="240">
        <v>45317</v>
      </c>
      <c r="K340" s="240" t="s">
        <v>357</v>
      </c>
      <c r="L340" s="240" t="s">
        <v>357</v>
      </c>
      <c r="M340" s="240" t="s">
        <v>357</v>
      </c>
      <c r="N340" s="189">
        <v>45317</v>
      </c>
      <c r="O340" s="199">
        <v>45317</v>
      </c>
      <c r="P340" s="277" t="s">
        <v>358</v>
      </c>
    </row>
    <row r="341" spans="1:16" s="104" customFormat="1" ht="19.5" customHeight="1" outlineLevel="2">
      <c r="A341" s="143"/>
      <c r="B341" s="319" t="s">
        <v>1539</v>
      </c>
      <c r="C341" s="228" t="s">
        <v>1478</v>
      </c>
      <c r="D341" s="228">
        <v>6</v>
      </c>
      <c r="E341" s="216" t="s">
        <v>1544</v>
      </c>
      <c r="F341" s="720">
        <v>44</v>
      </c>
      <c r="G341" s="228" t="s">
        <v>1</v>
      </c>
      <c r="H341" s="684" t="s">
        <v>347</v>
      </c>
      <c r="I341" s="688" t="s">
        <v>402</v>
      </c>
      <c r="J341" s="240">
        <v>45358</v>
      </c>
      <c r="K341" s="240" t="s">
        <v>357</v>
      </c>
      <c r="L341" s="240" t="s">
        <v>357</v>
      </c>
      <c r="M341" s="240" t="s">
        <v>357</v>
      </c>
      <c r="N341" s="189">
        <v>45358</v>
      </c>
      <c r="O341" s="199">
        <v>45358</v>
      </c>
      <c r="P341" s="277" t="s">
        <v>358</v>
      </c>
    </row>
    <row r="342" spans="1:16" s="104" customFormat="1" ht="19.5" customHeight="1" outlineLevel="2">
      <c r="A342" s="143"/>
      <c r="B342" s="690" t="s">
        <v>1556</v>
      </c>
      <c r="C342" s="684" t="s">
        <v>1478</v>
      </c>
      <c r="D342" s="684">
        <v>3</v>
      </c>
      <c r="E342" s="216" t="s">
        <v>1572</v>
      </c>
      <c r="F342" s="720">
        <v>80</v>
      </c>
      <c r="G342" s="228" t="s">
        <v>1</v>
      </c>
      <c r="H342" s="684" t="s">
        <v>347</v>
      </c>
      <c r="I342" s="688" t="s">
        <v>402</v>
      </c>
      <c r="J342" s="240">
        <v>45317</v>
      </c>
      <c r="K342" s="240" t="s">
        <v>357</v>
      </c>
      <c r="L342" s="240" t="s">
        <v>357</v>
      </c>
      <c r="M342" s="240" t="s">
        <v>357</v>
      </c>
      <c r="N342" s="189">
        <v>45317</v>
      </c>
      <c r="O342" s="199">
        <v>45317</v>
      </c>
      <c r="P342" s="277" t="s">
        <v>358</v>
      </c>
    </row>
    <row r="343" spans="1:16" s="115" customFormat="1" ht="19.5" customHeight="1" outlineLevel="2">
      <c r="A343" s="142"/>
      <c r="B343" s="690" t="s">
        <v>1556</v>
      </c>
      <c r="C343" s="684" t="s">
        <v>1478</v>
      </c>
      <c r="D343" s="684"/>
      <c r="E343" s="216" t="s">
        <v>1557</v>
      </c>
      <c r="F343" s="725">
        <v>34</v>
      </c>
      <c r="G343" s="684" t="s">
        <v>392</v>
      </c>
      <c r="H343" s="684" t="s">
        <v>693</v>
      </c>
      <c r="I343" s="685">
        <v>2013</v>
      </c>
      <c r="J343" s="686" t="s">
        <v>357</v>
      </c>
      <c r="K343" s="240">
        <v>44460</v>
      </c>
      <c r="L343" s="240">
        <v>44620</v>
      </c>
      <c r="M343" s="240">
        <v>44651</v>
      </c>
      <c r="N343" s="687">
        <v>44803</v>
      </c>
      <c r="O343" s="199">
        <v>44803</v>
      </c>
      <c r="P343" s="277" t="s">
        <v>350</v>
      </c>
    </row>
    <row r="344" spans="1:16" s="115" customFormat="1" ht="19.5" customHeight="1" outlineLevel="2">
      <c r="A344" s="142"/>
      <c r="B344" s="690" t="s">
        <v>1556</v>
      </c>
      <c r="C344" s="684" t="s">
        <v>1478</v>
      </c>
      <c r="D344" s="684"/>
      <c r="E344" s="216" t="s">
        <v>1561</v>
      </c>
      <c r="F344" s="725">
        <v>78</v>
      </c>
      <c r="G344" s="684" t="s">
        <v>1</v>
      </c>
      <c r="H344" s="684" t="s">
        <v>347</v>
      </c>
      <c r="I344" s="685" t="s">
        <v>409</v>
      </c>
      <c r="J344" s="686" t="s">
        <v>357</v>
      </c>
      <c r="K344" s="240">
        <v>44490</v>
      </c>
      <c r="L344" s="240">
        <v>44804</v>
      </c>
      <c r="M344" s="240">
        <v>44804</v>
      </c>
      <c r="N344" s="687">
        <v>44804</v>
      </c>
      <c r="O344" s="199">
        <v>44804</v>
      </c>
      <c r="P344" s="277" t="s">
        <v>358</v>
      </c>
    </row>
    <row r="345" spans="1:16" s="104" customFormat="1" ht="19.5" customHeight="1" outlineLevel="2">
      <c r="A345" s="143"/>
      <c r="B345" s="318" t="s">
        <v>1556</v>
      </c>
      <c r="C345" s="215" t="s">
        <v>1478</v>
      </c>
      <c r="D345" s="215"/>
      <c r="E345" s="216" t="s">
        <v>2914</v>
      </c>
      <c r="F345" s="679">
        <v>8</v>
      </c>
      <c r="G345" s="216" t="s">
        <v>392</v>
      </c>
      <c r="H345" s="216" t="s">
        <v>465</v>
      </c>
      <c r="I345" s="219" t="s">
        <v>402</v>
      </c>
      <c r="J345" s="199">
        <v>44732</v>
      </c>
      <c r="K345" s="240" t="s">
        <v>357</v>
      </c>
      <c r="L345" s="240" t="s">
        <v>357</v>
      </c>
      <c r="M345" s="240" t="s">
        <v>357</v>
      </c>
      <c r="N345" s="191">
        <v>44732</v>
      </c>
      <c r="O345" s="199">
        <v>44732</v>
      </c>
      <c r="P345" s="277" t="s">
        <v>358</v>
      </c>
    </row>
    <row r="346" spans="1:16" s="104" customFormat="1" ht="19.5" customHeight="1" outlineLevel="2">
      <c r="A346" s="143"/>
      <c r="B346" s="324" t="s">
        <v>1556</v>
      </c>
      <c r="C346" s="228" t="s">
        <v>1478</v>
      </c>
      <c r="D346" s="228"/>
      <c r="E346" s="230" t="s">
        <v>2914</v>
      </c>
      <c r="F346" s="720">
        <v>52</v>
      </c>
      <c r="G346" s="227" t="s">
        <v>392</v>
      </c>
      <c r="H346" s="216" t="s">
        <v>395</v>
      </c>
      <c r="I346" s="216" t="s">
        <v>409</v>
      </c>
      <c r="J346" s="686" t="s">
        <v>357</v>
      </c>
      <c r="K346" s="240">
        <v>44469</v>
      </c>
      <c r="L346" s="240">
        <v>44561</v>
      </c>
      <c r="M346" s="240">
        <v>44561</v>
      </c>
      <c r="N346" s="191">
        <v>44620</v>
      </c>
      <c r="O346" s="199">
        <v>44732</v>
      </c>
      <c r="P346" s="277" t="s">
        <v>358</v>
      </c>
    </row>
    <row r="347" spans="1:16" s="104" customFormat="1" ht="19.5" customHeight="1" outlineLevel="2">
      <c r="A347" s="140"/>
      <c r="B347" s="318" t="s">
        <v>1556</v>
      </c>
      <c r="C347" s="228" t="s">
        <v>1478</v>
      </c>
      <c r="D347" s="228">
        <v>6</v>
      </c>
      <c r="E347" s="230" t="s">
        <v>1566</v>
      </c>
      <c r="F347" s="720">
        <v>62</v>
      </c>
      <c r="G347" s="227" t="s">
        <v>1</v>
      </c>
      <c r="H347" s="216" t="s">
        <v>347</v>
      </c>
      <c r="I347" s="216" t="s">
        <v>402</v>
      </c>
      <c r="J347" s="686">
        <v>45358</v>
      </c>
      <c r="K347" s="240" t="s">
        <v>357</v>
      </c>
      <c r="L347" s="240" t="s">
        <v>357</v>
      </c>
      <c r="M347" s="240" t="s">
        <v>357</v>
      </c>
      <c r="N347" s="191">
        <v>45358</v>
      </c>
      <c r="O347" s="199">
        <v>45358</v>
      </c>
      <c r="P347" s="277" t="s">
        <v>358</v>
      </c>
    </row>
    <row r="348" spans="1:16" s="104" customFormat="1" ht="19.5" customHeight="1" outlineLevel="2">
      <c r="A348" s="140"/>
      <c r="B348" s="318" t="s">
        <v>1556</v>
      </c>
      <c r="C348" s="228" t="s">
        <v>1478</v>
      </c>
      <c r="D348" s="228">
        <v>6</v>
      </c>
      <c r="E348" s="230" t="s">
        <v>1566</v>
      </c>
      <c r="F348" s="720">
        <v>82</v>
      </c>
      <c r="G348" s="227" t="s">
        <v>1</v>
      </c>
      <c r="H348" s="216" t="s">
        <v>347</v>
      </c>
      <c r="I348" s="216" t="s">
        <v>402</v>
      </c>
      <c r="J348" s="686">
        <v>45358</v>
      </c>
      <c r="K348" s="240" t="s">
        <v>357</v>
      </c>
      <c r="L348" s="240" t="s">
        <v>357</v>
      </c>
      <c r="M348" s="240" t="s">
        <v>357</v>
      </c>
      <c r="N348" s="191">
        <v>45358</v>
      </c>
      <c r="O348" s="199">
        <v>45358</v>
      </c>
      <c r="P348" s="277" t="s">
        <v>358</v>
      </c>
    </row>
    <row r="349" spans="1:16" s="107" customFormat="1" ht="12.75" customHeight="1" outlineLevel="1">
      <c r="A349" s="241"/>
      <c r="B349" s="242" t="s">
        <v>1576</v>
      </c>
      <c r="C349" s="692">
        <f>COUNTA(B300:B348)</f>
        <v>49</v>
      </c>
      <c r="D349" s="692"/>
      <c r="E349" s="242" t="s">
        <v>1577</v>
      </c>
      <c r="F349" s="195">
        <f>SUM(F300:F348)</f>
        <v>2392</v>
      </c>
      <c r="G349" s="242"/>
      <c r="H349" s="242"/>
      <c r="I349" s="693"/>
      <c r="J349" s="736"/>
      <c r="K349" s="400"/>
      <c r="L349" s="400"/>
      <c r="M349" s="400"/>
      <c r="N349" s="695"/>
      <c r="O349" s="696"/>
      <c r="P349" s="697"/>
    </row>
    <row r="350" spans="1:16" s="104" customFormat="1" ht="24" customHeight="1" outlineLevel="2">
      <c r="A350" s="143" t="s">
        <v>1578</v>
      </c>
      <c r="B350" s="318" t="s">
        <v>1579</v>
      </c>
      <c r="C350" s="215" t="s">
        <v>1580</v>
      </c>
      <c r="D350" s="215">
        <v>6</v>
      </c>
      <c r="E350" s="216" t="s">
        <v>1581</v>
      </c>
      <c r="F350" s="678">
        <v>18</v>
      </c>
      <c r="G350" s="216" t="s">
        <v>1</v>
      </c>
      <c r="H350" s="216" t="s">
        <v>401</v>
      </c>
      <c r="I350" s="219" t="s">
        <v>402</v>
      </c>
      <c r="J350" s="240">
        <v>44992</v>
      </c>
      <c r="K350" s="240" t="s">
        <v>357</v>
      </c>
      <c r="L350" s="240" t="s">
        <v>357</v>
      </c>
      <c r="M350" s="240" t="s">
        <v>357</v>
      </c>
      <c r="N350" s="191">
        <v>44992</v>
      </c>
      <c r="O350" s="199">
        <v>44992</v>
      </c>
      <c r="P350" s="277" t="s">
        <v>358</v>
      </c>
    </row>
    <row r="351" spans="1:16" s="104" customFormat="1" ht="24" customHeight="1" outlineLevel="2">
      <c r="A351" s="143"/>
      <c r="B351" s="318" t="s">
        <v>1587</v>
      </c>
      <c r="C351" s="215" t="s">
        <v>1588</v>
      </c>
      <c r="D351" s="215"/>
      <c r="E351" s="216" t="s">
        <v>1589</v>
      </c>
      <c r="F351" s="678">
        <v>36</v>
      </c>
      <c r="G351" s="216" t="s">
        <v>1</v>
      </c>
      <c r="H351" s="216" t="s">
        <v>347</v>
      </c>
      <c r="I351" s="219" t="s">
        <v>348</v>
      </c>
      <c r="J351" s="240">
        <v>44605</v>
      </c>
      <c r="K351" s="240">
        <v>44605</v>
      </c>
      <c r="L351" s="240">
        <v>44605</v>
      </c>
      <c r="M351" s="240">
        <v>44804</v>
      </c>
      <c r="N351" s="191">
        <v>44804</v>
      </c>
      <c r="O351" s="199">
        <v>44804</v>
      </c>
      <c r="P351" s="277" t="s">
        <v>358</v>
      </c>
    </row>
    <row r="352" spans="1:16" s="106" customFormat="1" ht="19.5" customHeight="1" outlineLevel="2">
      <c r="A352" s="143"/>
      <c r="B352" s="318" t="s">
        <v>1587</v>
      </c>
      <c r="C352" s="215" t="s">
        <v>1588</v>
      </c>
      <c r="D352" s="322"/>
      <c r="E352" s="411" t="s">
        <v>1590</v>
      </c>
      <c r="F352" s="679">
        <v>80</v>
      </c>
      <c r="G352" s="216" t="s">
        <v>1</v>
      </c>
      <c r="H352" s="216" t="s">
        <v>347</v>
      </c>
      <c r="I352" s="219" t="s">
        <v>372</v>
      </c>
      <c r="J352" s="240">
        <v>45161</v>
      </c>
      <c r="K352" s="240" t="s">
        <v>357</v>
      </c>
      <c r="L352" s="240" t="s">
        <v>357</v>
      </c>
      <c r="M352" s="240">
        <v>45161</v>
      </c>
      <c r="N352" s="191">
        <v>45161</v>
      </c>
      <c r="O352" s="199">
        <v>45161</v>
      </c>
      <c r="P352" s="277" t="s">
        <v>358</v>
      </c>
    </row>
    <row r="353" spans="1:16" s="106" customFormat="1" ht="19.5" customHeight="1" outlineLevel="2">
      <c r="A353" s="143"/>
      <c r="B353" s="318" t="s">
        <v>1587</v>
      </c>
      <c r="C353" s="215" t="s">
        <v>1588</v>
      </c>
      <c r="D353" s="322"/>
      <c r="E353" s="412" t="s">
        <v>1593</v>
      </c>
      <c r="F353" s="679">
        <v>80</v>
      </c>
      <c r="G353" s="216" t="s">
        <v>1</v>
      </c>
      <c r="H353" s="216" t="s">
        <v>957</v>
      </c>
      <c r="I353" s="219" t="s">
        <v>372</v>
      </c>
      <c r="J353" s="240">
        <v>45161</v>
      </c>
      <c r="K353" s="240" t="s">
        <v>357</v>
      </c>
      <c r="L353" s="240" t="s">
        <v>357</v>
      </c>
      <c r="M353" s="240">
        <v>45161</v>
      </c>
      <c r="N353" s="191">
        <v>45019</v>
      </c>
      <c r="O353" s="199">
        <v>45019</v>
      </c>
      <c r="P353" s="277" t="s">
        <v>358</v>
      </c>
    </row>
    <row r="354" spans="1:16" s="106" customFormat="1" ht="19.5" customHeight="1" outlineLevel="2">
      <c r="A354" s="143"/>
      <c r="B354" s="318" t="s">
        <v>1587</v>
      </c>
      <c r="C354" s="215" t="s">
        <v>1588</v>
      </c>
      <c r="D354" s="322"/>
      <c r="E354" s="412" t="s">
        <v>1597</v>
      </c>
      <c r="F354" s="679">
        <v>80</v>
      </c>
      <c r="G354" s="216" t="s">
        <v>392</v>
      </c>
      <c r="H354" s="216" t="s">
        <v>395</v>
      </c>
      <c r="I354" s="219" t="s">
        <v>372</v>
      </c>
      <c r="J354" s="240">
        <v>45161</v>
      </c>
      <c r="K354" s="240" t="s">
        <v>357</v>
      </c>
      <c r="L354" s="240" t="s">
        <v>357</v>
      </c>
      <c r="M354" s="240">
        <v>45161</v>
      </c>
      <c r="N354" s="191">
        <v>45161</v>
      </c>
      <c r="O354" s="199">
        <v>45161</v>
      </c>
      <c r="P354" s="277" t="s">
        <v>358</v>
      </c>
    </row>
    <row r="355" spans="1:16" s="106" customFormat="1" ht="19.5" customHeight="1" outlineLevel="2">
      <c r="A355" s="143"/>
      <c r="B355" s="318" t="s">
        <v>1587</v>
      </c>
      <c r="C355" s="215" t="s">
        <v>1588</v>
      </c>
      <c r="D355" s="322"/>
      <c r="E355" s="412" t="s">
        <v>2915</v>
      </c>
      <c r="F355" s="679">
        <v>44</v>
      </c>
      <c r="G355" s="216" t="s">
        <v>392</v>
      </c>
      <c r="H355" s="216" t="s">
        <v>395</v>
      </c>
      <c r="I355" s="219" t="s">
        <v>372</v>
      </c>
      <c r="J355" s="240">
        <v>45161</v>
      </c>
      <c r="K355" s="240" t="s">
        <v>357</v>
      </c>
      <c r="L355" s="240" t="s">
        <v>357</v>
      </c>
      <c r="M355" s="240">
        <v>45161</v>
      </c>
      <c r="N355" s="191">
        <v>44713</v>
      </c>
      <c r="O355" s="199">
        <v>44713</v>
      </c>
      <c r="P355" s="277" t="s">
        <v>374</v>
      </c>
    </row>
    <row r="356" spans="1:16" s="117" customFormat="1" ht="19.5" customHeight="1" outlineLevel="2">
      <c r="A356" s="142"/>
      <c r="B356" s="680" t="s">
        <v>1587</v>
      </c>
      <c r="C356" s="684" t="s">
        <v>506</v>
      </c>
      <c r="D356" s="723"/>
      <c r="E356" s="723" t="s">
        <v>1601</v>
      </c>
      <c r="F356" s="683">
        <v>26</v>
      </c>
      <c r="G356" s="684" t="s">
        <v>1</v>
      </c>
      <c r="H356" s="684" t="s">
        <v>401</v>
      </c>
      <c r="I356" s="685" t="s">
        <v>402</v>
      </c>
      <c r="J356" s="686">
        <v>44915</v>
      </c>
      <c r="K356" s="240" t="s">
        <v>357</v>
      </c>
      <c r="L356" s="240" t="s">
        <v>357</v>
      </c>
      <c r="M356" s="240" t="s">
        <v>357</v>
      </c>
      <c r="N356" s="687">
        <v>44915</v>
      </c>
      <c r="O356" s="199">
        <v>44915</v>
      </c>
      <c r="P356" s="277" t="s">
        <v>358</v>
      </c>
    </row>
    <row r="357" spans="1:16" s="117" customFormat="1" ht="19.5" customHeight="1" outlineLevel="2">
      <c r="A357" s="142"/>
      <c r="B357" s="680" t="s">
        <v>1587</v>
      </c>
      <c r="C357" s="684" t="s">
        <v>506</v>
      </c>
      <c r="D357" s="723"/>
      <c r="E357" s="723" t="s">
        <v>1606</v>
      </c>
      <c r="F357" s="683">
        <v>80</v>
      </c>
      <c r="G357" s="684" t="s">
        <v>1</v>
      </c>
      <c r="H357" s="684" t="s">
        <v>347</v>
      </c>
      <c r="I357" s="685" t="s">
        <v>402</v>
      </c>
      <c r="J357" s="686">
        <v>45280</v>
      </c>
      <c r="K357" s="240" t="s">
        <v>357</v>
      </c>
      <c r="L357" s="240" t="s">
        <v>357</v>
      </c>
      <c r="M357" s="240" t="s">
        <v>357</v>
      </c>
      <c r="N357" s="687">
        <v>45280</v>
      </c>
      <c r="O357" s="199">
        <v>45280</v>
      </c>
      <c r="P357" s="277" t="s">
        <v>358</v>
      </c>
    </row>
    <row r="358" spans="1:16" s="117" customFormat="1" ht="19.5" customHeight="1" outlineLevel="2">
      <c r="A358" s="142"/>
      <c r="B358" s="680" t="s">
        <v>1587</v>
      </c>
      <c r="C358" s="684" t="s">
        <v>506</v>
      </c>
      <c r="D358" s="723"/>
      <c r="E358" s="723" t="s">
        <v>1609</v>
      </c>
      <c r="F358" s="683">
        <v>42</v>
      </c>
      <c r="G358" s="684" t="s">
        <v>1</v>
      </c>
      <c r="H358" s="684" t="s">
        <v>401</v>
      </c>
      <c r="I358" s="685" t="s">
        <v>402</v>
      </c>
      <c r="J358" s="686">
        <v>44915</v>
      </c>
      <c r="K358" s="240" t="s">
        <v>357</v>
      </c>
      <c r="L358" s="240" t="s">
        <v>357</v>
      </c>
      <c r="M358" s="240" t="s">
        <v>357</v>
      </c>
      <c r="N358" s="687">
        <v>44915</v>
      </c>
      <c r="O358" s="199">
        <v>44804</v>
      </c>
      <c r="P358" s="277" t="s">
        <v>374</v>
      </c>
    </row>
    <row r="359" spans="1:16" s="117" customFormat="1" ht="19.5" customHeight="1" outlineLevel="2">
      <c r="A359" s="142"/>
      <c r="B359" s="690" t="s">
        <v>1613</v>
      </c>
      <c r="C359" s="215" t="s">
        <v>1614</v>
      </c>
      <c r="D359" s="322">
        <v>5</v>
      </c>
      <c r="E359" s="723" t="s">
        <v>1615</v>
      </c>
      <c r="F359" s="683">
        <v>38</v>
      </c>
      <c r="G359" s="684" t="s">
        <v>1</v>
      </c>
      <c r="H359" s="684" t="s">
        <v>401</v>
      </c>
      <c r="I359" s="688" t="s">
        <v>402</v>
      </c>
      <c r="J359" s="240">
        <v>44961</v>
      </c>
      <c r="K359" s="240" t="s">
        <v>357</v>
      </c>
      <c r="L359" s="240" t="s">
        <v>357</v>
      </c>
      <c r="M359" s="240" t="s">
        <v>357</v>
      </c>
      <c r="N359" s="189">
        <v>45020</v>
      </c>
      <c r="O359" s="199">
        <v>44992</v>
      </c>
      <c r="P359" s="277" t="s">
        <v>374</v>
      </c>
    </row>
    <row r="360" spans="1:16" s="117" customFormat="1" ht="19.5" customHeight="1" outlineLevel="2">
      <c r="A360" s="142"/>
      <c r="B360" s="690" t="s">
        <v>1620</v>
      </c>
      <c r="C360" s="684" t="s">
        <v>1621</v>
      </c>
      <c r="D360" s="684">
        <v>4</v>
      </c>
      <c r="E360" s="216" t="s">
        <v>1622</v>
      </c>
      <c r="F360" s="683">
        <v>15</v>
      </c>
      <c r="G360" s="684" t="s">
        <v>1</v>
      </c>
      <c r="H360" s="684" t="s">
        <v>401</v>
      </c>
      <c r="I360" s="689" t="s">
        <v>402</v>
      </c>
      <c r="J360" s="240">
        <v>44952</v>
      </c>
      <c r="K360" s="240" t="s">
        <v>357</v>
      </c>
      <c r="L360" s="240" t="s">
        <v>357</v>
      </c>
      <c r="M360" s="240" t="s">
        <v>357</v>
      </c>
      <c r="N360" s="189">
        <v>44952</v>
      </c>
      <c r="O360" s="199">
        <v>44915</v>
      </c>
      <c r="P360" s="277" t="s">
        <v>374</v>
      </c>
    </row>
    <row r="361" spans="1:16" s="117" customFormat="1" ht="19.5" customHeight="1" outlineLevel="2">
      <c r="A361" s="142"/>
      <c r="B361" s="690" t="s">
        <v>1620</v>
      </c>
      <c r="C361" s="684" t="s">
        <v>1627</v>
      </c>
      <c r="D361" s="684">
        <v>6</v>
      </c>
      <c r="E361" s="216" t="s">
        <v>1628</v>
      </c>
      <c r="F361" s="683">
        <v>80</v>
      </c>
      <c r="G361" s="684" t="s">
        <v>1</v>
      </c>
      <c r="H361" s="684" t="s">
        <v>347</v>
      </c>
      <c r="I361" s="689" t="s">
        <v>402</v>
      </c>
      <c r="J361" s="240">
        <v>45358</v>
      </c>
      <c r="K361" s="240" t="s">
        <v>357</v>
      </c>
      <c r="L361" s="240" t="s">
        <v>357</v>
      </c>
      <c r="M361" s="240" t="s">
        <v>357</v>
      </c>
      <c r="N361" s="189">
        <v>45358</v>
      </c>
      <c r="O361" s="199">
        <v>45358</v>
      </c>
      <c r="P361" s="277" t="s">
        <v>358</v>
      </c>
    </row>
    <row r="362" spans="1:16" s="104" customFormat="1" ht="24" customHeight="1" outlineLevel="2">
      <c r="A362" s="143"/>
      <c r="B362" s="319" t="s">
        <v>1634</v>
      </c>
      <c r="C362" s="215" t="s">
        <v>1635</v>
      </c>
      <c r="D362" s="215"/>
      <c r="E362" s="216" t="s">
        <v>2916</v>
      </c>
      <c r="F362" s="678">
        <v>52</v>
      </c>
      <c r="G362" s="216" t="s">
        <v>1</v>
      </c>
      <c r="H362" s="216" t="s">
        <v>347</v>
      </c>
      <c r="I362" s="219" t="s">
        <v>348</v>
      </c>
      <c r="J362" s="240">
        <v>44605</v>
      </c>
      <c r="K362" s="240">
        <v>44605</v>
      </c>
      <c r="L362" s="240">
        <v>44804</v>
      </c>
      <c r="M362" s="240">
        <v>44804</v>
      </c>
      <c r="N362" s="191">
        <v>44804</v>
      </c>
      <c r="O362" s="199">
        <v>44804</v>
      </c>
      <c r="P362" s="277" t="s">
        <v>358</v>
      </c>
    </row>
    <row r="363" spans="1:16" s="104" customFormat="1" ht="24" customHeight="1" outlineLevel="2">
      <c r="A363" s="143"/>
      <c r="B363" s="319" t="s">
        <v>1634</v>
      </c>
      <c r="C363" s="215" t="s">
        <v>1635</v>
      </c>
      <c r="D363" s="215"/>
      <c r="E363" s="217" t="s">
        <v>1636</v>
      </c>
      <c r="F363" s="678">
        <v>65</v>
      </c>
      <c r="G363" s="216" t="s">
        <v>1</v>
      </c>
      <c r="H363" s="216" t="s">
        <v>347</v>
      </c>
      <c r="I363" s="219" t="s">
        <v>372</v>
      </c>
      <c r="J363" s="240">
        <v>45161</v>
      </c>
      <c r="K363" s="240" t="s">
        <v>357</v>
      </c>
      <c r="L363" s="240" t="s">
        <v>357</v>
      </c>
      <c r="M363" s="240">
        <v>45161</v>
      </c>
      <c r="N363" s="191">
        <v>45161</v>
      </c>
      <c r="O363" s="199">
        <v>45161</v>
      </c>
      <c r="P363" s="277" t="s">
        <v>358</v>
      </c>
    </row>
    <row r="364" spans="1:16" s="104" customFormat="1" ht="24" customHeight="1" outlineLevel="2">
      <c r="A364" s="143"/>
      <c r="B364" s="319" t="s">
        <v>1634</v>
      </c>
      <c r="C364" s="215" t="s">
        <v>1635</v>
      </c>
      <c r="D364" s="215"/>
      <c r="E364" s="216" t="s">
        <v>1640</v>
      </c>
      <c r="F364" s="678">
        <v>75</v>
      </c>
      <c r="G364" s="216" t="s">
        <v>1</v>
      </c>
      <c r="H364" s="216" t="s">
        <v>347</v>
      </c>
      <c r="I364" s="219" t="s">
        <v>372</v>
      </c>
      <c r="J364" s="240">
        <v>45161</v>
      </c>
      <c r="K364" s="240" t="s">
        <v>357</v>
      </c>
      <c r="L364" s="240" t="s">
        <v>357</v>
      </c>
      <c r="M364" s="240">
        <v>45161</v>
      </c>
      <c r="N364" s="191">
        <v>45161</v>
      </c>
      <c r="O364" s="199">
        <v>45161</v>
      </c>
      <c r="P364" s="277" t="s">
        <v>358</v>
      </c>
    </row>
    <row r="365" spans="1:16" s="104" customFormat="1" ht="24" customHeight="1" outlineLevel="2">
      <c r="A365" s="143"/>
      <c r="B365" s="319" t="s">
        <v>1634</v>
      </c>
      <c r="C365" s="215" t="s">
        <v>1635</v>
      </c>
      <c r="D365" s="215"/>
      <c r="E365" s="216" t="s">
        <v>1644</v>
      </c>
      <c r="F365" s="678">
        <v>80</v>
      </c>
      <c r="G365" s="216" t="s">
        <v>1</v>
      </c>
      <c r="H365" s="216" t="s">
        <v>347</v>
      </c>
      <c r="I365" s="219" t="s">
        <v>372</v>
      </c>
      <c r="J365" s="240">
        <v>45161</v>
      </c>
      <c r="K365" s="240" t="s">
        <v>357</v>
      </c>
      <c r="L365" s="240" t="s">
        <v>357</v>
      </c>
      <c r="M365" s="240">
        <v>45161</v>
      </c>
      <c r="N365" s="191">
        <v>45161</v>
      </c>
      <c r="O365" s="199">
        <v>45161</v>
      </c>
      <c r="P365" s="277" t="s">
        <v>374</v>
      </c>
    </row>
    <row r="366" spans="1:16" s="104" customFormat="1" ht="24" customHeight="1" outlineLevel="2">
      <c r="A366" s="143"/>
      <c r="B366" s="319" t="s">
        <v>1634</v>
      </c>
      <c r="C366" s="215" t="s">
        <v>1635</v>
      </c>
      <c r="D366" s="215"/>
      <c r="E366" s="216" t="s">
        <v>1647</v>
      </c>
      <c r="F366" s="678">
        <v>80</v>
      </c>
      <c r="G366" s="216" t="s">
        <v>392</v>
      </c>
      <c r="H366" s="216" t="s">
        <v>395</v>
      </c>
      <c r="I366" s="219" t="s">
        <v>372</v>
      </c>
      <c r="J366" s="240">
        <v>45161</v>
      </c>
      <c r="K366" s="240" t="s">
        <v>357</v>
      </c>
      <c r="L366" s="240" t="s">
        <v>357</v>
      </c>
      <c r="M366" s="240">
        <v>45161</v>
      </c>
      <c r="N366" s="191">
        <v>45161</v>
      </c>
      <c r="O366" s="199">
        <v>45161</v>
      </c>
      <c r="P366" s="277" t="s">
        <v>358</v>
      </c>
    </row>
    <row r="367" spans="1:16" s="107" customFormat="1" ht="12.75" customHeight="1" outlineLevel="1">
      <c r="A367" s="241"/>
      <c r="B367" s="242" t="s">
        <v>1651</v>
      </c>
      <c r="C367" s="692">
        <f>COUNTA(B350:B366)</f>
        <v>17</v>
      </c>
      <c r="D367" s="692"/>
      <c r="E367" s="242" t="s">
        <v>1652</v>
      </c>
      <c r="F367" s="195">
        <f>SUM(F350:F366)</f>
        <v>971</v>
      </c>
      <c r="G367" s="242"/>
      <c r="H367" s="242"/>
      <c r="I367" s="693"/>
      <c r="J367" s="736"/>
      <c r="K367" s="400"/>
      <c r="L367" s="400"/>
      <c r="M367" s="400"/>
      <c r="N367" s="695"/>
      <c r="O367" s="696"/>
      <c r="P367" s="697"/>
    </row>
    <row r="368" spans="1:16" s="115" customFormat="1" ht="19.5" customHeight="1" outlineLevel="2">
      <c r="A368" s="142" t="s">
        <v>1653</v>
      </c>
      <c r="B368" s="680" t="s">
        <v>2917</v>
      </c>
      <c r="C368" s="681" t="s">
        <v>2918</v>
      </c>
      <c r="D368" s="737"/>
      <c r="E368" s="723" t="s">
        <v>2919</v>
      </c>
      <c r="F368" s="683">
        <v>13</v>
      </c>
      <c r="G368" s="684" t="s">
        <v>1</v>
      </c>
      <c r="H368" s="684" t="s">
        <v>347</v>
      </c>
      <c r="I368" s="685" t="s">
        <v>402</v>
      </c>
      <c r="J368" s="686">
        <v>45280</v>
      </c>
      <c r="K368" s="240" t="s">
        <v>357</v>
      </c>
      <c r="L368" s="240" t="s">
        <v>357</v>
      </c>
      <c r="M368" s="240" t="s">
        <v>357</v>
      </c>
      <c r="N368" s="687">
        <v>45280</v>
      </c>
      <c r="O368" s="686">
        <v>45280</v>
      </c>
      <c r="P368" s="701" t="s">
        <v>358</v>
      </c>
    </row>
    <row r="369" spans="1:16" s="104" customFormat="1" ht="19.5" customHeight="1" outlineLevel="2">
      <c r="A369" s="143"/>
      <c r="B369" s="318" t="s">
        <v>1654</v>
      </c>
      <c r="C369" s="215" t="s">
        <v>1655</v>
      </c>
      <c r="D369" s="215"/>
      <c r="E369" s="216" t="s">
        <v>2920</v>
      </c>
      <c r="F369" s="679">
        <v>45</v>
      </c>
      <c r="G369" s="216" t="s">
        <v>1</v>
      </c>
      <c r="H369" s="216" t="s">
        <v>347</v>
      </c>
      <c r="I369" s="219">
        <v>2013</v>
      </c>
      <c r="J369" s="686" t="s">
        <v>357</v>
      </c>
      <c r="K369" s="240">
        <v>44585</v>
      </c>
      <c r="L369" s="240">
        <v>44711</v>
      </c>
      <c r="M369" s="240">
        <v>44711</v>
      </c>
      <c r="N369" s="191">
        <v>44711</v>
      </c>
      <c r="O369" s="686">
        <v>44711</v>
      </c>
      <c r="P369" s="701" t="s">
        <v>374</v>
      </c>
    </row>
    <row r="370" spans="1:16" s="104" customFormat="1" ht="19.5" customHeight="1" outlineLevel="2">
      <c r="A370" s="143"/>
      <c r="B370" s="318" t="s">
        <v>1654</v>
      </c>
      <c r="C370" s="215" t="s">
        <v>1655</v>
      </c>
      <c r="D370" s="322"/>
      <c r="E370" s="412" t="s">
        <v>1656</v>
      </c>
      <c r="F370" s="679">
        <v>78</v>
      </c>
      <c r="G370" s="216" t="s">
        <v>1</v>
      </c>
      <c r="H370" s="216" t="s">
        <v>347</v>
      </c>
      <c r="I370" s="219" t="s">
        <v>372</v>
      </c>
      <c r="J370" s="240">
        <v>45161</v>
      </c>
      <c r="K370" s="240" t="s">
        <v>357</v>
      </c>
      <c r="L370" s="240" t="s">
        <v>357</v>
      </c>
      <c r="M370" s="240">
        <v>45161</v>
      </c>
      <c r="N370" s="191">
        <v>45161</v>
      </c>
      <c r="O370" s="686">
        <v>45161</v>
      </c>
      <c r="P370" s="701" t="s">
        <v>358</v>
      </c>
    </row>
    <row r="371" spans="1:16" s="104" customFormat="1" ht="19.5" customHeight="1" outlineLevel="2">
      <c r="A371" s="143"/>
      <c r="B371" s="318" t="s">
        <v>1654</v>
      </c>
      <c r="C371" s="215" t="s">
        <v>1655</v>
      </c>
      <c r="D371" s="322"/>
      <c r="E371" s="412" t="s">
        <v>1660</v>
      </c>
      <c r="F371" s="679">
        <v>5</v>
      </c>
      <c r="G371" s="216" t="s">
        <v>1</v>
      </c>
      <c r="H371" s="216" t="s">
        <v>371</v>
      </c>
      <c r="I371" s="219" t="s">
        <v>372</v>
      </c>
      <c r="J371" s="240">
        <v>45161</v>
      </c>
      <c r="K371" s="240" t="s">
        <v>357</v>
      </c>
      <c r="L371" s="240" t="s">
        <v>357</v>
      </c>
      <c r="M371" s="240">
        <v>45161</v>
      </c>
      <c r="N371" s="191">
        <v>44804</v>
      </c>
      <c r="O371" s="686">
        <v>44804</v>
      </c>
      <c r="P371" s="701" t="s">
        <v>374</v>
      </c>
    </row>
    <row r="372" spans="1:16" s="104" customFormat="1" ht="19.5" customHeight="1" outlineLevel="2">
      <c r="A372" s="143"/>
      <c r="B372" s="319" t="s">
        <v>1666</v>
      </c>
      <c r="C372" s="215" t="s">
        <v>1667</v>
      </c>
      <c r="D372" s="215"/>
      <c r="E372" s="216" t="s">
        <v>1668</v>
      </c>
      <c r="F372" s="678">
        <v>29</v>
      </c>
      <c r="G372" s="216" t="s">
        <v>1</v>
      </c>
      <c r="H372" s="216" t="s">
        <v>347</v>
      </c>
      <c r="I372" s="219" t="s">
        <v>348</v>
      </c>
      <c r="J372" s="240">
        <v>44605</v>
      </c>
      <c r="K372" s="240">
        <v>44593</v>
      </c>
      <c r="L372" s="240">
        <v>44835</v>
      </c>
      <c r="M372" s="240">
        <v>44803</v>
      </c>
      <c r="N372" s="191">
        <v>44803</v>
      </c>
      <c r="O372" s="686">
        <v>44910</v>
      </c>
      <c r="P372" s="701" t="s">
        <v>374</v>
      </c>
    </row>
    <row r="373" spans="1:16" s="104" customFormat="1" ht="19.5" customHeight="1" outlineLevel="2">
      <c r="A373" s="143"/>
      <c r="B373" s="319" t="s">
        <v>1666</v>
      </c>
      <c r="C373" s="215" t="s">
        <v>1667</v>
      </c>
      <c r="D373" s="215"/>
      <c r="E373" s="216" t="s">
        <v>2921</v>
      </c>
      <c r="F373" s="678">
        <v>79</v>
      </c>
      <c r="G373" s="216" t="s">
        <v>1</v>
      </c>
      <c r="H373" s="216" t="s">
        <v>347</v>
      </c>
      <c r="I373" s="219" t="s">
        <v>372</v>
      </c>
      <c r="J373" s="240">
        <v>45161</v>
      </c>
      <c r="K373" s="240" t="s">
        <v>357</v>
      </c>
      <c r="L373" s="240" t="s">
        <v>357</v>
      </c>
      <c r="M373" s="240">
        <v>45161</v>
      </c>
      <c r="N373" s="191">
        <v>45170</v>
      </c>
      <c r="O373" s="686">
        <v>45170</v>
      </c>
      <c r="P373" s="701" t="s">
        <v>358</v>
      </c>
    </row>
    <row r="374" spans="1:16" s="104" customFormat="1" ht="19.5" customHeight="1" outlineLevel="2">
      <c r="A374" s="143"/>
      <c r="B374" s="319" t="s">
        <v>1666</v>
      </c>
      <c r="C374" s="215" t="s">
        <v>1667</v>
      </c>
      <c r="D374" s="215"/>
      <c r="E374" s="216" t="s">
        <v>1672</v>
      </c>
      <c r="F374" s="678">
        <v>21</v>
      </c>
      <c r="G374" s="216" t="s">
        <v>1</v>
      </c>
      <c r="H374" s="216" t="s">
        <v>371</v>
      </c>
      <c r="I374" s="219" t="s">
        <v>372</v>
      </c>
      <c r="J374" s="240">
        <v>45161</v>
      </c>
      <c r="K374" s="240" t="s">
        <v>357</v>
      </c>
      <c r="L374" s="240" t="s">
        <v>357</v>
      </c>
      <c r="M374" s="240">
        <v>45161</v>
      </c>
      <c r="N374" s="191">
        <v>45168</v>
      </c>
      <c r="O374" s="686">
        <v>45168</v>
      </c>
      <c r="P374" s="701" t="s">
        <v>374</v>
      </c>
    </row>
    <row r="375" spans="1:16" s="104" customFormat="1" ht="19.5" customHeight="1" outlineLevel="2">
      <c r="A375" s="143"/>
      <c r="B375" s="319" t="s">
        <v>1666</v>
      </c>
      <c r="C375" s="215" t="s">
        <v>1676</v>
      </c>
      <c r="D375" s="215">
        <v>3</v>
      </c>
      <c r="E375" s="216" t="s">
        <v>1677</v>
      </c>
      <c r="F375" s="678">
        <v>60</v>
      </c>
      <c r="G375" s="216" t="s">
        <v>1</v>
      </c>
      <c r="H375" s="216" t="s">
        <v>347</v>
      </c>
      <c r="I375" s="688" t="s">
        <v>402</v>
      </c>
      <c r="J375" s="240">
        <v>45317</v>
      </c>
      <c r="K375" s="240" t="s">
        <v>357</v>
      </c>
      <c r="L375" s="240" t="s">
        <v>357</v>
      </c>
      <c r="M375" s="240" t="s">
        <v>357</v>
      </c>
      <c r="N375" s="189">
        <v>45317</v>
      </c>
      <c r="O375" s="686">
        <v>45317</v>
      </c>
      <c r="P375" s="701" t="s">
        <v>358</v>
      </c>
    </row>
    <row r="376" spans="1:16" s="104" customFormat="1" ht="19.5" customHeight="1" outlineLevel="2">
      <c r="A376" s="143"/>
      <c r="B376" s="319" t="s">
        <v>1666</v>
      </c>
      <c r="C376" s="215" t="s">
        <v>1667</v>
      </c>
      <c r="D376" s="215"/>
      <c r="E376" s="216" t="s">
        <v>1681</v>
      </c>
      <c r="F376" s="678">
        <v>76</v>
      </c>
      <c r="G376" s="216" t="s">
        <v>1</v>
      </c>
      <c r="H376" s="216" t="s">
        <v>347</v>
      </c>
      <c r="I376" s="219" t="s">
        <v>372</v>
      </c>
      <c r="J376" s="240">
        <v>45161</v>
      </c>
      <c r="K376" s="240" t="s">
        <v>357</v>
      </c>
      <c r="L376" s="240" t="s">
        <v>357</v>
      </c>
      <c r="M376" s="240">
        <v>45161</v>
      </c>
      <c r="N376" s="191">
        <v>45168</v>
      </c>
      <c r="O376" s="686">
        <v>45168</v>
      </c>
      <c r="P376" s="701" t="s">
        <v>358</v>
      </c>
    </row>
    <row r="377" spans="1:16" s="107" customFormat="1" ht="12.75" customHeight="1" outlineLevel="1">
      <c r="A377" s="241"/>
      <c r="B377" s="242" t="s">
        <v>1684</v>
      </c>
      <c r="C377" s="692">
        <f>COUNTA(B368:B376)</f>
        <v>9</v>
      </c>
      <c r="D377" s="692"/>
      <c r="E377" s="242" t="s">
        <v>1685</v>
      </c>
      <c r="F377" s="195">
        <f>SUM(F368:F376)</f>
        <v>406</v>
      </c>
      <c r="G377" s="242"/>
      <c r="H377" s="242"/>
      <c r="I377" s="693"/>
      <c r="J377" s="736"/>
      <c r="K377" s="400"/>
      <c r="L377" s="400"/>
      <c r="M377" s="400"/>
      <c r="N377" s="695"/>
      <c r="O377" s="696"/>
      <c r="P377" s="697"/>
    </row>
    <row r="378" spans="1:16" s="104" customFormat="1" ht="19.5" customHeight="1" outlineLevel="2">
      <c r="A378" s="143" t="s">
        <v>1686</v>
      </c>
      <c r="B378" s="318" t="s">
        <v>2922</v>
      </c>
      <c r="C378" s="215" t="s">
        <v>2923</v>
      </c>
      <c r="D378" s="322"/>
      <c r="E378" s="412" t="s">
        <v>2924</v>
      </c>
      <c r="F378" s="679">
        <v>65</v>
      </c>
      <c r="G378" s="216" t="s">
        <v>1</v>
      </c>
      <c r="H378" s="216" t="s">
        <v>347</v>
      </c>
      <c r="I378" s="219">
        <v>2011</v>
      </c>
      <c r="J378" s="686" t="s">
        <v>357</v>
      </c>
      <c r="K378" s="240">
        <v>44585</v>
      </c>
      <c r="L378" s="240">
        <v>44640</v>
      </c>
      <c r="M378" s="240">
        <v>44640</v>
      </c>
      <c r="N378" s="191">
        <v>44727</v>
      </c>
      <c r="O378" s="199">
        <v>44727</v>
      </c>
      <c r="P378" s="277" t="s">
        <v>350</v>
      </c>
    </row>
    <row r="379" spans="1:16" s="104" customFormat="1" ht="19.5" customHeight="1" outlineLevel="2">
      <c r="A379" s="143"/>
      <c r="B379" s="318" t="s">
        <v>1687</v>
      </c>
      <c r="C379" s="215" t="s">
        <v>1688</v>
      </c>
      <c r="D379" s="215"/>
      <c r="E379" s="216" t="s">
        <v>1689</v>
      </c>
      <c r="F379" s="679">
        <v>5</v>
      </c>
      <c r="G379" s="216" t="s">
        <v>1</v>
      </c>
      <c r="H379" s="216" t="s">
        <v>371</v>
      </c>
      <c r="I379" s="219">
        <v>2013</v>
      </c>
      <c r="J379" s="686" t="s">
        <v>357</v>
      </c>
      <c r="K379" s="240">
        <v>44803</v>
      </c>
      <c r="L379" s="240">
        <v>44803</v>
      </c>
      <c r="M379" s="240">
        <v>44803</v>
      </c>
      <c r="N379" s="191">
        <v>44803</v>
      </c>
      <c r="O379" s="199">
        <v>44803</v>
      </c>
      <c r="P379" s="277" t="s">
        <v>374</v>
      </c>
    </row>
    <row r="380" spans="1:16" s="107" customFormat="1" ht="12.75" customHeight="1" outlineLevel="1">
      <c r="A380" s="241"/>
      <c r="B380" s="242" t="s">
        <v>1693</v>
      </c>
      <c r="C380" s="692">
        <f>COUNTA(B378:B379)</f>
        <v>2</v>
      </c>
      <c r="D380" s="692"/>
      <c r="E380" s="242" t="s">
        <v>1694</v>
      </c>
      <c r="F380" s="195">
        <f>SUM(F378:F379)</f>
        <v>70</v>
      </c>
      <c r="G380" s="242"/>
      <c r="H380" s="242"/>
      <c r="I380" s="693"/>
      <c r="J380" s="736"/>
      <c r="K380" s="400"/>
      <c r="L380" s="400"/>
      <c r="M380" s="400"/>
      <c r="N380" s="695"/>
      <c r="O380" s="696"/>
      <c r="P380" s="697"/>
    </row>
    <row r="381" spans="1:16" s="104" customFormat="1" ht="19.5" customHeight="1" outlineLevel="2">
      <c r="A381" s="263" t="s">
        <v>2925</v>
      </c>
      <c r="B381" s="318" t="s">
        <v>1696</v>
      </c>
      <c r="C381" s="215" t="s">
        <v>2926</v>
      </c>
      <c r="D381" s="322"/>
      <c r="E381" s="412" t="s">
        <v>1698</v>
      </c>
      <c r="F381" s="678">
        <v>13</v>
      </c>
      <c r="G381" s="216" t="s">
        <v>1</v>
      </c>
      <c r="H381" s="216" t="s">
        <v>371</v>
      </c>
      <c r="I381" s="219" t="s">
        <v>348</v>
      </c>
      <c r="J381" s="240">
        <v>44605</v>
      </c>
      <c r="K381" s="240">
        <v>44650</v>
      </c>
      <c r="L381" s="240">
        <v>44691</v>
      </c>
      <c r="M381" s="240">
        <v>44718</v>
      </c>
      <c r="N381" s="191">
        <v>44865</v>
      </c>
      <c r="O381" s="199">
        <v>44865</v>
      </c>
      <c r="P381" s="277" t="s">
        <v>374</v>
      </c>
    </row>
    <row r="382" spans="1:16" s="115" customFormat="1" ht="19.5" customHeight="1" outlineLevel="2">
      <c r="A382" s="142"/>
      <c r="B382" s="680" t="s">
        <v>1696</v>
      </c>
      <c r="C382" s="681" t="s">
        <v>1697</v>
      </c>
      <c r="D382" s="737"/>
      <c r="E382" s="723" t="s">
        <v>1698</v>
      </c>
      <c r="F382" s="700">
        <v>13</v>
      </c>
      <c r="G382" s="684" t="s">
        <v>1</v>
      </c>
      <c r="H382" s="684" t="s">
        <v>347</v>
      </c>
      <c r="I382" s="685" t="s">
        <v>402</v>
      </c>
      <c r="J382" s="686">
        <v>45280</v>
      </c>
      <c r="K382" s="240" t="s">
        <v>357</v>
      </c>
      <c r="L382" s="240" t="s">
        <v>357</v>
      </c>
      <c r="M382" s="240" t="s">
        <v>357</v>
      </c>
      <c r="N382" s="687">
        <v>45280</v>
      </c>
      <c r="O382" s="199">
        <v>44865</v>
      </c>
      <c r="P382" s="277" t="s">
        <v>374</v>
      </c>
    </row>
    <row r="383" spans="1:16" s="104" customFormat="1" ht="19.5" customHeight="1" outlineLevel="2">
      <c r="A383" s="143"/>
      <c r="B383" s="291" t="s">
        <v>1702</v>
      </c>
      <c r="C383" s="220" t="s">
        <v>1703</v>
      </c>
      <c r="D383" s="738"/>
      <c r="E383" s="411" t="s">
        <v>1704</v>
      </c>
      <c r="F383" s="711">
        <v>32</v>
      </c>
      <c r="G383" s="222" t="s">
        <v>1</v>
      </c>
      <c r="H383" s="222" t="s">
        <v>371</v>
      </c>
      <c r="I383" s="229">
        <v>2013</v>
      </c>
      <c r="J383" s="686" t="s">
        <v>357</v>
      </c>
      <c r="K383" s="240">
        <v>44305</v>
      </c>
      <c r="L383" s="240">
        <v>44622</v>
      </c>
      <c r="M383" s="240">
        <v>44711</v>
      </c>
      <c r="N383" s="190">
        <v>44768</v>
      </c>
      <c r="O383" s="199">
        <v>44768</v>
      </c>
      <c r="P383" s="277" t="s">
        <v>350</v>
      </c>
    </row>
    <row r="384" spans="1:16" s="115" customFormat="1" ht="19.5" customHeight="1" outlineLevel="2">
      <c r="A384" s="142"/>
      <c r="B384" s="709" t="s">
        <v>1702</v>
      </c>
      <c r="C384" s="739" t="s">
        <v>1708</v>
      </c>
      <c r="D384" s="740"/>
      <c r="E384" s="741" t="s">
        <v>1704</v>
      </c>
      <c r="F384" s="706">
        <v>21</v>
      </c>
      <c r="G384" s="682" t="s">
        <v>1</v>
      </c>
      <c r="H384" s="682" t="s">
        <v>347</v>
      </c>
      <c r="I384" s="688" t="s">
        <v>402</v>
      </c>
      <c r="J384" s="707">
        <v>45280</v>
      </c>
      <c r="K384" s="240" t="s">
        <v>357</v>
      </c>
      <c r="L384" s="240" t="s">
        <v>357</v>
      </c>
      <c r="M384" s="240" t="s">
        <v>357</v>
      </c>
      <c r="N384" s="708">
        <v>45280</v>
      </c>
      <c r="O384" s="199">
        <v>44768</v>
      </c>
      <c r="P384" s="277" t="s">
        <v>350</v>
      </c>
    </row>
    <row r="385" spans="1:16" s="115" customFormat="1" ht="19.5" customHeight="1" outlineLevel="2">
      <c r="A385" s="142"/>
      <c r="B385" s="709" t="s">
        <v>1702</v>
      </c>
      <c r="C385" s="739" t="s">
        <v>1712</v>
      </c>
      <c r="D385" s="740"/>
      <c r="E385" s="741" t="s">
        <v>1704</v>
      </c>
      <c r="F385" s="706">
        <v>21</v>
      </c>
      <c r="G385" s="682" t="s">
        <v>1</v>
      </c>
      <c r="H385" s="682" t="s">
        <v>347</v>
      </c>
      <c r="I385" s="688" t="s">
        <v>402</v>
      </c>
      <c r="J385" s="707">
        <v>45280</v>
      </c>
      <c r="K385" s="240" t="s">
        <v>357</v>
      </c>
      <c r="L385" s="240" t="s">
        <v>357</v>
      </c>
      <c r="M385" s="240" t="s">
        <v>357</v>
      </c>
      <c r="N385" s="708">
        <v>45280</v>
      </c>
      <c r="O385" s="199">
        <v>44768</v>
      </c>
      <c r="P385" s="277" t="s">
        <v>350</v>
      </c>
    </row>
    <row r="386" spans="1:16" s="115" customFormat="1" ht="19.5" customHeight="1" outlineLevel="2">
      <c r="A386" s="142"/>
      <c r="B386" s="709" t="s">
        <v>1702</v>
      </c>
      <c r="C386" s="739" t="s">
        <v>1703</v>
      </c>
      <c r="D386" s="740"/>
      <c r="E386" s="741" t="s">
        <v>1704</v>
      </c>
      <c r="F386" s="706">
        <v>13</v>
      </c>
      <c r="G386" s="682" t="s">
        <v>1</v>
      </c>
      <c r="H386" s="682" t="s">
        <v>401</v>
      </c>
      <c r="I386" s="688" t="s">
        <v>402</v>
      </c>
      <c r="J386" s="707">
        <v>44915</v>
      </c>
      <c r="K386" s="240" t="s">
        <v>357</v>
      </c>
      <c r="L386" s="240" t="s">
        <v>357</v>
      </c>
      <c r="M386" s="240" t="s">
        <v>357</v>
      </c>
      <c r="N386" s="708">
        <v>44915</v>
      </c>
      <c r="O386" s="199">
        <v>44768</v>
      </c>
      <c r="P386" s="277" t="s">
        <v>350</v>
      </c>
    </row>
    <row r="387" spans="1:16" s="104" customFormat="1" ht="19.5" customHeight="1">
      <c r="A387" s="143"/>
      <c r="B387" s="293" t="s">
        <v>1719</v>
      </c>
      <c r="C387" s="221" t="s">
        <v>1720</v>
      </c>
      <c r="D387" s="221"/>
      <c r="E387" s="222" t="s">
        <v>1721</v>
      </c>
      <c r="F387" s="711">
        <v>31</v>
      </c>
      <c r="G387" s="222" t="s">
        <v>1</v>
      </c>
      <c r="H387" s="222" t="s">
        <v>371</v>
      </c>
      <c r="I387" s="229" t="s">
        <v>372</v>
      </c>
      <c r="J387" s="240">
        <v>45161</v>
      </c>
      <c r="K387" s="240" t="s">
        <v>357</v>
      </c>
      <c r="L387" s="240" t="s">
        <v>357</v>
      </c>
      <c r="M387" s="240">
        <v>45161</v>
      </c>
      <c r="N387" s="190">
        <v>45161</v>
      </c>
      <c r="O387" s="199">
        <v>45161</v>
      </c>
      <c r="P387" s="277" t="s">
        <v>358</v>
      </c>
    </row>
    <row r="388" spans="1:16" s="104" customFormat="1" ht="19.5" customHeight="1">
      <c r="A388" s="143"/>
      <c r="B388" s="293" t="s">
        <v>1719</v>
      </c>
      <c r="C388" s="221" t="s">
        <v>1720</v>
      </c>
      <c r="D388" s="221"/>
      <c r="E388" s="217" t="s">
        <v>1725</v>
      </c>
      <c r="F388" s="679">
        <v>80</v>
      </c>
      <c r="G388" s="222" t="s">
        <v>1</v>
      </c>
      <c r="H388" s="222" t="s">
        <v>347</v>
      </c>
      <c r="I388" s="229" t="s">
        <v>372</v>
      </c>
      <c r="J388" s="240">
        <v>45161</v>
      </c>
      <c r="K388" s="240" t="s">
        <v>357</v>
      </c>
      <c r="L388" s="240" t="s">
        <v>357</v>
      </c>
      <c r="M388" s="240">
        <v>45161</v>
      </c>
      <c r="N388" s="190">
        <v>45161</v>
      </c>
      <c r="O388" s="199">
        <v>45161</v>
      </c>
      <c r="P388" s="277" t="s">
        <v>358</v>
      </c>
    </row>
    <row r="389" spans="1:16" s="104" customFormat="1" ht="20.25" customHeight="1" outlineLevel="2">
      <c r="A389" s="143"/>
      <c r="B389" s="291" t="s">
        <v>1736</v>
      </c>
      <c r="C389" s="220" t="s">
        <v>2927</v>
      </c>
      <c r="D389" s="220"/>
      <c r="E389" s="222" t="s">
        <v>2928</v>
      </c>
      <c r="F389" s="711">
        <v>21</v>
      </c>
      <c r="G389" s="222" t="s">
        <v>1</v>
      </c>
      <c r="H389" s="222" t="s">
        <v>371</v>
      </c>
      <c r="I389" s="229">
        <v>2013</v>
      </c>
      <c r="J389" s="686" t="s">
        <v>357</v>
      </c>
      <c r="K389" s="240">
        <v>44565</v>
      </c>
      <c r="L389" s="240">
        <v>44619</v>
      </c>
      <c r="M389" s="240">
        <v>44610</v>
      </c>
      <c r="N389" s="190">
        <v>44610</v>
      </c>
      <c r="O389" s="199">
        <v>44777</v>
      </c>
      <c r="P389" s="277" t="s">
        <v>350</v>
      </c>
    </row>
    <row r="390" spans="1:16" s="115" customFormat="1" ht="20.25" customHeight="1" outlineLevel="2">
      <c r="A390" s="142"/>
      <c r="B390" s="709" t="s">
        <v>1736</v>
      </c>
      <c r="C390" s="739" t="s">
        <v>2929</v>
      </c>
      <c r="D390" s="740"/>
      <c r="E390" s="741" t="s">
        <v>2930</v>
      </c>
      <c r="F390" s="706">
        <v>8</v>
      </c>
      <c r="G390" s="682" t="s">
        <v>1</v>
      </c>
      <c r="H390" s="682" t="s">
        <v>465</v>
      </c>
      <c r="I390" s="688" t="s">
        <v>402</v>
      </c>
      <c r="J390" s="707">
        <v>44732</v>
      </c>
      <c r="K390" s="240" t="s">
        <v>357</v>
      </c>
      <c r="L390" s="240" t="s">
        <v>357</v>
      </c>
      <c r="M390" s="240" t="s">
        <v>357</v>
      </c>
      <c r="N390" s="708">
        <v>44732</v>
      </c>
      <c r="O390" s="199">
        <v>44732</v>
      </c>
      <c r="P390" s="277" t="s">
        <v>358</v>
      </c>
    </row>
    <row r="391" spans="1:16" s="115" customFormat="1" ht="20.25" customHeight="1" outlineLevel="2">
      <c r="A391" s="142"/>
      <c r="B391" s="291" t="s">
        <v>1736</v>
      </c>
      <c r="C391" s="739" t="s">
        <v>1737</v>
      </c>
      <c r="D391" s="740">
        <v>6</v>
      </c>
      <c r="E391" s="741" t="s">
        <v>1738</v>
      </c>
      <c r="F391" s="706">
        <v>71</v>
      </c>
      <c r="G391" s="682" t="s">
        <v>1</v>
      </c>
      <c r="H391" s="682" t="s">
        <v>347</v>
      </c>
      <c r="I391" s="688" t="s">
        <v>402</v>
      </c>
      <c r="J391" s="707">
        <v>45358</v>
      </c>
      <c r="K391" s="240" t="s">
        <v>357</v>
      </c>
      <c r="L391" s="240" t="s">
        <v>357</v>
      </c>
      <c r="M391" s="240" t="s">
        <v>357</v>
      </c>
      <c r="N391" s="708">
        <v>45358</v>
      </c>
      <c r="O391" s="199">
        <v>45358</v>
      </c>
      <c r="P391" s="277" t="s">
        <v>358</v>
      </c>
    </row>
    <row r="392" spans="1:16" s="115" customFormat="1" ht="20.25" customHeight="1" outlineLevel="2">
      <c r="A392" s="142"/>
      <c r="B392" s="709" t="s">
        <v>1742</v>
      </c>
      <c r="C392" s="739" t="s">
        <v>1743</v>
      </c>
      <c r="D392" s="740"/>
      <c r="E392" s="741" t="s">
        <v>1744</v>
      </c>
      <c r="F392" s="706">
        <v>13</v>
      </c>
      <c r="G392" s="682" t="s">
        <v>1</v>
      </c>
      <c r="H392" s="682" t="s">
        <v>347</v>
      </c>
      <c r="I392" s="688" t="s">
        <v>402</v>
      </c>
      <c r="J392" s="707">
        <v>45280</v>
      </c>
      <c r="K392" s="240" t="s">
        <v>357</v>
      </c>
      <c r="L392" s="240" t="s">
        <v>357</v>
      </c>
      <c r="M392" s="240" t="s">
        <v>357</v>
      </c>
      <c r="N392" s="708">
        <v>45280</v>
      </c>
      <c r="O392" s="199">
        <v>45280</v>
      </c>
      <c r="P392" s="277" t="s">
        <v>358</v>
      </c>
    </row>
    <row r="393" spans="1:16" s="115" customFormat="1" ht="17.850000000000001" customHeight="1" outlineLevel="2">
      <c r="A393" s="142"/>
      <c r="B393" s="709" t="s">
        <v>1742</v>
      </c>
      <c r="C393" s="739" t="s">
        <v>1743</v>
      </c>
      <c r="D393" s="740"/>
      <c r="E393" s="741" t="s">
        <v>1749</v>
      </c>
      <c r="F393" s="706">
        <v>34</v>
      </c>
      <c r="G393" s="682" t="s">
        <v>1</v>
      </c>
      <c r="H393" s="682" t="s">
        <v>347</v>
      </c>
      <c r="I393" s="688" t="s">
        <v>402</v>
      </c>
      <c r="J393" s="707">
        <v>45280</v>
      </c>
      <c r="K393" s="240" t="s">
        <v>357</v>
      </c>
      <c r="L393" s="240" t="s">
        <v>357</v>
      </c>
      <c r="M393" s="240" t="s">
        <v>357</v>
      </c>
      <c r="N393" s="708">
        <v>45280</v>
      </c>
      <c r="O393" s="199">
        <v>45280</v>
      </c>
      <c r="P393" s="277" t="s">
        <v>358</v>
      </c>
    </row>
    <row r="394" spans="1:16" s="115" customFormat="1" ht="17.850000000000001" customHeight="1" outlineLevel="2">
      <c r="A394" s="142"/>
      <c r="B394" s="709" t="s">
        <v>1742</v>
      </c>
      <c r="C394" s="739" t="s">
        <v>1743</v>
      </c>
      <c r="D394" s="739">
        <v>4</v>
      </c>
      <c r="E394" s="216" t="s">
        <v>1754</v>
      </c>
      <c r="F394" s="706">
        <v>21</v>
      </c>
      <c r="G394" s="682" t="s">
        <v>1</v>
      </c>
      <c r="H394" s="216" t="s">
        <v>957</v>
      </c>
      <c r="I394" s="688" t="s">
        <v>402</v>
      </c>
      <c r="J394" s="240">
        <v>45317</v>
      </c>
      <c r="K394" s="240" t="s">
        <v>357</v>
      </c>
      <c r="L394" s="240" t="s">
        <v>357</v>
      </c>
      <c r="M394" s="240" t="s">
        <v>357</v>
      </c>
      <c r="N394" s="189">
        <v>45317</v>
      </c>
      <c r="O394" s="199">
        <v>45317</v>
      </c>
      <c r="P394" s="277" t="s">
        <v>358</v>
      </c>
    </row>
    <row r="395" spans="1:16" s="104" customFormat="1" ht="19.5" customHeight="1" outlineLevel="2">
      <c r="A395" s="143"/>
      <c r="B395" s="318" t="s">
        <v>1742</v>
      </c>
      <c r="C395" s="215" t="s">
        <v>2931</v>
      </c>
      <c r="D395" s="322"/>
      <c r="E395" s="412" t="s">
        <v>2932</v>
      </c>
      <c r="F395" s="679">
        <v>26</v>
      </c>
      <c r="G395" s="216" t="s">
        <v>1</v>
      </c>
      <c r="H395" s="216" t="s">
        <v>347</v>
      </c>
      <c r="I395" s="219">
        <v>2013</v>
      </c>
      <c r="J395" s="686" t="s">
        <v>357</v>
      </c>
      <c r="K395" s="240">
        <v>44564</v>
      </c>
      <c r="L395" s="240">
        <v>44624</v>
      </c>
      <c r="M395" s="240">
        <v>44683</v>
      </c>
      <c r="N395" s="191">
        <v>44697</v>
      </c>
      <c r="O395" s="199">
        <v>44697</v>
      </c>
      <c r="P395" s="277" t="s">
        <v>350</v>
      </c>
    </row>
    <row r="396" spans="1:16" s="104" customFormat="1" ht="19.5" outlineLevel="2">
      <c r="A396" s="143"/>
      <c r="B396" s="318" t="s">
        <v>1742</v>
      </c>
      <c r="C396" s="215" t="s">
        <v>2931</v>
      </c>
      <c r="D396" s="215"/>
      <c r="E396" s="216" t="s">
        <v>2932</v>
      </c>
      <c r="F396" s="679">
        <v>44</v>
      </c>
      <c r="G396" s="216" t="s">
        <v>1</v>
      </c>
      <c r="H396" s="216" t="s">
        <v>371</v>
      </c>
      <c r="I396" s="219" t="s">
        <v>2933</v>
      </c>
      <c r="J396" s="240">
        <v>44605</v>
      </c>
      <c r="K396" s="240">
        <v>44564</v>
      </c>
      <c r="L396" s="240">
        <v>44624</v>
      </c>
      <c r="M396" s="240">
        <v>44683</v>
      </c>
      <c r="N396" s="191">
        <v>44697</v>
      </c>
      <c r="O396" s="199">
        <v>44697</v>
      </c>
      <c r="P396" s="277" t="s">
        <v>350</v>
      </c>
    </row>
    <row r="397" spans="1:16" s="107" customFormat="1" ht="25.5" customHeight="1" outlineLevel="1">
      <c r="A397" s="241"/>
      <c r="B397" s="242" t="s">
        <v>1758</v>
      </c>
      <c r="C397" s="692">
        <f>COUNTA(B381:B396)</f>
        <v>16</v>
      </c>
      <c r="D397" s="692"/>
      <c r="E397" s="242" t="s">
        <v>1759</v>
      </c>
      <c r="F397" s="195">
        <f>SUM(F381:F396)</f>
        <v>462</v>
      </c>
      <c r="G397" s="242"/>
      <c r="H397" s="242"/>
      <c r="I397" s="693"/>
      <c r="J397" s="736"/>
      <c r="K397" s="400"/>
      <c r="L397" s="400"/>
      <c r="M397" s="400"/>
      <c r="N397" s="695"/>
      <c r="O397" s="696"/>
      <c r="P397" s="697"/>
    </row>
    <row r="398" spans="1:16" s="116" customFormat="1" ht="25.5" customHeight="1" outlineLevel="1">
      <c r="A398" s="142" t="s">
        <v>1760</v>
      </c>
      <c r="B398" s="718" t="s">
        <v>1761</v>
      </c>
      <c r="C398" s="684" t="s">
        <v>1762</v>
      </c>
      <c r="D398" s="684">
        <v>1</v>
      </c>
      <c r="E398" s="684" t="s">
        <v>1763</v>
      </c>
      <c r="F398" s="700">
        <v>29</v>
      </c>
      <c r="G398" s="684" t="s">
        <v>1</v>
      </c>
      <c r="H398" s="684" t="s">
        <v>401</v>
      </c>
      <c r="I398" s="685" t="s">
        <v>402</v>
      </c>
      <c r="J398" s="686">
        <v>44897</v>
      </c>
      <c r="K398" s="240" t="s">
        <v>357</v>
      </c>
      <c r="L398" s="240" t="s">
        <v>357</v>
      </c>
      <c r="M398" s="240" t="s">
        <v>357</v>
      </c>
      <c r="N398" s="687">
        <v>44897</v>
      </c>
      <c r="O398" s="686">
        <v>44897</v>
      </c>
      <c r="P398" s="139" t="s">
        <v>358</v>
      </c>
    </row>
    <row r="399" spans="1:16" s="116" customFormat="1" ht="25.5" customHeight="1" outlineLevel="1">
      <c r="A399" s="142"/>
      <c r="B399" s="718" t="s">
        <v>1761</v>
      </c>
      <c r="C399" s="684" t="s">
        <v>1773</v>
      </c>
      <c r="D399" s="684"/>
      <c r="E399" s="684" t="s">
        <v>1769</v>
      </c>
      <c r="F399" s="700">
        <v>59</v>
      </c>
      <c r="G399" s="684" t="s">
        <v>1</v>
      </c>
      <c r="H399" s="684" t="s">
        <v>347</v>
      </c>
      <c r="I399" s="685" t="s">
        <v>402</v>
      </c>
      <c r="J399" s="686">
        <v>45280</v>
      </c>
      <c r="K399" s="240" t="s">
        <v>357</v>
      </c>
      <c r="L399" s="240" t="s">
        <v>357</v>
      </c>
      <c r="M399" s="240" t="s">
        <v>357</v>
      </c>
      <c r="N399" s="687">
        <v>45280</v>
      </c>
      <c r="O399" s="686">
        <v>44992</v>
      </c>
      <c r="P399" s="139" t="s">
        <v>358</v>
      </c>
    </row>
    <row r="400" spans="1:16" s="116" customFormat="1" ht="25.5" customHeight="1" outlineLevel="1">
      <c r="A400" s="142"/>
      <c r="B400" s="718" t="s">
        <v>1761</v>
      </c>
      <c r="C400" s="684" t="s">
        <v>1768</v>
      </c>
      <c r="D400" s="684">
        <v>6</v>
      </c>
      <c r="E400" s="684" t="s">
        <v>1769</v>
      </c>
      <c r="F400" s="700">
        <v>21</v>
      </c>
      <c r="G400" s="684" t="s">
        <v>1</v>
      </c>
      <c r="H400" s="684" t="s">
        <v>347</v>
      </c>
      <c r="I400" s="685" t="s">
        <v>402</v>
      </c>
      <c r="J400" s="686">
        <v>45358</v>
      </c>
      <c r="K400" s="240" t="s">
        <v>357</v>
      </c>
      <c r="L400" s="240" t="s">
        <v>357</v>
      </c>
      <c r="M400" s="240" t="s">
        <v>357</v>
      </c>
      <c r="N400" s="687">
        <v>45358</v>
      </c>
      <c r="O400" s="686">
        <v>44992</v>
      </c>
      <c r="P400" s="139" t="s">
        <v>358</v>
      </c>
    </row>
    <row r="401" spans="1:16" s="116" customFormat="1" ht="25.5" customHeight="1" outlineLevel="1">
      <c r="A401" s="142"/>
      <c r="B401" s="718" t="s">
        <v>1778</v>
      </c>
      <c r="C401" s="684" t="s">
        <v>1779</v>
      </c>
      <c r="D401" s="684"/>
      <c r="E401" s="684" t="s">
        <v>1780</v>
      </c>
      <c r="F401" s="700">
        <v>52</v>
      </c>
      <c r="G401" s="684" t="s">
        <v>1</v>
      </c>
      <c r="H401" s="684" t="s">
        <v>347</v>
      </c>
      <c r="I401" s="685" t="s">
        <v>402</v>
      </c>
      <c r="J401" s="686">
        <v>45280</v>
      </c>
      <c r="K401" s="240" t="s">
        <v>357</v>
      </c>
      <c r="L401" s="240" t="s">
        <v>357</v>
      </c>
      <c r="M401" s="240" t="s">
        <v>357</v>
      </c>
      <c r="N401" s="687">
        <v>45280</v>
      </c>
      <c r="O401" s="686">
        <v>45280</v>
      </c>
      <c r="P401" s="139" t="s">
        <v>358</v>
      </c>
    </row>
    <row r="402" spans="1:16" s="116" customFormat="1" ht="25.5" customHeight="1" outlineLevel="1">
      <c r="A402" s="142"/>
      <c r="B402" s="718" t="s">
        <v>1783</v>
      </c>
      <c r="C402" s="684" t="s">
        <v>1784</v>
      </c>
      <c r="D402" s="684"/>
      <c r="E402" s="684" t="s">
        <v>1785</v>
      </c>
      <c r="F402" s="700">
        <v>60</v>
      </c>
      <c r="G402" s="684" t="s">
        <v>1</v>
      </c>
      <c r="H402" s="684" t="s">
        <v>347</v>
      </c>
      <c r="I402" s="685" t="s">
        <v>402</v>
      </c>
      <c r="J402" s="686">
        <v>45280</v>
      </c>
      <c r="K402" s="240" t="s">
        <v>357</v>
      </c>
      <c r="L402" s="240" t="s">
        <v>357</v>
      </c>
      <c r="M402" s="240" t="s">
        <v>357</v>
      </c>
      <c r="N402" s="687">
        <v>45280</v>
      </c>
      <c r="O402" s="686">
        <v>45280</v>
      </c>
      <c r="P402" s="139" t="s">
        <v>358</v>
      </c>
    </row>
    <row r="403" spans="1:16" s="116" customFormat="1" ht="25.5" customHeight="1" outlineLevel="1">
      <c r="A403" s="142"/>
      <c r="B403" s="718" t="s">
        <v>1783</v>
      </c>
      <c r="C403" s="684" t="s">
        <v>1788</v>
      </c>
      <c r="D403" s="684"/>
      <c r="E403" s="684" t="s">
        <v>1789</v>
      </c>
      <c r="F403" s="700">
        <v>29</v>
      </c>
      <c r="G403" s="684" t="s">
        <v>1</v>
      </c>
      <c r="H403" s="684" t="s">
        <v>347</v>
      </c>
      <c r="I403" s="685" t="s">
        <v>402</v>
      </c>
      <c r="J403" s="686">
        <v>45280</v>
      </c>
      <c r="K403" s="240" t="s">
        <v>357</v>
      </c>
      <c r="L403" s="240" t="s">
        <v>357</v>
      </c>
      <c r="M403" s="240" t="s">
        <v>357</v>
      </c>
      <c r="N403" s="687">
        <v>45280</v>
      </c>
      <c r="O403" s="686">
        <v>45280</v>
      </c>
      <c r="P403" s="139" t="s">
        <v>358</v>
      </c>
    </row>
    <row r="404" spans="1:16" s="104" customFormat="1" ht="19.5" customHeight="1" outlineLevel="2">
      <c r="A404" s="143"/>
      <c r="B404" s="319" t="s">
        <v>1783</v>
      </c>
      <c r="C404" s="215" t="s">
        <v>1793</v>
      </c>
      <c r="D404" s="215"/>
      <c r="E404" s="216" t="s">
        <v>1794</v>
      </c>
      <c r="F404" s="678">
        <v>34</v>
      </c>
      <c r="G404" s="216" t="s">
        <v>1</v>
      </c>
      <c r="H404" s="216" t="s">
        <v>347</v>
      </c>
      <c r="I404" s="219" t="s">
        <v>372</v>
      </c>
      <c r="J404" s="240">
        <v>45161</v>
      </c>
      <c r="K404" s="240" t="s">
        <v>357</v>
      </c>
      <c r="L404" s="240" t="s">
        <v>357</v>
      </c>
      <c r="M404" s="240">
        <v>45161</v>
      </c>
      <c r="N404" s="191">
        <v>44711</v>
      </c>
      <c r="O404" s="686">
        <v>44711</v>
      </c>
      <c r="P404" s="139" t="s">
        <v>374</v>
      </c>
    </row>
    <row r="405" spans="1:16" s="104" customFormat="1" ht="19.5" customHeight="1">
      <c r="A405" s="143"/>
      <c r="B405" s="319" t="s">
        <v>1783</v>
      </c>
      <c r="C405" s="215" t="s">
        <v>1798</v>
      </c>
      <c r="D405" s="215"/>
      <c r="E405" s="216" t="s">
        <v>1799</v>
      </c>
      <c r="F405" s="679">
        <v>21</v>
      </c>
      <c r="G405" s="216" t="s">
        <v>1</v>
      </c>
      <c r="H405" s="216" t="s">
        <v>371</v>
      </c>
      <c r="I405" s="219" t="s">
        <v>372</v>
      </c>
      <c r="J405" s="240">
        <v>45161</v>
      </c>
      <c r="K405" s="240" t="s">
        <v>357</v>
      </c>
      <c r="L405" s="240" t="s">
        <v>357</v>
      </c>
      <c r="M405" s="240">
        <v>45161</v>
      </c>
      <c r="N405" s="191">
        <v>44809</v>
      </c>
      <c r="O405" s="686">
        <v>44809</v>
      </c>
      <c r="P405" s="139" t="s">
        <v>374</v>
      </c>
    </row>
    <row r="406" spans="1:16" s="104" customFormat="1" ht="19.5" customHeight="1">
      <c r="A406" s="143"/>
      <c r="B406" s="319" t="s">
        <v>1783</v>
      </c>
      <c r="C406" s="215" t="s">
        <v>1802</v>
      </c>
      <c r="D406" s="215"/>
      <c r="E406" s="216" t="s">
        <v>1803</v>
      </c>
      <c r="F406" s="679">
        <v>35</v>
      </c>
      <c r="G406" s="216" t="s">
        <v>1</v>
      </c>
      <c r="H406" s="216" t="s">
        <v>347</v>
      </c>
      <c r="I406" s="219" t="s">
        <v>372</v>
      </c>
      <c r="J406" s="240">
        <v>45161</v>
      </c>
      <c r="K406" s="240" t="s">
        <v>357</v>
      </c>
      <c r="L406" s="240" t="s">
        <v>357</v>
      </c>
      <c r="M406" s="240">
        <v>44835</v>
      </c>
      <c r="N406" s="191">
        <v>44809</v>
      </c>
      <c r="O406" s="686">
        <v>44809</v>
      </c>
      <c r="P406" s="139" t="s">
        <v>358</v>
      </c>
    </row>
    <row r="407" spans="1:16" s="104" customFormat="1" ht="19.5" customHeight="1">
      <c r="A407" s="143"/>
      <c r="B407" s="319" t="s">
        <v>1783</v>
      </c>
      <c r="C407" s="215" t="s">
        <v>1807</v>
      </c>
      <c r="D407" s="215"/>
      <c r="E407" s="216" t="s">
        <v>1808</v>
      </c>
      <c r="F407" s="679">
        <v>16</v>
      </c>
      <c r="G407" s="216" t="s">
        <v>1</v>
      </c>
      <c r="H407" s="216" t="s">
        <v>371</v>
      </c>
      <c r="I407" s="219" t="s">
        <v>372</v>
      </c>
      <c r="J407" s="240">
        <v>45161</v>
      </c>
      <c r="K407" s="240" t="s">
        <v>357</v>
      </c>
      <c r="L407" s="240" t="s">
        <v>357</v>
      </c>
      <c r="M407" s="240">
        <v>45161</v>
      </c>
      <c r="N407" s="191">
        <v>44981</v>
      </c>
      <c r="O407" s="686">
        <v>44981</v>
      </c>
      <c r="P407" s="139" t="s">
        <v>374</v>
      </c>
    </row>
    <row r="408" spans="1:16" s="104" customFormat="1" ht="19.5" customHeight="1">
      <c r="A408" s="143"/>
      <c r="B408" s="319" t="s">
        <v>1783</v>
      </c>
      <c r="C408" s="215" t="s">
        <v>1351</v>
      </c>
      <c r="D408" s="215"/>
      <c r="E408" s="216" t="s">
        <v>1812</v>
      </c>
      <c r="F408" s="679">
        <v>52</v>
      </c>
      <c r="G408" s="216" t="s">
        <v>1</v>
      </c>
      <c r="H408" s="216" t="s">
        <v>347</v>
      </c>
      <c r="I408" s="219" t="s">
        <v>372</v>
      </c>
      <c r="J408" s="240">
        <v>45161</v>
      </c>
      <c r="K408" s="240" t="s">
        <v>357</v>
      </c>
      <c r="L408" s="240" t="s">
        <v>357</v>
      </c>
      <c r="M408" s="240">
        <v>45161</v>
      </c>
      <c r="N408" s="191">
        <v>45013</v>
      </c>
      <c r="O408" s="686">
        <v>45013</v>
      </c>
      <c r="P408" s="139" t="s">
        <v>358</v>
      </c>
    </row>
    <row r="409" spans="1:16" s="104" customFormat="1" ht="19.5" customHeight="1">
      <c r="A409" s="143"/>
      <c r="B409" s="319" t="s">
        <v>1783</v>
      </c>
      <c r="C409" s="215" t="s">
        <v>1282</v>
      </c>
      <c r="D409" s="215"/>
      <c r="E409" s="216" t="s">
        <v>1815</v>
      </c>
      <c r="F409" s="679">
        <v>80</v>
      </c>
      <c r="G409" s="216" t="s">
        <v>1</v>
      </c>
      <c r="H409" s="216" t="s">
        <v>347</v>
      </c>
      <c r="I409" s="219" t="s">
        <v>372</v>
      </c>
      <c r="J409" s="240">
        <v>45161</v>
      </c>
      <c r="K409" s="240" t="s">
        <v>357</v>
      </c>
      <c r="L409" s="240" t="s">
        <v>357</v>
      </c>
      <c r="M409" s="240">
        <v>45161</v>
      </c>
      <c r="N409" s="191">
        <v>45161</v>
      </c>
      <c r="O409" s="686">
        <v>45161</v>
      </c>
      <c r="P409" s="139" t="s">
        <v>358</v>
      </c>
    </row>
    <row r="410" spans="1:16" s="104" customFormat="1" ht="19.5" customHeight="1">
      <c r="A410" s="143"/>
      <c r="B410" s="319" t="s">
        <v>1783</v>
      </c>
      <c r="C410" s="215" t="s">
        <v>1819</v>
      </c>
      <c r="D410" s="215">
        <v>4</v>
      </c>
      <c r="E410" s="216" t="s">
        <v>1820</v>
      </c>
      <c r="F410" s="679">
        <v>21</v>
      </c>
      <c r="G410" s="216" t="s">
        <v>1</v>
      </c>
      <c r="H410" s="684" t="s">
        <v>401</v>
      </c>
      <c r="I410" s="689" t="s">
        <v>402</v>
      </c>
      <c r="J410" s="240">
        <v>44952</v>
      </c>
      <c r="K410" s="240" t="s">
        <v>357</v>
      </c>
      <c r="L410" s="240" t="s">
        <v>357</v>
      </c>
      <c r="M410" s="240" t="s">
        <v>357</v>
      </c>
      <c r="N410" s="189">
        <v>44952</v>
      </c>
      <c r="O410" s="686">
        <v>44952</v>
      </c>
      <c r="P410" s="139" t="s">
        <v>358</v>
      </c>
    </row>
    <row r="411" spans="1:16" s="104" customFormat="1" ht="19.5" customHeight="1">
      <c r="A411" s="143"/>
      <c r="B411" s="319" t="s">
        <v>1783</v>
      </c>
      <c r="C411" s="215" t="s">
        <v>1798</v>
      </c>
      <c r="D411" s="215"/>
      <c r="E411" s="216" t="s">
        <v>1824</v>
      </c>
      <c r="F411" s="679">
        <v>70</v>
      </c>
      <c r="G411" s="216" t="s">
        <v>392</v>
      </c>
      <c r="H411" s="684" t="s">
        <v>395</v>
      </c>
      <c r="I411" s="219" t="s">
        <v>372</v>
      </c>
      <c r="J411" s="240">
        <v>45161</v>
      </c>
      <c r="K411" s="240" t="s">
        <v>357</v>
      </c>
      <c r="L411" s="240" t="s">
        <v>357</v>
      </c>
      <c r="M411" s="240">
        <v>45161</v>
      </c>
      <c r="N411" s="191">
        <v>44929</v>
      </c>
      <c r="O411" s="686">
        <v>44929</v>
      </c>
      <c r="P411" s="139" t="s">
        <v>358</v>
      </c>
    </row>
    <row r="412" spans="1:16" s="104" customFormat="1" ht="19.5" customHeight="1">
      <c r="A412" s="143"/>
      <c r="B412" s="319" t="s">
        <v>1827</v>
      </c>
      <c r="C412" s="215" t="s">
        <v>1828</v>
      </c>
      <c r="D412" s="215"/>
      <c r="E412" s="216" t="s">
        <v>1829</v>
      </c>
      <c r="F412" s="679">
        <v>80</v>
      </c>
      <c r="G412" s="216" t="s">
        <v>1</v>
      </c>
      <c r="H412" s="684" t="s">
        <v>347</v>
      </c>
      <c r="I412" s="219" t="s">
        <v>348</v>
      </c>
      <c r="J412" s="240">
        <v>44605</v>
      </c>
      <c r="K412" s="240">
        <v>44980</v>
      </c>
      <c r="L412" s="240">
        <v>44967</v>
      </c>
      <c r="M412" s="240">
        <v>44967</v>
      </c>
      <c r="N412" s="191">
        <v>45002</v>
      </c>
      <c r="O412" s="686">
        <v>45002</v>
      </c>
      <c r="P412" s="139" t="s">
        <v>374</v>
      </c>
    </row>
    <row r="413" spans="1:16" s="115" customFormat="1" ht="19.5" customHeight="1">
      <c r="A413" s="142"/>
      <c r="B413" s="718" t="s">
        <v>1827</v>
      </c>
      <c r="C413" s="684" t="s">
        <v>506</v>
      </c>
      <c r="D413" s="684"/>
      <c r="E413" s="216" t="s">
        <v>1829</v>
      </c>
      <c r="F413" s="683">
        <v>80</v>
      </c>
      <c r="G413" s="684" t="s">
        <v>1</v>
      </c>
      <c r="H413" s="684" t="s">
        <v>347</v>
      </c>
      <c r="I413" s="685" t="s">
        <v>402</v>
      </c>
      <c r="J413" s="686">
        <v>45280</v>
      </c>
      <c r="K413" s="240" t="s">
        <v>357</v>
      </c>
      <c r="L413" s="240" t="s">
        <v>357</v>
      </c>
      <c r="M413" s="240" t="s">
        <v>357</v>
      </c>
      <c r="N413" s="687">
        <v>45280</v>
      </c>
      <c r="O413" s="686">
        <v>45002</v>
      </c>
      <c r="P413" s="139" t="s">
        <v>374</v>
      </c>
    </row>
    <row r="414" spans="1:16" s="115" customFormat="1" ht="19.5" customHeight="1">
      <c r="A414" s="142"/>
      <c r="B414" s="718" t="s">
        <v>1827</v>
      </c>
      <c r="C414" s="684" t="s">
        <v>506</v>
      </c>
      <c r="D414" s="684">
        <v>1</v>
      </c>
      <c r="E414" s="216" t="s">
        <v>1834</v>
      </c>
      <c r="F414" s="683">
        <v>20</v>
      </c>
      <c r="G414" s="684" t="s">
        <v>392</v>
      </c>
      <c r="H414" s="684" t="s">
        <v>401</v>
      </c>
      <c r="I414" s="685" t="s">
        <v>402</v>
      </c>
      <c r="J414" s="686">
        <v>44897</v>
      </c>
      <c r="K414" s="240" t="s">
        <v>357</v>
      </c>
      <c r="L414" s="240" t="s">
        <v>357</v>
      </c>
      <c r="M414" s="240" t="s">
        <v>357</v>
      </c>
      <c r="N414" s="687">
        <v>44897</v>
      </c>
      <c r="O414" s="686">
        <v>44897</v>
      </c>
      <c r="P414" s="139" t="s">
        <v>374</v>
      </c>
    </row>
    <row r="415" spans="1:16" s="115" customFormat="1" ht="19.5" customHeight="1">
      <c r="A415" s="142"/>
      <c r="B415" s="718" t="s">
        <v>1827</v>
      </c>
      <c r="C415" s="684" t="s">
        <v>506</v>
      </c>
      <c r="D415" s="684"/>
      <c r="E415" s="216" t="s">
        <v>2934</v>
      </c>
      <c r="F415" s="683">
        <v>20</v>
      </c>
      <c r="G415" s="684" t="s">
        <v>392</v>
      </c>
      <c r="H415" s="684" t="s">
        <v>465</v>
      </c>
      <c r="I415" s="685" t="s">
        <v>402</v>
      </c>
      <c r="J415" s="686">
        <v>44732</v>
      </c>
      <c r="K415" s="240" t="s">
        <v>357</v>
      </c>
      <c r="L415" s="240" t="s">
        <v>357</v>
      </c>
      <c r="M415" s="240" t="s">
        <v>357</v>
      </c>
      <c r="N415" s="687">
        <v>44732</v>
      </c>
      <c r="O415" s="686">
        <v>44732</v>
      </c>
      <c r="P415" s="139" t="s">
        <v>358</v>
      </c>
    </row>
    <row r="416" spans="1:16" s="115" customFormat="1" ht="19.5" customHeight="1">
      <c r="A416" s="142"/>
      <c r="B416" s="718" t="s">
        <v>1827</v>
      </c>
      <c r="C416" s="684" t="s">
        <v>506</v>
      </c>
      <c r="D416" s="684"/>
      <c r="E416" s="216" t="s">
        <v>2935</v>
      </c>
      <c r="F416" s="683">
        <v>8</v>
      </c>
      <c r="G416" s="684" t="s">
        <v>392</v>
      </c>
      <c r="H416" s="684" t="s">
        <v>465</v>
      </c>
      <c r="I416" s="685" t="s">
        <v>402</v>
      </c>
      <c r="J416" s="686">
        <v>44732</v>
      </c>
      <c r="K416" s="240" t="s">
        <v>357</v>
      </c>
      <c r="L416" s="240" t="s">
        <v>357</v>
      </c>
      <c r="M416" s="240" t="s">
        <v>357</v>
      </c>
      <c r="N416" s="687">
        <v>44732</v>
      </c>
      <c r="O416" s="686">
        <v>44732</v>
      </c>
      <c r="P416" s="139" t="s">
        <v>358</v>
      </c>
    </row>
    <row r="417" spans="1:16" s="115" customFormat="1" ht="19.5" customHeight="1">
      <c r="A417" s="142"/>
      <c r="B417" s="718" t="s">
        <v>1839</v>
      </c>
      <c r="C417" s="684" t="s">
        <v>1828</v>
      </c>
      <c r="D417" s="684"/>
      <c r="E417" s="216" t="s">
        <v>1840</v>
      </c>
      <c r="F417" s="683">
        <v>49</v>
      </c>
      <c r="G417" s="684" t="s">
        <v>1</v>
      </c>
      <c r="H417" s="684" t="s">
        <v>699</v>
      </c>
      <c r="I417" s="685" t="s">
        <v>402</v>
      </c>
      <c r="J417" s="686">
        <v>44732</v>
      </c>
      <c r="K417" s="240" t="s">
        <v>357</v>
      </c>
      <c r="L417" s="240" t="s">
        <v>357</v>
      </c>
      <c r="M417" s="240" t="s">
        <v>357</v>
      </c>
      <c r="N417" s="687">
        <v>44732</v>
      </c>
      <c r="O417" s="686">
        <v>45169</v>
      </c>
      <c r="P417" s="139" t="s">
        <v>358</v>
      </c>
    </row>
    <row r="418" spans="1:16" s="104" customFormat="1" ht="19.5" customHeight="1" outlineLevel="2">
      <c r="A418" s="143"/>
      <c r="B418" s="319" t="s">
        <v>1839</v>
      </c>
      <c r="C418" s="215" t="s">
        <v>1828</v>
      </c>
      <c r="D418" s="215"/>
      <c r="E418" s="216" t="s">
        <v>2936</v>
      </c>
      <c r="F418" s="678">
        <v>31</v>
      </c>
      <c r="G418" s="216" t="s">
        <v>1</v>
      </c>
      <c r="H418" s="216" t="s">
        <v>347</v>
      </c>
      <c r="I418" s="219" t="s">
        <v>372</v>
      </c>
      <c r="J418" s="240">
        <v>45161</v>
      </c>
      <c r="K418" s="240" t="s">
        <v>357</v>
      </c>
      <c r="L418" s="240" t="s">
        <v>357</v>
      </c>
      <c r="M418" s="240">
        <v>45161</v>
      </c>
      <c r="N418" s="191">
        <v>45084</v>
      </c>
      <c r="O418" s="686">
        <v>45169</v>
      </c>
      <c r="P418" s="139" t="s">
        <v>358</v>
      </c>
    </row>
    <row r="419" spans="1:16" s="104" customFormat="1" ht="19.5" customHeight="1">
      <c r="A419" s="143"/>
      <c r="B419" s="293" t="s">
        <v>1839</v>
      </c>
      <c r="C419" s="220" t="s">
        <v>1828</v>
      </c>
      <c r="D419" s="220"/>
      <c r="E419" s="216" t="s">
        <v>1844</v>
      </c>
      <c r="F419" s="711">
        <v>18</v>
      </c>
      <c r="G419" s="222" t="s">
        <v>1</v>
      </c>
      <c r="H419" s="222" t="s">
        <v>371</v>
      </c>
      <c r="I419" s="229" t="s">
        <v>372</v>
      </c>
      <c r="J419" s="240">
        <v>45161</v>
      </c>
      <c r="K419" s="240" t="s">
        <v>357</v>
      </c>
      <c r="L419" s="240" t="s">
        <v>357</v>
      </c>
      <c r="M419" s="240">
        <v>45161</v>
      </c>
      <c r="N419" s="190">
        <v>45082</v>
      </c>
      <c r="O419" s="686">
        <v>45082</v>
      </c>
      <c r="P419" s="139" t="s">
        <v>374</v>
      </c>
    </row>
    <row r="420" spans="1:16" s="104" customFormat="1" ht="19.5" customHeight="1">
      <c r="A420" s="143"/>
      <c r="B420" s="293" t="s">
        <v>1839</v>
      </c>
      <c r="C420" s="220" t="s">
        <v>1828</v>
      </c>
      <c r="D420" s="220"/>
      <c r="E420" s="216" t="s">
        <v>1844</v>
      </c>
      <c r="F420" s="711">
        <v>10</v>
      </c>
      <c r="G420" s="222" t="s">
        <v>1</v>
      </c>
      <c r="H420" s="222" t="s">
        <v>371</v>
      </c>
      <c r="I420" s="229" t="s">
        <v>372</v>
      </c>
      <c r="J420" s="240">
        <v>45161</v>
      </c>
      <c r="K420" s="240" t="s">
        <v>357</v>
      </c>
      <c r="L420" s="240" t="s">
        <v>357</v>
      </c>
      <c r="M420" s="240">
        <v>45161</v>
      </c>
      <c r="N420" s="190">
        <v>45082</v>
      </c>
      <c r="O420" s="686">
        <v>45082</v>
      </c>
      <c r="P420" s="139" t="s">
        <v>374</v>
      </c>
    </row>
    <row r="421" spans="1:16" s="104" customFormat="1" ht="19.5" customHeight="1">
      <c r="A421" s="143"/>
      <c r="B421" s="319" t="s">
        <v>1839</v>
      </c>
      <c r="C421" s="215" t="s">
        <v>1828</v>
      </c>
      <c r="D421" s="215"/>
      <c r="E421" s="216" t="s">
        <v>2937</v>
      </c>
      <c r="F421" s="678">
        <v>20</v>
      </c>
      <c r="G421" s="216" t="s">
        <v>392</v>
      </c>
      <c r="H421" s="216" t="s">
        <v>693</v>
      </c>
      <c r="I421" s="219" t="s">
        <v>372</v>
      </c>
      <c r="J421" s="240">
        <v>45161</v>
      </c>
      <c r="K421" s="240" t="s">
        <v>357</v>
      </c>
      <c r="L421" s="240" t="s">
        <v>357</v>
      </c>
      <c r="M421" s="240">
        <v>45161</v>
      </c>
      <c r="N421" s="191">
        <v>44692</v>
      </c>
      <c r="O421" s="686">
        <v>44692</v>
      </c>
      <c r="P421" s="139" t="s">
        <v>374</v>
      </c>
    </row>
    <row r="422" spans="1:16" s="104" customFormat="1" ht="19.5" customHeight="1">
      <c r="A422" s="143"/>
      <c r="B422" s="319" t="s">
        <v>1839</v>
      </c>
      <c r="C422" s="215" t="s">
        <v>1828</v>
      </c>
      <c r="D422" s="215">
        <v>3</v>
      </c>
      <c r="E422" s="216" t="s">
        <v>1852</v>
      </c>
      <c r="F422" s="678">
        <v>80</v>
      </c>
      <c r="G422" s="216" t="s">
        <v>392</v>
      </c>
      <c r="H422" s="216" t="s">
        <v>395</v>
      </c>
      <c r="I422" s="688" t="s">
        <v>402</v>
      </c>
      <c r="J422" s="240">
        <v>45317</v>
      </c>
      <c r="K422" s="240" t="s">
        <v>357</v>
      </c>
      <c r="L422" s="240" t="s">
        <v>357</v>
      </c>
      <c r="M422" s="240" t="s">
        <v>357</v>
      </c>
      <c r="N422" s="189">
        <v>45317</v>
      </c>
      <c r="O422" s="686">
        <v>45317</v>
      </c>
      <c r="P422" s="139" t="s">
        <v>358</v>
      </c>
    </row>
    <row r="423" spans="1:16" s="104" customFormat="1" ht="19.5" customHeight="1">
      <c r="A423" s="143"/>
      <c r="B423" s="319" t="s">
        <v>1839</v>
      </c>
      <c r="C423" s="215" t="s">
        <v>1828</v>
      </c>
      <c r="D423" s="215">
        <v>6</v>
      </c>
      <c r="E423" s="216" t="s">
        <v>2938</v>
      </c>
      <c r="F423" s="678">
        <v>10</v>
      </c>
      <c r="G423" s="216" t="s">
        <v>392</v>
      </c>
      <c r="H423" s="216" t="s">
        <v>699</v>
      </c>
      <c r="I423" s="688" t="s">
        <v>402</v>
      </c>
      <c r="J423" s="240">
        <v>44811</v>
      </c>
      <c r="K423" s="240" t="s">
        <v>357</v>
      </c>
      <c r="L423" s="240" t="s">
        <v>357</v>
      </c>
      <c r="M423" s="240" t="s">
        <v>357</v>
      </c>
      <c r="N423" s="189">
        <v>44811</v>
      </c>
      <c r="O423" s="686">
        <v>44811</v>
      </c>
      <c r="P423" s="139" t="s">
        <v>358</v>
      </c>
    </row>
    <row r="424" spans="1:16" s="115" customFormat="1" ht="19.5" customHeight="1">
      <c r="A424" s="142"/>
      <c r="B424" s="718" t="s">
        <v>1855</v>
      </c>
      <c r="C424" s="684" t="s">
        <v>1828</v>
      </c>
      <c r="D424" s="684"/>
      <c r="E424" s="216" t="s">
        <v>1856</v>
      </c>
      <c r="F424" s="700">
        <v>65</v>
      </c>
      <c r="G424" s="684" t="s">
        <v>1</v>
      </c>
      <c r="H424" s="684" t="s">
        <v>347</v>
      </c>
      <c r="I424" s="685" t="s">
        <v>348</v>
      </c>
      <c r="J424" s="240">
        <v>44605</v>
      </c>
      <c r="K424" s="240">
        <v>44652</v>
      </c>
      <c r="L424" s="240">
        <v>44651</v>
      </c>
      <c r="M424" s="240">
        <v>44651</v>
      </c>
      <c r="N424" s="687">
        <v>44651</v>
      </c>
      <c r="O424" s="686">
        <v>44681</v>
      </c>
      <c r="P424" s="139" t="s">
        <v>374</v>
      </c>
    </row>
    <row r="425" spans="1:16" s="115" customFormat="1" ht="19.5" customHeight="1">
      <c r="A425" s="142"/>
      <c r="B425" s="718" t="s">
        <v>1855</v>
      </c>
      <c r="C425" s="684" t="s">
        <v>1828</v>
      </c>
      <c r="D425" s="684"/>
      <c r="E425" s="216" t="s">
        <v>1856</v>
      </c>
      <c r="F425" s="700">
        <v>15</v>
      </c>
      <c r="G425" s="684" t="s">
        <v>1</v>
      </c>
      <c r="H425" s="684" t="s">
        <v>465</v>
      </c>
      <c r="I425" s="685" t="s">
        <v>402</v>
      </c>
      <c r="J425" s="686">
        <v>44732</v>
      </c>
      <c r="K425" s="240" t="s">
        <v>357</v>
      </c>
      <c r="L425" s="240" t="s">
        <v>357</v>
      </c>
      <c r="M425" s="240" t="s">
        <v>357</v>
      </c>
      <c r="N425" s="687">
        <v>44732</v>
      </c>
      <c r="O425" s="686">
        <v>44681</v>
      </c>
      <c r="P425" s="139" t="s">
        <v>374</v>
      </c>
    </row>
    <row r="426" spans="1:16" s="115" customFormat="1" ht="19.5" customHeight="1">
      <c r="A426" s="142"/>
      <c r="B426" s="718" t="s">
        <v>1855</v>
      </c>
      <c r="C426" s="684" t="s">
        <v>1828</v>
      </c>
      <c r="D426" s="684">
        <v>4</v>
      </c>
      <c r="E426" s="216" t="s">
        <v>1860</v>
      </c>
      <c r="F426" s="700">
        <v>80</v>
      </c>
      <c r="G426" s="684" t="s">
        <v>1</v>
      </c>
      <c r="H426" s="684" t="s">
        <v>347</v>
      </c>
      <c r="I426" s="688" t="s">
        <v>402</v>
      </c>
      <c r="J426" s="240">
        <v>45317</v>
      </c>
      <c r="K426" s="240" t="s">
        <v>357</v>
      </c>
      <c r="L426" s="240" t="s">
        <v>357</v>
      </c>
      <c r="M426" s="240" t="s">
        <v>357</v>
      </c>
      <c r="N426" s="189">
        <v>45317</v>
      </c>
      <c r="O426" s="686">
        <v>45317</v>
      </c>
      <c r="P426" s="139" t="s">
        <v>358</v>
      </c>
    </row>
    <row r="427" spans="1:16" s="104" customFormat="1" ht="19.5" customHeight="1" outlineLevel="2">
      <c r="A427" s="143"/>
      <c r="B427" s="318" t="s">
        <v>1864</v>
      </c>
      <c r="C427" s="215" t="s">
        <v>1865</v>
      </c>
      <c r="D427" s="215"/>
      <c r="E427" s="216" t="s">
        <v>1866</v>
      </c>
      <c r="F427" s="679">
        <v>67</v>
      </c>
      <c r="G427" s="216" t="s">
        <v>1</v>
      </c>
      <c r="H427" s="216" t="s">
        <v>347</v>
      </c>
      <c r="I427" s="219" t="s">
        <v>372</v>
      </c>
      <c r="J427" s="240">
        <v>45161</v>
      </c>
      <c r="K427" s="240" t="s">
        <v>357</v>
      </c>
      <c r="L427" s="240" t="s">
        <v>357</v>
      </c>
      <c r="M427" s="240">
        <v>45161</v>
      </c>
      <c r="N427" s="191">
        <v>45075</v>
      </c>
      <c r="O427" s="686">
        <v>45075</v>
      </c>
      <c r="P427" s="139" t="s">
        <v>374</v>
      </c>
    </row>
    <row r="428" spans="1:16" s="104" customFormat="1" ht="19.5" customHeight="1" outlineLevel="2">
      <c r="A428" s="143"/>
      <c r="B428" s="318" t="s">
        <v>1864</v>
      </c>
      <c r="C428" s="215" t="s">
        <v>1873</v>
      </c>
      <c r="D428" s="215"/>
      <c r="E428" s="216" t="s">
        <v>1874</v>
      </c>
      <c r="F428" s="679">
        <v>38</v>
      </c>
      <c r="G428" s="216" t="s">
        <v>1</v>
      </c>
      <c r="H428" s="216" t="s">
        <v>957</v>
      </c>
      <c r="I428" s="219" t="s">
        <v>372</v>
      </c>
      <c r="J428" s="240">
        <v>45161</v>
      </c>
      <c r="K428" s="240" t="s">
        <v>357</v>
      </c>
      <c r="L428" s="240" t="s">
        <v>357</v>
      </c>
      <c r="M428" s="240">
        <v>45161</v>
      </c>
      <c r="N428" s="191">
        <v>45075</v>
      </c>
      <c r="O428" s="686">
        <v>45075</v>
      </c>
      <c r="P428" s="139" t="s">
        <v>374</v>
      </c>
    </row>
    <row r="429" spans="1:16" s="104" customFormat="1" ht="19.5" customHeight="1" outlineLevel="2">
      <c r="A429" s="143"/>
      <c r="B429" s="318" t="s">
        <v>1864</v>
      </c>
      <c r="C429" s="215" t="s">
        <v>1878</v>
      </c>
      <c r="D429" s="215"/>
      <c r="E429" s="216" t="s">
        <v>1879</v>
      </c>
      <c r="F429" s="679">
        <v>29</v>
      </c>
      <c r="G429" s="216" t="s">
        <v>1</v>
      </c>
      <c r="H429" s="216" t="s">
        <v>957</v>
      </c>
      <c r="I429" s="219" t="s">
        <v>372</v>
      </c>
      <c r="J429" s="240">
        <v>45161</v>
      </c>
      <c r="K429" s="240" t="s">
        <v>357</v>
      </c>
      <c r="L429" s="240" t="s">
        <v>357</v>
      </c>
      <c r="M429" s="240">
        <v>45161</v>
      </c>
      <c r="N429" s="191">
        <v>45075</v>
      </c>
      <c r="O429" s="686">
        <v>45075</v>
      </c>
      <c r="P429" s="139" t="s">
        <v>374</v>
      </c>
    </row>
    <row r="430" spans="1:16" s="104" customFormat="1" ht="19.5" customHeight="1" outlineLevel="2">
      <c r="A430" s="143"/>
      <c r="B430" s="318" t="s">
        <v>1864</v>
      </c>
      <c r="C430" s="215" t="s">
        <v>1869</v>
      </c>
      <c r="D430" s="215">
        <v>6</v>
      </c>
      <c r="E430" s="216" t="s">
        <v>1870</v>
      </c>
      <c r="F430" s="679">
        <v>73</v>
      </c>
      <c r="G430" s="216" t="s">
        <v>392</v>
      </c>
      <c r="H430" s="216" t="s">
        <v>395</v>
      </c>
      <c r="I430" s="219" t="s">
        <v>402</v>
      </c>
      <c r="J430" s="240">
        <v>45358</v>
      </c>
      <c r="K430" s="240" t="s">
        <v>357</v>
      </c>
      <c r="L430" s="240" t="s">
        <v>357</v>
      </c>
      <c r="M430" s="240" t="s">
        <v>357</v>
      </c>
      <c r="N430" s="191">
        <v>45358</v>
      </c>
      <c r="O430" s="686">
        <v>45358</v>
      </c>
      <c r="P430" s="139" t="s">
        <v>358</v>
      </c>
    </row>
    <row r="431" spans="1:16" s="104" customFormat="1" ht="19.5" customHeight="1" outlineLevel="2">
      <c r="A431" s="143"/>
      <c r="B431" s="318" t="s">
        <v>1883</v>
      </c>
      <c r="C431" s="215" t="s">
        <v>1884</v>
      </c>
      <c r="D431" s="215">
        <v>6</v>
      </c>
      <c r="E431" s="216" t="s">
        <v>1885</v>
      </c>
      <c r="F431" s="679">
        <v>10</v>
      </c>
      <c r="G431" s="216" t="s">
        <v>1</v>
      </c>
      <c r="H431" s="216" t="s">
        <v>401</v>
      </c>
      <c r="I431" s="219" t="s">
        <v>402</v>
      </c>
      <c r="J431" s="240">
        <v>44992</v>
      </c>
      <c r="K431" s="240" t="s">
        <v>357</v>
      </c>
      <c r="L431" s="240" t="s">
        <v>357</v>
      </c>
      <c r="M431" s="240" t="s">
        <v>357</v>
      </c>
      <c r="N431" s="189">
        <v>44992</v>
      </c>
      <c r="O431" s="686">
        <v>44992</v>
      </c>
      <c r="P431" s="139" t="s">
        <v>358</v>
      </c>
    </row>
    <row r="432" spans="1:16" s="115" customFormat="1" ht="19.5" customHeight="1" outlineLevel="2">
      <c r="A432" s="142"/>
      <c r="B432" s="680" t="s">
        <v>1893</v>
      </c>
      <c r="C432" s="681" t="s">
        <v>2939</v>
      </c>
      <c r="D432" s="681"/>
      <c r="E432" s="217" t="s">
        <v>1895</v>
      </c>
      <c r="F432" s="683">
        <v>40</v>
      </c>
      <c r="G432" s="684" t="s">
        <v>1</v>
      </c>
      <c r="H432" s="684" t="s">
        <v>347</v>
      </c>
      <c r="I432" s="685">
        <v>2013</v>
      </c>
      <c r="J432" s="686" t="s">
        <v>357</v>
      </c>
      <c r="K432" s="240">
        <v>44582</v>
      </c>
      <c r="L432" s="240">
        <v>44631</v>
      </c>
      <c r="M432" s="240">
        <v>44729</v>
      </c>
      <c r="N432" s="687">
        <v>44865</v>
      </c>
      <c r="O432" s="686">
        <v>44865</v>
      </c>
      <c r="P432" s="139" t="s">
        <v>350</v>
      </c>
    </row>
    <row r="433" spans="1:16" s="115" customFormat="1" ht="19.5" customHeight="1" outlineLevel="2">
      <c r="A433" s="142"/>
      <c r="B433" s="680" t="s">
        <v>1893</v>
      </c>
      <c r="C433" s="681" t="s">
        <v>1894</v>
      </c>
      <c r="D433" s="681"/>
      <c r="E433" s="216" t="s">
        <v>1895</v>
      </c>
      <c r="F433" s="683">
        <v>55</v>
      </c>
      <c r="G433" s="684" t="s">
        <v>1</v>
      </c>
      <c r="H433" s="684" t="s">
        <v>347</v>
      </c>
      <c r="I433" s="685" t="s">
        <v>402</v>
      </c>
      <c r="J433" s="686">
        <v>45280</v>
      </c>
      <c r="K433" s="240" t="s">
        <v>357</v>
      </c>
      <c r="L433" s="240" t="s">
        <v>357</v>
      </c>
      <c r="M433" s="240" t="s">
        <v>357</v>
      </c>
      <c r="N433" s="687">
        <v>45280</v>
      </c>
      <c r="O433" s="686">
        <v>44865</v>
      </c>
      <c r="P433" s="139" t="s">
        <v>350</v>
      </c>
    </row>
    <row r="434" spans="1:16" s="115" customFormat="1" ht="19.5" customHeight="1" outlineLevel="2">
      <c r="A434" s="142"/>
      <c r="B434" s="680" t="s">
        <v>1898</v>
      </c>
      <c r="C434" s="681" t="s">
        <v>2432</v>
      </c>
      <c r="D434" s="681"/>
      <c r="E434" s="217" t="s">
        <v>2940</v>
      </c>
      <c r="F434" s="683">
        <v>62</v>
      </c>
      <c r="G434" s="684" t="s">
        <v>1</v>
      </c>
      <c r="H434" s="684" t="s">
        <v>347</v>
      </c>
      <c r="I434" s="685">
        <v>2013</v>
      </c>
      <c r="J434" s="686" t="s">
        <v>357</v>
      </c>
      <c r="K434" s="240">
        <v>44487</v>
      </c>
      <c r="L434" s="240">
        <v>44634</v>
      </c>
      <c r="M434" s="240">
        <v>44634</v>
      </c>
      <c r="N434" s="687">
        <v>44634</v>
      </c>
      <c r="O434" s="686">
        <v>44665</v>
      </c>
      <c r="P434" s="139" t="s">
        <v>350</v>
      </c>
    </row>
    <row r="435" spans="1:16" s="115" customFormat="1" ht="19.5" customHeight="1" outlineLevel="2">
      <c r="A435" s="142"/>
      <c r="B435" s="680" t="s">
        <v>1898</v>
      </c>
      <c r="C435" s="681" t="s">
        <v>1899</v>
      </c>
      <c r="D435" s="681"/>
      <c r="E435" s="216" t="s">
        <v>1900</v>
      </c>
      <c r="F435" s="683">
        <v>62</v>
      </c>
      <c r="G435" s="684" t="s">
        <v>1</v>
      </c>
      <c r="H435" s="684" t="s">
        <v>347</v>
      </c>
      <c r="I435" s="685" t="s">
        <v>402</v>
      </c>
      <c r="J435" s="686">
        <v>45280</v>
      </c>
      <c r="K435" s="240" t="s">
        <v>357</v>
      </c>
      <c r="L435" s="240" t="s">
        <v>357</v>
      </c>
      <c r="M435" s="240" t="s">
        <v>357</v>
      </c>
      <c r="N435" s="687">
        <v>45280</v>
      </c>
      <c r="O435" s="686">
        <v>45280</v>
      </c>
      <c r="P435" s="139" t="s">
        <v>358</v>
      </c>
    </row>
    <row r="436" spans="1:16" s="115" customFormat="1" ht="19.5" customHeight="1" outlineLevel="2">
      <c r="A436" s="142"/>
      <c r="B436" s="698" t="s">
        <v>1898</v>
      </c>
      <c r="C436" s="684" t="s">
        <v>1904</v>
      </c>
      <c r="D436" s="684"/>
      <c r="E436" s="216" t="s">
        <v>1905</v>
      </c>
      <c r="F436" s="683">
        <v>98</v>
      </c>
      <c r="G436" s="684" t="s">
        <v>1</v>
      </c>
      <c r="H436" s="684" t="s">
        <v>347</v>
      </c>
      <c r="I436" s="685" t="s">
        <v>402</v>
      </c>
      <c r="J436" s="686">
        <v>45280</v>
      </c>
      <c r="K436" s="240" t="s">
        <v>357</v>
      </c>
      <c r="L436" s="240" t="s">
        <v>357</v>
      </c>
      <c r="M436" s="240" t="s">
        <v>357</v>
      </c>
      <c r="N436" s="687">
        <v>45280</v>
      </c>
      <c r="O436" s="686">
        <v>45280</v>
      </c>
      <c r="P436" s="139" t="s">
        <v>358</v>
      </c>
    </row>
    <row r="437" spans="1:16" s="115" customFormat="1" ht="19.5" customHeight="1" outlineLevel="2">
      <c r="A437" s="142"/>
      <c r="B437" s="698" t="s">
        <v>1898</v>
      </c>
      <c r="C437" s="684" t="s">
        <v>1904</v>
      </c>
      <c r="D437" s="684"/>
      <c r="E437" s="216" t="s">
        <v>1905</v>
      </c>
      <c r="F437" s="683">
        <v>36</v>
      </c>
      <c r="G437" s="684" t="s">
        <v>1</v>
      </c>
      <c r="H437" s="216" t="s">
        <v>401</v>
      </c>
      <c r="I437" s="685" t="s">
        <v>402</v>
      </c>
      <c r="J437" s="686">
        <v>44915</v>
      </c>
      <c r="K437" s="240" t="s">
        <v>357</v>
      </c>
      <c r="L437" s="240" t="s">
        <v>357</v>
      </c>
      <c r="M437" s="240" t="s">
        <v>357</v>
      </c>
      <c r="N437" s="687">
        <v>44915</v>
      </c>
      <c r="O437" s="686">
        <v>45280</v>
      </c>
      <c r="P437" s="139" t="s">
        <v>358</v>
      </c>
    </row>
    <row r="438" spans="1:16" s="115" customFormat="1" ht="19.5" customHeight="1" outlineLevel="2">
      <c r="A438" s="142"/>
      <c r="B438" s="698" t="s">
        <v>1898</v>
      </c>
      <c r="C438" s="684" t="s">
        <v>1910</v>
      </c>
      <c r="D438" s="684"/>
      <c r="E438" s="216" t="s">
        <v>1911</v>
      </c>
      <c r="F438" s="683">
        <v>62</v>
      </c>
      <c r="G438" s="684" t="s">
        <v>1</v>
      </c>
      <c r="H438" s="684" t="s">
        <v>347</v>
      </c>
      <c r="I438" s="685" t="s">
        <v>402</v>
      </c>
      <c r="J438" s="686">
        <v>44915</v>
      </c>
      <c r="K438" s="240" t="s">
        <v>357</v>
      </c>
      <c r="L438" s="240" t="s">
        <v>357</v>
      </c>
      <c r="M438" s="240" t="s">
        <v>357</v>
      </c>
      <c r="N438" s="687">
        <v>45280</v>
      </c>
      <c r="O438" s="686">
        <v>45280</v>
      </c>
      <c r="P438" s="139" t="s">
        <v>358</v>
      </c>
    </row>
    <row r="439" spans="1:16" s="115" customFormat="1" ht="19.5" customHeight="1" outlineLevel="2">
      <c r="A439" s="142"/>
      <c r="B439" s="698" t="s">
        <v>1918</v>
      </c>
      <c r="C439" s="684" t="s">
        <v>1922</v>
      </c>
      <c r="D439" s="684"/>
      <c r="E439" s="216" t="s">
        <v>1923</v>
      </c>
      <c r="F439" s="683">
        <v>78</v>
      </c>
      <c r="G439" s="684" t="s">
        <v>1</v>
      </c>
      <c r="H439" s="684" t="s">
        <v>347</v>
      </c>
      <c r="I439" s="685" t="s">
        <v>402</v>
      </c>
      <c r="J439" s="686">
        <v>44915</v>
      </c>
      <c r="K439" s="240" t="s">
        <v>357</v>
      </c>
      <c r="L439" s="240" t="s">
        <v>357</v>
      </c>
      <c r="M439" s="240" t="s">
        <v>357</v>
      </c>
      <c r="N439" s="687">
        <v>45280</v>
      </c>
      <c r="O439" s="686">
        <v>45280</v>
      </c>
      <c r="P439" s="139" t="s">
        <v>358</v>
      </c>
    </row>
    <row r="440" spans="1:16" s="115" customFormat="1" ht="19.5" customHeight="1" outlineLevel="2">
      <c r="A440" s="142"/>
      <c r="B440" s="698" t="s">
        <v>1918</v>
      </c>
      <c r="C440" s="684" t="s">
        <v>1919</v>
      </c>
      <c r="D440" s="684">
        <v>4</v>
      </c>
      <c r="E440" s="216" t="s">
        <v>1763</v>
      </c>
      <c r="F440" s="683">
        <v>36</v>
      </c>
      <c r="G440" s="684" t="s">
        <v>1</v>
      </c>
      <c r="H440" s="684" t="s">
        <v>347</v>
      </c>
      <c r="I440" s="688" t="s">
        <v>402</v>
      </c>
      <c r="J440" s="240">
        <v>45317</v>
      </c>
      <c r="K440" s="240" t="s">
        <v>357</v>
      </c>
      <c r="L440" s="240" t="s">
        <v>357</v>
      </c>
      <c r="M440" s="240" t="s">
        <v>357</v>
      </c>
      <c r="N440" s="189">
        <v>45317</v>
      </c>
      <c r="O440" s="686">
        <v>44897</v>
      </c>
      <c r="P440" s="139" t="s">
        <v>358</v>
      </c>
    </row>
    <row r="441" spans="1:16" s="115" customFormat="1" ht="19.5" customHeight="1" outlineLevel="2">
      <c r="A441" s="142"/>
      <c r="B441" s="318" t="s">
        <v>1927</v>
      </c>
      <c r="C441" s="684" t="s">
        <v>1932</v>
      </c>
      <c r="D441" s="684">
        <v>3</v>
      </c>
      <c r="E441" s="216" t="s">
        <v>1933</v>
      </c>
      <c r="F441" s="683">
        <v>13</v>
      </c>
      <c r="G441" s="216" t="s">
        <v>392</v>
      </c>
      <c r="H441" s="684" t="s">
        <v>699</v>
      </c>
      <c r="I441" s="689" t="s">
        <v>402</v>
      </c>
      <c r="J441" s="156">
        <v>44768</v>
      </c>
      <c r="K441" s="240" t="s">
        <v>357</v>
      </c>
      <c r="L441" s="240" t="s">
        <v>357</v>
      </c>
      <c r="M441" s="240" t="s">
        <v>357</v>
      </c>
      <c r="N441" s="157">
        <v>44768</v>
      </c>
      <c r="O441" s="686">
        <v>44768</v>
      </c>
      <c r="P441" s="139" t="s">
        <v>358</v>
      </c>
    </row>
    <row r="442" spans="1:16" s="104" customFormat="1" ht="19.5" customHeight="1" outlineLevel="2">
      <c r="A442" s="143"/>
      <c r="B442" s="318" t="s">
        <v>1927</v>
      </c>
      <c r="C442" s="215" t="s">
        <v>1937</v>
      </c>
      <c r="D442" s="215"/>
      <c r="E442" s="216" t="s">
        <v>1929</v>
      </c>
      <c r="F442" s="679">
        <v>62</v>
      </c>
      <c r="G442" s="216" t="s">
        <v>1</v>
      </c>
      <c r="H442" s="216" t="s">
        <v>347</v>
      </c>
      <c r="I442" s="219" t="s">
        <v>348</v>
      </c>
      <c r="J442" s="240">
        <v>44605</v>
      </c>
      <c r="K442" s="240">
        <v>44739</v>
      </c>
      <c r="L442" s="240">
        <v>44803</v>
      </c>
      <c r="M442" s="240">
        <v>44869</v>
      </c>
      <c r="N442" s="191">
        <v>44960</v>
      </c>
      <c r="O442" s="686">
        <v>45358</v>
      </c>
      <c r="P442" s="139" t="s">
        <v>358</v>
      </c>
    </row>
    <row r="443" spans="1:16" s="104" customFormat="1" ht="19.5" customHeight="1" outlineLevel="2">
      <c r="A443" s="140"/>
      <c r="B443" s="318" t="s">
        <v>1927</v>
      </c>
      <c r="C443" s="215" t="s">
        <v>1928</v>
      </c>
      <c r="D443" s="215">
        <v>6</v>
      </c>
      <c r="E443" s="216" t="s">
        <v>1929</v>
      </c>
      <c r="F443" s="679">
        <v>31</v>
      </c>
      <c r="G443" s="216" t="s">
        <v>1</v>
      </c>
      <c r="H443" s="216" t="s">
        <v>347</v>
      </c>
      <c r="I443" s="219" t="s">
        <v>402</v>
      </c>
      <c r="J443" s="240">
        <v>45358</v>
      </c>
      <c r="K443" s="240" t="s">
        <v>357</v>
      </c>
      <c r="L443" s="240" t="s">
        <v>357</v>
      </c>
      <c r="M443" s="240" t="s">
        <v>357</v>
      </c>
      <c r="N443" s="191">
        <v>45358</v>
      </c>
      <c r="O443" s="686">
        <v>45358</v>
      </c>
      <c r="P443" s="139" t="s">
        <v>358</v>
      </c>
    </row>
    <row r="444" spans="1:16" s="107" customFormat="1" ht="12.75" customHeight="1" outlineLevel="1">
      <c r="A444" s="241"/>
      <c r="B444" s="242" t="s">
        <v>1940</v>
      </c>
      <c r="C444" s="692">
        <f>COUNTA(B398:B443)</f>
        <v>46</v>
      </c>
      <c r="D444" s="692"/>
      <c r="E444" s="414" t="s">
        <v>1941</v>
      </c>
      <c r="F444" s="195">
        <f>SUM(F398:F443)</f>
        <v>2017</v>
      </c>
      <c r="G444" s="242"/>
      <c r="H444" s="242"/>
      <c r="I444" s="693"/>
      <c r="J444" s="736"/>
      <c r="K444" s="400"/>
      <c r="L444" s="400"/>
      <c r="M444" s="400"/>
      <c r="N444" s="695"/>
      <c r="O444" s="696"/>
      <c r="P444" s="697"/>
    </row>
    <row r="445" spans="1:16" s="115" customFormat="1" ht="19.5" customHeight="1" outlineLevel="2">
      <c r="A445" s="142" t="s">
        <v>1942</v>
      </c>
      <c r="B445" s="680" t="s">
        <v>2941</v>
      </c>
      <c r="C445" s="684" t="s">
        <v>506</v>
      </c>
      <c r="D445" s="684"/>
      <c r="E445" s="216" t="s">
        <v>2942</v>
      </c>
      <c r="F445" s="683">
        <v>13</v>
      </c>
      <c r="G445" s="684" t="s">
        <v>1</v>
      </c>
      <c r="H445" s="684" t="s">
        <v>465</v>
      </c>
      <c r="I445" s="685" t="s">
        <v>402</v>
      </c>
      <c r="J445" s="686">
        <v>44732</v>
      </c>
      <c r="K445" s="240" t="s">
        <v>357</v>
      </c>
      <c r="L445" s="240" t="s">
        <v>357</v>
      </c>
      <c r="M445" s="240" t="s">
        <v>357</v>
      </c>
      <c r="N445" s="687">
        <v>44732</v>
      </c>
      <c r="O445" s="686">
        <v>44732</v>
      </c>
      <c r="P445" s="701" t="s">
        <v>358</v>
      </c>
    </row>
    <row r="446" spans="1:16" s="115" customFormat="1" ht="19.5" customHeight="1" outlineLevel="2">
      <c r="A446" s="142"/>
      <c r="B446" s="680" t="s">
        <v>2941</v>
      </c>
      <c r="C446" s="684" t="s">
        <v>506</v>
      </c>
      <c r="D446" s="723"/>
      <c r="E446" s="723" t="s">
        <v>2943</v>
      </c>
      <c r="F446" s="683">
        <v>21</v>
      </c>
      <c r="G446" s="684" t="s">
        <v>392</v>
      </c>
      <c r="H446" s="684" t="s">
        <v>401</v>
      </c>
      <c r="I446" s="685" t="s">
        <v>402</v>
      </c>
      <c r="J446" s="686">
        <v>44915</v>
      </c>
      <c r="K446" s="240" t="s">
        <v>357</v>
      </c>
      <c r="L446" s="240" t="s">
        <v>357</v>
      </c>
      <c r="M446" s="240" t="s">
        <v>357</v>
      </c>
      <c r="N446" s="687">
        <v>44915</v>
      </c>
      <c r="O446" s="686">
        <v>44915</v>
      </c>
      <c r="P446" s="701" t="s">
        <v>358</v>
      </c>
    </row>
    <row r="447" spans="1:16" s="115" customFormat="1" ht="19.5" customHeight="1" outlineLevel="2">
      <c r="A447" s="141"/>
      <c r="B447" s="680" t="s">
        <v>2941</v>
      </c>
      <c r="C447" s="684" t="s">
        <v>506</v>
      </c>
      <c r="D447" s="684">
        <v>3</v>
      </c>
      <c r="E447" s="216" t="s">
        <v>2944</v>
      </c>
      <c r="F447" s="683">
        <v>20</v>
      </c>
      <c r="G447" s="684" t="s">
        <v>392</v>
      </c>
      <c r="H447" s="684" t="s">
        <v>465</v>
      </c>
      <c r="I447" s="689" t="s">
        <v>402</v>
      </c>
      <c r="J447" s="156">
        <v>44768</v>
      </c>
      <c r="K447" s="240" t="s">
        <v>357</v>
      </c>
      <c r="L447" s="240" t="s">
        <v>357</v>
      </c>
      <c r="M447" s="240" t="s">
        <v>357</v>
      </c>
      <c r="N447" s="157">
        <v>44768</v>
      </c>
      <c r="O447" s="686">
        <v>44768</v>
      </c>
      <c r="P447" s="139" t="s">
        <v>358</v>
      </c>
    </row>
    <row r="448" spans="1:16" s="104" customFormat="1" ht="19.5" customHeight="1" outlineLevel="2">
      <c r="B448" s="318" t="s">
        <v>1943</v>
      </c>
      <c r="C448" s="215" t="s">
        <v>1944</v>
      </c>
      <c r="D448" s="215"/>
      <c r="E448" s="216" t="s">
        <v>2945</v>
      </c>
      <c r="F448" s="679">
        <v>26</v>
      </c>
      <c r="G448" s="216" t="s">
        <v>1</v>
      </c>
      <c r="H448" s="216" t="s">
        <v>347</v>
      </c>
      <c r="I448" s="219">
        <v>2013</v>
      </c>
      <c r="J448" s="686" t="s">
        <v>357</v>
      </c>
      <c r="K448" s="240">
        <v>44469</v>
      </c>
      <c r="L448" s="240">
        <v>44561</v>
      </c>
      <c r="M448" s="240">
        <v>44610</v>
      </c>
      <c r="N448" s="191">
        <v>44681</v>
      </c>
      <c r="O448" s="199">
        <v>44681</v>
      </c>
      <c r="P448" s="277" t="s">
        <v>374</v>
      </c>
    </row>
    <row r="449" spans="1:16" s="104" customFormat="1" ht="19.5" customHeight="1" outlineLevel="2">
      <c r="A449" s="143"/>
      <c r="B449" s="318" t="s">
        <v>1943</v>
      </c>
      <c r="C449" s="215" t="s">
        <v>1944</v>
      </c>
      <c r="D449" s="215"/>
      <c r="E449" s="217" t="s">
        <v>1945</v>
      </c>
      <c r="F449" s="679">
        <v>80</v>
      </c>
      <c r="G449" s="216" t="s">
        <v>1</v>
      </c>
      <c r="H449" s="216" t="s">
        <v>347</v>
      </c>
      <c r="I449" s="219">
        <v>2011</v>
      </c>
      <c r="J449" s="686" t="s">
        <v>357</v>
      </c>
      <c r="K449" s="240">
        <v>44469</v>
      </c>
      <c r="L449" s="240">
        <v>44592</v>
      </c>
      <c r="M449" s="240">
        <v>44606</v>
      </c>
      <c r="N449" s="191">
        <v>44651</v>
      </c>
      <c r="O449" s="199">
        <v>44864</v>
      </c>
      <c r="P449" s="277" t="s">
        <v>374</v>
      </c>
    </row>
    <row r="450" spans="1:16" s="115" customFormat="1" ht="19.5" customHeight="1">
      <c r="A450" s="142"/>
      <c r="B450" s="690" t="s">
        <v>1950</v>
      </c>
      <c r="C450" s="684" t="s">
        <v>506</v>
      </c>
      <c r="D450" s="684"/>
      <c r="E450" s="216" t="s">
        <v>2946</v>
      </c>
      <c r="F450" s="683">
        <v>18</v>
      </c>
      <c r="G450" s="684" t="s">
        <v>1</v>
      </c>
      <c r="H450" s="684" t="s">
        <v>401</v>
      </c>
      <c r="I450" s="685" t="s">
        <v>402</v>
      </c>
      <c r="J450" s="686">
        <v>44915</v>
      </c>
      <c r="K450" s="240" t="s">
        <v>357</v>
      </c>
      <c r="L450" s="240" t="s">
        <v>357</v>
      </c>
      <c r="M450" s="240" t="s">
        <v>357</v>
      </c>
      <c r="N450" s="687">
        <v>44915</v>
      </c>
      <c r="O450" s="686">
        <v>44915</v>
      </c>
      <c r="P450" s="701" t="s">
        <v>358</v>
      </c>
    </row>
    <row r="451" spans="1:16" s="115" customFormat="1" ht="19.5" customHeight="1">
      <c r="A451" s="142"/>
      <c r="B451" s="690" t="s">
        <v>1950</v>
      </c>
      <c r="C451" s="684" t="s">
        <v>1944</v>
      </c>
      <c r="D451" s="684">
        <v>6</v>
      </c>
      <c r="E451" s="216" t="s">
        <v>1951</v>
      </c>
      <c r="F451" s="683">
        <v>8</v>
      </c>
      <c r="G451" s="684" t="s">
        <v>1</v>
      </c>
      <c r="H451" s="684" t="s">
        <v>699</v>
      </c>
      <c r="I451" s="685" t="s">
        <v>402</v>
      </c>
      <c r="J451" s="686">
        <v>44811</v>
      </c>
      <c r="K451" s="240" t="s">
        <v>357</v>
      </c>
      <c r="L451" s="240" t="s">
        <v>357</v>
      </c>
      <c r="M451" s="240" t="s">
        <v>357</v>
      </c>
      <c r="N451" s="687">
        <v>44811</v>
      </c>
      <c r="O451" s="686">
        <v>44811</v>
      </c>
      <c r="P451" s="701" t="s">
        <v>358</v>
      </c>
    </row>
    <row r="452" spans="1:16" s="115" customFormat="1" ht="19.5" customHeight="1">
      <c r="A452" s="142"/>
      <c r="B452" s="713" t="s">
        <v>1950</v>
      </c>
      <c r="C452" s="682" t="s">
        <v>506</v>
      </c>
      <c r="D452" s="682"/>
      <c r="E452" s="216" t="s">
        <v>1951</v>
      </c>
      <c r="F452" s="706">
        <v>4</v>
      </c>
      <c r="G452" s="682" t="s">
        <v>1</v>
      </c>
      <c r="H452" s="682" t="s">
        <v>401</v>
      </c>
      <c r="I452" s="688" t="s">
        <v>402</v>
      </c>
      <c r="J452" s="686">
        <v>44915</v>
      </c>
      <c r="K452" s="240" t="s">
        <v>357</v>
      </c>
      <c r="L452" s="240" t="s">
        <v>357</v>
      </c>
      <c r="M452" s="240" t="s">
        <v>357</v>
      </c>
      <c r="N452" s="708">
        <v>44915</v>
      </c>
      <c r="O452" s="707">
        <v>44915</v>
      </c>
      <c r="P452" s="715" t="s">
        <v>358</v>
      </c>
    </row>
    <row r="453" spans="1:16" s="115" customFormat="1" ht="19.5" customHeight="1" outlineLevel="2">
      <c r="A453" s="142"/>
      <c r="B453" s="705" t="s">
        <v>1956</v>
      </c>
      <c r="C453" s="682" t="s">
        <v>1944</v>
      </c>
      <c r="D453" s="682"/>
      <c r="E453" s="216" t="s">
        <v>1951</v>
      </c>
      <c r="F453" s="706">
        <v>72</v>
      </c>
      <c r="G453" s="682" t="s">
        <v>1</v>
      </c>
      <c r="H453" s="682" t="s">
        <v>347</v>
      </c>
      <c r="I453" s="688" t="s">
        <v>348</v>
      </c>
      <c r="J453" s="240">
        <v>44605</v>
      </c>
      <c r="K453" s="240">
        <v>44741</v>
      </c>
      <c r="L453" s="240">
        <v>44741</v>
      </c>
      <c r="M453" s="240">
        <v>44834</v>
      </c>
      <c r="N453" s="708">
        <v>44896</v>
      </c>
      <c r="O453" s="707">
        <v>44896</v>
      </c>
      <c r="P453" s="155" t="s">
        <v>374</v>
      </c>
    </row>
    <row r="454" spans="1:16" s="104" customFormat="1" ht="19.5" customHeight="1" outlineLevel="2">
      <c r="A454" s="143"/>
      <c r="B454" s="291" t="s">
        <v>1956</v>
      </c>
      <c r="C454" s="220" t="s">
        <v>506</v>
      </c>
      <c r="D454" s="220"/>
      <c r="E454" s="216" t="s">
        <v>1951</v>
      </c>
      <c r="F454" s="711">
        <v>32</v>
      </c>
      <c r="G454" s="222" t="s">
        <v>1</v>
      </c>
      <c r="H454" s="222" t="s">
        <v>401</v>
      </c>
      <c r="I454" s="229" t="s">
        <v>402</v>
      </c>
      <c r="J454" s="198">
        <v>44915</v>
      </c>
      <c r="K454" s="240" t="s">
        <v>357</v>
      </c>
      <c r="L454" s="240" t="s">
        <v>357</v>
      </c>
      <c r="M454" s="240" t="s">
        <v>357</v>
      </c>
      <c r="N454" s="190">
        <v>44915</v>
      </c>
      <c r="O454" s="198">
        <v>44915</v>
      </c>
      <c r="P454" s="712" t="s">
        <v>358</v>
      </c>
    </row>
    <row r="455" spans="1:16" s="115" customFormat="1" ht="19.5" customHeight="1" outlineLevel="2">
      <c r="A455" s="142"/>
      <c r="B455" s="718" t="s">
        <v>1956</v>
      </c>
      <c r="C455" s="684" t="s">
        <v>506</v>
      </c>
      <c r="D455" s="684"/>
      <c r="E455" s="216" t="s">
        <v>1951</v>
      </c>
      <c r="F455" s="683">
        <v>12</v>
      </c>
      <c r="G455" s="684" t="s">
        <v>1</v>
      </c>
      <c r="H455" s="684" t="s">
        <v>465</v>
      </c>
      <c r="I455" s="685" t="s">
        <v>402</v>
      </c>
      <c r="J455" s="686">
        <v>44732</v>
      </c>
      <c r="K455" s="240" t="s">
        <v>357</v>
      </c>
      <c r="L455" s="240" t="s">
        <v>357</v>
      </c>
      <c r="M455" s="240" t="s">
        <v>357</v>
      </c>
      <c r="N455" s="687">
        <v>44732</v>
      </c>
      <c r="O455" s="686">
        <v>44732</v>
      </c>
      <c r="P455" s="139" t="s">
        <v>358</v>
      </c>
    </row>
    <row r="456" spans="1:16" s="115" customFormat="1" ht="19.5" customHeight="1" outlineLevel="2">
      <c r="A456" s="142"/>
      <c r="B456" s="718" t="s">
        <v>1964</v>
      </c>
      <c r="C456" s="684" t="s">
        <v>506</v>
      </c>
      <c r="D456" s="684"/>
      <c r="E456" s="216" t="s">
        <v>2947</v>
      </c>
      <c r="F456" s="683">
        <v>44</v>
      </c>
      <c r="G456" s="684" t="s">
        <v>1</v>
      </c>
      <c r="H456" s="684" t="s">
        <v>347</v>
      </c>
      <c r="I456" s="685" t="s">
        <v>402</v>
      </c>
      <c r="J456" s="686">
        <v>45280</v>
      </c>
      <c r="K456" s="240" t="s">
        <v>357</v>
      </c>
      <c r="L456" s="240" t="s">
        <v>357</v>
      </c>
      <c r="M456" s="240" t="s">
        <v>357</v>
      </c>
      <c r="N456" s="687">
        <v>45280</v>
      </c>
      <c r="O456" s="686">
        <v>45280</v>
      </c>
      <c r="P456" s="139" t="s">
        <v>358</v>
      </c>
    </row>
    <row r="457" spans="1:16" s="115" customFormat="1" ht="19.5" customHeight="1" outlineLevel="2">
      <c r="A457" s="142"/>
      <c r="B457" s="718" t="s">
        <v>1964</v>
      </c>
      <c r="C457" s="684" t="s">
        <v>506</v>
      </c>
      <c r="D457" s="684">
        <v>2</v>
      </c>
      <c r="E457" s="216" t="s">
        <v>1965</v>
      </c>
      <c r="F457" s="683">
        <v>74</v>
      </c>
      <c r="G457" s="684" t="s">
        <v>1</v>
      </c>
      <c r="H457" s="684" t="s">
        <v>347</v>
      </c>
      <c r="I457" s="688" t="s">
        <v>402</v>
      </c>
      <c r="J457" s="240">
        <v>45317</v>
      </c>
      <c r="K457" s="240" t="s">
        <v>357</v>
      </c>
      <c r="L457" s="240" t="s">
        <v>357</v>
      </c>
      <c r="M457" s="240" t="s">
        <v>357</v>
      </c>
      <c r="N457" s="189">
        <v>45317</v>
      </c>
      <c r="O457" s="240">
        <v>45317</v>
      </c>
      <c r="P457" s="139" t="s">
        <v>358</v>
      </c>
    </row>
    <row r="458" spans="1:16" s="115" customFormat="1" ht="19.5" customHeight="1" outlineLevel="2">
      <c r="A458" s="142"/>
      <c r="B458" s="718" t="s">
        <v>1964</v>
      </c>
      <c r="C458" s="684" t="s">
        <v>506</v>
      </c>
      <c r="D458" s="684"/>
      <c r="E458" s="684" t="s">
        <v>2948</v>
      </c>
      <c r="F458" s="683">
        <v>3</v>
      </c>
      <c r="G458" s="684" t="s">
        <v>392</v>
      </c>
      <c r="H458" s="684" t="s">
        <v>465</v>
      </c>
      <c r="I458" s="685" t="s">
        <v>402</v>
      </c>
      <c r="J458" s="686">
        <v>44732</v>
      </c>
      <c r="K458" s="240" t="s">
        <v>357</v>
      </c>
      <c r="L458" s="240" t="s">
        <v>357</v>
      </c>
      <c r="M458" s="240" t="s">
        <v>357</v>
      </c>
      <c r="N458" s="687">
        <v>44732</v>
      </c>
      <c r="O458" s="686">
        <v>44732</v>
      </c>
      <c r="P458" s="139" t="s">
        <v>358</v>
      </c>
    </row>
    <row r="459" spans="1:16" s="107" customFormat="1" ht="12.75" customHeight="1" outlineLevel="1">
      <c r="A459" s="242"/>
      <c r="B459" s="242" t="s">
        <v>1969</v>
      </c>
      <c r="C459" s="692">
        <f>COUNTA(C445:C458)</f>
        <v>14</v>
      </c>
      <c r="D459" s="692"/>
      <c r="E459" s="242" t="s">
        <v>1970</v>
      </c>
      <c r="F459" s="195">
        <f>SUM(F445:F458)</f>
        <v>427</v>
      </c>
      <c r="G459" s="242"/>
      <c r="H459" s="242"/>
      <c r="I459" s="693"/>
      <c r="J459" s="736"/>
      <c r="K459" s="400"/>
      <c r="L459" s="400"/>
      <c r="M459" s="400"/>
      <c r="N459" s="695"/>
      <c r="O459" s="696"/>
      <c r="P459" s="697"/>
    </row>
    <row r="460" spans="1:16" s="104" customFormat="1" ht="19.5" customHeight="1" outlineLevel="2">
      <c r="A460" s="263" t="s">
        <v>1971</v>
      </c>
      <c r="B460" s="318" t="s">
        <v>1972</v>
      </c>
      <c r="C460" s="215" t="s">
        <v>2949</v>
      </c>
      <c r="D460" s="215"/>
      <c r="E460" s="216" t="s">
        <v>2950</v>
      </c>
      <c r="F460" s="679">
        <v>80</v>
      </c>
      <c r="G460" s="216" t="s">
        <v>1</v>
      </c>
      <c r="H460" s="216" t="s">
        <v>347</v>
      </c>
      <c r="I460" s="219">
        <v>2013</v>
      </c>
      <c r="J460" s="686" t="s">
        <v>357</v>
      </c>
      <c r="K460" s="240">
        <v>44469</v>
      </c>
      <c r="L460" s="240">
        <v>44620</v>
      </c>
      <c r="M460" s="240">
        <v>44620</v>
      </c>
      <c r="N460" s="191">
        <v>44620</v>
      </c>
      <c r="O460" s="199">
        <v>44681</v>
      </c>
      <c r="P460" s="277" t="s">
        <v>350</v>
      </c>
    </row>
    <row r="461" spans="1:16" s="104" customFormat="1" ht="19.5" customHeight="1" outlineLevel="2">
      <c r="A461" s="143"/>
      <c r="B461" s="318" t="s">
        <v>1972</v>
      </c>
      <c r="C461" s="215" t="s">
        <v>1973</v>
      </c>
      <c r="D461" s="322">
        <v>6</v>
      </c>
      <c r="E461" s="412" t="s">
        <v>1974</v>
      </c>
      <c r="F461" s="679">
        <v>80</v>
      </c>
      <c r="G461" s="216" t="s">
        <v>1</v>
      </c>
      <c r="H461" s="216" t="s">
        <v>347</v>
      </c>
      <c r="I461" s="219" t="s">
        <v>402</v>
      </c>
      <c r="J461" s="686">
        <v>45358</v>
      </c>
      <c r="K461" s="240" t="s">
        <v>357</v>
      </c>
      <c r="L461" s="240" t="s">
        <v>357</v>
      </c>
      <c r="M461" s="240" t="s">
        <v>357</v>
      </c>
      <c r="N461" s="191">
        <v>45358</v>
      </c>
      <c r="O461" s="199">
        <v>45358</v>
      </c>
      <c r="P461" s="277" t="s">
        <v>358</v>
      </c>
    </row>
    <row r="462" spans="1:16" s="104" customFormat="1" ht="19.5" customHeight="1" outlineLevel="2">
      <c r="A462" s="143"/>
      <c r="B462" s="318" t="s">
        <v>2951</v>
      </c>
      <c r="C462" s="215" t="s">
        <v>2952</v>
      </c>
      <c r="D462" s="322"/>
      <c r="E462" s="412" t="s">
        <v>2953</v>
      </c>
      <c r="F462" s="679">
        <v>78</v>
      </c>
      <c r="G462" s="216" t="s">
        <v>1</v>
      </c>
      <c r="H462" s="216" t="s">
        <v>347</v>
      </c>
      <c r="I462" s="219">
        <v>2013</v>
      </c>
      <c r="J462" s="686" t="s">
        <v>357</v>
      </c>
      <c r="K462" s="240">
        <v>44773</v>
      </c>
      <c r="L462" s="240">
        <v>44773</v>
      </c>
      <c r="M462" s="240">
        <v>44803</v>
      </c>
      <c r="N462" s="191">
        <v>44803</v>
      </c>
      <c r="O462" s="199">
        <v>44803</v>
      </c>
      <c r="P462" s="277" t="s">
        <v>374</v>
      </c>
    </row>
    <row r="463" spans="1:16" s="104" customFormat="1" ht="19.5" customHeight="1" outlineLevel="2">
      <c r="A463" s="143"/>
      <c r="B463" s="318" t="s">
        <v>1978</v>
      </c>
      <c r="C463" s="215" t="s">
        <v>1979</v>
      </c>
      <c r="D463" s="215"/>
      <c r="E463" s="216" t="s">
        <v>1980</v>
      </c>
      <c r="F463" s="679">
        <v>80</v>
      </c>
      <c r="G463" s="216" t="s">
        <v>1</v>
      </c>
      <c r="H463" s="216" t="s">
        <v>347</v>
      </c>
      <c r="I463" s="219" t="s">
        <v>372</v>
      </c>
      <c r="J463" s="240">
        <v>45161</v>
      </c>
      <c r="K463" s="240" t="s">
        <v>357</v>
      </c>
      <c r="L463" s="240" t="s">
        <v>357</v>
      </c>
      <c r="M463" s="240">
        <v>45161</v>
      </c>
      <c r="N463" s="191">
        <v>45077</v>
      </c>
      <c r="O463" s="199">
        <v>45077</v>
      </c>
      <c r="P463" s="277" t="s">
        <v>358</v>
      </c>
    </row>
    <row r="464" spans="1:16" s="104" customFormat="1" ht="19.5" customHeight="1">
      <c r="A464" s="143"/>
      <c r="B464" s="319" t="s">
        <v>1978</v>
      </c>
      <c r="C464" s="225" t="s">
        <v>1988</v>
      </c>
      <c r="D464" s="225"/>
      <c r="E464" s="216" t="s">
        <v>1989</v>
      </c>
      <c r="F464" s="679">
        <v>80</v>
      </c>
      <c r="G464" s="216" t="s">
        <v>392</v>
      </c>
      <c r="H464" s="216" t="s">
        <v>395</v>
      </c>
      <c r="I464" s="219" t="s">
        <v>402</v>
      </c>
      <c r="J464" s="199">
        <v>45280</v>
      </c>
      <c r="K464" s="240" t="s">
        <v>357</v>
      </c>
      <c r="L464" s="240" t="s">
        <v>357</v>
      </c>
      <c r="M464" s="240" t="s">
        <v>357</v>
      </c>
      <c r="N464" s="191">
        <v>45280</v>
      </c>
      <c r="O464" s="199">
        <v>45280</v>
      </c>
      <c r="P464" s="277" t="s">
        <v>358</v>
      </c>
    </row>
    <row r="465" spans="1:16" s="104" customFormat="1" ht="19.5" customHeight="1">
      <c r="A465" s="143"/>
      <c r="B465" s="318" t="s">
        <v>1978</v>
      </c>
      <c r="C465" s="215" t="s">
        <v>1979</v>
      </c>
      <c r="D465" s="215">
        <v>3</v>
      </c>
      <c r="E465" s="216" t="s">
        <v>1984</v>
      </c>
      <c r="F465" s="679">
        <v>80</v>
      </c>
      <c r="G465" s="216" t="s">
        <v>392</v>
      </c>
      <c r="H465" s="216" t="s">
        <v>395</v>
      </c>
      <c r="I465" s="688" t="s">
        <v>402</v>
      </c>
      <c r="J465" s="240">
        <v>45317</v>
      </c>
      <c r="K465" s="240" t="s">
        <v>357</v>
      </c>
      <c r="L465" s="240" t="s">
        <v>357</v>
      </c>
      <c r="M465" s="240" t="s">
        <v>357</v>
      </c>
      <c r="N465" s="189">
        <v>45317</v>
      </c>
      <c r="O465" s="199">
        <v>45317</v>
      </c>
      <c r="P465" s="277" t="s">
        <v>358</v>
      </c>
    </row>
    <row r="466" spans="1:16" s="104" customFormat="1" ht="19.5" customHeight="1">
      <c r="A466" s="143"/>
      <c r="B466" s="690" t="s">
        <v>1993</v>
      </c>
      <c r="C466" s="215" t="s">
        <v>2008</v>
      </c>
      <c r="D466" s="215">
        <v>5</v>
      </c>
      <c r="E466" s="216" t="s">
        <v>2023</v>
      </c>
      <c r="F466" s="679">
        <v>80</v>
      </c>
      <c r="G466" s="216" t="s">
        <v>1</v>
      </c>
      <c r="H466" s="216" t="s">
        <v>347</v>
      </c>
      <c r="I466" s="688" t="s">
        <v>402</v>
      </c>
      <c r="J466" s="240">
        <v>45326</v>
      </c>
      <c r="K466" s="240" t="s">
        <v>357</v>
      </c>
      <c r="L466" s="240" t="s">
        <v>357</v>
      </c>
      <c r="M466" s="240" t="s">
        <v>357</v>
      </c>
      <c r="N466" s="189">
        <v>45326</v>
      </c>
      <c r="O466" s="199">
        <v>45326</v>
      </c>
      <c r="P466" s="277" t="s">
        <v>358</v>
      </c>
    </row>
    <row r="467" spans="1:16" s="115" customFormat="1" ht="19.5" customHeight="1">
      <c r="A467" s="142"/>
      <c r="B467" s="690" t="s">
        <v>1993</v>
      </c>
      <c r="C467" s="731" t="s">
        <v>1994</v>
      </c>
      <c r="D467" s="731"/>
      <c r="E467" s="216" t="s">
        <v>2954</v>
      </c>
      <c r="F467" s="683">
        <v>70</v>
      </c>
      <c r="G467" s="684" t="s">
        <v>1</v>
      </c>
      <c r="H467" s="684" t="s">
        <v>347</v>
      </c>
      <c r="I467" s="685">
        <v>2011</v>
      </c>
      <c r="J467" s="686" t="s">
        <v>357</v>
      </c>
      <c r="K467" s="240">
        <v>44360</v>
      </c>
      <c r="L467" s="240">
        <v>44804</v>
      </c>
      <c r="M467" s="240">
        <v>44865</v>
      </c>
      <c r="N467" s="687">
        <v>44865</v>
      </c>
      <c r="O467" s="199">
        <v>44865</v>
      </c>
      <c r="P467" s="277" t="s">
        <v>350</v>
      </c>
    </row>
    <row r="468" spans="1:16" s="104" customFormat="1" ht="19.5" customHeight="1" outlineLevel="2">
      <c r="A468" s="143"/>
      <c r="B468" s="318" t="s">
        <v>1993</v>
      </c>
      <c r="C468" s="215" t="s">
        <v>1994</v>
      </c>
      <c r="D468" s="215"/>
      <c r="E468" s="216" t="s">
        <v>1995</v>
      </c>
      <c r="F468" s="679">
        <v>78</v>
      </c>
      <c r="G468" s="216" t="s">
        <v>1</v>
      </c>
      <c r="H468" s="216" t="s">
        <v>347</v>
      </c>
      <c r="I468" s="219" t="s">
        <v>372</v>
      </c>
      <c r="J468" s="240">
        <v>45161</v>
      </c>
      <c r="K468" s="240" t="s">
        <v>357</v>
      </c>
      <c r="L468" s="240" t="s">
        <v>357</v>
      </c>
      <c r="M468" s="240">
        <v>45161</v>
      </c>
      <c r="N468" s="191">
        <v>45110</v>
      </c>
      <c r="O468" s="199">
        <v>45110</v>
      </c>
      <c r="P468" s="277" t="s">
        <v>358</v>
      </c>
    </row>
    <row r="469" spans="1:16" s="104" customFormat="1" ht="19.5" customHeight="1" outlineLevel="2">
      <c r="A469" s="143"/>
      <c r="B469" s="318" t="s">
        <v>1993</v>
      </c>
      <c r="C469" s="215" t="s">
        <v>1999</v>
      </c>
      <c r="D469" s="215"/>
      <c r="E469" s="216" t="s">
        <v>2000</v>
      </c>
      <c r="F469" s="679">
        <v>18</v>
      </c>
      <c r="G469" s="216" t="s">
        <v>1</v>
      </c>
      <c r="H469" s="216" t="s">
        <v>371</v>
      </c>
      <c r="I469" s="219" t="s">
        <v>372</v>
      </c>
      <c r="J469" s="240">
        <v>45161</v>
      </c>
      <c r="K469" s="240" t="s">
        <v>357</v>
      </c>
      <c r="L469" s="240" t="s">
        <v>357</v>
      </c>
      <c r="M469" s="240">
        <v>45161</v>
      </c>
      <c r="N469" s="191">
        <v>45161</v>
      </c>
      <c r="O469" s="199">
        <v>45161</v>
      </c>
      <c r="P469" s="277" t="s">
        <v>374</v>
      </c>
    </row>
    <row r="470" spans="1:16" s="104" customFormat="1" ht="19.5" customHeight="1" outlineLevel="2">
      <c r="A470" s="143"/>
      <c r="B470" s="318" t="s">
        <v>1993</v>
      </c>
      <c r="C470" s="215" t="s">
        <v>1999</v>
      </c>
      <c r="D470" s="215"/>
      <c r="E470" s="216" t="s">
        <v>2004</v>
      </c>
      <c r="F470" s="679">
        <v>80</v>
      </c>
      <c r="G470" s="216" t="s">
        <v>1</v>
      </c>
      <c r="H470" s="216" t="s">
        <v>347</v>
      </c>
      <c r="I470" s="219" t="s">
        <v>372</v>
      </c>
      <c r="J470" s="240">
        <v>45161</v>
      </c>
      <c r="K470" s="240" t="s">
        <v>357</v>
      </c>
      <c r="L470" s="240" t="s">
        <v>357</v>
      </c>
      <c r="M470" s="240">
        <v>45161</v>
      </c>
      <c r="N470" s="191">
        <v>44953</v>
      </c>
      <c r="O470" s="199">
        <v>44953</v>
      </c>
      <c r="P470" s="277" t="s">
        <v>374</v>
      </c>
    </row>
    <row r="471" spans="1:16" s="104" customFormat="1" ht="19.5" customHeight="1" outlineLevel="2">
      <c r="A471" s="143"/>
      <c r="B471" s="318" t="s">
        <v>1993</v>
      </c>
      <c r="C471" s="215" t="s">
        <v>2008</v>
      </c>
      <c r="D471" s="215"/>
      <c r="E471" s="216" t="s">
        <v>2009</v>
      </c>
      <c r="F471" s="679">
        <v>39</v>
      </c>
      <c r="G471" s="216" t="s">
        <v>1</v>
      </c>
      <c r="H471" s="216" t="s">
        <v>347</v>
      </c>
      <c r="I471" s="219" t="s">
        <v>372</v>
      </c>
      <c r="J471" s="240">
        <v>45161</v>
      </c>
      <c r="K471" s="240" t="s">
        <v>357</v>
      </c>
      <c r="L471" s="240" t="s">
        <v>357</v>
      </c>
      <c r="M471" s="240">
        <v>45161</v>
      </c>
      <c r="N471" s="191">
        <v>44862</v>
      </c>
      <c r="O471" s="199">
        <v>44862</v>
      </c>
      <c r="P471" s="277" t="s">
        <v>358</v>
      </c>
    </row>
    <row r="472" spans="1:16" s="104" customFormat="1" ht="19.5" customHeight="1" outlineLevel="2">
      <c r="A472" s="143"/>
      <c r="B472" s="318" t="s">
        <v>1993</v>
      </c>
      <c r="C472" s="215" t="s">
        <v>1999</v>
      </c>
      <c r="D472" s="215"/>
      <c r="E472" s="216" t="s">
        <v>2955</v>
      </c>
      <c r="F472" s="679">
        <v>80</v>
      </c>
      <c r="G472" s="216" t="s">
        <v>392</v>
      </c>
      <c r="H472" s="216" t="s">
        <v>395</v>
      </c>
      <c r="I472" s="219" t="s">
        <v>372</v>
      </c>
      <c r="J472" s="240">
        <v>45161</v>
      </c>
      <c r="K472" s="240" t="s">
        <v>357</v>
      </c>
      <c r="L472" s="240" t="s">
        <v>357</v>
      </c>
      <c r="M472" s="240">
        <v>45161</v>
      </c>
      <c r="N472" s="191">
        <v>44805</v>
      </c>
      <c r="O472" s="199">
        <v>44805</v>
      </c>
      <c r="P472" s="277" t="s">
        <v>374</v>
      </c>
    </row>
    <row r="473" spans="1:16" s="104" customFormat="1" ht="19.5" customHeight="1" outlineLevel="2">
      <c r="A473" s="143"/>
      <c r="B473" s="318" t="s">
        <v>1993</v>
      </c>
      <c r="C473" s="215" t="s">
        <v>2014</v>
      </c>
      <c r="D473" s="215"/>
      <c r="E473" s="216" t="s">
        <v>2015</v>
      </c>
      <c r="F473" s="679">
        <v>21</v>
      </c>
      <c r="G473" s="216" t="s">
        <v>392</v>
      </c>
      <c r="H473" s="216" t="s">
        <v>693</v>
      </c>
      <c r="I473" s="219" t="s">
        <v>372</v>
      </c>
      <c r="J473" s="240">
        <v>45161</v>
      </c>
      <c r="K473" s="240" t="s">
        <v>357</v>
      </c>
      <c r="L473" s="240" t="s">
        <v>357</v>
      </c>
      <c r="M473" s="240">
        <v>45161</v>
      </c>
      <c r="N473" s="191">
        <v>44925</v>
      </c>
      <c r="O473" s="199">
        <v>44925</v>
      </c>
      <c r="P473" s="277" t="s">
        <v>374</v>
      </c>
    </row>
    <row r="474" spans="1:16" s="104" customFormat="1" ht="19.5" customHeight="1" outlineLevel="2">
      <c r="A474" s="143"/>
      <c r="B474" s="318" t="s">
        <v>1993</v>
      </c>
      <c r="C474" s="215" t="s">
        <v>2019</v>
      </c>
      <c r="D474" s="215"/>
      <c r="E474" s="216" t="s">
        <v>2020</v>
      </c>
      <c r="F474" s="679">
        <v>60</v>
      </c>
      <c r="G474" s="216" t="s">
        <v>392</v>
      </c>
      <c r="H474" s="216" t="s">
        <v>395</v>
      </c>
      <c r="I474" s="219" t="s">
        <v>372</v>
      </c>
      <c r="J474" s="240">
        <v>45161</v>
      </c>
      <c r="K474" s="240" t="s">
        <v>357</v>
      </c>
      <c r="L474" s="240" t="s">
        <v>357</v>
      </c>
      <c r="M474" s="240">
        <v>45161</v>
      </c>
      <c r="N474" s="191">
        <v>45161</v>
      </c>
      <c r="O474" s="199">
        <v>45161</v>
      </c>
      <c r="P474" s="277" t="s">
        <v>374</v>
      </c>
    </row>
    <row r="475" spans="1:16" s="104" customFormat="1" ht="19.5" customHeight="1" outlineLevel="2">
      <c r="A475" s="143"/>
      <c r="B475" s="318" t="s">
        <v>2027</v>
      </c>
      <c r="C475" s="215" t="s">
        <v>2956</v>
      </c>
      <c r="D475" s="215"/>
      <c r="E475" s="216" t="s">
        <v>2957</v>
      </c>
      <c r="F475" s="679">
        <v>80</v>
      </c>
      <c r="G475" s="216" t="s">
        <v>392</v>
      </c>
      <c r="H475" s="216" t="s">
        <v>395</v>
      </c>
      <c r="I475" s="219" t="s">
        <v>348</v>
      </c>
      <c r="J475" s="240">
        <v>44605</v>
      </c>
      <c r="K475" s="240">
        <v>44651</v>
      </c>
      <c r="L475" s="240">
        <v>44652</v>
      </c>
      <c r="M475" s="240">
        <v>44652</v>
      </c>
      <c r="N475" s="191">
        <v>44742</v>
      </c>
      <c r="O475" s="199">
        <v>44834</v>
      </c>
      <c r="P475" s="277" t="s">
        <v>350</v>
      </c>
    </row>
    <row r="476" spans="1:16" s="104" customFormat="1" ht="19.5" customHeight="1" outlineLevel="2">
      <c r="A476" s="143"/>
      <c r="B476" s="319" t="s">
        <v>2027</v>
      </c>
      <c r="C476" s="215" t="s">
        <v>2958</v>
      </c>
      <c r="D476" s="215"/>
      <c r="E476" s="216" t="s">
        <v>2959</v>
      </c>
      <c r="F476" s="679">
        <v>65</v>
      </c>
      <c r="G476" s="216" t="s">
        <v>392</v>
      </c>
      <c r="H476" s="216" t="s">
        <v>395</v>
      </c>
      <c r="I476" s="219" t="s">
        <v>402</v>
      </c>
      <c r="J476" s="199">
        <v>45262</v>
      </c>
      <c r="K476" s="240" t="s">
        <v>357</v>
      </c>
      <c r="L476" s="240" t="s">
        <v>357</v>
      </c>
      <c r="M476" s="240" t="s">
        <v>357</v>
      </c>
      <c r="N476" s="191">
        <v>45262</v>
      </c>
      <c r="O476" s="199">
        <v>45262</v>
      </c>
      <c r="P476" s="277" t="s">
        <v>358</v>
      </c>
    </row>
    <row r="477" spans="1:16" s="115" customFormat="1" ht="19.5" customHeight="1" outlineLevel="2">
      <c r="A477" s="142"/>
      <c r="B477" s="718" t="s">
        <v>2027</v>
      </c>
      <c r="C477" s="684" t="s">
        <v>2028</v>
      </c>
      <c r="D477" s="684"/>
      <c r="E477" s="216" t="s">
        <v>2029</v>
      </c>
      <c r="F477" s="683">
        <v>14</v>
      </c>
      <c r="G477" s="684" t="s">
        <v>1</v>
      </c>
      <c r="H477" s="684" t="s">
        <v>401</v>
      </c>
      <c r="I477" s="685" t="s">
        <v>402</v>
      </c>
      <c r="J477" s="686">
        <v>44915</v>
      </c>
      <c r="K477" s="240" t="s">
        <v>357</v>
      </c>
      <c r="L477" s="240" t="s">
        <v>357</v>
      </c>
      <c r="M477" s="240" t="s">
        <v>357</v>
      </c>
      <c r="N477" s="687">
        <v>44915</v>
      </c>
      <c r="O477" s="199">
        <v>44915</v>
      </c>
      <c r="P477" s="277" t="s">
        <v>358</v>
      </c>
    </row>
    <row r="478" spans="1:16" s="115" customFormat="1" ht="19.5" customHeight="1" outlineLevel="2">
      <c r="A478" s="142"/>
      <c r="B478" s="718" t="s">
        <v>2027</v>
      </c>
      <c r="C478" s="684" t="s">
        <v>2035</v>
      </c>
      <c r="D478" s="684"/>
      <c r="E478" s="216" t="s">
        <v>2036</v>
      </c>
      <c r="F478" s="683">
        <v>34</v>
      </c>
      <c r="G478" s="684" t="s">
        <v>1</v>
      </c>
      <c r="H478" s="684" t="s">
        <v>401</v>
      </c>
      <c r="I478" s="685" t="s">
        <v>402</v>
      </c>
      <c r="J478" s="686">
        <v>44915</v>
      </c>
      <c r="K478" s="240" t="s">
        <v>357</v>
      </c>
      <c r="L478" s="240" t="s">
        <v>357</v>
      </c>
      <c r="M478" s="240" t="s">
        <v>357</v>
      </c>
      <c r="N478" s="687">
        <v>44915</v>
      </c>
      <c r="O478" s="199">
        <v>44915</v>
      </c>
      <c r="P478" s="277" t="s">
        <v>358</v>
      </c>
    </row>
    <row r="479" spans="1:16" s="115" customFormat="1" ht="19.5" customHeight="1" outlineLevel="2">
      <c r="A479" s="142"/>
      <c r="B479" s="718" t="s">
        <v>2027</v>
      </c>
      <c r="C479" s="684" t="s">
        <v>2033</v>
      </c>
      <c r="D479" s="684">
        <v>3</v>
      </c>
      <c r="E479" s="216" t="s">
        <v>2034</v>
      </c>
      <c r="F479" s="683">
        <v>23</v>
      </c>
      <c r="G479" s="684" t="s">
        <v>1</v>
      </c>
      <c r="H479" s="684" t="s">
        <v>401</v>
      </c>
      <c r="I479" s="689" t="s">
        <v>402</v>
      </c>
      <c r="J479" s="240">
        <v>44952</v>
      </c>
      <c r="K479" s="240" t="s">
        <v>357</v>
      </c>
      <c r="L479" s="240" t="s">
        <v>357</v>
      </c>
      <c r="M479" s="240" t="s">
        <v>357</v>
      </c>
      <c r="N479" s="189">
        <v>44952</v>
      </c>
      <c r="O479" s="199">
        <v>44952</v>
      </c>
      <c r="P479" s="277" t="s">
        <v>358</v>
      </c>
    </row>
    <row r="480" spans="1:16" s="115" customFormat="1" ht="19.5" customHeight="1" outlineLevel="2">
      <c r="A480" s="142"/>
      <c r="B480" s="718" t="s">
        <v>2040</v>
      </c>
      <c r="C480" s="684" t="s">
        <v>2960</v>
      </c>
      <c r="D480" s="684"/>
      <c r="E480" s="216" t="s">
        <v>2042</v>
      </c>
      <c r="F480" s="683">
        <v>5</v>
      </c>
      <c r="G480" s="684" t="s">
        <v>1</v>
      </c>
      <c r="H480" s="684" t="s">
        <v>371</v>
      </c>
      <c r="I480" s="685">
        <v>2013</v>
      </c>
      <c r="J480" s="686" t="s">
        <v>357</v>
      </c>
      <c r="K480" s="240">
        <v>44469</v>
      </c>
      <c r="L480" s="240">
        <v>44501</v>
      </c>
      <c r="M480" s="240">
        <v>44592</v>
      </c>
      <c r="N480" s="687">
        <v>44711</v>
      </c>
      <c r="O480" s="199">
        <v>44711</v>
      </c>
      <c r="P480" s="277" t="s">
        <v>350</v>
      </c>
    </row>
    <row r="481" spans="1:16" s="115" customFormat="1" ht="19.5" customHeight="1" outlineLevel="2">
      <c r="A481" s="142"/>
      <c r="B481" s="718" t="s">
        <v>2040</v>
      </c>
      <c r="C481" s="684" t="s">
        <v>2041</v>
      </c>
      <c r="D481" s="684">
        <v>1</v>
      </c>
      <c r="E481" s="216" t="s">
        <v>2042</v>
      </c>
      <c r="F481" s="683">
        <v>80</v>
      </c>
      <c r="G481" s="684" t="s">
        <v>1</v>
      </c>
      <c r="H481" s="684" t="s">
        <v>347</v>
      </c>
      <c r="I481" s="685" t="s">
        <v>402</v>
      </c>
      <c r="J481" s="686">
        <v>45262</v>
      </c>
      <c r="K481" s="240" t="s">
        <v>357</v>
      </c>
      <c r="L481" s="240" t="s">
        <v>357</v>
      </c>
      <c r="M481" s="240" t="s">
        <v>357</v>
      </c>
      <c r="N481" s="687">
        <v>45262</v>
      </c>
      <c r="O481" s="199">
        <v>44711</v>
      </c>
      <c r="P481" s="277" t="s">
        <v>350</v>
      </c>
    </row>
    <row r="482" spans="1:16" s="115" customFormat="1" ht="19.5" customHeight="1" outlineLevel="2">
      <c r="A482" s="142"/>
      <c r="B482" s="718" t="s">
        <v>2040</v>
      </c>
      <c r="C482" s="684" t="s">
        <v>2961</v>
      </c>
      <c r="D482" s="684"/>
      <c r="E482" s="216" t="s">
        <v>2962</v>
      </c>
      <c r="F482" s="683">
        <v>15</v>
      </c>
      <c r="G482" s="684" t="s">
        <v>1</v>
      </c>
      <c r="H482" s="684" t="s">
        <v>371</v>
      </c>
      <c r="I482" s="685">
        <v>2013</v>
      </c>
      <c r="J482" s="686" t="s">
        <v>357</v>
      </c>
      <c r="K482" s="240">
        <v>44469</v>
      </c>
      <c r="L482" s="240">
        <v>44501</v>
      </c>
      <c r="M482" s="240">
        <v>44651</v>
      </c>
      <c r="N482" s="687">
        <v>44711</v>
      </c>
      <c r="O482" s="199">
        <v>44711</v>
      </c>
      <c r="P482" s="277" t="s">
        <v>350</v>
      </c>
    </row>
    <row r="483" spans="1:16" s="115" customFormat="1" ht="19.5" customHeight="1" outlineLevel="2">
      <c r="A483" s="142"/>
      <c r="B483" s="698" t="s">
        <v>2040</v>
      </c>
      <c r="C483" s="684" t="s">
        <v>2046</v>
      </c>
      <c r="D483" s="684"/>
      <c r="E483" s="216" t="s">
        <v>2047</v>
      </c>
      <c r="F483" s="683">
        <v>31</v>
      </c>
      <c r="G483" s="684" t="s">
        <v>1</v>
      </c>
      <c r="H483" s="684" t="s">
        <v>371</v>
      </c>
      <c r="I483" s="685" t="s">
        <v>372</v>
      </c>
      <c r="J483" s="240">
        <v>45161</v>
      </c>
      <c r="K483" s="240" t="s">
        <v>357</v>
      </c>
      <c r="L483" s="240" t="s">
        <v>357</v>
      </c>
      <c r="M483" s="240">
        <v>45161</v>
      </c>
      <c r="N483" s="687">
        <v>45019</v>
      </c>
      <c r="O483" s="199">
        <v>45019</v>
      </c>
      <c r="P483" s="277" t="s">
        <v>374</v>
      </c>
    </row>
    <row r="484" spans="1:16" s="115" customFormat="1" ht="19.5" customHeight="1" outlineLevel="2">
      <c r="A484" s="142"/>
      <c r="B484" s="698" t="s">
        <v>2040</v>
      </c>
      <c r="C484" s="684" t="s">
        <v>2963</v>
      </c>
      <c r="D484" s="684"/>
      <c r="E484" s="216" t="s">
        <v>2964</v>
      </c>
      <c r="F484" s="683">
        <v>26</v>
      </c>
      <c r="G484" s="684" t="s">
        <v>392</v>
      </c>
      <c r="H484" s="684" t="s">
        <v>693</v>
      </c>
      <c r="I484" s="685" t="s">
        <v>372</v>
      </c>
      <c r="J484" s="240">
        <v>45161</v>
      </c>
      <c r="K484" s="240" t="s">
        <v>357</v>
      </c>
      <c r="L484" s="240" t="s">
        <v>357</v>
      </c>
      <c r="M484" s="240">
        <v>45161</v>
      </c>
      <c r="N484" s="687">
        <v>44771</v>
      </c>
      <c r="O484" s="199">
        <v>44771</v>
      </c>
      <c r="P484" s="277" t="s">
        <v>374</v>
      </c>
    </row>
    <row r="485" spans="1:16" s="104" customFormat="1" ht="19.5" customHeight="1" outlineLevel="2">
      <c r="A485" s="143"/>
      <c r="B485" s="318" t="s">
        <v>2040</v>
      </c>
      <c r="C485" s="216" t="s">
        <v>2051</v>
      </c>
      <c r="D485" s="216"/>
      <c r="E485" s="216" t="s">
        <v>2052</v>
      </c>
      <c r="F485" s="679">
        <v>50</v>
      </c>
      <c r="G485" s="216" t="s">
        <v>392</v>
      </c>
      <c r="H485" s="216" t="s">
        <v>395</v>
      </c>
      <c r="I485" s="219" t="s">
        <v>372</v>
      </c>
      <c r="J485" s="240">
        <v>45161</v>
      </c>
      <c r="K485" s="240" t="s">
        <v>357</v>
      </c>
      <c r="L485" s="240" t="s">
        <v>357</v>
      </c>
      <c r="M485" s="240">
        <v>45161</v>
      </c>
      <c r="N485" s="191">
        <v>45161</v>
      </c>
      <c r="O485" s="199">
        <v>45161</v>
      </c>
      <c r="P485" s="277" t="s">
        <v>374</v>
      </c>
    </row>
    <row r="486" spans="1:16" s="104" customFormat="1" ht="19.5" customHeight="1" outlineLevel="2">
      <c r="A486" s="143"/>
      <c r="B486" s="318" t="s">
        <v>2040</v>
      </c>
      <c r="C486" s="216" t="s">
        <v>2965</v>
      </c>
      <c r="D486" s="216"/>
      <c r="E486" s="216" t="s">
        <v>2966</v>
      </c>
      <c r="F486" s="679">
        <v>50</v>
      </c>
      <c r="G486" s="216" t="s">
        <v>392</v>
      </c>
      <c r="H486" s="216" t="s">
        <v>395</v>
      </c>
      <c r="I486" s="219" t="s">
        <v>372</v>
      </c>
      <c r="J486" s="240">
        <v>45161</v>
      </c>
      <c r="K486" s="240" t="s">
        <v>357</v>
      </c>
      <c r="L486" s="240" t="s">
        <v>357</v>
      </c>
      <c r="M486" s="240">
        <v>45161</v>
      </c>
      <c r="N486" s="191">
        <v>45161</v>
      </c>
      <c r="O486" s="199">
        <v>45161</v>
      </c>
      <c r="P486" s="277" t="s">
        <v>358</v>
      </c>
    </row>
    <row r="487" spans="1:16" s="104" customFormat="1" ht="19.5" customHeight="1" outlineLevel="2">
      <c r="A487" s="143"/>
      <c r="B487" s="318" t="s">
        <v>2040</v>
      </c>
      <c r="C487" s="216" t="s">
        <v>2051</v>
      </c>
      <c r="D487" s="216">
        <v>1</v>
      </c>
      <c r="E487" s="216" t="s">
        <v>2967</v>
      </c>
      <c r="F487" s="679">
        <v>20</v>
      </c>
      <c r="G487" s="216" t="s">
        <v>392</v>
      </c>
      <c r="H487" s="216" t="s">
        <v>465</v>
      </c>
      <c r="I487" s="219" t="s">
        <v>402</v>
      </c>
      <c r="J487" s="199">
        <v>44714</v>
      </c>
      <c r="K487" s="240" t="s">
        <v>357</v>
      </c>
      <c r="L487" s="240" t="s">
        <v>357</v>
      </c>
      <c r="M487" s="240" t="s">
        <v>357</v>
      </c>
      <c r="N487" s="191">
        <v>44714</v>
      </c>
      <c r="O487" s="199">
        <v>44714</v>
      </c>
      <c r="P487" s="277" t="s">
        <v>358</v>
      </c>
    </row>
    <row r="488" spans="1:16" s="104" customFormat="1" ht="19.5" customHeight="1" outlineLevel="2">
      <c r="A488" s="143"/>
      <c r="B488" s="318" t="s">
        <v>2040</v>
      </c>
      <c r="C488" s="216" t="s">
        <v>2055</v>
      </c>
      <c r="D488" s="216"/>
      <c r="E488" s="216" t="s">
        <v>2056</v>
      </c>
      <c r="F488" s="679">
        <v>80</v>
      </c>
      <c r="G488" s="216" t="s">
        <v>392</v>
      </c>
      <c r="H488" s="216" t="s">
        <v>395</v>
      </c>
      <c r="I488" s="219" t="s">
        <v>402</v>
      </c>
      <c r="J488" s="199">
        <v>45280</v>
      </c>
      <c r="K488" s="240" t="s">
        <v>357</v>
      </c>
      <c r="L488" s="240" t="s">
        <v>357</v>
      </c>
      <c r="M488" s="240" t="s">
        <v>357</v>
      </c>
      <c r="N488" s="191">
        <v>45280</v>
      </c>
      <c r="O488" s="199">
        <v>45280</v>
      </c>
      <c r="P488" s="277" t="s">
        <v>358</v>
      </c>
    </row>
    <row r="489" spans="1:16" s="104" customFormat="1" ht="19.5" customHeight="1" outlineLevel="2">
      <c r="A489" s="143"/>
      <c r="B489" s="318" t="s">
        <v>2040</v>
      </c>
      <c r="C489" s="216" t="s">
        <v>2060</v>
      </c>
      <c r="D489" s="216"/>
      <c r="E489" s="216" t="s">
        <v>2061</v>
      </c>
      <c r="F489" s="679">
        <v>80</v>
      </c>
      <c r="G489" s="216" t="s">
        <v>392</v>
      </c>
      <c r="H489" s="216" t="s">
        <v>395</v>
      </c>
      <c r="I489" s="219" t="s">
        <v>402</v>
      </c>
      <c r="J489" s="199">
        <v>45280</v>
      </c>
      <c r="K489" s="240" t="s">
        <v>357</v>
      </c>
      <c r="L489" s="240" t="s">
        <v>357</v>
      </c>
      <c r="M489" s="240" t="s">
        <v>357</v>
      </c>
      <c r="N489" s="191">
        <v>45280</v>
      </c>
      <c r="O489" s="199">
        <v>45280</v>
      </c>
      <c r="P489" s="277" t="s">
        <v>358</v>
      </c>
    </row>
    <row r="490" spans="1:16" s="104" customFormat="1" ht="19.5" customHeight="1" outlineLevel="2">
      <c r="A490" s="143"/>
      <c r="B490" s="318" t="s">
        <v>2065</v>
      </c>
      <c r="C490" s="216" t="s">
        <v>506</v>
      </c>
      <c r="D490" s="216"/>
      <c r="E490" s="216" t="s">
        <v>2066</v>
      </c>
      <c r="F490" s="679">
        <v>80</v>
      </c>
      <c r="G490" s="216" t="s">
        <v>1</v>
      </c>
      <c r="H490" s="216" t="s">
        <v>347</v>
      </c>
      <c r="I490" s="219" t="s">
        <v>402</v>
      </c>
      <c r="J490" s="199">
        <v>45280</v>
      </c>
      <c r="K490" s="240" t="s">
        <v>357</v>
      </c>
      <c r="L490" s="240" t="s">
        <v>357</v>
      </c>
      <c r="M490" s="240" t="s">
        <v>357</v>
      </c>
      <c r="N490" s="191">
        <v>45280</v>
      </c>
      <c r="O490" s="199">
        <v>45280</v>
      </c>
      <c r="P490" s="277" t="s">
        <v>358</v>
      </c>
    </row>
    <row r="491" spans="1:16" s="104" customFormat="1" ht="19.5" customHeight="1" outlineLevel="2">
      <c r="A491" s="143"/>
      <c r="B491" s="318" t="s">
        <v>2078</v>
      </c>
      <c r="C491" s="215" t="s">
        <v>2070</v>
      </c>
      <c r="D491" s="215"/>
      <c r="E491" s="216" t="s">
        <v>2079</v>
      </c>
      <c r="F491" s="679">
        <v>60</v>
      </c>
      <c r="G491" s="216" t="s">
        <v>1</v>
      </c>
      <c r="H491" s="216" t="s">
        <v>347</v>
      </c>
      <c r="I491" s="219">
        <v>2013</v>
      </c>
      <c r="J491" s="686" t="s">
        <v>357</v>
      </c>
      <c r="K491" s="240">
        <v>44804</v>
      </c>
      <c r="L491" s="240">
        <v>44804</v>
      </c>
      <c r="M491" s="240">
        <v>44804</v>
      </c>
      <c r="N491" s="191">
        <v>44804</v>
      </c>
      <c r="O491" s="199">
        <v>44804</v>
      </c>
      <c r="P491" s="277" t="s">
        <v>374</v>
      </c>
    </row>
    <row r="492" spans="1:16" s="104" customFormat="1" ht="22.5" customHeight="1" outlineLevel="2">
      <c r="A492" s="143"/>
      <c r="B492" s="318" t="s">
        <v>2065</v>
      </c>
      <c r="C492" s="215" t="s">
        <v>2070</v>
      </c>
      <c r="D492" s="215"/>
      <c r="E492" s="216" t="s">
        <v>2071</v>
      </c>
      <c r="F492" s="679">
        <v>80</v>
      </c>
      <c r="G492" s="216" t="s">
        <v>1</v>
      </c>
      <c r="H492" s="216" t="s">
        <v>347</v>
      </c>
      <c r="I492" s="219">
        <v>2013</v>
      </c>
      <c r="J492" s="686" t="s">
        <v>357</v>
      </c>
      <c r="K492" s="240">
        <v>44469</v>
      </c>
      <c r="L492" s="240">
        <v>44651</v>
      </c>
      <c r="M492" s="240">
        <v>44651</v>
      </c>
      <c r="N492" s="191">
        <v>44834</v>
      </c>
      <c r="O492" s="199">
        <v>44834</v>
      </c>
      <c r="P492" s="277" t="s">
        <v>374</v>
      </c>
    </row>
    <row r="493" spans="1:16" s="115" customFormat="1" ht="22.5" customHeight="1" outlineLevel="2">
      <c r="A493" s="142"/>
      <c r="B493" s="698" t="s">
        <v>2065</v>
      </c>
      <c r="C493" s="684" t="s">
        <v>506</v>
      </c>
      <c r="D493" s="723"/>
      <c r="E493" s="723" t="s">
        <v>2074</v>
      </c>
      <c r="F493" s="683">
        <v>80</v>
      </c>
      <c r="G493" s="684" t="s">
        <v>392</v>
      </c>
      <c r="H493" s="684" t="s">
        <v>699</v>
      </c>
      <c r="I493" s="685" t="s">
        <v>402</v>
      </c>
      <c r="J493" s="686">
        <v>44714</v>
      </c>
      <c r="K493" s="240" t="s">
        <v>357</v>
      </c>
      <c r="L493" s="240" t="s">
        <v>357</v>
      </c>
      <c r="M493" s="240" t="s">
        <v>357</v>
      </c>
      <c r="N493" s="687">
        <v>44714</v>
      </c>
      <c r="O493" s="199">
        <v>44714</v>
      </c>
      <c r="P493" s="277" t="s">
        <v>358</v>
      </c>
    </row>
    <row r="494" spans="1:16" s="115" customFormat="1" ht="22.5" customHeight="1" outlineLevel="2">
      <c r="A494" s="142"/>
      <c r="B494" s="698" t="s">
        <v>2065</v>
      </c>
      <c r="C494" s="684" t="s">
        <v>506</v>
      </c>
      <c r="D494" s="723">
        <v>1</v>
      </c>
      <c r="E494" s="723" t="s">
        <v>2968</v>
      </c>
      <c r="F494" s="683">
        <v>20</v>
      </c>
      <c r="G494" s="684" t="s">
        <v>392</v>
      </c>
      <c r="H494" s="684" t="s">
        <v>699</v>
      </c>
      <c r="I494" s="685" t="s">
        <v>402</v>
      </c>
      <c r="J494" s="686">
        <v>44714</v>
      </c>
      <c r="K494" s="240" t="s">
        <v>357</v>
      </c>
      <c r="L494" s="240" t="s">
        <v>357</v>
      </c>
      <c r="M494" s="240" t="s">
        <v>357</v>
      </c>
      <c r="N494" s="687">
        <v>44714</v>
      </c>
      <c r="O494" s="199">
        <v>44714</v>
      </c>
      <c r="P494" s="277" t="s">
        <v>358</v>
      </c>
    </row>
    <row r="495" spans="1:16" s="115" customFormat="1" ht="22.5" customHeight="1" outlineLevel="2">
      <c r="A495" s="142"/>
      <c r="B495" s="698" t="s">
        <v>2078</v>
      </c>
      <c r="C495" s="684" t="s">
        <v>2070</v>
      </c>
      <c r="D495" s="723"/>
      <c r="E495" s="723" t="s">
        <v>2082</v>
      </c>
      <c r="F495" s="683">
        <v>80</v>
      </c>
      <c r="G495" s="684" t="s">
        <v>1</v>
      </c>
      <c r="H495" s="684" t="s">
        <v>347</v>
      </c>
      <c r="I495" s="685">
        <v>2013</v>
      </c>
      <c r="J495" s="686" t="s">
        <v>357</v>
      </c>
      <c r="K495" s="240">
        <v>44804</v>
      </c>
      <c r="L495" s="240">
        <v>44804</v>
      </c>
      <c r="M495" s="240">
        <v>44804</v>
      </c>
      <c r="N495" s="687">
        <v>44804</v>
      </c>
      <c r="O495" s="199">
        <v>44804</v>
      </c>
      <c r="P495" s="277" t="s">
        <v>374</v>
      </c>
    </row>
    <row r="496" spans="1:16" s="115" customFormat="1" ht="22.5" customHeight="1" outlineLevel="2">
      <c r="A496" s="142"/>
      <c r="B496" s="698" t="s">
        <v>2078</v>
      </c>
      <c r="C496" s="684" t="s">
        <v>2070</v>
      </c>
      <c r="D496" s="723"/>
      <c r="E496" s="723" t="s">
        <v>2085</v>
      </c>
      <c r="F496" s="683">
        <v>70</v>
      </c>
      <c r="G496" s="684" t="s">
        <v>1</v>
      </c>
      <c r="H496" s="684" t="s">
        <v>347</v>
      </c>
      <c r="I496" s="685">
        <v>2013</v>
      </c>
      <c r="J496" s="686" t="s">
        <v>357</v>
      </c>
      <c r="K496" s="240">
        <v>44469</v>
      </c>
      <c r="L496" s="240">
        <v>44652</v>
      </c>
      <c r="M496" s="240">
        <v>44652</v>
      </c>
      <c r="N496" s="687">
        <v>44652</v>
      </c>
      <c r="O496" s="199">
        <v>44834</v>
      </c>
      <c r="P496" s="277" t="s">
        <v>374</v>
      </c>
    </row>
    <row r="497" spans="1:16" s="104" customFormat="1" ht="19.5" customHeight="1" outlineLevel="2">
      <c r="A497" s="143"/>
      <c r="B497" s="318" t="s">
        <v>2078</v>
      </c>
      <c r="C497" s="215" t="s">
        <v>2070</v>
      </c>
      <c r="D497" s="322"/>
      <c r="E497" s="412" t="s">
        <v>2089</v>
      </c>
      <c r="F497" s="679">
        <v>80</v>
      </c>
      <c r="G497" s="216" t="s">
        <v>392</v>
      </c>
      <c r="H497" s="216" t="s">
        <v>395</v>
      </c>
      <c r="I497" s="219" t="s">
        <v>348</v>
      </c>
      <c r="J497" s="240">
        <v>44605</v>
      </c>
      <c r="K497" s="240">
        <v>44651</v>
      </c>
      <c r="L497" s="240">
        <v>44802</v>
      </c>
      <c r="M497" s="240">
        <v>44802</v>
      </c>
      <c r="N497" s="191">
        <v>44834</v>
      </c>
      <c r="O497" s="199">
        <v>45016</v>
      </c>
      <c r="P497" s="277" t="s">
        <v>358</v>
      </c>
    </row>
    <row r="498" spans="1:16" s="104" customFormat="1" ht="19.5" customHeight="1" outlineLevel="2">
      <c r="A498" s="143"/>
      <c r="B498" s="318" t="s">
        <v>2078</v>
      </c>
      <c r="C498" s="215" t="s">
        <v>2070</v>
      </c>
      <c r="D498" s="322"/>
      <c r="E498" s="412" t="s">
        <v>2093</v>
      </c>
      <c r="F498" s="679">
        <v>45</v>
      </c>
      <c r="G498" s="216" t="s">
        <v>392</v>
      </c>
      <c r="H498" s="216" t="s">
        <v>693</v>
      </c>
      <c r="I498" s="219">
        <v>2013</v>
      </c>
      <c r="J498" s="686" t="s">
        <v>357</v>
      </c>
      <c r="K498" s="240">
        <v>44429</v>
      </c>
      <c r="L498" s="240">
        <v>44682</v>
      </c>
      <c r="M498" s="240">
        <v>44682</v>
      </c>
      <c r="N498" s="191">
        <v>44834</v>
      </c>
      <c r="O498" s="199">
        <v>44834</v>
      </c>
      <c r="P498" s="277" t="s">
        <v>350</v>
      </c>
    </row>
    <row r="499" spans="1:16" s="104" customFormat="1" ht="19.5" customHeight="1" outlineLevel="2">
      <c r="A499" s="143"/>
      <c r="B499" s="318" t="s">
        <v>2078</v>
      </c>
      <c r="C499" s="215" t="s">
        <v>506</v>
      </c>
      <c r="D499" s="322">
        <v>1</v>
      </c>
      <c r="E499" s="412" t="s">
        <v>2969</v>
      </c>
      <c r="F499" s="678">
        <v>10</v>
      </c>
      <c r="G499" s="216" t="s">
        <v>392</v>
      </c>
      <c r="H499" s="216" t="s">
        <v>699</v>
      </c>
      <c r="I499" s="219" t="s">
        <v>402</v>
      </c>
      <c r="J499" s="199">
        <v>44714</v>
      </c>
      <c r="K499" s="240" t="s">
        <v>357</v>
      </c>
      <c r="L499" s="240" t="s">
        <v>357</v>
      </c>
      <c r="M499" s="240" t="s">
        <v>357</v>
      </c>
      <c r="N499" s="191">
        <v>44714</v>
      </c>
      <c r="O499" s="199">
        <v>44714</v>
      </c>
      <c r="P499" s="277" t="s">
        <v>358</v>
      </c>
    </row>
    <row r="500" spans="1:16" s="115" customFormat="1" ht="19.5" customHeight="1" outlineLevel="2">
      <c r="A500" s="142"/>
      <c r="B500" s="680" t="s">
        <v>2078</v>
      </c>
      <c r="C500" s="684" t="s">
        <v>506</v>
      </c>
      <c r="D500" s="723"/>
      <c r="E500" s="723" t="s">
        <v>2097</v>
      </c>
      <c r="F500" s="683">
        <v>13</v>
      </c>
      <c r="G500" s="684" t="s">
        <v>392</v>
      </c>
      <c r="H500" s="684" t="s">
        <v>401</v>
      </c>
      <c r="I500" s="685" t="s">
        <v>402</v>
      </c>
      <c r="J500" s="686">
        <v>44915</v>
      </c>
      <c r="K500" s="240" t="s">
        <v>357</v>
      </c>
      <c r="L500" s="240" t="s">
        <v>357</v>
      </c>
      <c r="M500" s="240" t="s">
        <v>357</v>
      </c>
      <c r="N500" s="687">
        <v>44915</v>
      </c>
      <c r="O500" s="199">
        <v>44915</v>
      </c>
      <c r="P500" s="277" t="s">
        <v>358</v>
      </c>
    </row>
    <row r="501" spans="1:16" s="104" customFormat="1" ht="19.5" customHeight="1" outlineLevel="2">
      <c r="A501" s="143"/>
      <c r="B501" s="318" t="s">
        <v>2078</v>
      </c>
      <c r="C501" s="215" t="s">
        <v>506</v>
      </c>
      <c r="D501" s="322"/>
      <c r="E501" s="412" t="s">
        <v>2970</v>
      </c>
      <c r="F501" s="679">
        <v>5</v>
      </c>
      <c r="G501" s="216" t="s">
        <v>392</v>
      </c>
      <c r="H501" s="216" t="s">
        <v>465</v>
      </c>
      <c r="I501" s="219" t="s">
        <v>402</v>
      </c>
      <c r="J501" s="199">
        <v>44732</v>
      </c>
      <c r="K501" s="240" t="s">
        <v>357</v>
      </c>
      <c r="L501" s="240" t="s">
        <v>357</v>
      </c>
      <c r="M501" s="240" t="s">
        <v>357</v>
      </c>
      <c r="N501" s="191">
        <v>44732</v>
      </c>
      <c r="O501" s="199">
        <v>44732</v>
      </c>
      <c r="P501" s="277" t="s">
        <v>358</v>
      </c>
    </row>
    <row r="502" spans="1:16" s="115" customFormat="1" ht="19.5" customHeight="1" outlineLevel="2">
      <c r="A502" s="142"/>
      <c r="B502" s="680" t="s">
        <v>2103</v>
      </c>
      <c r="C502" s="684" t="s">
        <v>506</v>
      </c>
      <c r="D502" s="723">
        <v>1</v>
      </c>
      <c r="E502" s="723" t="s">
        <v>2971</v>
      </c>
      <c r="F502" s="683">
        <v>5</v>
      </c>
      <c r="G502" s="684" t="s">
        <v>392</v>
      </c>
      <c r="H502" s="684" t="s">
        <v>699</v>
      </c>
      <c r="I502" s="685" t="s">
        <v>402</v>
      </c>
      <c r="J502" s="686">
        <v>44714</v>
      </c>
      <c r="K502" s="240" t="s">
        <v>357</v>
      </c>
      <c r="L502" s="240" t="s">
        <v>357</v>
      </c>
      <c r="M502" s="240" t="s">
        <v>357</v>
      </c>
      <c r="N502" s="687">
        <v>44714</v>
      </c>
      <c r="O502" s="199">
        <v>44714</v>
      </c>
      <c r="P502" s="277" t="s">
        <v>358</v>
      </c>
    </row>
    <row r="503" spans="1:16" s="115" customFormat="1" ht="19.5" customHeight="1" outlineLevel="2">
      <c r="A503" s="142"/>
      <c r="B503" s="698" t="s">
        <v>2103</v>
      </c>
      <c r="C503" s="684" t="s">
        <v>2104</v>
      </c>
      <c r="D503" s="723"/>
      <c r="E503" s="723" t="s">
        <v>2105</v>
      </c>
      <c r="F503" s="683">
        <v>80</v>
      </c>
      <c r="G503" s="684" t="s">
        <v>1</v>
      </c>
      <c r="H503" s="684" t="s">
        <v>347</v>
      </c>
      <c r="I503" s="685">
        <v>2013</v>
      </c>
      <c r="J503" s="686" t="s">
        <v>357</v>
      </c>
      <c r="K503" s="240">
        <v>44337</v>
      </c>
      <c r="L503" s="240">
        <v>44804</v>
      </c>
      <c r="M503" s="240">
        <v>44804</v>
      </c>
      <c r="N503" s="687">
        <v>44804</v>
      </c>
      <c r="O503" s="199">
        <v>44804</v>
      </c>
      <c r="P503" s="277" t="s">
        <v>374</v>
      </c>
    </row>
    <row r="504" spans="1:16" s="115" customFormat="1" ht="19.5" customHeight="1" outlineLevel="2">
      <c r="A504" s="142"/>
      <c r="B504" s="698" t="s">
        <v>2103</v>
      </c>
      <c r="C504" s="684" t="s">
        <v>2104</v>
      </c>
      <c r="D504" s="723"/>
      <c r="E504" s="723" t="s">
        <v>2972</v>
      </c>
      <c r="F504" s="683">
        <v>60</v>
      </c>
      <c r="G504" s="684" t="s">
        <v>1</v>
      </c>
      <c r="H504" s="684" t="s">
        <v>347</v>
      </c>
      <c r="I504" s="685">
        <v>2013</v>
      </c>
      <c r="J504" s="686" t="s">
        <v>357</v>
      </c>
      <c r="K504" s="240">
        <v>44337</v>
      </c>
      <c r="L504" s="240">
        <v>44804</v>
      </c>
      <c r="M504" s="240">
        <v>44804</v>
      </c>
      <c r="N504" s="687">
        <v>44804</v>
      </c>
      <c r="O504" s="199">
        <v>44804</v>
      </c>
      <c r="P504" s="277" t="s">
        <v>350</v>
      </c>
    </row>
    <row r="505" spans="1:16" s="107" customFormat="1" ht="12.75" customHeight="1" outlineLevel="1">
      <c r="A505" s="242"/>
      <c r="B505" s="242" t="s">
        <v>2108</v>
      </c>
      <c r="C505" s="692">
        <f>COUNTA(C460:C504)</f>
        <v>45</v>
      </c>
      <c r="D505" s="692"/>
      <c r="E505" s="242" t="s">
        <v>2109</v>
      </c>
      <c r="F505" s="195">
        <f>SUM(F460:F504)</f>
        <v>2425</v>
      </c>
      <c r="G505" s="242"/>
      <c r="H505" s="242"/>
      <c r="I505" s="693"/>
      <c r="J505" s="736"/>
      <c r="K505" s="400"/>
      <c r="L505" s="400"/>
      <c r="M505" s="400"/>
      <c r="N505" s="695"/>
      <c r="O505" s="696"/>
      <c r="P505" s="697"/>
    </row>
    <row r="506" spans="1:16" s="104" customFormat="1" ht="19.5" customHeight="1" outlineLevel="2">
      <c r="A506" s="263" t="s">
        <v>2110</v>
      </c>
      <c r="B506" s="318" t="s">
        <v>2111</v>
      </c>
      <c r="C506" s="215" t="s">
        <v>2973</v>
      </c>
      <c r="D506" s="215"/>
      <c r="E506" s="216" t="s">
        <v>2974</v>
      </c>
      <c r="F506" s="679">
        <v>66</v>
      </c>
      <c r="G506" s="216" t="s">
        <v>1</v>
      </c>
      <c r="H506" s="216" t="s">
        <v>347</v>
      </c>
      <c r="I506" s="219">
        <v>2013</v>
      </c>
      <c r="J506" s="686" t="s">
        <v>357</v>
      </c>
      <c r="K506" s="240">
        <v>44469</v>
      </c>
      <c r="L506" s="240">
        <v>44561</v>
      </c>
      <c r="M506" s="240">
        <v>44561</v>
      </c>
      <c r="N506" s="191">
        <v>44681</v>
      </c>
      <c r="O506" s="199">
        <v>44681</v>
      </c>
      <c r="P506" s="277" t="s">
        <v>374</v>
      </c>
    </row>
    <row r="507" spans="1:16" s="115" customFormat="1" ht="19.5" customHeight="1" outlineLevel="2">
      <c r="A507" s="142"/>
      <c r="B507" s="698" t="s">
        <v>2111</v>
      </c>
      <c r="C507" s="684" t="s">
        <v>2112</v>
      </c>
      <c r="D507" s="684"/>
      <c r="E507" s="684" t="s">
        <v>2113</v>
      </c>
      <c r="F507" s="683">
        <v>80</v>
      </c>
      <c r="G507" s="684" t="s">
        <v>1</v>
      </c>
      <c r="H507" s="684" t="s">
        <v>347</v>
      </c>
      <c r="I507" s="685" t="s">
        <v>402</v>
      </c>
      <c r="J507" s="686">
        <v>45280</v>
      </c>
      <c r="K507" s="240" t="s">
        <v>357</v>
      </c>
      <c r="L507" s="240" t="s">
        <v>357</v>
      </c>
      <c r="M507" s="240" t="s">
        <v>357</v>
      </c>
      <c r="N507" s="687">
        <v>45280</v>
      </c>
      <c r="O507" s="199">
        <v>45280</v>
      </c>
      <c r="P507" s="277" t="s">
        <v>358</v>
      </c>
    </row>
    <row r="508" spans="1:16" s="115" customFormat="1" ht="19.5" customHeight="1" outlineLevel="2">
      <c r="A508" s="142"/>
      <c r="B508" s="698" t="s">
        <v>2111</v>
      </c>
      <c r="C508" s="684" t="s">
        <v>2112</v>
      </c>
      <c r="D508" s="684"/>
      <c r="E508" s="684" t="s">
        <v>2113</v>
      </c>
      <c r="F508" s="683">
        <v>2</v>
      </c>
      <c r="G508" s="684" t="s">
        <v>1</v>
      </c>
      <c r="H508" s="684" t="s">
        <v>699</v>
      </c>
      <c r="I508" s="685" t="s">
        <v>402</v>
      </c>
      <c r="J508" s="686">
        <v>44732</v>
      </c>
      <c r="K508" s="240" t="s">
        <v>357</v>
      </c>
      <c r="L508" s="240" t="s">
        <v>357</v>
      </c>
      <c r="M508" s="240" t="s">
        <v>357</v>
      </c>
      <c r="N508" s="687">
        <v>44732</v>
      </c>
      <c r="O508" s="199">
        <v>45280</v>
      </c>
      <c r="P508" s="277" t="s">
        <v>358</v>
      </c>
    </row>
    <row r="509" spans="1:16" s="115" customFormat="1" ht="19.5" customHeight="1" outlineLevel="2">
      <c r="A509" s="142"/>
      <c r="B509" s="698" t="s">
        <v>2111</v>
      </c>
      <c r="C509" s="684" t="s">
        <v>2112</v>
      </c>
      <c r="D509" s="684"/>
      <c r="E509" s="684" t="s">
        <v>2113</v>
      </c>
      <c r="F509" s="683">
        <v>15</v>
      </c>
      <c r="G509" s="684" t="s">
        <v>1</v>
      </c>
      <c r="H509" s="684" t="s">
        <v>401</v>
      </c>
      <c r="I509" s="685" t="s">
        <v>402</v>
      </c>
      <c r="J509" s="686">
        <v>44915</v>
      </c>
      <c r="K509" s="240" t="s">
        <v>357</v>
      </c>
      <c r="L509" s="240" t="s">
        <v>357</v>
      </c>
      <c r="M509" s="240" t="s">
        <v>357</v>
      </c>
      <c r="N509" s="687">
        <v>44915</v>
      </c>
      <c r="O509" s="199">
        <v>45280</v>
      </c>
      <c r="P509" s="277" t="s">
        <v>358</v>
      </c>
    </row>
    <row r="510" spans="1:16" s="115" customFormat="1" ht="19.5" customHeight="1" outlineLevel="2">
      <c r="A510" s="142"/>
      <c r="B510" s="698" t="s">
        <v>2111</v>
      </c>
      <c r="C510" s="684" t="s">
        <v>2975</v>
      </c>
      <c r="D510" s="684">
        <v>1</v>
      </c>
      <c r="E510" s="684" t="s">
        <v>2976</v>
      </c>
      <c r="F510" s="683">
        <v>12</v>
      </c>
      <c r="G510" s="684" t="s">
        <v>392</v>
      </c>
      <c r="H510" s="684" t="s">
        <v>465</v>
      </c>
      <c r="I510" s="685" t="s">
        <v>402</v>
      </c>
      <c r="J510" s="686">
        <v>44714</v>
      </c>
      <c r="K510" s="240" t="s">
        <v>357</v>
      </c>
      <c r="L510" s="240" t="s">
        <v>357</v>
      </c>
      <c r="M510" s="240" t="s">
        <v>357</v>
      </c>
      <c r="N510" s="687">
        <v>44714</v>
      </c>
      <c r="O510" s="199">
        <v>44714</v>
      </c>
      <c r="P510" s="277" t="s">
        <v>358</v>
      </c>
    </row>
    <row r="511" spans="1:16" s="115" customFormat="1" ht="19.5" customHeight="1" outlineLevel="2">
      <c r="A511" s="142"/>
      <c r="B511" s="698" t="s">
        <v>2111</v>
      </c>
      <c r="C511" s="684" t="s">
        <v>2120</v>
      </c>
      <c r="D511" s="684">
        <v>1</v>
      </c>
      <c r="E511" s="684" t="s">
        <v>2977</v>
      </c>
      <c r="F511" s="683">
        <v>20</v>
      </c>
      <c r="G511" s="684" t="s">
        <v>392</v>
      </c>
      <c r="H511" s="684" t="s">
        <v>699</v>
      </c>
      <c r="I511" s="685" t="s">
        <v>402</v>
      </c>
      <c r="J511" s="686">
        <v>44714</v>
      </c>
      <c r="K511" s="240" t="s">
        <v>357</v>
      </c>
      <c r="L511" s="240" t="s">
        <v>357</v>
      </c>
      <c r="M511" s="240" t="s">
        <v>357</v>
      </c>
      <c r="N511" s="687">
        <v>44714</v>
      </c>
      <c r="O511" s="199">
        <v>44714</v>
      </c>
      <c r="P511" s="277" t="s">
        <v>358</v>
      </c>
    </row>
    <row r="512" spans="1:16" s="115" customFormat="1" ht="19.5" customHeight="1" outlineLevel="2">
      <c r="A512" s="142"/>
      <c r="B512" s="698" t="s">
        <v>2111</v>
      </c>
      <c r="C512" s="684" t="s">
        <v>2120</v>
      </c>
      <c r="D512" s="684">
        <v>1</v>
      </c>
      <c r="E512" s="684" t="s">
        <v>2978</v>
      </c>
      <c r="F512" s="683">
        <v>20</v>
      </c>
      <c r="G512" s="684" t="s">
        <v>392</v>
      </c>
      <c r="H512" s="684" t="s">
        <v>699</v>
      </c>
      <c r="I512" s="685" t="s">
        <v>402</v>
      </c>
      <c r="J512" s="686">
        <v>44714</v>
      </c>
      <c r="K512" s="240" t="s">
        <v>357</v>
      </c>
      <c r="L512" s="240" t="s">
        <v>357</v>
      </c>
      <c r="M512" s="240" t="s">
        <v>357</v>
      </c>
      <c r="N512" s="687">
        <v>44714</v>
      </c>
      <c r="O512" s="199">
        <v>44714</v>
      </c>
      <c r="P512" s="277" t="s">
        <v>358</v>
      </c>
    </row>
    <row r="513" spans="1:16" s="115" customFormat="1" ht="19.5" customHeight="1" outlineLevel="2">
      <c r="A513" s="142"/>
      <c r="B513" s="698" t="s">
        <v>2111</v>
      </c>
      <c r="C513" s="684" t="s">
        <v>2975</v>
      </c>
      <c r="D513" s="684">
        <v>1</v>
      </c>
      <c r="E513" s="684" t="s">
        <v>2979</v>
      </c>
      <c r="F513" s="683">
        <v>3</v>
      </c>
      <c r="G513" s="684" t="s">
        <v>392</v>
      </c>
      <c r="H513" s="684" t="s">
        <v>699</v>
      </c>
      <c r="I513" s="685" t="s">
        <v>402</v>
      </c>
      <c r="J513" s="686">
        <v>44714</v>
      </c>
      <c r="K513" s="240" t="s">
        <v>357</v>
      </c>
      <c r="L513" s="240" t="s">
        <v>357</v>
      </c>
      <c r="M513" s="240" t="s">
        <v>357</v>
      </c>
      <c r="N513" s="687">
        <v>44714</v>
      </c>
      <c r="O513" s="199">
        <v>44714</v>
      </c>
      <c r="P513" s="277" t="s">
        <v>358</v>
      </c>
    </row>
    <row r="514" spans="1:16" s="115" customFormat="1" ht="19.5" customHeight="1" outlineLevel="2">
      <c r="A514" s="142"/>
      <c r="B514" s="698" t="s">
        <v>2111</v>
      </c>
      <c r="C514" s="684" t="s">
        <v>2980</v>
      </c>
      <c r="D514" s="684"/>
      <c r="E514" s="684" t="s">
        <v>2981</v>
      </c>
      <c r="F514" s="683">
        <v>5</v>
      </c>
      <c r="G514" s="684" t="s">
        <v>1</v>
      </c>
      <c r="H514" s="684" t="s">
        <v>465</v>
      </c>
      <c r="I514" s="685" t="s">
        <v>402</v>
      </c>
      <c r="J514" s="686">
        <v>44732</v>
      </c>
      <c r="K514" s="240" t="s">
        <v>357</v>
      </c>
      <c r="L514" s="240" t="s">
        <v>357</v>
      </c>
      <c r="M514" s="240" t="s">
        <v>357</v>
      </c>
      <c r="N514" s="687">
        <v>44732</v>
      </c>
      <c r="O514" s="199">
        <v>44732</v>
      </c>
      <c r="P514" s="277" t="s">
        <v>358</v>
      </c>
    </row>
    <row r="515" spans="1:16" s="115" customFormat="1" ht="19.5" customHeight="1" outlineLevel="2">
      <c r="A515" s="142"/>
      <c r="B515" s="698" t="s">
        <v>2111</v>
      </c>
      <c r="C515" s="684" t="s">
        <v>2980</v>
      </c>
      <c r="D515" s="684"/>
      <c r="E515" s="684" t="s">
        <v>2982</v>
      </c>
      <c r="F515" s="683">
        <v>3</v>
      </c>
      <c r="G515" s="684" t="s">
        <v>392</v>
      </c>
      <c r="H515" s="684" t="s">
        <v>699</v>
      </c>
      <c r="I515" s="685" t="s">
        <v>402</v>
      </c>
      <c r="J515" s="686">
        <v>44732</v>
      </c>
      <c r="K515" s="240" t="s">
        <v>357</v>
      </c>
      <c r="L515" s="240" t="s">
        <v>357</v>
      </c>
      <c r="M515" s="240" t="s">
        <v>357</v>
      </c>
      <c r="N515" s="687">
        <v>44732</v>
      </c>
      <c r="O515" s="199">
        <v>44732</v>
      </c>
      <c r="P515" s="277" t="s">
        <v>358</v>
      </c>
    </row>
    <row r="516" spans="1:16" s="115" customFormat="1" ht="19.5" customHeight="1" outlineLevel="2">
      <c r="A516" s="142"/>
      <c r="B516" s="698" t="s">
        <v>2111</v>
      </c>
      <c r="C516" s="684" t="s">
        <v>2980</v>
      </c>
      <c r="D516" s="684"/>
      <c r="E516" s="684" t="s">
        <v>2983</v>
      </c>
      <c r="F516" s="683">
        <v>20</v>
      </c>
      <c r="G516" s="684" t="s">
        <v>392</v>
      </c>
      <c r="H516" s="684" t="s">
        <v>465</v>
      </c>
      <c r="I516" s="685" t="s">
        <v>402</v>
      </c>
      <c r="J516" s="686">
        <v>44732</v>
      </c>
      <c r="K516" s="240" t="s">
        <v>357</v>
      </c>
      <c r="L516" s="240" t="s">
        <v>357</v>
      </c>
      <c r="M516" s="240" t="s">
        <v>357</v>
      </c>
      <c r="N516" s="687">
        <v>44732</v>
      </c>
      <c r="O516" s="199">
        <v>44732</v>
      </c>
      <c r="P516" s="277" t="s">
        <v>358</v>
      </c>
    </row>
    <row r="517" spans="1:16" s="115" customFormat="1" ht="19.5" customHeight="1" outlineLevel="2">
      <c r="A517" s="142"/>
      <c r="B517" s="698" t="s">
        <v>2111</v>
      </c>
      <c r="C517" s="684" t="s">
        <v>2112</v>
      </c>
      <c r="D517" s="684"/>
      <c r="E517" s="684" t="s">
        <v>2984</v>
      </c>
      <c r="F517" s="683">
        <v>15</v>
      </c>
      <c r="G517" s="684" t="s">
        <v>392</v>
      </c>
      <c r="H517" s="684" t="s">
        <v>699</v>
      </c>
      <c r="I517" s="685" t="s">
        <v>402</v>
      </c>
      <c r="J517" s="686">
        <v>44732</v>
      </c>
      <c r="K517" s="240" t="s">
        <v>357</v>
      </c>
      <c r="L517" s="240" t="s">
        <v>357</v>
      </c>
      <c r="M517" s="240" t="s">
        <v>357</v>
      </c>
      <c r="N517" s="687">
        <v>44732</v>
      </c>
      <c r="O517" s="199">
        <v>44732</v>
      </c>
      <c r="P517" s="277" t="s">
        <v>358</v>
      </c>
    </row>
    <row r="518" spans="1:16" s="115" customFormat="1" ht="19.5" customHeight="1" outlineLevel="2">
      <c r="A518" s="142"/>
      <c r="B518" s="698" t="s">
        <v>2111</v>
      </c>
      <c r="C518" s="684" t="s">
        <v>2980</v>
      </c>
      <c r="D518" s="684"/>
      <c r="E518" s="684" t="s">
        <v>2985</v>
      </c>
      <c r="F518" s="683">
        <v>20</v>
      </c>
      <c r="G518" s="684" t="s">
        <v>392</v>
      </c>
      <c r="H518" s="684" t="s">
        <v>699</v>
      </c>
      <c r="I518" s="685" t="s">
        <v>402</v>
      </c>
      <c r="J518" s="686">
        <v>44732</v>
      </c>
      <c r="K518" s="240" t="s">
        <v>357</v>
      </c>
      <c r="L518" s="240" t="s">
        <v>357</v>
      </c>
      <c r="M518" s="240" t="s">
        <v>357</v>
      </c>
      <c r="N518" s="687">
        <v>44732</v>
      </c>
      <c r="O518" s="199">
        <v>44732</v>
      </c>
      <c r="P518" s="277" t="s">
        <v>358</v>
      </c>
    </row>
    <row r="519" spans="1:16" s="115" customFormat="1" ht="19.5" customHeight="1" outlineLevel="2">
      <c r="A519" s="142"/>
      <c r="B519" s="698" t="s">
        <v>2111</v>
      </c>
      <c r="C519" s="684" t="s">
        <v>2120</v>
      </c>
      <c r="D519" s="684">
        <v>4</v>
      </c>
      <c r="E519" s="216" t="s">
        <v>2121</v>
      </c>
      <c r="F519" s="683">
        <v>47</v>
      </c>
      <c r="G519" s="684" t="s">
        <v>1</v>
      </c>
      <c r="H519" s="684" t="s">
        <v>401</v>
      </c>
      <c r="I519" s="689" t="s">
        <v>402</v>
      </c>
      <c r="J519" s="240">
        <v>44952</v>
      </c>
      <c r="K519" s="240" t="s">
        <v>357</v>
      </c>
      <c r="L519" s="240" t="s">
        <v>357</v>
      </c>
      <c r="M519" s="240" t="s">
        <v>357</v>
      </c>
      <c r="N519" s="189">
        <v>44952</v>
      </c>
      <c r="O519" s="199">
        <v>44952</v>
      </c>
      <c r="P519" s="277" t="s">
        <v>358</v>
      </c>
    </row>
    <row r="520" spans="1:16" s="115" customFormat="1" ht="19.5" customHeight="1" outlineLevel="2">
      <c r="A520" s="142"/>
      <c r="B520" s="698" t="s">
        <v>2111</v>
      </c>
      <c r="C520" s="684" t="s">
        <v>2120</v>
      </c>
      <c r="D520" s="684">
        <v>4</v>
      </c>
      <c r="E520" s="216" t="s">
        <v>2125</v>
      </c>
      <c r="F520" s="683">
        <v>80</v>
      </c>
      <c r="G520" s="684" t="s">
        <v>392</v>
      </c>
      <c r="H520" s="216" t="s">
        <v>395</v>
      </c>
      <c r="I520" s="688" t="s">
        <v>402</v>
      </c>
      <c r="J520" s="240">
        <v>45317</v>
      </c>
      <c r="K520" s="240" t="s">
        <v>357</v>
      </c>
      <c r="L520" s="240" t="s">
        <v>357</v>
      </c>
      <c r="M520" s="240" t="s">
        <v>357</v>
      </c>
      <c r="N520" s="189">
        <v>45317</v>
      </c>
      <c r="O520" s="199">
        <v>45317</v>
      </c>
      <c r="P520" s="277" t="s">
        <v>358</v>
      </c>
    </row>
    <row r="521" spans="1:16" s="115" customFormat="1" ht="19.5" customHeight="1" outlineLevel="2">
      <c r="A521" s="142"/>
      <c r="B521" s="698" t="s">
        <v>2129</v>
      </c>
      <c r="C521" s="684" t="s">
        <v>2130</v>
      </c>
      <c r="D521" s="684">
        <v>1</v>
      </c>
      <c r="E521" s="216" t="s">
        <v>2986</v>
      </c>
      <c r="F521" s="683">
        <v>5</v>
      </c>
      <c r="G521" s="684" t="s">
        <v>392</v>
      </c>
      <c r="H521" s="684" t="s">
        <v>699</v>
      </c>
      <c r="I521" s="685" t="s">
        <v>402</v>
      </c>
      <c r="J521" s="686">
        <v>44714</v>
      </c>
      <c r="K521" s="240" t="s">
        <v>357</v>
      </c>
      <c r="L521" s="240" t="s">
        <v>357</v>
      </c>
      <c r="M521" s="240" t="s">
        <v>357</v>
      </c>
      <c r="N521" s="687">
        <v>44714</v>
      </c>
      <c r="O521" s="199">
        <v>44714</v>
      </c>
      <c r="P521" s="277" t="s">
        <v>358</v>
      </c>
    </row>
    <row r="522" spans="1:16" s="115" customFormat="1" ht="19.5" customHeight="1" outlineLevel="2">
      <c r="A522" s="142"/>
      <c r="B522" s="698" t="s">
        <v>2129</v>
      </c>
      <c r="C522" s="684" t="s">
        <v>2130</v>
      </c>
      <c r="D522" s="684">
        <v>6</v>
      </c>
      <c r="E522" s="216" t="s">
        <v>2131</v>
      </c>
      <c r="F522" s="683">
        <v>10</v>
      </c>
      <c r="G522" s="684" t="s">
        <v>392</v>
      </c>
      <c r="H522" s="684" t="s">
        <v>699</v>
      </c>
      <c r="I522" s="685" t="s">
        <v>402</v>
      </c>
      <c r="J522" s="686">
        <v>44811</v>
      </c>
      <c r="K522" s="240" t="s">
        <v>357</v>
      </c>
      <c r="L522" s="240" t="s">
        <v>357</v>
      </c>
      <c r="M522" s="240" t="s">
        <v>357</v>
      </c>
      <c r="N522" s="687">
        <v>44811</v>
      </c>
      <c r="O522" s="199">
        <v>44811</v>
      </c>
      <c r="P522" s="277" t="s">
        <v>358</v>
      </c>
    </row>
    <row r="523" spans="1:16" s="115" customFormat="1" ht="19.5" customHeight="1" outlineLevel="2">
      <c r="A523" s="142"/>
      <c r="B523" s="698" t="s">
        <v>2129</v>
      </c>
      <c r="C523" s="684" t="s">
        <v>2130</v>
      </c>
      <c r="D523" s="684">
        <v>6</v>
      </c>
      <c r="E523" s="216" t="s">
        <v>2131</v>
      </c>
      <c r="F523" s="683">
        <v>10</v>
      </c>
      <c r="G523" s="684" t="s">
        <v>392</v>
      </c>
      <c r="H523" s="684" t="s">
        <v>465</v>
      </c>
      <c r="I523" s="685" t="s">
        <v>402</v>
      </c>
      <c r="J523" s="686">
        <v>44811</v>
      </c>
      <c r="K523" s="240" t="s">
        <v>357</v>
      </c>
      <c r="L523" s="240" t="s">
        <v>357</v>
      </c>
      <c r="M523" s="240" t="s">
        <v>357</v>
      </c>
      <c r="N523" s="687">
        <v>44811</v>
      </c>
      <c r="O523" s="199">
        <v>44811</v>
      </c>
      <c r="P523" s="277" t="s">
        <v>358</v>
      </c>
    </row>
    <row r="524" spans="1:16" s="115" customFormat="1" ht="19.5" customHeight="1" outlineLevel="2">
      <c r="A524" s="142"/>
      <c r="B524" s="698" t="s">
        <v>2129</v>
      </c>
      <c r="C524" s="684" t="s">
        <v>2130</v>
      </c>
      <c r="D524" s="684">
        <v>6</v>
      </c>
      <c r="E524" s="216" t="s">
        <v>2135</v>
      </c>
      <c r="F524" s="683">
        <v>100</v>
      </c>
      <c r="G524" s="684" t="s">
        <v>392</v>
      </c>
      <c r="H524" s="684" t="s">
        <v>395</v>
      </c>
      <c r="I524" s="685" t="s">
        <v>402</v>
      </c>
      <c r="J524" s="686">
        <v>45358</v>
      </c>
      <c r="K524" s="240" t="s">
        <v>357</v>
      </c>
      <c r="L524" s="240" t="s">
        <v>357</v>
      </c>
      <c r="M524" s="240" t="s">
        <v>357</v>
      </c>
      <c r="N524" s="687">
        <v>45358</v>
      </c>
      <c r="O524" s="199">
        <v>45358</v>
      </c>
      <c r="P524" s="277" t="s">
        <v>358</v>
      </c>
    </row>
    <row r="525" spans="1:16" s="104" customFormat="1" ht="19.5" customHeight="1" outlineLevel="2">
      <c r="A525" s="143"/>
      <c r="B525" s="323" t="s">
        <v>2129</v>
      </c>
      <c r="C525" s="216" t="s">
        <v>2145</v>
      </c>
      <c r="D525" s="216"/>
      <c r="E525" s="216" t="s">
        <v>2146</v>
      </c>
      <c r="F525" s="679">
        <v>80</v>
      </c>
      <c r="G525" s="216" t="s">
        <v>1</v>
      </c>
      <c r="H525" s="216" t="s">
        <v>347</v>
      </c>
      <c r="I525" s="219">
        <v>2011</v>
      </c>
      <c r="J525" s="686" t="s">
        <v>357</v>
      </c>
      <c r="K525" s="240">
        <v>44329</v>
      </c>
      <c r="L525" s="240">
        <v>44561</v>
      </c>
      <c r="M525" s="240">
        <v>44651</v>
      </c>
      <c r="N525" s="191">
        <v>44804</v>
      </c>
      <c r="O525" s="199">
        <v>44804</v>
      </c>
      <c r="P525" s="277" t="s">
        <v>374</v>
      </c>
    </row>
    <row r="526" spans="1:16" s="104" customFormat="1" ht="19.5" customHeight="1" outlineLevel="2">
      <c r="A526" s="143"/>
      <c r="B526" s="323" t="s">
        <v>2129</v>
      </c>
      <c r="C526" s="216" t="s">
        <v>2145</v>
      </c>
      <c r="D526" s="216">
        <v>4</v>
      </c>
      <c r="E526" s="216" t="s">
        <v>2141</v>
      </c>
      <c r="F526" s="679">
        <v>20</v>
      </c>
      <c r="G526" s="216" t="s">
        <v>1</v>
      </c>
      <c r="H526" s="684" t="s">
        <v>401</v>
      </c>
      <c r="I526" s="689" t="s">
        <v>402</v>
      </c>
      <c r="J526" s="240">
        <v>44952</v>
      </c>
      <c r="K526" s="240" t="s">
        <v>357</v>
      </c>
      <c r="L526" s="240" t="s">
        <v>357</v>
      </c>
      <c r="M526" s="240" t="s">
        <v>357</v>
      </c>
      <c r="N526" s="189">
        <v>44952</v>
      </c>
      <c r="O526" s="199">
        <v>44952</v>
      </c>
      <c r="P526" s="277" t="s">
        <v>358</v>
      </c>
    </row>
    <row r="527" spans="1:16" s="104" customFormat="1" ht="19.5" customHeight="1" outlineLevel="2">
      <c r="A527" s="143"/>
      <c r="B527" s="323" t="s">
        <v>2129</v>
      </c>
      <c r="C527" s="216" t="s">
        <v>2145</v>
      </c>
      <c r="D527" s="216">
        <v>4</v>
      </c>
      <c r="E527" s="216" t="s">
        <v>2141</v>
      </c>
      <c r="F527" s="679">
        <v>40</v>
      </c>
      <c r="G527" s="216" t="s">
        <v>1</v>
      </c>
      <c r="H527" s="684" t="s">
        <v>401</v>
      </c>
      <c r="I527" s="689" t="s">
        <v>402</v>
      </c>
      <c r="J527" s="240">
        <v>44952</v>
      </c>
      <c r="K527" s="240" t="s">
        <v>357</v>
      </c>
      <c r="L527" s="240" t="s">
        <v>357</v>
      </c>
      <c r="M527" s="240" t="s">
        <v>357</v>
      </c>
      <c r="N527" s="189">
        <v>44952</v>
      </c>
      <c r="O527" s="199">
        <v>44952</v>
      </c>
      <c r="P527" s="277" t="s">
        <v>358</v>
      </c>
    </row>
    <row r="528" spans="1:16" s="104" customFormat="1" ht="19.5" customHeight="1" outlineLevel="2">
      <c r="A528" s="143"/>
      <c r="B528" s="705" t="s">
        <v>2156</v>
      </c>
      <c r="C528" s="216" t="s">
        <v>2174</v>
      </c>
      <c r="D528" s="216">
        <v>5</v>
      </c>
      <c r="E528" s="216" t="s">
        <v>2163</v>
      </c>
      <c r="F528" s="679">
        <v>78</v>
      </c>
      <c r="G528" s="684" t="s">
        <v>392</v>
      </c>
      <c r="H528" s="216" t="s">
        <v>395</v>
      </c>
      <c r="I528" s="688" t="s">
        <v>402</v>
      </c>
      <c r="J528" s="240">
        <v>45326</v>
      </c>
      <c r="K528" s="240" t="s">
        <v>357</v>
      </c>
      <c r="L528" s="240" t="s">
        <v>357</v>
      </c>
      <c r="M528" s="240" t="s">
        <v>357</v>
      </c>
      <c r="N528" s="189">
        <v>45326</v>
      </c>
      <c r="O528" s="199">
        <v>45326</v>
      </c>
      <c r="P528" s="277" t="s">
        <v>358</v>
      </c>
    </row>
    <row r="529" spans="1:16" s="104" customFormat="1" ht="19.5" customHeight="1" outlineLevel="2">
      <c r="A529" s="143"/>
      <c r="B529" s="705" t="s">
        <v>2156</v>
      </c>
      <c r="C529" s="216" t="s">
        <v>506</v>
      </c>
      <c r="D529" s="216">
        <v>3</v>
      </c>
      <c r="E529" s="216" t="s">
        <v>2170</v>
      </c>
      <c r="F529" s="679">
        <v>40</v>
      </c>
      <c r="G529" s="684" t="s">
        <v>392</v>
      </c>
      <c r="H529" s="684" t="s">
        <v>465</v>
      </c>
      <c r="I529" s="689" t="s">
        <v>402</v>
      </c>
      <c r="J529" s="156">
        <v>44768</v>
      </c>
      <c r="K529" s="240" t="s">
        <v>357</v>
      </c>
      <c r="L529" s="240" t="s">
        <v>357</v>
      </c>
      <c r="M529" s="240" t="s">
        <v>357</v>
      </c>
      <c r="N529" s="157">
        <v>44768</v>
      </c>
      <c r="O529" s="199">
        <v>44768</v>
      </c>
      <c r="P529" s="277" t="s">
        <v>358</v>
      </c>
    </row>
    <row r="530" spans="1:16" s="115" customFormat="1" ht="19.5" customHeight="1" outlineLevel="2">
      <c r="A530" s="142"/>
      <c r="B530" s="705" t="s">
        <v>2156</v>
      </c>
      <c r="C530" s="682" t="s">
        <v>2157</v>
      </c>
      <c r="D530" s="682"/>
      <c r="E530" s="216" t="s">
        <v>2158</v>
      </c>
      <c r="F530" s="706">
        <v>10</v>
      </c>
      <c r="G530" s="682" t="s">
        <v>1</v>
      </c>
      <c r="H530" s="684" t="s">
        <v>465</v>
      </c>
      <c r="I530" s="688" t="s">
        <v>402</v>
      </c>
      <c r="J530" s="707">
        <v>44732</v>
      </c>
      <c r="K530" s="240" t="s">
        <v>357</v>
      </c>
      <c r="L530" s="240" t="s">
        <v>357</v>
      </c>
      <c r="M530" s="240" t="s">
        <v>357</v>
      </c>
      <c r="N530" s="708">
        <v>44732</v>
      </c>
      <c r="O530" s="199">
        <v>44732</v>
      </c>
      <c r="P530" s="277" t="s">
        <v>358</v>
      </c>
    </row>
    <row r="531" spans="1:16" s="115" customFormat="1" ht="19.5" customHeight="1" outlineLevel="2">
      <c r="A531" s="142"/>
      <c r="B531" s="705" t="s">
        <v>2156</v>
      </c>
      <c r="C531" s="682" t="s">
        <v>2157</v>
      </c>
      <c r="D531" s="682"/>
      <c r="E531" s="216" t="s">
        <v>2158</v>
      </c>
      <c r="F531" s="706">
        <v>16</v>
      </c>
      <c r="G531" s="682" t="s">
        <v>1</v>
      </c>
      <c r="H531" s="684" t="s">
        <v>465</v>
      </c>
      <c r="I531" s="688" t="s">
        <v>402</v>
      </c>
      <c r="J531" s="707">
        <v>44732</v>
      </c>
      <c r="K531" s="240" t="s">
        <v>357</v>
      </c>
      <c r="L531" s="240" t="s">
        <v>357</v>
      </c>
      <c r="M531" s="240" t="s">
        <v>357</v>
      </c>
      <c r="N531" s="708">
        <v>44732</v>
      </c>
      <c r="O531" s="199">
        <v>44732</v>
      </c>
      <c r="P531" s="277" t="s">
        <v>358</v>
      </c>
    </row>
    <row r="532" spans="1:16" s="115" customFormat="1" ht="19.5" customHeight="1" outlineLevel="2">
      <c r="A532" s="142"/>
      <c r="B532" s="698" t="s">
        <v>2156</v>
      </c>
      <c r="C532" s="684" t="s">
        <v>2157</v>
      </c>
      <c r="D532" s="684"/>
      <c r="E532" s="216" t="s">
        <v>2987</v>
      </c>
      <c r="F532" s="683">
        <v>10</v>
      </c>
      <c r="G532" s="684" t="s">
        <v>392</v>
      </c>
      <c r="H532" s="684" t="s">
        <v>699</v>
      </c>
      <c r="I532" s="685" t="s">
        <v>402</v>
      </c>
      <c r="J532" s="686">
        <v>44732</v>
      </c>
      <c r="K532" s="240" t="s">
        <v>357</v>
      </c>
      <c r="L532" s="240" t="s">
        <v>357</v>
      </c>
      <c r="M532" s="240" t="s">
        <v>357</v>
      </c>
      <c r="N532" s="687">
        <v>44732</v>
      </c>
      <c r="O532" s="199">
        <v>44732</v>
      </c>
      <c r="P532" s="277" t="s">
        <v>358</v>
      </c>
    </row>
    <row r="533" spans="1:16" s="115" customFormat="1" ht="19.5" customHeight="1" outlineLevel="2">
      <c r="A533" s="142"/>
      <c r="B533" s="698" t="s">
        <v>2156</v>
      </c>
      <c r="C533" s="684" t="s">
        <v>2174</v>
      </c>
      <c r="D533" s="684"/>
      <c r="E533" s="216" t="s">
        <v>2175</v>
      </c>
      <c r="F533" s="683">
        <v>80</v>
      </c>
      <c r="G533" s="684" t="s">
        <v>392</v>
      </c>
      <c r="H533" s="684" t="s">
        <v>395</v>
      </c>
      <c r="I533" s="685" t="s">
        <v>402</v>
      </c>
      <c r="J533" s="686">
        <v>45280</v>
      </c>
      <c r="K533" s="240" t="s">
        <v>357</v>
      </c>
      <c r="L533" s="240" t="s">
        <v>357</v>
      </c>
      <c r="M533" s="240" t="s">
        <v>357</v>
      </c>
      <c r="N533" s="687">
        <v>45280</v>
      </c>
      <c r="O533" s="199">
        <v>45280</v>
      </c>
      <c r="P533" s="277" t="s">
        <v>358</v>
      </c>
    </row>
    <row r="534" spans="1:16" s="115" customFormat="1" ht="19.5" customHeight="1" outlineLevel="2">
      <c r="A534" s="142"/>
      <c r="B534" s="698" t="s">
        <v>2184</v>
      </c>
      <c r="C534" s="216" t="s">
        <v>506</v>
      </c>
      <c r="D534" s="216">
        <v>5</v>
      </c>
      <c r="E534" s="216" t="s">
        <v>2208</v>
      </c>
      <c r="F534" s="683">
        <v>20</v>
      </c>
      <c r="G534" s="684" t="s">
        <v>392</v>
      </c>
      <c r="H534" s="684" t="s">
        <v>401</v>
      </c>
      <c r="I534" s="688" t="s">
        <v>402</v>
      </c>
      <c r="J534" s="240">
        <v>44961</v>
      </c>
      <c r="K534" s="240" t="s">
        <v>357</v>
      </c>
      <c r="L534" s="240" t="s">
        <v>357</v>
      </c>
      <c r="M534" s="240" t="s">
        <v>357</v>
      </c>
      <c r="N534" s="687">
        <v>45020</v>
      </c>
      <c r="O534" s="199">
        <v>44961</v>
      </c>
      <c r="P534" s="277" t="s">
        <v>358</v>
      </c>
    </row>
    <row r="535" spans="1:16" s="115" customFormat="1" ht="19.5" customHeight="1" outlineLevel="2">
      <c r="A535" s="142"/>
      <c r="B535" s="698" t="s">
        <v>2184</v>
      </c>
      <c r="C535" s="684" t="s">
        <v>2185</v>
      </c>
      <c r="D535" s="684"/>
      <c r="E535" s="216" t="s">
        <v>2186</v>
      </c>
      <c r="F535" s="683">
        <v>80</v>
      </c>
      <c r="G535" s="684" t="s">
        <v>1</v>
      </c>
      <c r="H535" s="684" t="s">
        <v>347</v>
      </c>
      <c r="I535" s="685">
        <v>2011</v>
      </c>
      <c r="J535" s="686" t="s">
        <v>357</v>
      </c>
      <c r="K535" s="240">
        <v>44469</v>
      </c>
      <c r="L535" s="240">
        <v>44591</v>
      </c>
      <c r="M535" s="240">
        <v>44591</v>
      </c>
      <c r="N535" s="687">
        <v>44834</v>
      </c>
      <c r="O535" s="199">
        <v>44834</v>
      </c>
      <c r="P535" s="277" t="s">
        <v>374</v>
      </c>
    </row>
    <row r="536" spans="1:16" s="115" customFormat="1" ht="19.5" customHeight="1" outlineLevel="2">
      <c r="A536" s="142"/>
      <c r="B536" s="698" t="s">
        <v>2184</v>
      </c>
      <c r="C536" s="684" t="s">
        <v>2185</v>
      </c>
      <c r="D536" s="684"/>
      <c r="E536" s="216" t="s">
        <v>2988</v>
      </c>
      <c r="F536" s="683">
        <v>10</v>
      </c>
      <c r="G536" s="684" t="s">
        <v>1</v>
      </c>
      <c r="H536" s="684" t="s">
        <v>371</v>
      </c>
      <c r="I536" s="685" t="s">
        <v>348</v>
      </c>
      <c r="J536" s="240">
        <v>44605</v>
      </c>
      <c r="K536" s="240">
        <v>44605</v>
      </c>
      <c r="L536" s="240">
        <v>44605</v>
      </c>
      <c r="M536" s="240">
        <v>44804</v>
      </c>
      <c r="N536" s="687">
        <v>44804</v>
      </c>
      <c r="O536" s="199">
        <v>44804</v>
      </c>
      <c r="P536" s="277" t="s">
        <v>374</v>
      </c>
    </row>
    <row r="537" spans="1:16" s="104" customFormat="1" ht="19.5" customHeight="1" outlineLevel="2">
      <c r="A537" s="143"/>
      <c r="B537" s="323" t="s">
        <v>2184</v>
      </c>
      <c r="C537" s="216" t="s">
        <v>2185</v>
      </c>
      <c r="D537" s="216"/>
      <c r="E537" s="216" t="s">
        <v>2197</v>
      </c>
      <c r="F537" s="679">
        <v>80</v>
      </c>
      <c r="G537" s="216" t="s">
        <v>1</v>
      </c>
      <c r="H537" s="684" t="s">
        <v>347</v>
      </c>
      <c r="I537" s="219">
        <v>2013</v>
      </c>
      <c r="J537" s="686" t="s">
        <v>357</v>
      </c>
      <c r="K537" s="240">
        <v>44439</v>
      </c>
      <c r="L537" s="240">
        <v>44681</v>
      </c>
      <c r="M537" s="240">
        <v>44804</v>
      </c>
      <c r="N537" s="191">
        <v>44804</v>
      </c>
      <c r="O537" s="199">
        <v>44804</v>
      </c>
      <c r="P537" s="277" t="s">
        <v>374</v>
      </c>
    </row>
    <row r="538" spans="1:16" s="104" customFormat="1" ht="19.5" customHeight="1" outlineLevel="2">
      <c r="A538" s="143"/>
      <c r="B538" s="323" t="s">
        <v>2184</v>
      </c>
      <c r="C538" s="216" t="s">
        <v>2185</v>
      </c>
      <c r="D538" s="216"/>
      <c r="E538" s="216" t="s">
        <v>2201</v>
      </c>
      <c r="F538" s="678">
        <v>80</v>
      </c>
      <c r="G538" s="216" t="s">
        <v>392</v>
      </c>
      <c r="H538" s="684" t="s">
        <v>395</v>
      </c>
      <c r="I538" s="219" t="s">
        <v>348</v>
      </c>
      <c r="J538" s="240">
        <v>44605</v>
      </c>
      <c r="K538" s="240">
        <v>44651</v>
      </c>
      <c r="L538" s="240">
        <v>44605</v>
      </c>
      <c r="M538" s="240">
        <v>44774</v>
      </c>
      <c r="N538" s="191">
        <v>44774</v>
      </c>
      <c r="O538" s="199">
        <v>44774</v>
      </c>
      <c r="P538" s="277" t="s">
        <v>374</v>
      </c>
    </row>
    <row r="539" spans="1:16" s="104" customFormat="1" ht="34.5" customHeight="1" outlineLevel="2">
      <c r="A539" s="143"/>
      <c r="B539" s="323" t="s">
        <v>2184</v>
      </c>
      <c r="C539" s="216" t="s">
        <v>506</v>
      </c>
      <c r="D539" s="216"/>
      <c r="E539" s="216" t="s">
        <v>2204</v>
      </c>
      <c r="F539" s="679">
        <v>13</v>
      </c>
      <c r="G539" s="216" t="s">
        <v>1</v>
      </c>
      <c r="H539" s="684" t="s">
        <v>699</v>
      </c>
      <c r="I539" s="219" t="s">
        <v>402</v>
      </c>
      <c r="J539" s="199">
        <v>44732</v>
      </c>
      <c r="K539" s="240" t="s">
        <v>357</v>
      </c>
      <c r="L539" s="240" t="s">
        <v>357</v>
      </c>
      <c r="M539" s="240" t="s">
        <v>357</v>
      </c>
      <c r="N539" s="191">
        <v>44732</v>
      </c>
      <c r="O539" s="199">
        <v>44732</v>
      </c>
      <c r="P539" s="277" t="s">
        <v>358</v>
      </c>
    </row>
    <row r="540" spans="1:16" s="104" customFormat="1" ht="34.5" customHeight="1" outlineLevel="2">
      <c r="A540" s="143"/>
      <c r="B540" s="323" t="s">
        <v>2184</v>
      </c>
      <c r="C540" s="216" t="s">
        <v>2185</v>
      </c>
      <c r="D540" s="216">
        <v>3</v>
      </c>
      <c r="E540" s="216" t="s">
        <v>2209</v>
      </c>
      <c r="F540" s="679">
        <v>20</v>
      </c>
      <c r="G540" s="684" t="s">
        <v>392</v>
      </c>
      <c r="H540" s="684" t="s">
        <v>401</v>
      </c>
      <c r="I540" s="689" t="s">
        <v>402</v>
      </c>
      <c r="J540" s="240">
        <v>44952</v>
      </c>
      <c r="K540" s="240" t="s">
        <v>357</v>
      </c>
      <c r="L540" s="240" t="s">
        <v>357</v>
      </c>
      <c r="M540" s="240" t="s">
        <v>357</v>
      </c>
      <c r="N540" s="189">
        <v>44952</v>
      </c>
      <c r="O540" s="199">
        <v>44952</v>
      </c>
      <c r="P540" s="277" t="s">
        <v>358</v>
      </c>
    </row>
    <row r="541" spans="1:16" s="104" customFormat="1" ht="34.5" customHeight="1" outlineLevel="2">
      <c r="A541" s="143"/>
      <c r="B541" s="323" t="s">
        <v>2184</v>
      </c>
      <c r="C541" s="216" t="s">
        <v>2185</v>
      </c>
      <c r="D541" s="216">
        <v>3</v>
      </c>
      <c r="E541" s="216" t="s">
        <v>2989</v>
      </c>
      <c r="F541" s="679">
        <v>53</v>
      </c>
      <c r="G541" s="684" t="s">
        <v>392</v>
      </c>
      <c r="H541" s="684" t="s">
        <v>395</v>
      </c>
      <c r="I541" s="688" t="s">
        <v>402</v>
      </c>
      <c r="J541" s="240">
        <v>45317</v>
      </c>
      <c r="K541" s="240" t="s">
        <v>357</v>
      </c>
      <c r="L541" s="240" t="s">
        <v>357</v>
      </c>
      <c r="M541" s="240" t="s">
        <v>357</v>
      </c>
      <c r="N541" s="189">
        <v>45317</v>
      </c>
      <c r="O541" s="199">
        <v>45317</v>
      </c>
      <c r="P541" s="277" t="s">
        <v>358</v>
      </c>
    </row>
    <row r="542" spans="1:16" s="104" customFormat="1" ht="34.5" customHeight="1" outlineLevel="2">
      <c r="A542" s="143"/>
      <c r="B542" s="323" t="s">
        <v>2184</v>
      </c>
      <c r="C542" s="216" t="s">
        <v>2185</v>
      </c>
      <c r="D542" s="216">
        <v>3</v>
      </c>
      <c r="E542" s="216" t="s">
        <v>2990</v>
      </c>
      <c r="F542" s="679">
        <v>80</v>
      </c>
      <c r="G542" s="684" t="s">
        <v>392</v>
      </c>
      <c r="H542" s="216" t="s">
        <v>2461</v>
      </c>
      <c r="I542" s="688" t="s">
        <v>402</v>
      </c>
      <c r="J542" s="240">
        <v>45317</v>
      </c>
      <c r="K542" s="240" t="s">
        <v>357</v>
      </c>
      <c r="L542" s="240" t="s">
        <v>357</v>
      </c>
      <c r="M542" s="240" t="s">
        <v>357</v>
      </c>
      <c r="N542" s="189">
        <v>45317</v>
      </c>
      <c r="O542" s="199">
        <v>45317</v>
      </c>
      <c r="P542" s="277" t="s">
        <v>358</v>
      </c>
    </row>
    <row r="543" spans="1:16" s="104" customFormat="1" ht="34.5" customHeight="1" outlineLevel="2">
      <c r="A543" s="143"/>
      <c r="B543" s="323" t="s">
        <v>2184</v>
      </c>
      <c r="C543" s="216" t="s">
        <v>2185</v>
      </c>
      <c r="D543" s="216">
        <v>6</v>
      </c>
      <c r="E543" s="216" t="s">
        <v>2190</v>
      </c>
      <c r="F543" s="679">
        <v>99</v>
      </c>
      <c r="G543" s="684" t="s">
        <v>1</v>
      </c>
      <c r="H543" s="216" t="s">
        <v>347</v>
      </c>
      <c r="I543" s="688" t="s">
        <v>402</v>
      </c>
      <c r="J543" s="240">
        <v>45358</v>
      </c>
      <c r="K543" s="240" t="s">
        <v>357</v>
      </c>
      <c r="L543" s="240" t="s">
        <v>357</v>
      </c>
      <c r="M543" s="240" t="s">
        <v>357</v>
      </c>
      <c r="N543" s="189">
        <v>45358</v>
      </c>
      <c r="O543" s="199">
        <v>45358</v>
      </c>
      <c r="P543" s="277" t="s">
        <v>358</v>
      </c>
    </row>
    <row r="544" spans="1:16" s="104" customFormat="1" ht="34.5" customHeight="1" outlineLevel="2">
      <c r="A544" s="143"/>
      <c r="B544" s="323" t="s">
        <v>2184</v>
      </c>
      <c r="C544" s="216" t="s">
        <v>2185</v>
      </c>
      <c r="D544" s="216">
        <v>6</v>
      </c>
      <c r="E544" s="216" t="s">
        <v>2193</v>
      </c>
      <c r="F544" s="679">
        <v>100</v>
      </c>
      <c r="G544" s="684" t="s">
        <v>392</v>
      </c>
      <c r="H544" s="216" t="s">
        <v>395</v>
      </c>
      <c r="I544" s="688" t="s">
        <v>402</v>
      </c>
      <c r="J544" s="240">
        <v>45358</v>
      </c>
      <c r="K544" s="240" t="s">
        <v>357</v>
      </c>
      <c r="L544" s="240" t="s">
        <v>357</v>
      </c>
      <c r="M544" s="240" t="s">
        <v>357</v>
      </c>
      <c r="N544" s="189">
        <v>45358</v>
      </c>
      <c r="O544" s="199">
        <v>45358</v>
      </c>
      <c r="P544" s="277" t="s">
        <v>358</v>
      </c>
    </row>
    <row r="545" spans="1:16" s="104" customFormat="1" ht="19.5" customHeight="1" outlineLevel="2">
      <c r="A545" s="143"/>
      <c r="B545" s="323" t="s">
        <v>2184</v>
      </c>
      <c r="C545" s="216" t="s">
        <v>506</v>
      </c>
      <c r="D545" s="216"/>
      <c r="E545" s="216" t="s">
        <v>2213</v>
      </c>
      <c r="F545" s="678">
        <v>34</v>
      </c>
      <c r="G545" s="216" t="s">
        <v>1</v>
      </c>
      <c r="H545" s="216" t="s">
        <v>401</v>
      </c>
      <c r="I545" s="219" t="s">
        <v>402</v>
      </c>
      <c r="J545" s="199">
        <v>44915</v>
      </c>
      <c r="K545" s="240" t="s">
        <v>357</v>
      </c>
      <c r="L545" s="240" t="s">
        <v>357</v>
      </c>
      <c r="M545" s="240" t="s">
        <v>357</v>
      </c>
      <c r="N545" s="191">
        <v>44915</v>
      </c>
      <c r="O545" s="199">
        <v>44915</v>
      </c>
      <c r="P545" s="277" t="s">
        <v>358</v>
      </c>
    </row>
    <row r="546" spans="1:16" s="104" customFormat="1" ht="19.5" customHeight="1" outlineLevel="2">
      <c r="A546" s="143"/>
      <c r="B546" s="318" t="s">
        <v>2216</v>
      </c>
      <c r="C546" s="215" t="s">
        <v>2217</v>
      </c>
      <c r="D546" s="215"/>
      <c r="E546" s="216" t="s">
        <v>2218</v>
      </c>
      <c r="F546" s="679">
        <v>60</v>
      </c>
      <c r="G546" s="216" t="s">
        <v>1</v>
      </c>
      <c r="H546" s="216" t="s">
        <v>347</v>
      </c>
      <c r="I546" s="219">
        <v>2013</v>
      </c>
      <c r="J546" s="686" t="s">
        <v>357</v>
      </c>
      <c r="K546" s="240">
        <v>44500</v>
      </c>
      <c r="L546" s="240">
        <v>44592</v>
      </c>
      <c r="M546" s="240">
        <v>44592</v>
      </c>
      <c r="N546" s="191">
        <v>44834</v>
      </c>
      <c r="O546" s="199">
        <v>44834</v>
      </c>
      <c r="P546" s="277" t="s">
        <v>374</v>
      </c>
    </row>
    <row r="547" spans="1:16" s="104" customFormat="1" ht="19.5" customHeight="1" outlineLevel="2">
      <c r="A547" s="143"/>
      <c r="B547" s="318" t="s">
        <v>2216</v>
      </c>
      <c r="C547" s="215" t="s">
        <v>2217</v>
      </c>
      <c r="D547" s="215">
        <v>6</v>
      </c>
      <c r="E547" s="216" t="s">
        <v>2235</v>
      </c>
      <c r="F547" s="679">
        <v>39</v>
      </c>
      <c r="G547" s="216" t="s">
        <v>392</v>
      </c>
      <c r="H547" s="216" t="s">
        <v>395</v>
      </c>
      <c r="I547" s="219" t="s">
        <v>402</v>
      </c>
      <c r="J547" s="686">
        <v>45358</v>
      </c>
      <c r="K547" s="240" t="s">
        <v>357</v>
      </c>
      <c r="L547" s="240" t="s">
        <v>357</v>
      </c>
      <c r="M547" s="240" t="s">
        <v>357</v>
      </c>
      <c r="N547" s="191">
        <v>45358</v>
      </c>
      <c r="O547" s="199">
        <v>45358</v>
      </c>
      <c r="P547" s="277" t="s">
        <v>358</v>
      </c>
    </row>
    <row r="548" spans="1:16" s="115" customFormat="1" ht="19.5" customHeight="1" outlineLevel="2">
      <c r="A548" s="142"/>
      <c r="B548" s="680" t="s">
        <v>2216</v>
      </c>
      <c r="C548" s="681" t="s">
        <v>2221</v>
      </c>
      <c r="D548" s="681"/>
      <c r="E548" s="216" t="s">
        <v>2222</v>
      </c>
      <c r="F548" s="683">
        <v>80</v>
      </c>
      <c r="G548" s="684" t="s">
        <v>392</v>
      </c>
      <c r="H548" s="684" t="s">
        <v>395</v>
      </c>
      <c r="I548" s="685" t="s">
        <v>402</v>
      </c>
      <c r="J548" s="686">
        <v>45280</v>
      </c>
      <c r="K548" s="240" t="s">
        <v>357</v>
      </c>
      <c r="L548" s="240" t="s">
        <v>357</v>
      </c>
      <c r="M548" s="240" t="s">
        <v>357</v>
      </c>
      <c r="N548" s="687">
        <v>45280</v>
      </c>
      <c r="O548" s="199">
        <v>45280</v>
      </c>
      <c r="P548" s="277" t="s">
        <v>358</v>
      </c>
    </row>
    <row r="549" spans="1:16" s="115" customFormat="1" ht="19.5" customHeight="1" outlineLevel="2">
      <c r="A549" s="142"/>
      <c r="B549" s="680" t="s">
        <v>2216</v>
      </c>
      <c r="C549" s="681" t="s">
        <v>2226</v>
      </c>
      <c r="D549" s="681"/>
      <c r="E549" s="216" t="s">
        <v>2227</v>
      </c>
      <c r="F549" s="683">
        <v>80</v>
      </c>
      <c r="G549" s="684" t="s">
        <v>392</v>
      </c>
      <c r="H549" s="684" t="s">
        <v>395</v>
      </c>
      <c r="I549" s="685" t="s">
        <v>402</v>
      </c>
      <c r="J549" s="686">
        <v>45280</v>
      </c>
      <c r="K549" s="240" t="s">
        <v>357</v>
      </c>
      <c r="L549" s="240" t="s">
        <v>357</v>
      </c>
      <c r="M549" s="240" t="s">
        <v>357</v>
      </c>
      <c r="N549" s="687">
        <v>45280</v>
      </c>
      <c r="O549" s="199">
        <v>45280</v>
      </c>
      <c r="P549" s="277" t="s">
        <v>358</v>
      </c>
    </row>
    <row r="550" spans="1:16" s="115" customFormat="1" ht="19.5" customHeight="1" outlineLevel="2">
      <c r="A550" s="142"/>
      <c r="B550" s="680" t="s">
        <v>2216</v>
      </c>
      <c r="C550" s="681" t="s">
        <v>2226</v>
      </c>
      <c r="D550" s="681"/>
      <c r="E550" s="216" t="s">
        <v>2231</v>
      </c>
      <c r="F550" s="683">
        <v>91</v>
      </c>
      <c r="G550" s="684" t="s">
        <v>1</v>
      </c>
      <c r="H550" s="684" t="s">
        <v>347</v>
      </c>
      <c r="I550" s="685" t="s">
        <v>402</v>
      </c>
      <c r="J550" s="686">
        <v>45280</v>
      </c>
      <c r="K550" s="240" t="s">
        <v>357</v>
      </c>
      <c r="L550" s="240" t="s">
        <v>357</v>
      </c>
      <c r="M550" s="240" t="s">
        <v>357</v>
      </c>
      <c r="N550" s="687">
        <v>45280</v>
      </c>
      <c r="O550" s="199">
        <v>45280</v>
      </c>
      <c r="P550" s="277" t="s">
        <v>358</v>
      </c>
    </row>
    <row r="551" spans="1:16" s="115" customFormat="1" ht="19.5" customHeight="1" outlineLevel="2">
      <c r="A551" s="142"/>
      <c r="B551" s="680" t="s">
        <v>2216</v>
      </c>
      <c r="C551" s="216" t="s">
        <v>2237</v>
      </c>
      <c r="D551" s="216"/>
      <c r="E551" s="216" t="s">
        <v>2238</v>
      </c>
      <c r="F551" s="683">
        <v>20</v>
      </c>
      <c r="G551" s="684" t="s">
        <v>1</v>
      </c>
      <c r="H551" s="684" t="s">
        <v>401</v>
      </c>
      <c r="I551" s="685" t="s">
        <v>402</v>
      </c>
      <c r="J551" s="686">
        <v>44915</v>
      </c>
      <c r="K551" s="240" t="s">
        <v>357</v>
      </c>
      <c r="L551" s="240" t="s">
        <v>357</v>
      </c>
      <c r="M551" s="240" t="s">
        <v>357</v>
      </c>
      <c r="N551" s="687">
        <v>44915</v>
      </c>
      <c r="O551" s="199">
        <v>44915</v>
      </c>
      <c r="P551" s="277" t="s">
        <v>358</v>
      </c>
    </row>
    <row r="552" spans="1:16" s="115" customFormat="1" ht="19.5" customHeight="1" outlineLevel="2">
      <c r="A552" s="142"/>
      <c r="B552" s="680" t="s">
        <v>2239</v>
      </c>
      <c r="C552" s="684" t="s">
        <v>506</v>
      </c>
      <c r="D552" s="684"/>
      <c r="E552" s="216" t="s">
        <v>2991</v>
      </c>
      <c r="F552" s="683">
        <v>20</v>
      </c>
      <c r="G552" s="684" t="s">
        <v>392</v>
      </c>
      <c r="H552" s="684" t="s">
        <v>465</v>
      </c>
      <c r="I552" s="685" t="s">
        <v>402</v>
      </c>
      <c r="J552" s="686">
        <v>44732</v>
      </c>
      <c r="K552" s="240" t="s">
        <v>357</v>
      </c>
      <c r="L552" s="240" t="s">
        <v>357</v>
      </c>
      <c r="M552" s="240" t="s">
        <v>357</v>
      </c>
      <c r="N552" s="687">
        <v>44732</v>
      </c>
      <c r="O552" s="199">
        <v>44732</v>
      </c>
      <c r="P552" s="277" t="s">
        <v>358</v>
      </c>
    </row>
    <row r="553" spans="1:16" s="115" customFormat="1" ht="19.5" customHeight="1" outlineLevel="2">
      <c r="A553" s="142"/>
      <c r="B553" s="698" t="s">
        <v>2239</v>
      </c>
      <c r="C553" s="684" t="s">
        <v>2240</v>
      </c>
      <c r="D553" s="684"/>
      <c r="E553" s="216" t="s">
        <v>2241</v>
      </c>
      <c r="F553" s="683">
        <v>80</v>
      </c>
      <c r="G553" s="684" t="s">
        <v>1</v>
      </c>
      <c r="H553" s="684" t="s">
        <v>347</v>
      </c>
      <c r="I553" s="685">
        <v>2013</v>
      </c>
      <c r="J553" s="686" t="s">
        <v>357</v>
      </c>
      <c r="K553" s="240">
        <v>44469</v>
      </c>
      <c r="L553" s="240">
        <v>44651</v>
      </c>
      <c r="M553" s="240">
        <v>44651</v>
      </c>
      <c r="N553" s="687">
        <v>44834</v>
      </c>
      <c r="O553" s="199">
        <v>44834</v>
      </c>
      <c r="P553" s="277" t="s">
        <v>374</v>
      </c>
    </row>
    <row r="554" spans="1:16" s="104" customFormat="1" ht="19.5" customHeight="1" outlineLevel="2">
      <c r="A554" s="143"/>
      <c r="B554" s="318" t="s">
        <v>2239</v>
      </c>
      <c r="C554" s="215" t="s">
        <v>2240</v>
      </c>
      <c r="D554" s="215"/>
      <c r="E554" s="216" t="s">
        <v>2244</v>
      </c>
      <c r="F554" s="679">
        <v>80</v>
      </c>
      <c r="G554" s="216" t="s">
        <v>1</v>
      </c>
      <c r="H554" s="216" t="s">
        <v>347</v>
      </c>
      <c r="I554" s="219">
        <v>2013</v>
      </c>
      <c r="J554" s="686" t="s">
        <v>357</v>
      </c>
      <c r="K554" s="240">
        <v>44804</v>
      </c>
      <c r="L554" s="240">
        <v>44804</v>
      </c>
      <c r="M554" s="240">
        <v>44804</v>
      </c>
      <c r="N554" s="191">
        <v>44804</v>
      </c>
      <c r="O554" s="199">
        <v>44804</v>
      </c>
      <c r="P554" s="277" t="s">
        <v>374</v>
      </c>
    </row>
    <row r="555" spans="1:16" s="104" customFormat="1" ht="19.5" customHeight="1" outlineLevel="2">
      <c r="A555" s="143"/>
      <c r="B555" s="291" t="s">
        <v>2239</v>
      </c>
      <c r="C555" s="220" t="s">
        <v>2240</v>
      </c>
      <c r="D555" s="220"/>
      <c r="E555" s="216" t="s">
        <v>2248</v>
      </c>
      <c r="F555" s="679">
        <v>80</v>
      </c>
      <c r="G555" s="222" t="s">
        <v>1</v>
      </c>
      <c r="H555" s="216" t="s">
        <v>347</v>
      </c>
      <c r="I555" s="229">
        <v>2013</v>
      </c>
      <c r="J555" s="686" t="s">
        <v>357</v>
      </c>
      <c r="K555" s="240">
        <v>44804</v>
      </c>
      <c r="L555" s="240">
        <v>44804</v>
      </c>
      <c r="M555" s="240">
        <v>44804</v>
      </c>
      <c r="N555" s="191">
        <v>44804</v>
      </c>
      <c r="O555" s="199">
        <v>44804</v>
      </c>
      <c r="P555" s="277" t="s">
        <v>374</v>
      </c>
    </row>
    <row r="556" spans="1:16" s="104" customFormat="1" ht="19.5" customHeight="1" outlineLevel="2">
      <c r="A556" s="143"/>
      <c r="B556" s="318" t="s">
        <v>2239</v>
      </c>
      <c r="C556" s="215" t="s">
        <v>506</v>
      </c>
      <c r="D556" s="215">
        <v>1</v>
      </c>
      <c r="E556" s="216" t="s">
        <v>2992</v>
      </c>
      <c r="F556" s="679">
        <v>5</v>
      </c>
      <c r="G556" s="216" t="s">
        <v>392</v>
      </c>
      <c r="H556" s="216" t="s">
        <v>699</v>
      </c>
      <c r="I556" s="218" t="s">
        <v>402</v>
      </c>
      <c r="J556" s="199">
        <v>44714</v>
      </c>
      <c r="K556" s="240" t="s">
        <v>357</v>
      </c>
      <c r="L556" s="240" t="s">
        <v>357</v>
      </c>
      <c r="M556" s="240" t="s">
        <v>357</v>
      </c>
      <c r="N556" s="191">
        <v>44714</v>
      </c>
      <c r="O556" s="199">
        <v>44714</v>
      </c>
      <c r="P556" s="277" t="s">
        <v>358</v>
      </c>
    </row>
    <row r="557" spans="1:16" s="104" customFormat="1" ht="19.5" customHeight="1" outlineLevel="2">
      <c r="A557" s="143"/>
      <c r="B557" s="291" t="s">
        <v>2239</v>
      </c>
      <c r="C557" s="220" t="s">
        <v>2240</v>
      </c>
      <c r="D557" s="220">
        <v>3</v>
      </c>
      <c r="E557" s="216" t="s">
        <v>2251</v>
      </c>
      <c r="F557" s="679">
        <v>100</v>
      </c>
      <c r="G557" s="216" t="s">
        <v>392</v>
      </c>
      <c r="H557" s="684" t="s">
        <v>395</v>
      </c>
      <c r="I557" s="688" t="s">
        <v>402</v>
      </c>
      <c r="J557" s="240">
        <v>45317</v>
      </c>
      <c r="K557" s="240" t="s">
        <v>357</v>
      </c>
      <c r="L557" s="240" t="s">
        <v>357</v>
      </c>
      <c r="M557" s="240" t="s">
        <v>357</v>
      </c>
      <c r="N557" s="189">
        <v>45317</v>
      </c>
      <c r="O557" s="199">
        <v>45317</v>
      </c>
      <c r="P557" s="277" t="s">
        <v>358</v>
      </c>
    </row>
    <row r="558" spans="1:16" s="104" customFormat="1" ht="19.5" customHeight="1" outlineLevel="2">
      <c r="A558" s="143"/>
      <c r="B558" s="293" t="s">
        <v>2259</v>
      </c>
      <c r="C558" s="220" t="s">
        <v>2260</v>
      </c>
      <c r="D558" s="220">
        <v>4</v>
      </c>
      <c r="E558" s="216" t="s">
        <v>2265</v>
      </c>
      <c r="F558" s="679">
        <v>100</v>
      </c>
      <c r="G558" s="216" t="s">
        <v>392</v>
      </c>
      <c r="H558" s="684" t="s">
        <v>395</v>
      </c>
      <c r="I558" s="688" t="s">
        <v>402</v>
      </c>
      <c r="J558" s="240">
        <v>45317</v>
      </c>
      <c r="K558" s="240" t="s">
        <v>357</v>
      </c>
      <c r="L558" s="240" t="s">
        <v>357</v>
      </c>
      <c r="M558" s="240" t="s">
        <v>357</v>
      </c>
      <c r="N558" s="189">
        <v>45317</v>
      </c>
      <c r="O558" s="199">
        <v>45317</v>
      </c>
      <c r="P558" s="277" t="s">
        <v>358</v>
      </c>
    </row>
    <row r="559" spans="1:16" s="104" customFormat="1" ht="19.5" customHeight="1" outlineLevel="2">
      <c r="A559" s="143"/>
      <c r="B559" s="293" t="s">
        <v>2259</v>
      </c>
      <c r="C559" s="220" t="s">
        <v>2260</v>
      </c>
      <c r="D559" s="220">
        <v>4</v>
      </c>
      <c r="E559" s="216" t="s">
        <v>2261</v>
      </c>
      <c r="F559" s="679">
        <v>80</v>
      </c>
      <c r="G559" s="216" t="s">
        <v>392</v>
      </c>
      <c r="H559" s="684" t="s">
        <v>395</v>
      </c>
      <c r="I559" s="688" t="s">
        <v>402</v>
      </c>
      <c r="J559" s="240">
        <v>45317</v>
      </c>
      <c r="K559" s="240" t="s">
        <v>357</v>
      </c>
      <c r="L559" s="240" t="s">
        <v>357</v>
      </c>
      <c r="M559" s="240" t="s">
        <v>357</v>
      </c>
      <c r="N559" s="189">
        <v>45317</v>
      </c>
      <c r="O559" s="199">
        <v>45317</v>
      </c>
      <c r="P559" s="277" t="s">
        <v>358</v>
      </c>
    </row>
    <row r="560" spans="1:16" s="104" customFormat="1" ht="19.5" customHeight="1">
      <c r="A560" s="143"/>
      <c r="B560" s="319" t="s">
        <v>2269</v>
      </c>
      <c r="C560" s="225" t="s">
        <v>2270</v>
      </c>
      <c r="D560" s="225"/>
      <c r="E560" s="216" t="s">
        <v>2271</v>
      </c>
      <c r="F560" s="679">
        <v>80</v>
      </c>
      <c r="G560" s="216" t="s">
        <v>1</v>
      </c>
      <c r="H560" s="216" t="s">
        <v>347</v>
      </c>
      <c r="I560" s="219" t="s">
        <v>372</v>
      </c>
      <c r="J560" s="240">
        <v>45161</v>
      </c>
      <c r="K560" s="240" t="s">
        <v>357</v>
      </c>
      <c r="L560" s="240" t="s">
        <v>357</v>
      </c>
      <c r="M560" s="240">
        <v>45161</v>
      </c>
      <c r="N560" s="191">
        <v>45161</v>
      </c>
      <c r="O560" s="199">
        <v>45161</v>
      </c>
      <c r="P560" s="277" t="s">
        <v>358</v>
      </c>
    </row>
    <row r="561" spans="1:16" s="104" customFormat="1" ht="19.5" customHeight="1">
      <c r="A561" s="143"/>
      <c r="B561" s="319" t="s">
        <v>2269</v>
      </c>
      <c r="C561" s="225" t="s">
        <v>2993</v>
      </c>
      <c r="D561" s="225"/>
      <c r="E561" s="216" t="s">
        <v>2994</v>
      </c>
      <c r="F561" s="679">
        <v>80</v>
      </c>
      <c r="G561" s="216" t="s">
        <v>392</v>
      </c>
      <c r="H561" s="216" t="s">
        <v>395</v>
      </c>
      <c r="I561" s="219" t="s">
        <v>372</v>
      </c>
      <c r="J561" s="240">
        <v>45161</v>
      </c>
      <c r="K561" s="240" t="s">
        <v>357</v>
      </c>
      <c r="L561" s="240" t="s">
        <v>357</v>
      </c>
      <c r="M561" s="240">
        <v>45161</v>
      </c>
      <c r="N561" s="191">
        <v>44926</v>
      </c>
      <c r="O561" s="199">
        <v>44926</v>
      </c>
      <c r="P561" s="277" t="s">
        <v>374</v>
      </c>
    </row>
    <row r="562" spans="1:16" s="115" customFormat="1" ht="19.5" customHeight="1">
      <c r="A562" s="142"/>
      <c r="B562" s="690" t="s">
        <v>2269</v>
      </c>
      <c r="C562" s="735" t="s">
        <v>2275</v>
      </c>
      <c r="D562" s="735"/>
      <c r="E562" s="216" t="s">
        <v>2276</v>
      </c>
      <c r="F562" s="683">
        <v>100</v>
      </c>
      <c r="G562" s="684" t="s">
        <v>1</v>
      </c>
      <c r="H562" s="684" t="s">
        <v>347</v>
      </c>
      <c r="I562" s="685" t="s">
        <v>402</v>
      </c>
      <c r="J562" s="686">
        <v>45280</v>
      </c>
      <c r="K562" s="240" t="s">
        <v>357</v>
      </c>
      <c r="L562" s="240" t="s">
        <v>357</v>
      </c>
      <c r="M562" s="240" t="s">
        <v>357</v>
      </c>
      <c r="N562" s="687">
        <v>45280</v>
      </c>
      <c r="O562" s="199">
        <v>45280</v>
      </c>
      <c r="P562" s="277" t="s">
        <v>358</v>
      </c>
    </row>
    <row r="563" spans="1:16" s="115" customFormat="1" ht="19.5" customHeight="1">
      <c r="A563" s="142"/>
      <c r="B563" s="690" t="s">
        <v>2269</v>
      </c>
      <c r="C563" s="735" t="s">
        <v>2280</v>
      </c>
      <c r="D563" s="735"/>
      <c r="E563" s="216" t="s">
        <v>2281</v>
      </c>
      <c r="F563" s="683">
        <v>28</v>
      </c>
      <c r="G563" s="684" t="s">
        <v>1</v>
      </c>
      <c r="H563" s="684" t="s">
        <v>401</v>
      </c>
      <c r="I563" s="685" t="s">
        <v>402</v>
      </c>
      <c r="J563" s="686">
        <v>44915</v>
      </c>
      <c r="K563" s="240" t="s">
        <v>357</v>
      </c>
      <c r="L563" s="240" t="s">
        <v>357</v>
      </c>
      <c r="M563" s="240" t="s">
        <v>357</v>
      </c>
      <c r="N563" s="687">
        <v>44915</v>
      </c>
      <c r="O563" s="199">
        <v>44915</v>
      </c>
      <c r="P563" s="277" t="s">
        <v>358</v>
      </c>
    </row>
    <row r="564" spans="1:16" s="104" customFormat="1" ht="19.5" customHeight="1">
      <c r="A564" s="143"/>
      <c r="B564" s="319" t="s">
        <v>2285</v>
      </c>
      <c r="C564" s="410" t="s">
        <v>2286</v>
      </c>
      <c r="D564" s="410"/>
      <c r="E564" s="216" t="s">
        <v>2287</v>
      </c>
      <c r="F564" s="679">
        <v>29</v>
      </c>
      <c r="G564" s="216" t="s">
        <v>1</v>
      </c>
      <c r="H564" s="216" t="s">
        <v>371</v>
      </c>
      <c r="I564" s="219" t="s">
        <v>372</v>
      </c>
      <c r="J564" s="240">
        <v>45161</v>
      </c>
      <c r="K564" s="240" t="s">
        <v>357</v>
      </c>
      <c r="L564" s="240" t="s">
        <v>357</v>
      </c>
      <c r="M564" s="240">
        <v>45161</v>
      </c>
      <c r="N564" s="191">
        <v>45047</v>
      </c>
      <c r="O564" s="199">
        <v>45047</v>
      </c>
      <c r="P564" s="277" t="s">
        <v>374</v>
      </c>
    </row>
    <row r="565" spans="1:16" s="104" customFormat="1" ht="19.5" customHeight="1">
      <c r="A565" s="143"/>
      <c r="B565" s="319" t="s">
        <v>2285</v>
      </c>
      <c r="C565" s="410" t="s">
        <v>2291</v>
      </c>
      <c r="D565" s="410"/>
      <c r="E565" s="216" t="s">
        <v>2292</v>
      </c>
      <c r="F565" s="679">
        <v>80</v>
      </c>
      <c r="G565" s="216" t="s">
        <v>1</v>
      </c>
      <c r="H565" s="216" t="s">
        <v>347</v>
      </c>
      <c r="I565" s="219" t="s">
        <v>372</v>
      </c>
      <c r="J565" s="240">
        <v>45161</v>
      </c>
      <c r="K565" s="240" t="s">
        <v>357</v>
      </c>
      <c r="L565" s="240" t="s">
        <v>357</v>
      </c>
      <c r="M565" s="240">
        <v>45161</v>
      </c>
      <c r="N565" s="191">
        <v>44774</v>
      </c>
      <c r="O565" s="199">
        <v>44774</v>
      </c>
      <c r="P565" s="277" t="s">
        <v>358</v>
      </c>
    </row>
    <row r="566" spans="1:16" s="104" customFormat="1" ht="19.5" customHeight="1">
      <c r="A566" s="143"/>
      <c r="B566" s="293" t="s">
        <v>2285</v>
      </c>
      <c r="C566" s="416" t="s">
        <v>2291</v>
      </c>
      <c r="D566" s="416"/>
      <c r="E566" s="216" t="s">
        <v>2296</v>
      </c>
      <c r="F566" s="711">
        <v>18</v>
      </c>
      <c r="G566" s="222" t="s">
        <v>1</v>
      </c>
      <c r="H566" s="222" t="s">
        <v>371</v>
      </c>
      <c r="I566" s="229" t="s">
        <v>372</v>
      </c>
      <c r="J566" s="240">
        <v>45161</v>
      </c>
      <c r="K566" s="240" t="s">
        <v>357</v>
      </c>
      <c r="L566" s="240" t="s">
        <v>357</v>
      </c>
      <c r="M566" s="240">
        <v>45161</v>
      </c>
      <c r="N566" s="190">
        <v>45161</v>
      </c>
      <c r="O566" s="199">
        <v>45161</v>
      </c>
      <c r="P566" s="277" t="s">
        <v>358</v>
      </c>
    </row>
    <row r="567" spans="1:16" s="104" customFormat="1" ht="19.5" customHeight="1">
      <c r="A567" s="143"/>
      <c r="B567" s="293" t="s">
        <v>2285</v>
      </c>
      <c r="C567" s="416" t="s">
        <v>2291</v>
      </c>
      <c r="D567" s="416"/>
      <c r="E567" s="216" t="s">
        <v>2296</v>
      </c>
      <c r="F567" s="711">
        <v>26</v>
      </c>
      <c r="G567" s="222" t="s">
        <v>1</v>
      </c>
      <c r="H567" s="222" t="s">
        <v>371</v>
      </c>
      <c r="I567" s="229" t="s">
        <v>372</v>
      </c>
      <c r="J567" s="240">
        <v>45161</v>
      </c>
      <c r="K567" s="240" t="s">
        <v>357</v>
      </c>
      <c r="L567" s="240" t="s">
        <v>357</v>
      </c>
      <c r="M567" s="240">
        <v>45161</v>
      </c>
      <c r="N567" s="190">
        <v>45161</v>
      </c>
      <c r="O567" s="199">
        <v>45161</v>
      </c>
      <c r="P567" s="277" t="s">
        <v>358</v>
      </c>
    </row>
    <row r="568" spans="1:16" s="104" customFormat="1" ht="19.5" customHeight="1">
      <c r="A568" s="143"/>
      <c r="B568" s="319" t="s">
        <v>2285</v>
      </c>
      <c r="C568" s="410" t="s">
        <v>2286</v>
      </c>
      <c r="D568" s="410"/>
      <c r="E568" s="216" t="s">
        <v>2303</v>
      </c>
      <c r="F568" s="679">
        <v>68</v>
      </c>
      <c r="G568" s="216" t="s">
        <v>1</v>
      </c>
      <c r="H568" s="216" t="s">
        <v>347</v>
      </c>
      <c r="I568" s="219" t="s">
        <v>372</v>
      </c>
      <c r="J568" s="240">
        <v>45161</v>
      </c>
      <c r="K568" s="240" t="s">
        <v>357</v>
      </c>
      <c r="L568" s="240" t="s">
        <v>357</v>
      </c>
      <c r="M568" s="240">
        <v>45161</v>
      </c>
      <c r="N568" s="191">
        <v>45161</v>
      </c>
      <c r="O568" s="199">
        <v>45161</v>
      </c>
      <c r="P568" s="277" t="s">
        <v>358</v>
      </c>
    </row>
    <row r="569" spans="1:16" s="104" customFormat="1" ht="19.5" customHeight="1">
      <c r="A569" s="143"/>
      <c r="B569" s="319" t="s">
        <v>2285</v>
      </c>
      <c r="C569" s="410" t="s">
        <v>2291</v>
      </c>
      <c r="D569" s="410"/>
      <c r="E569" s="216" t="s">
        <v>2307</v>
      </c>
      <c r="F569" s="679">
        <v>80</v>
      </c>
      <c r="G569" s="216" t="s">
        <v>392</v>
      </c>
      <c r="H569" s="216" t="s">
        <v>395</v>
      </c>
      <c r="I569" s="219" t="s">
        <v>372</v>
      </c>
      <c r="J569" s="240">
        <v>45161</v>
      </c>
      <c r="K569" s="240" t="s">
        <v>357</v>
      </c>
      <c r="L569" s="240" t="s">
        <v>357</v>
      </c>
      <c r="M569" s="240">
        <v>45161</v>
      </c>
      <c r="N569" s="191">
        <v>44865</v>
      </c>
      <c r="O569" s="199">
        <v>44865</v>
      </c>
      <c r="P569" s="277" t="s">
        <v>374</v>
      </c>
    </row>
    <row r="570" spans="1:16" s="104" customFormat="1" ht="19.5" customHeight="1">
      <c r="A570" s="143"/>
      <c r="B570" s="319" t="s">
        <v>2285</v>
      </c>
      <c r="C570" s="410" t="s">
        <v>2286</v>
      </c>
      <c r="D570" s="410"/>
      <c r="E570" s="216" t="s">
        <v>2315</v>
      </c>
      <c r="F570" s="679">
        <v>80</v>
      </c>
      <c r="G570" s="216" t="s">
        <v>392</v>
      </c>
      <c r="H570" s="216" t="s">
        <v>395</v>
      </c>
      <c r="I570" s="219" t="s">
        <v>372</v>
      </c>
      <c r="J570" s="240">
        <v>45161</v>
      </c>
      <c r="K570" s="240" t="s">
        <v>357</v>
      </c>
      <c r="L570" s="240" t="s">
        <v>357</v>
      </c>
      <c r="M570" s="240">
        <v>45161</v>
      </c>
      <c r="N570" s="191">
        <v>45161</v>
      </c>
      <c r="O570" s="199">
        <v>45161</v>
      </c>
      <c r="P570" s="277" t="s">
        <v>358</v>
      </c>
    </row>
    <row r="571" spans="1:16" s="104" customFormat="1" ht="19.5" customHeight="1">
      <c r="A571" s="143"/>
      <c r="B571" s="319" t="s">
        <v>2285</v>
      </c>
      <c r="C571" s="410" t="s">
        <v>2310</v>
      </c>
      <c r="D571" s="410">
        <v>3</v>
      </c>
      <c r="E571" s="216" t="s">
        <v>2311</v>
      </c>
      <c r="F571" s="679">
        <v>60</v>
      </c>
      <c r="G571" s="216" t="s">
        <v>1</v>
      </c>
      <c r="H571" s="684" t="s">
        <v>347</v>
      </c>
      <c r="I571" s="688" t="s">
        <v>402</v>
      </c>
      <c r="J571" s="240">
        <v>45317</v>
      </c>
      <c r="K571" s="240" t="s">
        <v>357</v>
      </c>
      <c r="L571" s="240" t="s">
        <v>357</v>
      </c>
      <c r="M571" s="240" t="s">
        <v>357</v>
      </c>
      <c r="N571" s="189">
        <v>45317</v>
      </c>
      <c r="O571" s="199">
        <v>45317</v>
      </c>
      <c r="P571" s="277" t="s">
        <v>358</v>
      </c>
    </row>
    <row r="572" spans="1:16" s="115" customFormat="1" ht="19.5" customHeight="1">
      <c r="A572" s="142"/>
      <c r="B572" s="690" t="s">
        <v>2319</v>
      </c>
      <c r="C572" s="735" t="s">
        <v>2320</v>
      </c>
      <c r="D572" s="735"/>
      <c r="E572" s="216" t="s">
        <v>2321</v>
      </c>
      <c r="F572" s="683">
        <v>80</v>
      </c>
      <c r="G572" s="684" t="s">
        <v>1</v>
      </c>
      <c r="H572" s="684" t="s">
        <v>347</v>
      </c>
      <c r="I572" s="685" t="s">
        <v>402</v>
      </c>
      <c r="J572" s="686">
        <v>45280</v>
      </c>
      <c r="K572" s="240" t="s">
        <v>357</v>
      </c>
      <c r="L572" s="240" t="s">
        <v>357</v>
      </c>
      <c r="M572" s="240" t="s">
        <v>357</v>
      </c>
      <c r="N572" s="687">
        <v>45280</v>
      </c>
      <c r="O572" s="199">
        <v>45280</v>
      </c>
      <c r="P572" s="277" t="s">
        <v>358</v>
      </c>
    </row>
    <row r="573" spans="1:16" s="104" customFormat="1" ht="19.5" customHeight="1" outlineLevel="2">
      <c r="A573" s="143"/>
      <c r="B573" s="378" t="s">
        <v>2319</v>
      </c>
      <c r="C573" s="228" t="s">
        <v>2995</v>
      </c>
      <c r="D573" s="228"/>
      <c r="E573" s="230" t="s">
        <v>2996</v>
      </c>
      <c r="F573" s="720">
        <v>12</v>
      </c>
      <c r="G573" s="227" t="s">
        <v>1</v>
      </c>
      <c r="H573" s="216" t="s">
        <v>371</v>
      </c>
      <c r="I573" s="216" t="s">
        <v>409</v>
      </c>
      <c r="J573" s="686" t="s">
        <v>357</v>
      </c>
      <c r="K573" s="240">
        <v>44337</v>
      </c>
      <c r="L573" s="240">
        <v>44487</v>
      </c>
      <c r="M573" s="240">
        <v>44515</v>
      </c>
      <c r="N573" s="191">
        <v>44591</v>
      </c>
      <c r="O573" s="199">
        <v>44651</v>
      </c>
      <c r="P573" s="277" t="s">
        <v>350</v>
      </c>
    </row>
    <row r="574" spans="1:16" s="104" customFormat="1" ht="24" customHeight="1" outlineLevel="2">
      <c r="A574" s="143"/>
      <c r="B574" s="378" t="s">
        <v>2319</v>
      </c>
      <c r="C574" s="228" t="s">
        <v>2325</v>
      </c>
      <c r="D574" s="228"/>
      <c r="E574" s="417" t="s">
        <v>2326</v>
      </c>
      <c r="F574" s="720">
        <v>29</v>
      </c>
      <c r="G574" s="227" t="s">
        <v>1</v>
      </c>
      <c r="H574" s="216" t="s">
        <v>957</v>
      </c>
      <c r="I574" s="216" t="s">
        <v>409</v>
      </c>
      <c r="J574" s="686" t="s">
        <v>357</v>
      </c>
      <c r="K574" s="240">
        <v>44469</v>
      </c>
      <c r="L574" s="240">
        <v>44651</v>
      </c>
      <c r="M574" s="240">
        <v>44651</v>
      </c>
      <c r="N574" s="191">
        <v>44742</v>
      </c>
      <c r="O574" s="199">
        <v>44742</v>
      </c>
      <c r="P574" s="277" t="s">
        <v>374</v>
      </c>
    </row>
    <row r="575" spans="1:16" s="107" customFormat="1" ht="12.75" customHeight="1" outlineLevel="1">
      <c r="A575" s="241"/>
      <c r="B575" s="242" t="s">
        <v>2329</v>
      </c>
      <c r="C575" s="692">
        <f>COUNTA(C506:C574)</f>
        <v>69</v>
      </c>
      <c r="D575" s="692"/>
      <c r="E575" s="242" t="s">
        <v>2330</v>
      </c>
      <c r="F575" s="195">
        <f>SUM(F506:F574)</f>
        <v>3341</v>
      </c>
      <c r="G575" s="242"/>
      <c r="H575" s="242"/>
      <c r="I575" s="693"/>
      <c r="J575" s="736"/>
      <c r="K575" s="400"/>
      <c r="L575" s="400"/>
      <c r="M575" s="400"/>
      <c r="N575" s="695"/>
      <c r="O575" s="696"/>
      <c r="P575" s="697"/>
    </row>
    <row r="576" spans="1:16" s="107" customFormat="1" ht="12.75" customHeight="1" outlineLevel="1">
      <c r="A576" s="648" t="s">
        <v>2331</v>
      </c>
      <c r="B576" s="319" t="s">
        <v>2332</v>
      </c>
      <c r="C576" s="225" t="s">
        <v>2333</v>
      </c>
      <c r="D576" s="225">
        <v>4</v>
      </c>
      <c r="E576" s="216" t="s">
        <v>2337</v>
      </c>
      <c r="F576" s="720">
        <v>37</v>
      </c>
      <c r="G576" s="227" t="s">
        <v>1</v>
      </c>
      <c r="H576" s="216" t="s">
        <v>347</v>
      </c>
      <c r="I576" s="688" t="s">
        <v>402</v>
      </c>
      <c r="J576" s="240">
        <v>45317</v>
      </c>
      <c r="K576" s="240" t="s">
        <v>357</v>
      </c>
      <c r="L576" s="240" t="s">
        <v>357</v>
      </c>
      <c r="M576" s="240" t="s">
        <v>357</v>
      </c>
      <c r="N576" s="189">
        <v>45317</v>
      </c>
      <c r="O576" s="240">
        <v>45317</v>
      </c>
      <c r="P576" s="139" t="s">
        <v>358</v>
      </c>
    </row>
    <row r="577" spans="1:16" s="107" customFormat="1" ht="12.75" customHeight="1" outlineLevel="1">
      <c r="A577" s="649"/>
      <c r="B577" s="319" t="s">
        <v>2332</v>
      </c>
      <c r="C577" s="225" t="s">
        <v>2333</v>
      </c>
      <c r="D577" s="225">
        <v>4</v>
      </c>
      <c r="E577" s="216" t="s">
        <v>2334</v>
      </c>
      <c r="F577" s="720">
        <v>37</v>
      </c>
      <c r="G577" s="227" t="s">
        <v>1</v>
      </c>
      <c r="H577" s="216" t="s">
        <v>347</v>
      </c>
      <c r="I577" s="688" t="s">
        <v>402</v>
      </c>
      <c r="J577" s="240">
        <v>45317</v>
      </c>
      <c r="K577" s="240" t="s">
        <v>357</v>
      </c>
      <c r="L577" s="240" t="s">
        <v>357</v>
      </c>
      <c r="M577" s="240" t="s">
        <v>357</v>
      </c>
      <c r="N577" s="189">
        <v>45317</v>
      </c>
      <c r="O577" s="240">
        <v>45317</v>
      </c>
      <c r="P577" s="139" t="s">
        <v>358</v>
      </c>
    </row>
    <row r="578" spans="1:16" s="107" customFormat="1" ht="12.75" customHeight="1" outlineLevel="1">
      <c r="A578" s="649"/>
      <c r="B578" s="690" t="s">
        <v>2340</v>
      </c>
      <c r="C578" s="684" t="s">
        <v>506</v>
      </c>
      <c r="D578" s="684">
        <v>5</v>
      </c>
      <c r="E578" s="216" t="s">
        <v>2997</v>
      </c>
      <c r="F578" s="720">
        <v>4</v>
      </c>
      <c r="G578" s="227" t="s">
        <v>1</v>
      </c>
      <c r="H578" s="216" t="s">
        <v>699</v>
      </c>
      <c r="I578" s="688" t="s">
        <v>402</v>
      </c>
      <c r="J578" s="240">
        <v>44777</v>
      </c>
      <c r="K578" s="240" t="s">
        <v>357</v>
      </c>
      <c r="L578" s="240" t="s">
        <v>357</v>
      </c>
      <c r="M578" s="240" t="s">
        <v>357</v>
      </c>
      <c r="N578" s="189">
        <v>44777</v>
      </c>
      <c r="O578" s="240">
        <v>44777</v>
      </c>
      <c r="P578" s="139" t="s">
        <v>358</v>
      </c>
    </row>
    <row r="579" spans="1:16" s="104" customFormat="1" ht="19.5" customHeight="1">
      <c r="A579" s="649"/>
      <c r="B579" s="319" t="s">
        <v>2340</v>
      </c>
      <c r="C579" s="225" t="s">
        <v>2341</v>
      </c>
      <c r="D579" s="225"/>
      <c r="E579" s="216" t="s">
        <v>2342</v>
      </c>
      <c r="F579" s="720">
        <v>55</v>
      </c>
      <c r="G579" s="216" t="s">
        <v>1</v>
      </c>
      <c r="H579" s="216" t="s">
        <v>347</v>
      </c>
      <c r="I579" s="219" t="s">
        <v>372</v>
      </c>
      <c r="J579" s="240">
        <v>45161</v>
      </c>
      <c r="K579" s="240" t="s">
        <v>357</v>
      </c>
      <c r="L579" s="240" t="s">
        <v>357</v>
      </c>
      <c r="M579" s="240">
        <v>45170</v>
      </c>
      <c r="N579" s="191">
        <v>45161</v>
      </c>
      <c r="O579" s="240">
        <v>45161</v>
      </c>
      <c r="P579" s="139" t="s">
        <v>374</v>
      </c>
    </row>
    <row r="580" spans="1:16" s="104" customFormat="1" ht="19.5" customHeight="1">
      <c r="A580" s="143"/>
      <c r="B580" s="319" t="s">
        <v>2340</v>
      </c>
      <c r="C580" s="225" t="s">
        <v>2341</v>
      </c>
      <c r="D580" s="225"/>
      <c r="E580" s="216" t="s">
        <v>2998</v>
      </c>
      <c r="F580" s="720">
        <v>27</v>
      </c>
      <c r="G580" s="216" t="s">
        <v>392</v>
      </c>
      <c r="H580" s="216" t="s">
        <v>693</v>
      </c>
      <c r="I580" s="219" t="s">
        <v>372</v>
      </c>
      <c r="J580" s="240">
        <v>45161</v>
      </c>
      <c r="K580" s="240" t="s">
        <v>357</v>
      </c>
      <c r="L580" s="240" t="s">
        <v>357</v>
      </c>
      <c r="M580" s="240">
        <v>44562</v>
      </c>
      <c r="N580" s="191">
        <v>44662</v>
      </c>
      <c r="O580" s="240">
        <v>44699</v>
      </c>
      <c r="P580" s="139" t="s">
        <v>374</v>
      </c>
    </row>
    <row r="581" spans="1:16" s="104" customFormat="1" ht="19.5" customHeight="1">
      <c r="A581" s="143"/>
      <c r="B581" s="319" t="s">
        <v>2340</v>
      </c>
      <c r="C581" s="225" t="s">
        <v>2341</v>
      </c>
      <c r="D581" s="225"/>
      <c r="E581" s="216" t="s">
        <v>2345</v>
      </c>
      <c r="F581" s="720">
        <v>26</v>
      </c>
      <c r="G581" s="216" t="s">
        <v>1</v>
      </c>
      <c r="H581" s="216" t="s">
        <v>347</v>
      </c>
      <c r="I581" s="219" t="s">
        <v>372</v>
      </c>
      <c r="J581" s="240">
        <v>45161</v>
      </c>
      <c r="K581" s="240" t="s">
        <v>357</v>
      </c>
      <c r="L581" s="240" t="s">
        <v>357</v>
      </c>
      <c r="M581" s="240">
        <v>45161</v>
      </c>
      <c r="N581" s="191">
        <v>45161</v>
      </c>
      <c r="O581" s="240">
        <v>45161</v>
      </c>
      <c r="P581" s="139" t="s">
        <v>358</v>
      </c>
    </row>
    <row r="582" spans="1:16" s="115" customFormat="1" ht="18.600000000000001" customHeight="1">
      <c r="A582" s="142"/>
      <c r="B582" s="690" t="s">
        <v>2340</v>
      </c>
      <c r="C582" s="684" t="s">
        <v>506</v>
      </c>
      <c r="D582" s="684"/>
      <c r="E582" s="216" t="s">
        <v>2349</v>
      </c>
      <c r="F582" s="725">
        <v>5</v>
      </c>
      <c r="G582" s="684" t="s">
        <v>392</v>
      </c>
      <c r="H582" s="684" t="s">
        <v>699</v>
      </c>
      <c r="I582" s="685" t="s">
        <v>402</v>
      </c>
      <c r="J582" s="686">
        <v>44732</v>
      </c>
      <c r="K582" s="240" t="s">
        <v>357</v>
      </c>
      <c r="L582" s="240" t="s">
        <v>357</v>
      </c>
      <c r="M582" s="240" t="s">
        <v>357</v>
      </c>
      <c r="N582" s="687">
        <v>44732</v>
      </c>
      <c r="O582" s="240">
        <v>44732</v>
      </c>
      <c r="P582" s="139" t="s">
        <v>358</v>
      </c>
    </row>
    <row r="583" spans="1:16" s="115" customFormat="1" ht="18.600000000000001" customHeight="1">
      <c r="A583" s="142"/>
      <c r="B583" s="690" t="s">
        <v>2340</v>
      </c>
      <c r="C583" s="684" t="s">
        <v>506</v>
      </c>
      <c r="D583" s="684"/>
      <c r="E583" s="216" t="s">
        <v>2999</v>
      </c>
      <c r="F583" s="725">
        <v>60</v>
      </c>
      <c r="G583" s="684" t="s">
        <v>1</v>
      </c>
      <c r="H583" s="684" t="s">
        <v>347</v>
      </c>
      <c r="I583" s="685" t="s">
        <v>402</v>
      </c>
      <c r="J583" s="686">
        <v>45280</v>
      </c>
      <c r="K583" s="240" t="s">
        <v>357</v>
      </c>
      <c r="L583" s="240" t="s">
        <v>357</v>
      </c>
      <c r="M583" s="240" t="s">
        <v>357</v>
      </c>
      <c r="N583" s="687">
        <v>45280</v>
      </c>
      <c r="O583" s="240">
        <v>45280</v>
      </c>
      <c r="P583" s="139" t="s">
        <v>358</v>
      </c>
    </row>
    <row r="584" spans="1:16" s="115" customFormat="1" ht="18.600000000000001" customHeight="1">
      <c r="A584" s="142"/>
      <c r="B584" s="319" t="s">
        <v>2340</v>
      </c>
      <c r="C584" s="225" t="s">
        <v>2341</v>
      </c>
      <c r="D584" s="225">
        <v>3</v>
      </c>
      <c r="E584" s="216" t="s">
        <v>2359</v>
      </c>
      <c r="F584" s="725">
        <v>80</v>
      </c>
      <c r="G584" s="684" t="s">
        <v>392</v>
      </c>
      <c r="H584" s="216" t="s">
        <v>395</v>
      </c>
      <c r="I584" s="688" t="s">
        <v>402</v>
      </c>
      <c r="J584" s="240">
        <v>45317</v>
      </c>
      <c r="K584" s="240" t="s">
        <v>357</v>
      </c>
      <c r="L584" s="240" t="s">
        <v>357</v>
      </c>
      <c r="M584" s="240" t="s">
        <v>357</v>
      </c>
      <c r="N584" s="189">
        <v>45317</v>
      </c>
      <c r="O584" s="240">
        <v>45317</v>
      </c>
      <c r="P584" s="139" t="s">
        <v>358</v>
      </c>
    </row>
    <row r="585" spans="1:16" s="115" customFormat="1" ht="18.600000000000001" customHeight="1">
      <c r="A585" s="142"/>
      <c r="B585" s="319" t="s">
        <v>2340</v>
      </c>
      <c r="C585" s="225" t="s">
        <v>2341</v>
      </c>
      <c r="D585" s="225">
        <v>6</v>
      </c>
      <c r="E585" s="216" t="s">
        <v>2353</v>
      </c>
      <c r="F585" s="725">
        <v>21</v>
      </c>
      <c r="G585" s="684" t="s">
        <v>1</v>
      </c>
      <c r="H585" s="216" t="s">
        <v>401</v>
      </c>
      <c r="I585" s="688" t="s">
        <v>402</v>
      </c>
      <c r="J585" s="240">
        <v>44992</v>
      </c>
      <c r="K585" s="240" t="s">
        <v>357</v>
      </c>
      <c r="L585" s="240" t="s">
        <v>357</v>
      </c>
      <c r="M585" s="240" t="s">
        <v>357</v>
      </c>
      <c r="N585" s="189">
        <v>44992</v>
      </c>
      <c r="O585" s="240">
        <v>45358</v>
      </c>
      <c r="P585" s="139" t="s">
        <v>358</v>
      </c>
    </row>
    <row r="586" spans="1:16" s="115" customFormat="1" ht="18.600000000000001" customHeight="1">
      <c r="A586" s="142"/>
      <c r="B586" s="319" t="s">
        <v>2340</v>
      </c>
      <c r="C586" s="225" t="s">
        <v>2341</v>
      </c>
      <c r="D586" s="225">
        <v>6</v>
      </c>
      <c r="E586" s="216" t="s">
        <v>3000</v>
      </c>
      <c r="F586" s="725">
        <v>2</v>
      </c>
      <c r="G586" s="684" t="s">
        <v>1</v>
      </c>
      <c r="H586" s="216" t="s">
        <v>699</v>
      </c>
      <c r="I586" s="688" t="s">
        <v>402</v>
      </c>
      <c r="J586" s="240">
        <v>44811</v>
      </c>
      <c r="K586" s="240" t="s">
        <v>357</v>
      </c>
      <c r="L586" s="240" t="s">
        <v>357</v>
      </c>
      <c r="M586" s="240" t="s">
        <v>357</v>
      </c>
      <c r="N586" s="189">
        <v>44811</v>
      </c>
      <c r="O586" s="240">
        <v>44811</v>
      </c>
      <c r="P586" s="139" t="s">
        <v>358</v>
      </c>
    </row>
    <row r="587" spans="1:16" s="115" customFormat="1" ht="18.600000000000001" customHeight="1">
      <c r="A587" s="142"/>
      <c r="B587" s="319" t="s">
        <v>2340</v>
      </c>
      <c r="C587" s="225" t="s">
        <v>2341</v>
      </c>
      <c r="D587" s="225">
        <v>6</v>
      </c>
      <c r="E587" s="216" t="s">
        <v>2353</v>
      </c>
      <c r="F587" s="725">
        <v>31</v>
      </c>
      <c r="G587" s="684" t="s">
        <v>1</v>
      </c>
      <c r="H587" s="216" t="s">
        <v>347</v>
      </c>
      <c r="I587" s="688" t="s">
        <v>402</v>
      </c>
      <c r="J587" s="240">
        <v>45358</v>
      </c>
      <c r="K587" s="240" t="s">
        <v>357</v>
      </c>
      <c r="L587" s="240" t="s">
        <v>357</v>
      </c>
      <c r="M587" s="240" t="s">
        <v>357</v>
      </c>
      <c r="N587" s="189">
        <v>45358</v>
      </c>
      <c r="O587" s="240">
        <v>45358</v>
      </c>
      <c r="P587" s="139" t="s">
        <v>358</v>
      </c>
    </row>
    <row r="588" spans="1:16" s="115" customFormat="1" ht="18.600000000000001" customHeight="1">
      <c r="A588" s="142"/>
      <c r="B588" s="690" t="s">
        <v>2363</v>
      </c>
      <c r="C588" s="682" t="s">
        <v>506</v>
      </c>
      <c r="D588" s="682">
        <v>3</v>
      </c>
      <c r="E588" s="216" t="s">
        <v>2364</v>
      </c>
      <c r="F588" s="725">
        <v>60</v>
      </c>
      <c r="G588" s="684" t="s">
        <v>1</v>
      </c>
      <c r="H588" s="684" t="s">
        <v>347</v>
      </c>
      <c r="I588" s="688" t="s">
        <v>402</v>
      </c>
      <c r="J588" s="240">
        <v>45317</v>
      </c>
      <c r="K588" s="240" t="s">
        <v>357</v>
      </c>
      <c r="L588" s="240" t="s">
        <v>357</v>
      </c>
      <c r="M588" s="240" t="s">
        <v>357</v>
      </c>
      <c r="N588" s="189">
        <v>45317</v>
      </c>
      <c r="O588" s="240">
        <v>45317</v>
      </c>
      <c r="P588" s="139" t="s">
        <v>358</v>
      </c>
    </row>
    <row r="589" spans="1:16" s="115" customFormat="1" ht="18.600000000000001" customHeight="1">
      <c r="A589" s="142"/>
      <c r="B589" s="690" t="s">
        <v>2363</v>
      </c>
      <c r="C589" s="731" t="s">
        <v>3001</v>
      </c>
      <c r="D589" s="731"/>
      <c r="E589" s="216" t="s">
        <v>2997</v>
      </c>
      <c r="F589" s="725">
        <v>31</v>
      </c>
      <c r="G589" s="684" t="s">
        <v>1</v>
      </c>
      <c r="H589" s="684" t="s">
        <v>347</v>
      </c>
      <c r="I589" s="685" t="s">
        <v>372</v>
      </c>
      <c r="J589" s="240">
        <v>45161</v>
      </c>
      <c r="K589" s="240" t="s">
        <v>357</v>
      </c>
      <c r="L589" s="240" t="s">
        <v>357</v>
      </c>
      <c r="M589" s="240">
        <v>44651</v>
      </c>
      <c r="N589" s="687">
        <v>44802</v>
      </c>
      <c r="O589" s="240">
        <v>44777</v>
      </c>
      <c r="P589" s="139" t="s">
        <v>358</v>
      </c>
    </row>
    <row r="590" spans="1:16" s="115" customFormat="1" ht="18.600000000000001" customHeight="1">
      <c r="A590" s="142"/>
      <c r="B590" s="690" t="s">
        <v>2363</v>
      </c>
      <c r="C590" s="731" t="s">
        <v>3002</v>
      </c>
      <c r="D590" s="731">
        <v>1</v>
      </c>
      <c r="E590" s="216" t="s">
        <v>3003</v>
      </c>
      <c r="F590" s="725">
        <v>8</v>
      </c>
      <c r="G590" s="684" t="s">
        <v>1</v>
      </c>
      <c r="H590" s="684" t="s">
        <v>465</v>
      </c>
      <c r="I590" s="685" t="s">
        <v>402</v>
      </c>
      <c r="J590" s="686">
        <v>44714</v>
      </c>
      <c r="K590" s="240" t="s">
        <v>357</v>
      </c>
      <c r="L590" s="240" t="s">
        <v>357</v>
      </c>
      <c r="M590" s="240" t="s">
        <v>357</v>
      </c>
      <c r="N590" s="687">
        <v>44714</v>
      </c>
      <c r="O590" s="240">
        <v>44714</v>
      </c>
      <c r="P590" s="139" t="s">
        <v>358</v>
      </c>
    </row>
    <row r="591" spans="1:16" s="115" customFormat="1" ht="18.600000000000001" customHeight="1">
      <c r="A591" s="142"/>
      <c r="B591" s="713" t="s">
        <v>2363</v>
      </c>
      <c r="C591" s="714" t="s">
        <v>2367</v>
      </c>
      <c r="D591" s="714"/>
      <c r="E591" s="216" t="s">
        <v>2368</v>
      </c>
      <c r="F591" s="742">
        <v>21</v>
      </c>
      <c r="G591" s="682" t="s">
        <v>1</v>
      </c>
      <c r="H591" s="682" t="s">
        <v>401</v>
      </c>
      <c r="I591" s="688" t="s">
        <v>402</v>
      </c>
      <c r="J591" s="707">
        <v>44915</v>
      </c>
      <c r="K591" s="240" t="s">
        <v>357</v>
      </c>
      <c r="L591" s="240" t="s">
        <v>357</v>
      </c>
      <c r="M591" s="240" t="s">
        <v>357</v>
      </c>
      <c r="N591" s="708">
        <v>44915</v>
      </c>
      <c r="O591" s="240">
        <v>44915</v>
      </c>
      <c r="P591" s="139" t="s">
        <v>358</v>
      </c>
    </row>
    <row r="592" spans="1:16" s="115" customFormat="1" ht="18.600000000000001" customHeight="1">
      <c r="A592" s="142"/>
      <c r="B592" s="713" t="s">
        <v>2363</v>
      </c>
      <c r="C592" s="714" t="s">
        <v>3004</v>
      </c>
      <c r="D592" s="714"/>
      <c r="E592" s="216" t="s">
        <v>2999</v>
      </c>
      <c r="F592" s="742">
        <v>8</v>
      </c>
      <c r="G592" s="682" t="s">
        <v>1</v>
      </c>
      <c r="H592" s="682" t="s">
        <v>465</v>
      </c>
      <c r="I592" s="688" t="s">
        <v>402</v>
      </c>
      <c r="J592" s="707">
        <v>44732</v>
      </c>
      <c r="K592" s="240" t="s">
        <v>357</v>
      </c>
      <c r="L592" s="240" t="s">
        <v>357</v>
      </c>
      <c r="M592" s="240" t="s">
        <v>357</v>
      </c>
      <c r="N592" s="708">
        <v>44732</v>
      </c>
      <c r="O592" s="240">
        <v>45280</v>
      </c>
      <c r="P592" s="139" t="s">
        <v>358</v>
      </c>
    </row>
    <row r="593" spans="1:16" s="115" customFormat="1" ht="19.5" customHeight="1">
      <c r="A593" s="142"/>
      <c r="B593" s="710" t="s">
        <v>2363</v>
      </c>
      <c r="C593" s="743" t="s">
        <v>3004</v>
      </c>
      <c r="D593" s="743"/>
      <c r="E593" s="216" t="s">
        <v>2999</v>
      </c>
      <c r="F593" s="742">
        <v>8</v>
      </c>
      <c r="G593" s="682" t="s">
        <v>1</v>
      </c>
      <c r="H593" s="682" t="s">
        <v>465</v>
      </c>
      <c r="I593" s="688" t="s">
        <v>402</v>
      </c>
      <c r="J593" s="707">
        <v>44732</v>
      </c>
      <c r="K593" s="240" t="s">
        <v>357</v>
      </c>
      <c r="L593" s="240" t="s">
        <v>357</v>
      </c>
      <c r="M593" s="240" t="s">
        <v>357</v>
      </c>
      <c r="N593" s="708">
        <v>44732</v>
      </c>
      <c r="O593" s="240">
        <v>45280</v>
      </c>
      <c r="P593" s="139" t="s">
        <v>358</v>
      </c>
    </row>
    <row r="594" spans="1:16" s="104" customFormat="1" ht="19.5" customHeight="1">
      <c r="A594" s="143"/>
      <c r="B594" s="293" t="s">
        <v>2363</v>
      </c>
      <c r="C594" s="221" t="s">
        <v>3005</v>
      </c>
      <c r="D594" s="221"/>
      <c r="E594" s="216" t="s">
        <v>3006</v>
      </c>
      <c r="F594" s="733">
        <v>28</v>
      </c>
      <c r="G594" s="222" t="s">
        <v>392</v>
      </c>
      <c r="H594" s="222" t="s">
        <v>395</v>
      </c>
      <c r="I594" s="229" t="s">
        <v>402</v>
      </c>
      <c r="J594" s="198">
        <v>45280</v>
      </c>
      <c r="K594" s="240" t="s">
        <v>357</v>
      </c>
      <c r="L594" s="240" t="s">
        <v>357</v>
      </c>
      <c r="M594" s="240" t="s">
        <v>357</v>
      </c>
      <c r="N594" s="190">
        <v>45280</v>
      </c>
      <c r="O594" s="240">
        <v>45280</v>
      </c>
      <c r="P594" s="139" t="s">
        <v>358</v>
      </c>
    </row>
    <row r="595" spans="1:16" s="115" customFormat="1" ht="19.5" customHeight="1" outlineLevel="2">
      <c r="A595" s="142"/>
      <c r="B595" s="713" t="s">
        <v>2374</v>
      </c>
      <c r="C595" s="682" t="s">
        <v>506</v>
      </c>
      <c r="D595" s="682"/>
      <c r="E595" s="216" t="s">
        <v>2375</v>
      </c>
      <c r="F595" s="706">
        <v>10</v>
      </c>
      <c r="G595" s="682" t="s">
        <v>1</v>
      </c>
      <c r="H595" s="682" t="s">
        <v>465</v>
      </c>
      <c r="I595" s="688" t="s">
        <v>402</v>
      </c>
      <c r="J595" s="707">
        <v>44732</v>
      </c>
      <c r="K595" s="240" t="s">
        <v>357</v>
      </c>
      <c r="L595" s="240" t="s">
        <v>357</v>
      </c>
      <c r="M595" s="240" t="s">
        <v>357</v>
      </c>
      <c r="N595" s="708">
        <v>44732</v>
      </c>
      <c r="O595" s="240">
        <v>44732</v>
      </c>
      <c r="P595" s="139" t="s">
        <v>358</v>
      </c>
    </row>
    <row r="596" spans="1:16" s="115" customFormat="1" ht="19.5" customHeight="1" outlineLevel="2">
      <c r="A596" s="142"/>
      <c r="B596" s="713" t="s">
        <v>2374</v>
      </c>
      <c r="C596" s="682" t="s">
        <v>506</v>
      </c>
      <c r="D596" s="682"/>
      <c r="E596" s="216" t="s">
        <v>2375</v>
      </c>
      <c r="F596" s="706">
        <v>25</v>
      </c>
      <c r="G596" s="682" t="s">
        <v>1</v>
      </c>
      <c r="H596" s="682" t="s">
        <v>465</v>
      </c>
      <c r="I596" s="688" t="s">
        <v>402</v>
      </c>
      <c r="J596" s="707">
        <v>44732</v>
      </c>
      <c r="K596" s="240" t="s">
        <v>357</v>
      </c>
      <c r="L596" s="240" t="s">
        <v>357</v>
      </c>
      <c r="M596" s="240" t="s">
        <v>357</v>
      </c>
      <c r="N596" s="708">
        <v>44732</v>
      </c>
      <c r="O596" s="240">
        <v>44732</v>
      </c>
      <c r="P596" s="139" t="s">
        <v>358</v>
      </c>
    </row>
    <row r="597" spans="1:16" s="115" customFormat="1" ht="19.5" customHeight="1" outlineLevel="2">
      <c r="A597" s="142"/>
      <c r="B597" s="713" t="s">
        <v>2379</v>
      </c>
      <c r="C597" s="682" t="s">
        <v>2396</v>
      </c>
      <c r="D597" s="682"/>
      <c r="E597" s="216" t="s">
        <v>3007</v>
      </c>
      <c r="F597" s="706">
        <v>28</v>
      </c>
      <c r="G597" s="682" t="s">
        <v>1</v>
      </c>
      <c r="H597" s="682" t="s">
        <v>371</v>
      </c>
      <c r="I597" s="688" t="s">
        <v>372</v>
      </c>
      <c r="J597" s="240">
        <v>45161</v>
      </c>
      <c r="K597" s="240" t="s">
        <v>357</v>
      </c>
      <c r="L597" s="240" t="s">
        <v>357</v>
      </c>
      <c r="M597" s="240">
        <v>44805</v>
      </c>
      <c r="N597" s="708">
        <v>44895</v>
      </c>
      <c r="O597" s="240">
        <v>44895</v>
      </c>
      <c r="P597" s="139" t="s">
        <v>374</v>
      </c>
    </row>
    <row r="598" spans="1:16" s="104" customFormat="1" ht="19.5" customHeight="1">
      <c r="A598" s="143"/>
      <c r="B598" s="293" t="s">
        <v>2379</v>
      </c>
      <c r="C598" s="221" t="s">
        <v>506</v>
      </c>
      <c r="D598" s="221">
        <v>1</v>
      </c>
      <c r="E598" s="216" t="s">
        <v>3007</v>
      </c>
      <c r="F598" s="711">
        <v>18</v>
      </c>
      <c r="G598" s="222" t="s">
        <v>1</v>
      </c>
      <c r="H598" s="222" t="s">
        <v>401</v>
      </c>
      <c r="I598" s="229" t="s">
        <v>402</v>
      </c>
      <c r="J598" s="198">
        <v>44897</v>
      </c>
      <c r="K598" s="240" t="s">
        <v>357</v>
      </c>
      <c r="L598" s="240" t="s">
        <v>357</v>
      </c>
      <c r="M598" s="240" t="s">
        <v>357</v>
      </c>
      <c r="N598" s="190">
        <v>44897</v>
      </c>
      <c r="O598" s="240">
        <v>44895</v>
      </c>
      <c r="P598" s="139" t="s">
        <v>374</v>
      </c>
    </row>
    <row r="599" spans="1:16" s="115" customFormat="1" ht="19.5" customHeight="1">
      <c r="A599" s="142"/>
      <c r="B599" s="710" t="s">
        <v>2379</v>
      </c>
      <c r="C599" s="682" t="s">
        <v>506</v>
      </c>
      <c r="D599" s="682"/>
      <c r="E599" s="216" t="s">
        <v>2390</v>
      </c>
      <c r="F599" s="706">
        <v>34</v>
      </c>
      <c r="G599" s="682" t="s">
        <v>1</v>
      </c>
      <c r="H599" s="682" t="s">
        <v>401</v>
      </c>
      <c r="I599" s="688" t="s">
        <v>402</v>
      </c>
      <c r="J599" s="707">
        <v>44915</v>
      </c>
      <c r="K599" s="240" t="s">
        <v>357</v>
      </c>
      <c r="L599" s="240" t="s">
        <v>357</v>
      </c>
      <c r="M599" s="240" t="s">
        <v>357</v>
      </c>
      <c r="N599" s="708">
        <v>44915</v>
      </c>
      <c r="O599" s="240">
        <v>44915</v>
      </c>
      <c r="P599" s="139" t="s">
        <v>358</v>
      </c>
    </row>
    <row r="600" spans="1:16" s="115" customFormat="1" ht="19.5" customHeight="1">
      <c r="A600" s="142"/>
      <c r="B600" s="710" t="s">
        <v>2379</v>
      </c>
      <c r="C600" s="682" t="s">
        <v>506</v>
      </c>
      <c r="D600" s="682">
        <v>3</v>
      </c>
      <c r="E600" s="216" t="s">
        <v>2380</v>
      </c>
      <c r="F600" s="706">
        <v>80</v>
      </c>
      <c r="G600" s="682" t="s">
        <v>392</v>
      </c>
      <c r="H600" s="222" t="s">
        <v>395</v>
      </c>
      <c r="I600" s="688" t="s">
        <v>402</v>
      </c>
      <c r="J600" s="240">
        <v>45317</v>
      </c>
      <c r="K600" s="240" t="s">
        <v>357</v>
      </c>
      <c r="L600" s="240" t="s">
        <v>357</v>
      </c>
      <c r="M600" s="240" t="s">
        <v>357</v>
      </c>
      <c r="N600" s="189">
        <v>45317</v>
      </c>
      <c r="O600" s="240">
        <v>45317</v>
      </c>
      <c r="P600" s="139" t="s">
        <v>358</v>
      </c>
    </row>
    <row r="601" spans="1:16" s="115" customFormat="1" ht="19.5" customHeight="1">
      <c r="A601" s="142"/>
      <c r="B601" s="710" t="s">
        <v>2379</v>
      </c>
      <c r="C601" s="682" t="s">
        <v>506</v>
      </c>
      <c r="D601" s="682">
        <v>3</v>
      </c>
      <c r="E601" s="216" t="s">
        <v>2384</v>
      </c>
      <c r="F601" s="706">
        <v>80</v>
      </c>
      <c r="G601" s="682" t="s">
        <v>1</v>
      </c>
      <c r="H601" s="684" t="s">
        <v>347</v>
      </c>
      <c r="I601" s="688" t="s">
        <v>402</v>
      </c>
      <c r="J601" s="240">
        <v>45317</v>
      </c>
      <c r="K601" s="240" t="s">
        <v>357</v>
      </c>
      <c r="L601" s="240" t="s">
        <v>357</v>
      </c>
      <c r="M601" s="240" t="s">
        <v>357</v>
      </c>
      <c r="N601" s="189">
        <v>45317</v>
      </c>
      <c r="O601" s="240">
        <v>45317</v>
      </c>
      <c r="P601" s="139" t="s">
        <v>358</v>
      </c>
    </row>
    <row r="602" spans="1:16" s="115" customFormat="1" ht="19.5" customHeight="1">
      <c r="A602" s="142"/>
      <c r="B602" s="710" t="s">
        <v>2379</v>
      </c>
      <c r="C602" s="682" t="s">
        <v>506</v>
      </c>
      <c r="D602" s="682">
        <v>3</v>
      </c>
      <c r="E602" s="216" t="s">
        <v>2387</v>
      </c>
      <c r="F602" s="706">
        <v>98</v>
      </c>
      <c r="G602" s="682" t="s">
        <v>392</v>
      </c>
      <c r="H602" s="684" t="s">
        <v>395</v>
      </c>
      <c r="I602" s="688" t="s">
        <v>402</v>
      </c>
      <c r="J602" s="240">
        <v>45317</v>
      </c>
      <c r="K602" s="240" t="s">
        <v>357</v>
      </c>
      <c r="L602" s="240" t="s">
        <v>357</v>
      </c>
      <c r="M602" s="240" t="s">
        <v>357</v>
      </c>
      <c r="N602" s="189">
        <v>45317</v>
      </c>
      <c r="O602" s="240">
        <v>45317</v>
      </c>
      <c r="P602" s="139" t="s">
        <v>358</v>
      </c>
    </row>
    <row r="603" spans="1:16" s="115" customFormat="1" ht="19.5" customHeight="1">
      <c r="A603" s="142"/>
      <c r="B603" s="710" t="s">
        <v>2379</v>
      </c>
      <c r="C603" s="682" t="s">
        <v>506</v>
      </c>
      <c r="D603" s="682">
        <v>1</v>
      </c>
      <c r="E603" s="216" t="s">
        <v>3008</v>
      </c>
      <c r="F603" s="706">
        <v>20</v>
      </c>
      <c r="G603" s="682" t="s">
        <v>392</v>
      </c>
      <c r="H603" s="684" t="s">
        <v>3009</v>
      </c>
      <c r="I603" s="689" t="s">
        <v>402</v>
      </c>
      <c r="J603" s="156">
        <v>44768</v>
      </c>
      <c r="K603" s="240" t="s">
        <v>357</v>
      </c>
      <c r="L603" s="240" t="s">
        <v>357</v>
      </c>
      <c r="M603" s="240" t="s">
        <v>357</v>
      </c>
      <c r="N603" s="157">
        <v>44768</v>
      </c>
      <c r="O603" s="240">
        <v>44768</v>
      </c>
      <c r="P603" s="139" t="s">
        <v>358</v>
      </c>
    </row>
    <row r="604" spans="1:16" s="115" customFormat="1" ht="19.5" customHeight="1">
      <c r="A604" s="142"/>
      <c r="B604" s="710" t="s">
        <v>2379</v>
      </c>
      <c r="C604" s="682" t="s">
        <v>506</v>
      </c>
      <c r="D604" s="682">
        <v>3</v>
      </c>
      <c r="E604" s="216" t="s">
        <v>3010</v>
      </c>
      <c r="F604" s="706">
        <v>63</v>
      </c>
      <c r="G604" s="682" t="s">
        <v>392</v>
      </c>
      <c r="H604" s="684" t="s">
        <v>395</v>
      </c>
      <c r="I604" s="688" t="s">
        <v>402</v>
      </c>
      <c r="J604" s="240">
        <v>45317</v>
      </c>
      <c r="K604" s="240" t="s">
        <v>357</v>
      </c>
      <c r="L604" s="240" t="s">
        <v>357</v>
      </c>
      <c r="M604" s="240" t="s">
        <v>357</v>
      </c>
      <c r="N604" s="189">
        <v>45317</v>
      </c>
      <c r="O604" s="240">
        <v>45317</v>
      </c>
      <c r="P604" s="139" t="s">
        <v>358</v>
      </c>
    </row>
    <row r="605" spans="1:16" s="104" customFormat="1" ht="19.5" customHeight="1" outlineLevel="2">
      <c r="A605" s="143"/>
      <c r="B605" s="291" t="s">
        <v>2399</v>
      </c>
      <c r="C605" s="220" t="s">
        <v>3011</v>
      </c>
      <c r="D605" s="220"/>
      <c r="E605" s="216" t="s">
        <v>3012</v>
      </c>
      <c r="F605" s="711">
        <v>8</v>
      </c>
      <c r="G605" s="222" t="s">
        <v>1</v>
      </c>
      <c r="H605" s="684" t="s">
        <v>699</v>
      </c>
      <c r="I605" s="229" t="s">
        <v>402</v>
      </c>
      <c r="J605" s="198">
        <v>44732</v>
      </c>
      <c r="K605" s="240" t="s">
        <v>357</v>
      </c>
      <c r="L605" s="240" t="s">
        <v>357</v>
      </c>
      <c r="M605" s="240" t="s">
        <v>357</v>
      </c>
      <c r="N605" s="190">
        <v>44732</v>
      </c>
      <c r="O605" s="240">
        <v>44732</v>
      </c>
      <c r="P605" s="139" t="s">
        <v>358</v>
      </c>
    </row>
    <row r="606" spans="1:16" s="115" customFormat="1" ht="19.5" customHeight="1" outlineLevel="2">
      <c r="A606" s="142"/>
      <c r="B606" s="709" t="s">
        <v>2399</v>
      </c>
      <c r="C606" s="739" t="s">
        <v>3013</v>
      </c>
      <c r="D606" s="739"/>
      <c r="E606" s="216" t="s">
        <v>2400</v>
      </c>
      <c r="F606" s="706">
        <v>49</v>
      </c>
      <c r="G606" s="682" t="s">
        <v>1</v>
      </c>
      <c r="H606" s="684" t="s">
        <v>401</v>
      </c>
      <c r="I606" s="688" t="s">
        <v>402</v>
      </c>
      <c r="J606" s="707">
        <v>44915</v>
      </c>
      <c r="K606" s="240" t="s">
        <v>357</v>
      </c>
      <c r="L606" s="240" t="s">
        <v>357</v>
      </c>
      <c r="M606" s="240" t="s">
        <v>357</v>
      </c>
      <c r="N606" s="708">
        <v>44915</v>
      </c>
      <c r="O606" s="240">
        <v>44915</v>
      </c>
      <c r="P606" s="139" t="s">
        <v>358</v>
      </c>
    </row>
    <row r="607" spans="1:16" s="115" customFormat="1" ht="19.5" customHeight="1" outlineLevel="2">
      <c r="A607" s="142"/>
      <c r="B607" s="709" t="s">
        <v>2399</v>
      </c>
      <c r="C607" s="739" t="s">
        <v>2404</v>
      </c>
      <c r="D607" s="739"/>
      <c r="E607" s="216" t="s">
        <v>2400</v>
      </c>
      <c r="F607" s="706">
        <v>36</v>
      </c>
      <c r="G607" s="682" t="s">
        <v>1</v>
      </c>
      <c r="H607" s="684" t="s">
        <v>401</v>
      </c>
      <c r="I607" s="688" t="s">
        <v>402</v>
      </c>
      <c r="J607" s="707">
        <v>44915</v>
      </c>
      <c r="K607" s="240" t="s">
        <v>357</v>
      </c>
      <c r="L607" s="240" t="s">
        <v>357</v>
      </c>
      <c r="M607" s="240" t="s">
        <v>357</v>
      </c>
      <c r="N607" s="708">
        <v>44915</v>
      </c>
      <c r="O607" s="240">
        <v>44915</v>
      </c>
      <c r="P607" s="139" t="s">
        <v>358</v>
      </c>
    </row>
    <row r="608" spans="1:16" s="115" customFormat="1" ht="19.5" customHeight="1" outlineLevel="2">
      <c r="A608" s="142"/>
      <c r="B608" s="709" t="s">
        <v>2399</v>
      </c>
      <c r="C608" s="739" t="s">
        <v>2408</v>
      </c>
      <c r="D608" s="739"/>
      <c r="E608" s="216" t="s">
        <v>2409</v>
      </c>
      <c r="F608" s="706">
        <v>77</v>
      </c>
      <c r="G608" s="682" t="s">
        <v>1</v>
      </c>
      <c r="H608" s="684" t="s">
        <v>347</v>
      </c>
      <c r="I608" s="688">
        <v>2013</v>
      </c>
      <c r="J608" s="686" t="s">
        <v>357</v>
      </c>
      <c r="K608" s="240">
        <v>44718</v>
      </c>
      <c r="L608" s="240">
        <v>44718</v>
      </c>
      <c r="M608" s="240">
        <v>44865</v>
      </c>
      <c r="N608" s="708">
        <v>44865</v>
      </c>
      <c r="O608" s="240">
        <v>44865</v>
      </c>
      <c r="P608" s="139" t="s">
        <v>374</v>
      </c>
    </row>
    <row r="609" spans="1:16" s="115" customFormat="1" ht="19.5" customHeight="1" outlineLevel="2">
      <c r="A609" s="142"/>
      <c r="B609" s="709" t="s">
        <v>2413</v>
      </c>
      <c r="C609" s="739" t="s">
        <v>2414</v>
      </c>
      <c r="D609" s="739"/>
      <c r="E609" s="216" t="s">
        <v>2415</v>
      </c>
      <c r="F609" s="706">
        <v>8</v>
      </c>
      <c r="G609" s="682" t="s">
        <v>1</v>
      </c>
      <c r="H609" s="684" t="s">
        <v>371</v>
      </c>
      <c r="I609" s="688">
        <v>2013</v>
      </c>
      <c r="J609" s="686" t="s">
        <v>357</v>
      </c>
      <c r="K609" s="240">
        <v>44358</v>
      </c>
      <c r="L609" s="240">
        <v>44703</v>
      </c>
      <c r="M609" s="240">
        <v>44703</v>
      </c>
      <c r="N609" s="708">
        <v>44703</v>
      </c>
      <c r="O609" s="240">
        <v>44703</v>
      </c>
      <c r="P609" s="139" t="s">
        <v>350</v>
      </c>
    </row>
    <row r="610" spans="1:16" s="115" customFormat="1" ht="19.5" customHeight="1" outlineLevel="2">
      <c r="A610" s="142"/>
      <c r="B610" s="709" t="s">
        <v>2413</v>
      </c>
      <c r="C610" s="739" t="s">
        <v>2414</v>
      </c>
      <c r="D610" s="739"/>
      <c r="E610" s="216" t="s">
        <v>2419</v>
      </c>
      <c r="F610" s="706">
        <v>64</v>
      </c>
      <c r="G610" s="682" t="s">
        <v>1</v>
      </c>
      <c r="H610" s="684" t="s">
        <v>347</v>
      </c>
      <c r="I610" s="688">
        <v>2013</v>
      </c>
      <c r="J610" s="686" t="s">
        <v>357</v>
      </c>
      <c r="K610" s="240">
        <v>44473</v>
      </c>
      <c r="L610" s="240">
        <v>44865</v>
      </c>
      <c r="M610" s="240">
        <v>44865</v>
      </c>
      <c r="N610" s="708">
        <v>44865</v>
      </c>
      <c r="O610" s="240">
        <v>44865</v>
      </c>
      <c r="P610" s="139" t="s">
        <v>374</v>
      </c>
    </row>
    <row r="611" spans="1:16" s="115" customFormat="1" ht="19.5" customHeight="1" outlineLevel="2">
      <c r="A611" s="142"/>
      <c r="B611" s="709" t="s">
        <v>2413</v>
      </c>
      <c r="C611" s="739" t="s">
        <v>2414</v>
      </c>
      <c r="D611" s="739"/>
      <c r="E611" s="216" t="s">
        <v>3014</v>
      </c>
      <c r="F611" s="706">
        <v>80</v>
      </c>
      <c r="G611" s="682" t="s">
        <v>1</v>
      </c>
      <c r="H611" s="684" t="s">
        <v>347</v>
      </c>
      <c r="I611" s="688">
        <v>2011</v>
      </c>
      <c r="J611" s="686" t="s">
        <v>357</v>
      </c>
      <c r="K611" s="240">
        <v>44452</v>
      </c>
      <c r="L611" s="240">
        <v>44592</v>
      </c>
      <c r="M611" s="240">
        <v>44641</v>
      </c>
      <c r="N611" s="708">
        <v>44641</v>
      </c>
      <c r="O611" s="240">
        <v>44641</v>
      </c>
      <c r="P611" s="139" t="s">
        <v>350</v>
      </c>
    </row>
    <row r="612" spans="1:16" s="104" customFormat="1" ht="19.5" customHeight="1" outlineLevel="2">
      <c r="A612" s="143"/>
      <c r="B612" s="291" t="s">
        <v>2413</v>
      </c>
      <c r="C612" s="220" t="s">
        <v>2414</v>
      </c>
      <c r="D612" s="220"/>
      <c r="E612" s="217" t="s">
        <v>2421</v>
      </c>
      <c r="F612" s="711">
        <v>80</v>
      </c>
      <c r="G612" s="222" t="s">
        <v>1</v>
      </c>
      <c r="H612" s="684" t="s">
        <v>347</v>
      </c>
      <c r="I612" s="229">
        <v>2013</v>
      </c>
      <c r="J612" s="686" t="s">
        <v>357</v>
      </c>
      <c r="K612" s="240">
        <v>44452</v>
      </c>
      <c r="L612" s="240">
        <v>44851</v>
      </c>
      <c r="M612" s="240">
        <v>44851</v>
      </c>
      <c r="N612" s="190">
        <v>44851</v>
      </c>
      <c r="O612" s="240">
        <v>44851</v>
      </c>
      <c r="P612" s="139" t="s">
        <v>374</v>
      </c>
    </row>
    <row r="613" spans="1:16" s="104" customFormat="1" ht="19.5" customHeight="1" outlineLevel="2">
      <c r="A613" s="143"/>
      <c r="B613" s="291" t="s">
        <v>2413</v>
      </c>
      <c r="C613" s="220" t="s">
        <v>2432</v>
      </c>
      <c r="D613" s="220"/>
      <c r="E613" s="216" t="s">
        <v>2429</v>
      </c>
      <c r="F613" s="711">
        <v>100</v>
      </c>
      <c r="G613" s="222" t="s">
        <v>1</v>
      </c>
      <c r="H613" s="684" t="s">
        <v>347</v>
      </c>
      <c r="I613" s="229" t="s">
        <v>402</v>
      </c>
      <c r="J613" s="198">
        <v>45280</v>
      </c>
      <c r="K613" s="240" t="s">
        <v>357</v>
      </c>
      <c r="L613" s="240" t="s">
        <v>357</v>
      </c>
      <c r="M613" s="240" t="s">
        <v>357</v>
      </c>
      <c r="N613" s="190">
        <v>45280</v>
      </c>
      <c r="O613" s="240">
        <v>45280</v>
      </c>
      <c r="P613" s="139" t="s">
        <v>358</v>
      </c>
    </row>
    <row r="614" spans="1:16" s="104" customFormat="1" ht="19.5" customHeight="1" outlineLevel="2">
      <c r="A614" s="143"/>
      <c r="B614" s="291" t="s">
        <v>2413</v>
      </c>
      <c r="C614" s="220" t="s">
        <v>2428</v>
      </c>
      <c r="D614" s="220"/>
      <c r="E614" s="216" t="s">
        <v>2429</v>
      </c>
      <c r="F614" s="711">
        <v>100</v>
      </c>
      <c r="G614" s="222" t="s">
        <v>1</v>
      </c>
      <c r="H614" s="684" t="s">
        <v>347</v>
      </c>
      <c r="I614" s="229" t="s">
        <v>402</v>
      </c>
      <c r="J614" s="198">
        <v>45280</v>
      </c>
      <c r="K614" s="240" t="s">
        <v>357</v>
      </c>
      <c r="L614" s="240" t="s">
        <v>357</v>
      </c>
      <c r="M614" s="240" t="s">
        <v>357</v>
      </c>
      <c r="N614" s="190">
        <v>45280</v>
      </c>
      <c r="O614" s="240">
        <v>45280</v>
      </c>
      <c r="P614" s="139" t="s">
        <v>358</v>
      </c>
    </row>
    <row r="615" spans="1:16" s="104" customFormat="1" ht="19.5" customHeight="1" outlineLevel="2">
      <c r="A615" s="143"/>
      <c r="B615" s="318" t="s">
        <v>2413</v>
      </c>
      <c r="C615" s="215" t="s">
        <v>2425</v>
      </c>
      <c r="D615" s="215"/>
      <c r="E615" s="216" t="s">
        <v>3015</v>
      </c>
      <c r="F615" s="679">
        <v>18</v>
      </c>
      <c r="G615" s="216" t="s">
        <v>392</v>
      </c>
      <c r="H615" s="684" t="s">
        <v>465</v>
      </c>
      <c r="I615" s="219" t="s">
        <v>402</v>
      </c>
      <c r="J615" s="199">
        <v>44732</v>
      </c>
      <c r="K615" s="240" t="s">
        <v>357</v>
      </c>
      <c r="L615" s="240" t="s">
        <v>357</v>
      </c>
      <c r="M615" s="240" t="s">
        <v>357</v>
      </c>
      <c r="N615" s="191">
        <v>44732</v>
      </c>
      <c r="O615" s="240">
        <v>44732</v>
      </c>
      <c r="P615" s="139" t="s">
        <v>358</v>
      </c>
    </row>
    <row r="616" spans="1:16" s="104" customFormat="1" ht="19.5" customHeight="1" outlineLevel="2">
      <c r="A616" s="143"/>
      <c r="B616" s="318" t="s">
        <v>2413</v>
      </c>
      <c r="C616" s="215" t="s">
        <v>2425</v>
      </c>
      <c r="D616" s="215">
        <v>2</v>
      </c>
      <c r="E616" s="216" t="s">
        <v>2426</v>
      </c>
      <c r="F616" s="679">
        <v>80</v>
      </c>
      <c r="G616" s="682" t="s">
        <v>392</v>
      </c>
      <c r="H616" s="684" t="s">
        <v>395</v>
      </c>
      <c r="I616" s="688" t="s">
        <v>402</v>
      </c>
      <c r="J616" s="240">
        <v>45326</v>
      </c>
      <c r="K616" s="240" t="s">
        <v>357</v>
      </c>
      <c r="L616" s="240" t="s">
        <v>357</v>
      </c>
      <c r="M616" s="240" t="s">
        <v>357</v>
      </c>
      <c r="N616" s="189">
        <v>45326</v>
      </c>
      <c r="O616" s="240">
        <v>45326</v>
      </c>
      <c r="P616" s="139" t="s">
        <v>358</v>
      </c>
    </row>
    <row r="617" spans="1:16" s="104" customFormat="1" ht="19.5" customHeight="1" outlineLevel="2">
      <c r="A617" s="143"/>
      <c r="B617" s="318" t="s">
        <v>2435</v>
      </c>
      <c r="C617" s="215" t="s">
        <v>2436</v>
      </c>
      <c r="D617" s="215">
        <v>1</v>
      </c>
      <c r="E617" s="216" t="s">
        <v>3016</v>
      </c>
      <c r="F617" s="679">
        <v>20</v>
      </c>
      <c r="G617" s="216" t="s">
        <v>392</v>
      </c>
      <c r="H617" s="684" t="s">
        <v>465</v>
      </c>
      <c r="I617" s="219" t="s">
        <v>402</v>
      </c>
      <c r="J617" s="199">
        <v>44714</v>
      </c>
      <c r="K617" s="240" t="s">
        <v>357</v>
      </c>
      <c r="L617" s="240" t="s">
        <v>357</v>
      </c>
      <c r="M617" s="240" t="s">
        <v>357</v>
      </c>
      <c r="N617" s="191">
        <v>44714</v>
      </c>
      <c r="O617" s="240">
        <v>44714</v>
      </c>
      <c r="P617" s="139" t="s">
        <v>358</v>
      </c>
    </row>
    <row r="618" spans="1:16" s="104" customFormat="1" ht="19.5" customHeight="1" outlineLevel="2">
      <c r="A618" s="143"/>
      <c r="B618" s="318" t="s">
        <v>2435</v>
      </c>
      <c r="C618" s="215" t="s">
        <v>3017</v>
      </c>
      <c r="D618" s="215"/>
      <c r="E618" s="216" t="s">
        <v>3018</v>
      </c>
      <c r="F618" s="679">
        <v>80</v>
      </c>
      <c r="G618" s="216" t="s">
        <v>1</v>
      </c>
      <c r="H618" s="684" t="s">
        <v>347</v>
      </c>
      <c r="I618" s="219">
        <v>2013</v>
      </c>
      <c r="J618" s="686" t="s">
        <v>357</v>
      </c>
      <c r="K618" s="240">
        <v>44585</v>
      </c>
      <c r="L618" s="240">
        <v>44711</v>
      </c>
      <c r="M618" s="240">
        <v>44788</v>
      </c>
      <c r="N618" s="191">
        <v>44788</v>
      </c>
      <c r="O618" s="240">
        <v>44788</v>
      </c>
      <c r="P618" s="139" t="s">
        <v>350</v>
      </c>
    </row>
    <row r="619" spans="1:16" s="104" customFormat="1" ht="19.5" customHeight="1" outlineLevel="2">
      <c r="A619" s="143"/>
      <c r="B619" s="318" t="s">
        <v>2435</v>
      </c>
      <c r="C619" s="215" t="s">
        <v>3019</v>
      </c>
      <c r="D619" s="215"/>
      <c r="E619" s="216" t="s">
        <v>3020</v>
      </c>
      <c r="F619" s="679">
        <v>80</v>
      </c>
      <c r="G619" s="216" t="s">
        <v>1</v>
      </c>
      <c r="H619" s="684" t="s">
        <v>347</v>
      </c>
      <c r="I619" s="219">
        <v>2011</v>
      </c>
      <c r="J619" s="686" t="s">
        <v>357</v>
      </c>
      <c r="K619" s="240">
        <v>44603</v>
      </c>
      <c r="L619" s="240">
        <v>44712</v>
      </c>
      <c r="M619" s="240">
        <v>44712</v>
      </c>
      <c r="N619" s="191">
        <v>44804</v>
      </c>
      <c r="O619" s="240">
        <v>44804</v>
      </c>
      <c r="P619" s="139" t="s">
        <v>350</v>
      </c>
    </row>
    <row r="620" spans="1:16" s="104" customFormat="1" ht="33.75" customHeight="1" outlineLevel="2">
      <c r="A620" s="143"/>
      <c r="B620" s="318" t="s">
        <v>2435</v>
      </c>
      <c r="C620" s="215" t="s">
        <v>2436</v>
      </c>
      <c r="D620" s="215"/>
      <c r="E620" s="216" t="s">
        <v>2437</v>
      </c>
      <c r="F620" s="679">
        <v>80</v>
      </c>
      <c r="G620" s="216" t="s">
        <v>1</v>
      </c>
      <c r="H620" s="684" t="s">
        <v>347</v>
      </c>
      <c r="I620" s="219">
        <v>2013</v>
      </c>
      <c r="J620" s="686" t="s">
        <v>357</v>
      </c>
      <c r="K620" s="240">
        <v>44803</v>
      </c>
      <c r="L620" s="240">
        <v>44803</v>
      </c>
      <c r="M620" s="240">
        <v>44803</v>
      </c>
      <c r="N620" s="191">
        <v>44803</v>
      </c>
      <c r="O620" s="240">
        <v>44803</v>
      </c>
      <c r="P620" s="139" t="s">
        <v>374</v>
      </c>
    </row>
    <row r="621" spans="1:16" s="115" customFormat="1" ht="12" outlineLevel="2">
      <c r="A621" s="142"/>
      <c r="B621" s="698" t="s">
        <v>2435</v>
      </c>
      <c r="C621" s="684" t="s">
        <v>2436</v>
      </c>
      <c r="D621" s="684"/>
      <c r="E621" s="216" t="s">
        <v>2441</v>
      </c>
      <c r="F621" s="683">
        <v>99</v>
      </c>
      <c r="G621" s="684" t="s">
        <v>1</v>
      </c>
      <c r="H621" s="684" t="s">
        <v>347</v>
      </c>
      <c r="I621" s="685" t="s">
        <v>402</v>
      </c>
      <c r="J621" s="686">
        <v>45280</v>
      </c>
      <c r="K621" s="240" t="s">
        <v>357</v>
      </c>
      <c r="L621" s="240" t="s">
        <v>357</v>
      </c>
      <c r="M621" s="240" t="s">
        <v>357</v>
      </c>
      <c r="N621" s="687">
        <v>45280</v>
      </c>
      <c r="O621" s="240">
        <v>45280</v>
      </c>
      <c r="P621" s="139" t="s">
        <v>358</v>
      </c>
    </row>
    <row r="622" spans="1:16" s="115" customFormat="1" ht="12" outlineLevel="2">
      <c r="A622" s="142"/>
      <c r="B622" s="698" t="s">
        <v>2435</v>
      </c>
      <c r="C622" s="684" t="s">
        <v>2444</v>
      </c>
      <c r="D622" s="684"/>
      <c r="E622" s="216" t="s">
        <v>2445</v>
      </c>
      <c r="F622" s="683">
        <v>62</v>
      </c>
      <c r="G622" s="684" t="s">
        <v>1</v>
      </c>
      <c r="H622" s="684" t="s">
        <v>347</v>
      </c>
      <c r="I622" s="685">
        <v>2013</v>
      </c>
      <c r="J622" s="686" t="s">
        <v>357</v>
      </c>
      <c r="K622" s="240">
        <v>44440</v>
      </c>
      <c r="L622" s="240">
        <v>44651</v>
      </c>
      <c r="M622" s="240">
        <v>44651</v>
      </c>
      <c r="N622" s="687">
        <v>44805</v>
      </c>
      <c r="O622" s="240">
        <v>44805</v>
      </c>
      <c r="P622" s="139" t="s">
        <v>358</v>
      </c>
    </row>
    <row r="623" spans="1:16" s="115" customFormat="1" ht="12" outlineLevel="2">
      <c r="A623" s="142"/>
      <c r="B623" s="698" t="s">
        <v>2435</v>
      </c>
      <c r="C623" s="684" t="s">
        <v>2436</v>
      </c>
      <c r="D623" s="684"/>
      <c r="E623" s="216" t="s">
        <v>2450</v>
      </c>
      <c r="F623" s="683">
        <v>70</v>
      </c>
      <c r="G623" s="684" t="s">
        <v>392</v>
      </c>
      <c r="H623" s="684" t="s">
        <v>395</v>
      </c>
      <c r="I623" s="685" t="s">
        <v>402</v>
      </c>
      <c r="J623" s="686">
        <v>45280</v>
      </c>
      <c r="K623" s="240" t="s">
        <v>357</v>
      </c>
      <c r="L623" s="240" t="s">
        <v>357</v>
      </c>
      <c r="M623" s="240" t="s">
        <v>357</v>
      </c>
      <c r="N623" s="687">
        <v>45280</v>
      </c>
      <c r="O623" s="240">
        <v>45280</v>
      </c>
      <c r="P623" s="139" t="s">
        <v>358</v>
      </c>
    </row>
    <row r="624" spans="1:16" s="115" customFormat="1" ht="29.25" outlineLevel="2">
      <c r="A624" s="142"/>
      <c r="B624" s="698" t="s">
        <v>2435</v>
      </c>
      <c r="C624" s="216" t="s">
        <v>506</v>
      </c>
      <c r="D624" s="216">
        <v>4</v>
      </c>
      <c r="E624" s="216" t="s">
        <v>2441</v>
      </c>
      <c r="F624" s="683">
        <v>18</v>
      </c>
      <c r="G624" s="216" t="s">
        <v>1</v>
      </c>
      <c r="H624" s="684" t="s">
        <v>401</v>
      </c>
      <c r="I624" s="689" t="s">
        <v>402</v>
      </c>
      <c r="J624" s="240">
        <v>44952</v>
      </c>
      <c r="K624" s="240" t="s">
        <v>357</v>
      </c>
      <c r="L624" s="240" t="s">
        <v>357</v>
      </c>
      <c r="M624" s="240" t="s">
        <v>357</v>
      </c>
      <c r="N624" s="189">
        <v>44952</v>
      </c>
      <c r="O624" s="240">
        <v>45280</v>
      </c>
      <c r="P624" s="139" t="s">
        <v>358</v>
      </c>
    </row>
    <row r="625" spans="1:16" s="115" customFormat="1" ht="12" outlineLevel="2">
      <c r="A625" s="142"/>
      <c r="B625" s="318" t="s">
        <v>2454</v>
      </c>
      <c r="C625" s="216" t="s">
        <v>506</v>
      </c>
      <c r="D625" s="216">
        <v>3</v>
      </c>
      <c r="E625" s="216" t="s">
        <v>2455</v>
      </c>
      <c r="F625" s="683">
        <v>44</v>
      </c>
      <c r="G625" s="216" t="s">
        <v>1</v>
      </c>
      <c r="H625" s="684" t="s">
        <v>347</v>
      </c>
      <c r="I625" s="688" t="s">
        <v>402</v>
      </c>
      <c r="J625" s="240">
        <v>45317</v>
      </c>
      <c r="K625" s="240" t="s">
        <v>357</v>
      </c>
      <c r="L625" s="240" t="s">
        <v>357</v>
      </c>
      <c r="M625" s="240" t="s">
        <v>357</v>
      </c>
      <c r="N625" s="189">
        <v>45317</v>
      </c>
      <c r="O625" s="240">
        <v>45317</v>
      </c>
      <c r="P625" s="139" t="s">
        <v>358</v>
      </c>
    </row>
    <row r="626" spans="1:16" s="115" customFormat="1" ht="12" outlineLevel="2">
      <c r="A626" s="142"/>
      <c r="B626" s="318" t="s">
        <v>2454</v>
      </c>
      <c r="C626" s="216" t="s">
        <v>506</v>
      </c>
      <c r="D626" s="216">
        <v>4</v>
      </c>
      <c r="E626" s="216" t="s">
        <v>2458</v>
      </c>
      <c r="F626" s="683">
        <v>80</v>
      </c>
      <c r="G626" s="684" t="s">
        <v>392</v>
      </c>
      <c r="H626" s="684" t="s">
        <v>2461</v>
      </c>
      <c r="I626" s="688" t="s">
        <v>402</v>
      </c>
      <c r="J626" s="240">
        <v>45317</v>
      </c>
      <c r="K626" s="240" t="s">
        <v>357</v>
      </c>
      <c r="L626" s="240" t="s">
        <v>357</v>
      </c>
      <c r="M626" s="240" t="s">
        <v>357</v>
      </c>
      <c r="N626" s="189">
        <v>45317</v>
      </c>
      <c r="O626" s="240">
        <v>45317</v>
      </c>
      <c r="P626" s="139" t="s">
        <v>358</v>
      </c>
    </row>
    <row r="627" spans="1:16" s="104" customFormat="1" ht="18.600000000000001" customHeight="1" outlineLevel="2">
      <c r="A627" s="143"/>
      <c r="B627" s="318" t="s">
        <v>2454</v>
      </c>
      <c r="C627" s="215" t="s">
        <v>3021</v>
      </c>
      <c r="D627" s="215"/>
      <c r="E627" s="216" t="s">
        <v>3022</v>
      </c>
      <c r="F627" s="679">
        <v>27</v>
      </c>
      <c r="G627" s="216" t="s">
        <v>1</v>
      </c>
      <c r="H627" s="684" t="s">
        <v>371</v>
      </c>
      <c r="I627" s="219">
        <v>2013</v>
      </c>
      <c r="J627" s="686" t="s">
        <v>357</v>
      </c>
      <c r="K627" s="240">
        <v>44431</v>
      </c>
      <c r="L627" s="240">
        <v>44538</v>
      </c>
      <c r="M627" s="240">
        <v>44565</v>
      </c>
      <c r="N627" s="191">
        <v>44679</v>
      </c>
      <c r="O627" s="240">
        <v>44679</v>
      </c>
      <c r="P627" s="139" t="s">
        <v>350</v>
      </c>
    </row>
    <row r="628" spans="1:16" s="115" customFormat="1" ht="18.600000000000001" customHeight="1" outlineLevel="2">
      <c r="A628" s="142"/>
      <c r="B628" s="680" t="s">
        <v>2462</v>
      </c>
      <c r="C628" s="681" t="s">
        <v>3023</v>
      </c>
      <c r="D628" s="681"/>
      <c r="E628" s="216" t="s">
        <v>3024</v>
      </c>
      <c r="F628" s="683">
        <v>13</v>
      </c>
      <c r="G628" s="684" t="s">
        <v>392</v>
      </c>
      <c r="H628" s="684" t="s">
        <v>465</v>
      </c>
      <c r="I628" s="685" t="s">
        <v>402</v>
      </c>
      <c r="J628" s="686">
        <v>44732</v>
      </c>
      <c r="K628" s="240" t="s">
        <v>357</v>
      </c>
      <c r="L628" s="240" t="s">
        <v>357</v>
      </c>
      <c r="M628" s="240" t="s">
        <v>357</v>
      </c>
      <c r="N628" s="687">
        <v>44732</v>
      </c>
      <c r="O628" s="240">
        <v>44732</v>
      </c>
      <c r="P628" s="139" t="s">
        <v>358</v>
      </c>
    </row>
    <row r="629" spans="1:16" s="115" customFormat="1" ht="18.600000000000001" customHeight="1" outlineLevel="2">
      <c r="A629" s="142"/>
      <c r="B629" s="680" t="s">
        <v>2462</v>
      </c>
      <c r="C629" s="681" t="s">
        <v>2463</v>
      </c>
      <c r="D629" s="681">
        <v>3</v>
      </c>
      <c r="E629" s="216" t="s">
        <v>2464</v>
      </c>
      <c r="F629" s="683">
        <v>100</v>
      </c>
      <c r="G629" s="684" t="s">
        <v>392</v>
      </c>
      <c r="H629" s="684" t="s">
        <v>395</v>
      </c>
      <c r="I629" s="688" t="s">
        <v>402</v>
      </c>
      <c r="J629" s="240">
        <v>45317</v>
      </c>
      <c r="K629" s="240" t="s">
        <v>357</v>
      </c>
      <c r="L629" s="240" t="s">
        <v>357</v>
      </c>
      <c r="M629" s="240" t="s">
        <v>357</v>
      </c>
      <c r="N629" s="189">
        <v>45317</v>
      </c>
      <c r="O629" s="240">
        <v>45317</v>
      </c>
      <c r="P629" s="139" t="s">
        <v>358</v>
      </c>
    </row>
    <row r="630" spans="1:16" s="115" customFormat="1" ht="18.600000000000001" customHeight="1" outlineLevel="2">
      <c r="A630" s="142"/>
      <c r="B630" s="680" t="s">
        <v>2474</v>
      </c>
      <c r="C630" s="681" t="s">
        <v>3025</v>
      </c>
      <c r="D630" s="681">
        <v>4</v>
      </c>
      <c r="E630" s="216" t="s">
        <v>3026</v>
      </c>
      <c r="F630" s="683">
        <v>20</v>
      </c>
      <c r="G630" s="684" t="s">
        <v>392</v>
      </c>
      <c r="H630" s="684" t="s">
        <v>465</v>
      </c>
      <c r="I630" s="689" t="s">
        <v>402</v>
      </c>
      <c r="J630" s="156">
        <v>44768</v>
      </c>
      <c r="K630" s="240" t="s">
        <v>357</v>
      </c>
      <c r="L630" s="240" t="s">
        <v>357</v>
      </c>
      <c r="M630" s="240" t="s">
        <v>357</v>
      </c>
      <c r="N630" s="157">
        <v>44768</v>
      </c>
      <c r="O630" s="240">
        <v>44768</v>
      </c>
      <c r="P630" s="139" t="s">
        <v>358</v>
      </c>
    </row>
    <row r="631" spans="1:16" s="115" customFormat="1" ht="18.600000000000001" customHeight="1" outlineLevel="2">
      <c r="A631" s="142"/>
      <c r="B631" s="680" t="s">
        <v>2474</v>
      </c>
      <c r="C631" s="681" t="s">
        <v>3025</v>
      </c>
      <c r="D631" s="681">
        <v>3</v>
      </c>
      <c r="E631" s="216" t="s">
        <v>3027</v>
      </c>
      <c r="F631" s="683">
        <v>20</v>
      </c>
      <c r="G631" s="684" t="s">
        <v>392</v>
      </c>
      <c r="H631" s="684" t="s">
        <v>465</v>
      </c>
      <c r="I631" s="689" t="s">
        <v>402</v>
      </c>
      <c r="J631" s="156">
        <v>44768</v>
      </c>
      <c r="K631" s="240" t="s">
        <v>357</v>
      </c>
      <c r="L631" s="240" t="s">
        <v>357</v>
      </c>
      <c r="M631" s="240" t="s">
        <v>357</v>
      </c>
      <c r="N631" s="157">
        <v>44768</v>
      </c>
      <c r="O631" s="240">
        <v>44768</v>
      </c>
      <c r="P631" s="139" t="s">
        <v>358</v>
      </c>
    </row>
    <row r="632" spans="1:16" s="115" customFormat="1" ht="18.600000000000001" customHeight="1" outlineLevel="2">
      <c r="A632" s="142"/>
      <c r="B632" s="680" t="s">
        <v>2474</v>
      </c>
      <c r="C632" s="681" t="s">
        <v>3025</v>
      </c>
      <c r="D632" s="681">
        <v>2</v>
      </c>
      <c r="E632" s="216" t="s">
        <v>3028</v>
      </c>
      <c r="F632" s="683">
        <v>20</v>
      </c>
      <c r="G632" s="684" t="s">
        <v>392</v>
      </c>
      <c r="H632" s="684" t="s">
        <v>465</v>
      </c>
      <c r="I632" s="689" t="s">
        <v>402</v>
      </c>
      <c r="J632" s="156">
        <v>44768</v>
      </c>
      <c r="K632" s="240" t="s">
        <v>357</v>
      </c>
      <c r="L632" s="240" t="s">
        <v>357</v>
      </c>
      <c r="M632" s="240" t="s">
        <v>357</v>
      </c>
      <c r="N632" s="157">
        <v>44768</v>
      </c>
      <c r="O632" s="240">
        <v>44768</v>
      </c>
      <c r="P632" s="139" t="s">
        <v>358</v>
      </c>
    </row>
    <row r="633" spans="1:16" s="115" customFormat="1" ht="18.600000000000001" customHeight="1" outlineLevel="2">
      <c r="A633" s="142"/>
      <c r="B633" s="680" t="s">
        <v>2474</v>
      </c>
      <c r="C633" s="681" t="s">
        <v>2475</v>
      </c>
      <c r="D633" s="681"/>
      <c r="E633" s="216" t="s">
        <v>2476</v>
      </c>
      <c r="F633" s="683">
        <v>100</v>
      </c>
      <c r="G633" s="684" t="s">
        <v>392</v>
      </c>
      <c r="H633" s="684" t="s">
        <v>395</v>
      </c>
      <c r="I633" s="685" t="s">
        <v>402</v>
      </c>
      <c r="J633" s="686">
        <v>45280</v>
      </c>
      <c r="K633" s="240" t="s">
        <v>357</v>
      </c>
      <c r="L633" s="240" t="s">
        <v>357</v>
      </c>
      <c r="M633" s="240" t="s">
        <v>357</v>
      </c>
      <c r="N633" s="687">
        <v>45280</v>
      </c>
      <c r="O633" s="240">
        <v>45280</v>
      </c>
      <c r="P633" s="139" t="s">
        <v>358</v>
      </c>
    </row>
    <row r="634" spans="1:16" s="115" customFormat="1" ht="18.600000000000001" customHeight="1" outlineLevel="2">
      <c r="A634" s="142"/>
      <c r="B634" s="680" t="s">
        <v>2474</v>
      </c>
      <c r="C634" s="681" t="s">
        <v>3029</v>
      </c>
      <c r="D634" s="681"/>
      <c r="E634" s="216" t="s">
        <v>3030</v>
      </c>
      <c r="F634" s="683">
        <v>7</v>
      </c>
      <c r="G634" s="684" t="s">
        <v>392</v>
      </c>
      <c r="H634" s="684" t="s">
        <v>465</v>
      </c>
      <c r="I634" s="685" t="s">
        <v>402</v>
      </c>
      <c r="J634" s="686">
        <v>44732</v>
      </c>
      <c r="K634" s="240" t="s">
        <v>357</v>
      </c>
      <c r="L634" s="240" t="s">
        <v>357</v>
      </c>
      <c r="M634" s="240" t="s">
        <v>357</v>
      </c>
      <c r="N634" s="687">
        <v>44732</v>
      </c>
      <c r="O634" s="240">
        <v>44732</v>
      </c>
      <c r="P634" s="139" t="s">
        <v>358</v>
      </c>
    </row>
    <row r="635" spans="1:16" s="115" customFormat="1" ht="18.600000000000001" customHeight="1" outlineLevel="2">
      <c r="A635" s="142"/>
      <c r="B635" s="680" t="s">
        <v>2474</v>
      </c>
      <c r="C635" s="681" t="s">
        <v>2475</v>
      </c>
      <c r="D635" s="681"/>
      <c r="E635" s="216" t="s">
        <v>2480</v>
      </c>
      <c r="F635" s="683">
        <v>100</v>
      </c>
      <c r="G635" s="684" t="s">
        <v>392</v>
      </c>
      <c r="H635" s="684" t="s">
        <v>395</v>
      </c>
      <c r="I635" s="685" t="s">
        <v>402</v>
      </c>
      <c r="J635" s="686">
        <v>45280</v>
      </c>
      <c r="K635" s="240" t="s">
        <v>357</v>
      </c>
      <c r="L635" s="240" t="s">
        <v>357</v>
      </c>
      <c r="M635" s="240" t="s">
        <v>357</v>
      </c>
      <c r="N635" s="687">
        <v>45280</v>
      </c>
      <c r="O635" s="240">
        <v>45280</v>
      </c>
      <c r="P635" s="139" t="s">
        <v>358</v>
      </c>
    </row>
    <row r="636" spans="1:16" s="115" customFormat="1" ht="18.600000000000001" customHeight="1" outlineLevel="2">
      <c r="A636" s="142"/>
      <c r="B636" s="680" t="s">
        <v>2474</v>
      </c>
      <c r="C636" s="681" t="s">
        <v>2475</v>
      </c>
      <c r="D636" s="681"/>
      <c r="E636" s="216" t="s">
        <v>3031</v>
      </c>
      <c r="F636" s="683">
        <v>13</v>
      </c>
      <c r="G636" s="684" t="s">
        <v>392</v>
      </c>
      <c r="H636" s="684" t="s">
        <v>699</v>
      </c>
      <c r="I636" s="685" t="s">
        <v>402</v>
      </c>
      <c r="J636" s="686">
        <v>44732</v>
      </c>
      <c r="K636" s="240" t="s">
        <v>357</v>
      </c>
      <c r="L636" s="240" t="s">
        <v>357</v>
      </c>
      <c r="M636" s="240" t="s">
        <v>357</v>
      </c>
      <c r="N636" s="687">
        <v>44732</v>
      </c>
      <c r="O636" s="240">
        <v>44732</v>
      </c>
      <c r="P636" s="139" t="s">
        <v>358</v>
      </c>
    </row>
    <row r="637" spans="1:16" s="115" customFormat="1" ht="18.600000000000001" customHeight="1" outlineLevel="2">
      <c r="A637" s="142"/>
      <c r="B637" s="680" t="s">
        <v>2487</v>
      </c>
      <c r="C637" s="216" t="s">
        <v>2488</v>
      </c>
      <c r="D637" s="216"/>
      <c r="E637" s="216" t="s">
        <v>2489</v>
      </c>
      <c r="F637" s="683">
        <v>18</v>
      </c>
      <c r="G637" s="684" t="s">
        <v>1</v>
      </c>
      <c r="H637" s="684" t="s">
        <v>401</v>
      </c>
      <c r="I637" s="685" t="s">
        <v>402</v>
      </c>
      <c r="J637" s="686">
        <v>44915</v>
      </c>
      <c r="K637" s="240" t="s">
        <v>357</v>
      </c>
      <c r="L637" s="240" t="s">
        <v>357</v>
      </c>
      <c r="M637" s="240" t="s">
        <v>357</v>
      </c>
      <c r="N637" s="687">
        <v>44915</v>
      </c>
      <c r="O637" s="240">
        <v>44915</v>
      </c>
      <c r="P637" s="139" t="s">
        <v>358</v>
      </c>
    </row>
    <row r="638" spans="1:16" s="104" customFormat="1" ht="19.5" customHeight="1" outlineLevel="2">
      <c r="A638" s="143"/>
      <c r="B638" s="318" t="s">
        <v>2487</v>
      </c>
      <c r="C638" s="215" t="s">
        <v>2493</v>
      </c>
      <c r="D638" s="215"/>
      <c r="E638" s="216" t="s">
        <v>2494</v>
      </c>
      <c r="F638" s="679">
        <v>80</v>
      </c>
      <c r="G638" s="216" t="s">
        <v>1</v>
      </c>
      <c r="H638" s="684" t="s">
        <v>347</v>
      </c>
      <c r="I638" s="219">
        <v>2013</v>
      </c>
      <c r="J638" s="686" t="s">
        <v>357</v>
      </c>
      <c r="K638" s="240">
        <v>44702</v>
      </c>
      <c r="L638" s="240">
        <v>44802</v>
      </c>
      <c r="M638" s="240">
        <v>44802</v>
      </c>
      <c r="N638" s="191">
        <v>44802</v>
      </c>
      <c r="O638" s="240">
        <v>44802</v>
      </c>
      <c r="P638" s="139" t="s">
        <v>374</v>
      </c>
    </row>
    <row r="639" spans="1:16" s="104" customFormat="1" ht="19.5" customHeight="1" outlineLevel="2">
      <c r="A639" s="143"/>
      <c r="B639" s="318" t="s">
        <v>2487</v>
      </c>
      <c r="C639" s="215" t="s">
        <v>2498</v>
      </c>
      <c r="D639" s="215"/>
      <c r="E639" s="216" t="s">
        <v>2499</v>
      </c>
      <c r="F639" s="679">
        <v>80</v>
      </c>
      <c r="G639" s="216" t="s">
        <v>392</v>
      </c>
      <c r="H639" s="684" t="s">
        <v>395</v>
      </c>
      <c r="I639" s="219" t="s">
        <v>348</v>
      </c>
      <c r="J639" s="240">
        <v>44605</v>
      </c>
      <c r="K639" s="240">
        <v>44743</v>
      </c>
      <c r="L639" s="240">
        <v>44743</v>
      </c>
      <c r="M639" s="240">
        <v>44743</v>
      </c>
      <c r="N639" s="191">
        <v>44743</v>
      </c>
      <c r="O639" s="240">
        <v>44834</v>
      </c>
      <c r="P639" s="139" t="s">
        <v>374</v>
      </c>
    </row>
    <row r="640" spans="1:16" s="104" customFormat="1" ht="19.5" customHeight="1" outlineLevel="2">
      <c r="A640" s="143"/>
      <c r="B640" s="323" t="s">
        <v>2487</v>
      </c>
      <c r="C640" s="215" t="s">
        <v>2498</v>
      </c>
      <c r="D640" s="215"/>
      <c r="E640" s="216" t="s">
        <v>2503</v>
      </c>
      <c r="F640" s="679">
        <v>80</v>
      </c>
      <c r="G640" s="216" t="s">
        <v>1</v>
      </c>
      <c r="H640" s="684" t="s">
        <v>347</v>
      </c>
      <c r="I640" s="219">
        <v>2013</v>
      </c>
      <c r="J640" s="686" t="s">
        <v>357</v>
      </c>
      <c r="K640" s="240">
        <v>44862</v>
      </c>
      <c r="L640" s="240">
        <v>44862</v>
      </c>
      <c r="M640" s="240">
        <v>44862</v>
      </c>
      <c r="N640" s="191">
        <v>45107</v>
      </c>
      <c r="O640" s="240">
        <v>45107</v>
      </c>
      <c r="P640" s="139" t="s">
        <v>374</v>
      </c>
    </row>
    <row r="641" spans="1:16" s="104" customFormat="1" ht="19.5" customHeight="1" outlineLevel="2">
      <c r="A641" s="143"/>
      <c r="B641" s="405" t="s">
        <v>2487</v>
      </c>
      <c r="C641" s="216" t="s">
        <v>3032</v>
      </c>
      <c r="D641" s="216"/>
      <c r="E641" s="216" t="s">
        <v>3033</v>
      </c>
      <c r="F641" s="679">
        <v>60</v>
      </c>
      <c r="G641" s="216" t="s">
        <v>1</v>
      </c>
      <c r="H641" s="684" t="s">
        <v>347</v>
      </c>
      <c r="I641" s="219">
        <v>2013</v>
      </c>
      <c r="J641" s="686" t="s">
        <v>357</v>
      </c>
      <c r="K641" s="240">
        <v>44473</v>
      </c>
      <c r="L641" s="240">
        <v>44576</v>
      </c>
      <c r="M641" s="240">
        <v>44620</v>
      </c>
      <c r="N641" s="191">
        <v>44712</v>
      </c>
      <c r="O641" s="240">
        <v>44712</v>
      </c>
      <c r="P641" s="139" t="s">
        <v>350</v>
      </c>
    </row>
    <row r="642" spans="1:16" s="115" customFormat="1" ht="19.5" customHeight="1" outlineLevel="2">
      <c r="A642" s="142"/>
      <c r="B642" s="698" t="s">
        <v>2507</v>
      </c>
      <c r="C642" s="216" t="s">
        <v>1220</v>
      </c>
      <c r="D642" s="216"/>
      <c r="E642" s="216" t="s">
        <v>1221</v>
      </c>
      <c r="F642" s="683">
        <v>7</v>
      </c>
      <c r="G642" s="684" t="s">
        <v>1</v>
      </c>
      <c r="H642" s="684" t="s">
        <v>371</v>
      </c>
      <c r="I642" s="685" t="s">
        <v>372</v>
      </c>
      <c r="J642" s="240">
        <v>45161</v>
      </c>
      <c r="K642" s="240" t="s">
        <v>357</v>
      </c>
      <c r="L642" s="240" t="s">
        <v>357</v>
      </c>
      <c r="M642" s="240">
        <v>44592</v>
      </c>
      <c r="N642" s="687">
        <v>44651</v>
      </c>
      <c r="O642" s="240">
        <v>44634</v>
      </c>
      <c r="P642" s="139" t="s">
        <v>350</v>
      </c>
    </row>
    <row r="643" spans="1:16" s="115" customFormat="1" ht="19.5" customHeight="1" outlineLevel="2">
      <c r="A643" s="142"/>
      <c r="B643" s="698" t="s">
        <v>2507</v>
      </c>
      <c r="C643" s="684" t="s">
        <v>2508</v>
      </c>
      <c r="D643" s="684"/>
      <c r="E643" s="216" t="s">
        <v>2509</v>
      </c>
      <c r="F643" s="683">
        <v>21</v>
      </c>
      <c r="G643" s="684" t="s">
        <v>1</v>
      </c>
      <c r="H643" s="684" t="s">
        <v>371</v>
      </c>
      <c r="I643" s="685" t="s">
        <v>372</v>
      </c>
      <c r="J643" s="240">
        <v>45161</v>
      </c>
      <c r="K643" s="240" t="s">
        <v>357</v>
      </c>
      <c r="L643" s="240" t="s">
        <v>357</v>
      </c>
      <c r="M643" s="240">
        <v>44866</v>
      </c>
      <c r="N643" s="687">
        <v>44879</v>
      </c>
      <c r="O643" s="240">
        <v>44879</v>
      </c>
      <c r="P643" s="139" t="s">
        <v>374</v>
      </c>
    </row>
    <row r="644" spans="1:16" s="104" customFormat="1" ht="19.5" customHeight="1" outlineLevel="2">
      <c r="A644" s="143"/>
      <c r="B644" s="323" t="s">
        <v>2507</v>
      </c>
      <c r="C644" s="216" t="s">
        <v>2513</v>
      </c>
      <c r="D644" s="216"/>
      <c r="E644" s="216" t="s">
        <v>2514</v>
      </c>
      <c r="F644" s="678">
        <v>100</v>
      </c>
      <c r="G644" s="216" t="s">
        <v>392</v>
      </c>
      <c r="H644" s="684" t="s">
        <v>395</v>
      </c>
      <c r="I644" s="219" t="s">
        <v>402</v>
      </c>
      <c r="J644" s="199">
        <v>45280</v>
      </c>
      <c r="K644" s="240" t="s">
        <v>357</v>
      </c>
      <c r="L644" s="240" t="s">
        <v>357</v>
      </c>
      <c r="M644" s="240" t="s">
        <v>357</v>
      </c>
      <c r="N644" s="191">
        <v>45280</v>
      </c>
      <c r="O644" s="240">
        <v>45280</v>
      </c>
      <c r="P644" s="139" t="s">
        <v>358</v>
      </c>
    </row>
    <row r="645" spans="1:16" s="104" customFormat="1" ht="19.5" customHeight="1">
      <c r="A645" s="143"/>
      <c r="B645" s="404" t="s">
        <v>2507</v>
      </c>
      <c r="C645" s="216" t="s">
        <v>2517</v>
      </c>
      <c r="D645" s="216"/>
      <c r="E645" s="216" t="s">
        <v>2518</v>
      </c>
      <c r="F645" s="711">
        <v>100</v>
      </c>
      <c r="G645" s="222" t="s">
        <v>392</v>
      </c>
      <c r="H645" s="684" t="s">
        <v>395</v>
      </c>
      <c r="I645" s="229" t="s">
        <v>402</v>
      </c>
      <c r="J645" s="198">
        <v>45280</v>
      </c>
      <c r="K645" s="240" t="s">
        <v>357</v>
      </c>
      <c r="L645" s="240" t="s">
        <v>357</v>
      </c>
      <c r="M645" s="240" t="s">
        <v>357</v>
      </c>
      <c r="N645" s="190">
        <v>45280</v>
      </c>
      <c r="O645" s="240">
        <v>45280</v>
      </c>
      <c r="P645" s="139" t="s">
        <v>358</v>
      </c>
    </row>
    <row r="646" spans="1:16" s="115" customFormat="1" ht="19.5" customHeight="1">
      <c r="A646" s="142"/>
      <c r="B646" s="710" t="s">
        <v>2522</v>
      </c>
      <c r="C646" s="743" t="s">
        <v>2523</v>
      </c>
      <c r="D646" s="743"/>
      <c r="E646" s="216" t="s">
        <v>2524</v>
      </c>
      <c r="F646" s="706">
        <v>40</v>
      </c>
      <c r="G646" s="682" t="s">
        <v>1</v>
      </c>
      <c r="H646" s="684" t="s">
        <v>401</v>
      </c>
      <c r="I646" s="688" t="s">
        <v>402</v>
      </c>
      <c r="J646" s="707">
        <v>44915</v>
      </c>
      <c r="K646" s="240" t="s">
        <v>357</v>
      </c>
      <c r="L646" s="240" t="s">
        <v>357</v>
      </c>
      <c r="M646" s="240" t="s">
        <v>357</v>
      </c>
      <c r="N646" s="708">
        <v>44915</v>
      </c>
      <c r="O646" s="240">
        <v>44915</v>
      </c>
      <c r="P646" s="139" t="s">
        <v>358</v>
      </c>
    </row>
    <row r="647" spans="1:16" s="115" customFormat="1" ht="19.5" customHeight="1">
      <c r="A647" s="142"/>
      <c r="B647" s="718" t="s">
        <v>2522</v>
      </c>
      <c r="C647" s="744" t="s">
        <v>2523</v>
      </c>
      <c r="D647" s="744"/>
      <c r="E647" s="216" t="s">
        <v>2524</v>
      </c>
      <c r="F647" s="700">
        <v>5</v>
      </c>
      <c r="G647" s="684" t="s">
        <v>1</v>
      </c>
      <c r="H647" s="684" t="s">
        <v>401</v>
      </c>
      <c r="I647" s="685" t="s">
        <v>402</v>
      </c>
      <c r="J647" s="686">
        <v>44915</v>
      </c>
      <c r="K647" s="240" t="s">
        <v>357</v>
      </c>
      <c r="L647" s="240" t="s">
        <v>357</v>
      </c>
      <c r="M647" s="240" t="s">
        <v>357</v>
      </c>
      <c r="N647" s="687">
        <v>44915</v>
      </c>
      <c r="O647" s="240">
        <v>44915</v>
      </c>
      <c r="P647" s="139" t="s">
        <v>358</v>
      </c>
    </row>
    <row r="648" spans="1:16" s="115" customFormat="1" ht="19.5" customHeight="1">
      <c r="A648" s="142"/>
      <c r="B648" s="718" t="s">
        <v>2522</v>
      </c>
      <c r="C648" s="744" t="s">
        <v>2523</v>
      </c>
      <c r="D648" s="744"/>
      <c r="E648" s="216" t="s">
        <v>3034</v>
      </c>
      <c r="F648" s="700">
        <v>60</v>
      </c>
      <c r="G648" s="684" t="s">
        <v>1</v>
      </c>
      <c r="H648" s="684" t="s">
        <v>347</v>
      </c>
      <c r="I648" s="685">
        <v>2013</v>
      </c>
      <c r="J648" s="686" t="s">
        <v>357</v>
      </c>
      <c r="K648" s="240">
        <v>44494</v>
      </c>
      <c r="L648" s="240">
        <v>44651</v>
      </c>
      <c r="M648" s="240">
        <v>44651</v>
      </c>
      <c r="N648" s="687">
        <v>44669</v>
      </c>
      <c r="O648" s="240">
        <v>44669</v>
      </c>
      <c r="P648" s="139" t="s">
        <v>350</v>
      </c>
    </row>
    <row r="649" spans="1:16" s="104" customFormat="1" ht="19.5" customHeight="1">
      <c r="A649" s="143"/>
      <c r="B649" s="405" t="s">
        <v>2522</v>
      </c>
      <c r="C649" s="744" t="s">
        <v>2523</v>
      </c>
      <c r="D649" s="744"/>
      <c r="E649" s="216" t="s">
        <v>2531</v>
      </c>
      <c r="F649" s="678">
        <v>20</v>
      </c>
      <c r="G649" s="216" t="s">
        <v>1</v>
      </c>
      <c r="H649" s="684" t="s">
        <v>465</v>
      </c>
      <c r="I649" s="219" t="s">
        <v>402</v>
      </c>
      <c r="J649" s="199">
        <v>44714</v>
      </c>
      <c r="K649" s="240" t="s">
        <v>357</v>
      </c>
      <c r="L649" s="240" t="s">
        <v>357</v>
      </c>
      <c r="M649" s="240" t="s">
        <v>357</v>
      </c>
      <c r="N649" s="191">
        <v>44714</v>
      </c>
      <c r="O649" s="240">
        <v>44714</v>
      </c>
      <c r="P649" s="139" t="s">
        <v>358</v>
      </c>
    </row>
    <row r="650" spans="1:16" s="115" customFormat="1" ht="19.5" customHeight="1">
      <c r="A650" s="142"/>
      <c r="B650" s="718" t="s">
        <v>2522</v>
      </c>
      <c r="C650" s="216" t="s">
        <v>2535</v>
      </c>
      <c r="D650" s="216"/>
      <c r="E650" s="217" t="s">
        <v>2536</v>
      </c>
      <c r="F650" s="683">
        <v>70</v>
      </c>
      <c r="G650" s="684" t="s">
        <v>1</v>
      </c>
      <c r="H650" s="684" t="s">
        <v>347</v>
      </c>
      <c r="I650" s="685" t="s">
        <v>402</v>
      </c>
      <c r="J650" s="686">
        <v>45280</v>
      </c>
      <c r="K650" s="240" t="s">
        <v>357</v>
      </c>
      <c r="L650" s="240" t="s">
        <v>357</v>
      </c>
      <c r="M650" s="240" t="s">
        <v>357</v>
      </c>
      <c r="N650" s="687">
        <v>45280</v>
      </c>
      <c r="O650" s="240">
        <v>45280</v>
      </c>
      <c r="P650" s="139" t="s">
        <v>358</v>
      </c>
    </row>
    <row r="651" spans="1:16" s="104" customFormat="1" ht="25.35" customHeight="1" outlineLevel="2">
      <c r="A651" s="143"/>
      <c r="B651" s="323" t="s">
        <v>2540</v>
      </c>
      <c r="C651" s="216" t="s">
        <v>2541</v>
      </c>
      <c r="D651" s="216"/>
      <c r="E651" s="216" t="s">
        <v>2542</v>
      </c>
      <c r="F651" s="679">
        <v>80</v>
      </c>
      <c r="G651" s="216" t="s">
        <v>1</v>
      </c>
      <c r="H651" s="684" t="s">
        <v>347</v>
      </c>
      <c r="I651" s="219">
        <v>2013</v>
      </c>
      <c r="J651" s="686" t="s">
        <v>357</v>
      </c>
      <c r="K651" s="240">
        <v>44865</v>
      </c>
      <c r="L651" s="240">
        <v>44865</v>
      </c>
      <c r="M651" s="240">
        <v>44865</v>
      </c>
      <c r="N651" s="191">
        <v>44942</v>
      </c>
      <c r="O651" s="240">
        <v>44942</v>
      </c>
      <c r="P651" s="139" t="s">
        <v>374</v>
      </c>
    </row>
    <row r="652" spans="1:16" s="104" customFormat="1" ht="19.5" customHeight="1" outlineLevel="2">
      <c r="A652" s="143"/>
      <c r="B652" s="323" t="s">
        <v>2540</v>
      </c>
      <c r="C652" s="216" t="s">
        <v>2546</v>
      </c>
      <c r="D652" s="216"/>
      <c r="E652" s="216" t="s">
        <v>2547</v>
      </c>
      <c r="F652" s="679">
        <v>80</v>
      </c>
      <c r="G652" s="216" t="s">
        <v>1</v>
      </c>
      <c r="H652" s="684" t="s">
        <v>347</v>
      </c>
      <c r="I652" s="219" t="s">
        <v>372</v>
      </c>
      <c r="J652" s="240">
        <v>45161</v>
      </c>
      <c r="K652" s="240" t="s">
        <v>357</v>
      </c>
      <c r="L652" s="240" t="s">
        <v>357</v>
      </c>
      <c r="M652" s="240">
        <v>45017</v>
      </c>
      <c r="N652" s="191">
        <v>45017</v>
      </c>
      <c r="O652" s="240">
        <v>45017</v>
      </c>
      <c r="P652" s="139" t="s">
        <v>374</v>
      </c>
    </row>
    <row r="653" spans="1:16" s="104" customFormat="1" ht="19.5" customHeight="1" outlineLevel="2">
      <c r="A653" s="143"/>
      <c r="B653" s="323" t="s">
        <v>2540</v>
      </c>
      <c r="C653" s="216" t="s">
        <v>2546</v>
      </c>
      <c r="D653" s="216"/>
      <c r="E653" s="216" t="s">
        <v>2551</v>
      </c>
      <c r="F653" s="679">
        <v>80</v>
      </c>
      <c r="G653" s="216" t="s">
        <v>1</v>
      </c>
      <c r="H653" s="684" t="s">
        <v>347</v>
      </c>
      <c r="I653" s="219" t="s">
        <v>372</v>
      </c>
      <c r="J653" s="240">
        <v>45161</v>
      </c>
      <c r="K653" s="240" t="s">
        <v>357</v>
      </c>
      <c r="L653" s="240" t="s">
        <v>357</v>
      </c>
      <c r="M653" s="240">
        <v>45047</v>
      </c>
      <c r="N653" s="191">
        <v>45047</v>
      </c>
      <c r="O653" s="240">
        <v>45047</v>
      </c>
      <c r="P653" s="139" t="s">
        <v>358</v>
      </c>
    </row>
    <row r="654" spans="1:16" s="104" customFormat="1" ht="19.5" customHeight="1" outlineLevel="2">
      <c r="A654" s="143"/>
      <c r="B654" s="323" t="s">
        <v>2540</v>
      </c>
      <c r="C654" s="216" t="s">
        <v>2541</v>
      </c>
      <c r="D654" s="216"/>
      <c r="E654" s="216" t="s">
        <v>2554</v>
      </c>
      <c r="F654" s="679">
        <v>80</v>
      </c>
      <c r="G654" s="216" t="s">
        <v>392</v>
      </c>
      <c r="H654" s="684" t="s">
        <v>395</v>
      </c>
      <c r="I654" s="219" t="s">
        <v>372</v>
      </c>
      <c r="J654" s="240">
        <v>45161</v>
      </c>
      <c r="K654" s="240" t="s">
        <v>357</v>
      </c>
      <c r="L654" s="240" t="s">
        <v>357</v>
      </c>
      <c r="M654" s="240">
        <v>44805</v>
      </c>
      <c r="N654" s="191">
        <v>44900</v>
      </c>
      <c r="O654" s="240">
        <v>44900</v>
      </c>
      <c r="P654" s="139" t="s">
        <v>358</v>
      </c>
    </row>
    <row r="655" spans="1:16" s="104" customFormat="1" ht="19.5" customHeight="1" outlineLevel="2">
      <c r="A655" s="143"/>
      <c r="B655" s="323" t="s">
        <v>2540</v>
      </c>
      <c r="C655" s="216" t="s">
        <v>2558</v>
      </c>
      <c r="D655" s="216"/>
      <c r="E655" s="216" t="s">
        <v>2559</v>
      </c>
      <c r="F655" s="679">
        <v>80</v>
      </c>
      <c r="G655" s="216" t="s">
        <v>392</v>
      </c>
      <c r="H655" s="684" t="s">
        <v>395</v>
      </c>
      <c r="I655" s="219" t="s">
        <v>372</v>
      </c>
      <c r="J655" s="240">
        <v>45161</v>
      </c>
      <c r="K655" s="240" t="s">
        <v>357</v>
      </c>
      <c r="L655" s="240" t="s">
        <v>357</v>
      </c>
      <c r="M655" s="240">
        <v>45170</v>
      </c>
      <c r="N655" s="191">
        <v>45161</v>
      </c>
      <c r="O655" s="240">
        <v>45161</v>
      </c>
      <c r="P655" s="139" t="s">
        <v>358</v>
      </c>
    </row>
    <row r="656" spans="1:16" s="104" customFormat="1" ht="19.5" customHeight="1" outlineLevel="2">
      <c r="A656" s="143"/>
      <c r="B656" s="323" t="s">
        <v>2540</v>
      </c>
      <c r="C656" s="216" t="s">
        <v>2541</v>
      </c>
      <c r="D656" s="216"/>
      <c r="E656" s="216" t="s">
        <v>3035</v>
      </c>
      <c r="F656" s="679">
        <v>80</v>
      </c>
      <c r="G656" s="216" t="s">
        <v>392</v>
      </c>
      <c r="H656" s="684" t="s">
        <v>395</v>
      </c>
      <c r="I656" s="219" t="s">
        <v>372</v>
      </c>
      <c r="J656" s="240">
        <v>45161</v>
      </c>
      <c r="K656" s="240" t="s">
        <v>357</v>
      </c>
      <c r="L656" s="240" t="s">
        <v>357</v>
      </c>
      <c r="M656" s="240">
        <v>44804</v>
      </c>
      <c r="N656" s="191">
        <v>44680</v>
      </c>
      <c r="O656" s="240">
        <v>44680</v>
      </c>
      <c r="P656" s="139" t="s">
        <v>374</v>
      </c>
    </row>
    <row r="657" spans="1:16" s="115" customFormat="1" ht="19.5" customHeight="1" outlineLevel="2">
      <c r="A657" s="142"/>
      <c r="B657" s="698" t="s">
        <v>2563</v>
      </c>
      <c r="C657" s="684" t="s">
        <v>2564</v>
      </c>
      <c r="D657" s="684"/>
      <c r="E657" s="217" t="s">
        <v>2565</v>
      </c>
      <c r="F657" s="683">
        <v>70</v>
      </c>
      <c r="G657" s="684" t="s">
        <v>1</v>
      </c>
      <c r="H657" s="684" t="s">
        <v>347</v>
      </c>
      <c r="I657" s="685">
        <v>2013</v>
      </c>
      <c r="J657" s="686" t="s">
        <v>357</v>
      </c>
      <c r="K657" s="240">
        <v>44449</v>
      </c>
      <c r="L657" s="240">
        <v>44651</v>
      </c>
      <c r="M657" s="240">
        <v>44743</v>
      </c>
      <c r="N657" s="687">
        <v>44743</v>
      </c>
      <c r="O657" s="240">
        <v>44743</v>
      </c>
      <c r="P657" s="139" t="s">
        <v>350</v>
      </c>
    </row>
    <row r="658" spans="1:16" s="115" customFormat="1" ht="19.5" customHeight="1" outlineLevel="2">
      <c r="A658" s="142"/>
      <c r="B658" s="698" t="s">
        <v>2563</v>
      </c>
      <c r="C658" s="684" t="s">
        <v>2569</v>
      </c>
      <c r="D658" s="684"/>
      <c r="E658" s="217" t="s">
        <v>2570</v>
      </c>
      <c r="F658" s="745">
        <v>30</v>
      </c>
      <c r="G658" s="684" t="s">
        <v>1</v>
      </c>
      <c r="H658" s="684" t="s">
        <v>371</v>
      </c>
      <c r="I658" s="685">
        <v>2013</v>
      </c>
      <c r="J658" s="686" t="s">
        <v>357</v>
      </c>
      <c r="K658" s="240">
        <v>44589</v>
      </c>
      <c r="L658" s="240">
        <v>44589</v>
      </c>
      <c r="M658" s="240">
        <v>44589</v>
      </c>
      <c r="N658" s="687">
        <v>44804</v>
      </c>
      <c r="O658" s="240">
        <v>44804</v>
      </c>
      <c r="P658" s="139" t="s">
        <v>374</v>
      </c>
    </row>
    <row r="659" spans="1:16" s="115" customFormat="1" ht="19.5" customHeight="1" outlineLevel="2">
      <c r="A659" s="142"/>
      <c r="B659" s="698" t="s">
        <v>2563</v>
      </c>
      <c r="C659" s="684" t="s">
        <v>2574</v>
      </c>
      <c r="D659" s="684"/>
      <c r="E659" s="216" t="s">
        <v>2575</v>
      </c>
      <c r="F659" s="683">
        <v>100</v>
      </c>
      <c r="G659" s="684" t="s">
        <v>392</v>
      </c>
      <c r="H659" s="684" t="s">
        <v>395</v>
      </c>
      <c r="I659" s="685" t="s">
        <v>402</v>
      </c>
      <c r="J659" s="686">
        <v>45280</v>
      </c>
      <c r="K659" s="240" t="s">
        <v>357</v>
      </c>
      <c r="L659" s="240" t="s">
        <v>357</v>
      </c>
      <c r="M659" s="240" t="s">
        <v>357</v>
      </c>
      <c r="N659" s="687">
        <v>45280</v>
      </c>
      <c r="O659" s="240">
        <v>45280</v>
      </c>
      <c r="P659" s="139" t="s">
        <v>358</v>
      </c>
    </row>
    <row r="660" spans="1:16" s="104" customFormat="1" ht="19.5" customHeight="1" outlineLevel="2">
      <c r="A660" s="143"/>
      <c r="B660" s="323" t="s">
        <v>2563</v>
      </c>
      <c r="C660" s="216" t="s">
        <v>3036</v>
      </c>
      <c r="D660" s="216"/>
      <c r="E660" s="216" t="s">
        <v>3037</v>
      </c>
      <c r="F660" s="679">
        <v>80</v>
      </c>
      <c r="G660" s="216" t="s">
        <v>392</v>
      </c>
      <c r="H660" s="684" t="s">
        <v>395</v>
      </c>
      <c r="I660" s="219" t="s">
        <v>402</v>
      </c>
      <c r="J660" s="199">
        <v>45280</v>
      </c>
      <c r="K660" s="240" t="s">
        <v>357</v>
      </c>
      <c r="L660" s="240" t="s">
        <v>357</v>
      </c>
      <c r="M660" s="240" t="s">
        <v>357</v>
      </c>
      <c r="N660" s="191">
        <v>45280</v>
      </c>
      <c r="O660" s="240">
        <v>45280</v>
      </c>
      <c r="P660" s="139" t="s">
        <v>358</v>
      </c>
    </row>
    <row r="661" spans="1:16" s="104" customFormat="1" ht="19.5" customHeight="1" outlineLevel="2">
      <c r="A661" s="143"/>
      <c r="B661" s="319" t="s">
        <v>2578</v>
      </c>
      <c r="C661" s="684" t="s">
        <v>506</v>
      </c>
      <c r="D661" s="684">
        <v>4</v>
      </c>
      <c r="E661" s="216" t="s">
        <v>2579</v>
      </c>
      <c r="F661" s="679">
        <v>80</v>
      </c>
      <c r="G661" s="216" t="s">
        <v>392</v>
      </c>
      <c r="H661" s="684" t="s">
        <v>395</v>
      </c>
      <c r="I661" s="688" t="s">
        <v>402</v>
      </c>
      <c r="J661" s="240">
        <v>45317</v>
      </c>
      <c r="K661" s="240" t="s">
        <v>357</v>
      </c>
      <c r="L661" s="240" t="s">
        <v>357</v>
      </c>
      <c r="M661" s="240" t="s">
        <v>357</v>
      </c>
      <c r="N661" s="189">
        <v>45317</v>
      </c>
      <c r="O661" s="240">
        <v>45317</v>
      </c>
      <c r="P661" s="139" t="s">
        <v>358</v>
      </c>
    </row>
    <row r="662" spans="1:16" s="104" customFormat="1" ht="19.5" customHeight="1" outlineLevel="2">
      <c r="A662" s="143"/>
      <c r="B662" s="319" t="s">
        <v>2578</v>
      </c>
      <c r="C662" s="684" t="s">
        <v>2583</v>
      </c>
      <c r="D662" s="684">
        <v>2</v>
      </c>
      <c r="E662" s="216" t="s">
        <v>3038</v>
      </c>
      <c r="F662" s="679">
        <v>16</v>
      </c>
      <c r="G662" s="216" t="s">
        <v>1</v>
      </c>
      <c r="H662" s="684" t="s">
        <v>465</v>
      </c>
      <c r="I662" s="688" t="s">
        <v>402</v>
      </c>
      <c r="J662" s="240">
        <v>44811</v>
      </c>
      <c r="K662" s="240" t="s">
        <v>357</v>
      </c>
      <c r="L662" s="240" t="s">
        <v>357</v>
      </c>
      <c r="M662" s="240" t="s">
        <v>357</v>
      </c>
      <c r="N662" s="189">
        <v>44811</v>
      </c>
      <c r="O662" s="240">
        <v>44811</v>
      </c>
      <c r="P662" s="139" t="s">
        <v>358</v>
      </c>
    </row>
    <row r="663" spans="1:16" s="115" customFormat="1" ht="19.350000000000001" customHeight="1" outlineLevel="2">
      <c r="A663" s="142"/>
      <c r="B663" s="698" t="s">
        <v>2588</v>
      </c>
      <c r="C663" s="684" t="s">
        <v>2594</v>
      </c>
      <c r="D663" s="684">
        <v>1</v>
      </c>
      <c r="E663" s="216" t="s">
        <v>3039</v>
      </c>
      <c r="F663" s="683">
        <v>20</v>
      </c>
      <c r="G663" s="684" t="s">
        <v>392</v>
      </c>
      <c r="H663" s="684" t="s">
        <v>465</v>
      </c>
      <c r="I663" s="685" t="s">
        <v>402</v>
      </c>
      <c r="J663" s="686">
        <v>44714</v>
      </c>
      <c r="K663" s="240" t="s">
        <v>357</v>
      </c>
      <c r="L663" s="240" t="s">
        <v>357</v>
      </c>
      <c r="M663" s="240" t="s">
        <v>357</v>
      </c>
      <c r="N663" s="687">
        <v>44714</v>
      </c>
      <c r="O663" s="240">
        <v>44714</v>
      </c>
      <c r="P663" s="139" t="s">
        <v>358</v>
      </c>
    </row>
    <row r="664" spans="1:16" s="115" customFormat="1" ht="19.350000000000001" customHeight="1" outlineLevel="2">
      <c r="A664" s="142"/>
      <c r="B664" s="698" t="s">
        <v>2588</v>
      </c>
      <c r="C664" s="684" t="s">
        <v>2589</v>
      </c>
      <c r="D664" s="684"/>
      <c r="E664" s="216" t="s">
        <v>3040</v>
      </c>
      <c r="F664" s="683">
        <v>15</v>
      </c>
      <c r="G664" s="684" t="s">
        <v>1</v>
      </c>
      <c r="H664" s="684" t="s">
        <v>465</v>
      </c>
      <c r="I664" s="685" t="s">
        <v>402</v>
      </c>
      <c r="J664" s="686">
        <v>44732</v>
      </c>
      <c r="K664" s="240" t="s">
        <v>357</v>
      </c>
      <c r="L664" s="240" t="s">
        <v>357</v>
      </c>
      <c r="M664" s="240" t="s">
        <v>357</v>
      </c>
      <c r="N664" s="687">
        <v>44732</v>
      </c>
      <c r="O664" s="240">
        <v>44732</v>
      </c>
      <c r="P664" s="139" t="s">
        <v>358</v>
      </c>
    </row>
    <row r="665" spans="1:16" s="115" customFormat="1" ht="19.350000000000001" customHeight="1" outlineLevel="2">
      <c r="A665" s="142"/>
      <c r="B665" s="698" t="s">
        <v>2588</v>
      </c>
      <c r="C665" s="684" t="s">
        <v>2589</v>
      </c>
      <c r="D665" s="684">
        <v>5</v>
      </c>
      <c r="E665" s="216" t="s">
        <v>2591</v>
      </c>
      <c r="F665" s="683">
        <v>80</v>
      </c>
      <c r="G665" s="216" t="s">
        <v>392</v>
      </c>
      <c r="H665" s="684" t="s">
        <v>395</v>
      </c>
      <c r="I665" s="688" t="s">
        <v>402</v>
      </c>
      <c r="J665" s="240">
        <v>45326</v>
      </c>
      <c r="K665" s="240" t="s">
        <v>357</v>
      </c>
      <c r="L665" s="240" t="s">
        <v>357</v>
      </c>
      <c r="M665" s="240" t="s">
        <v>357</v>
      </c>
      <c r="N665" s="189">
        <v>45326</v>
      </c>
      <c r="O665" s="240">
        <v>45326</v>
      </c>
      <c r="P665" s="139" t="s">
        <v>358</v>
      </c>
    </row>
    <row r="666" spans="1:16" s="115" customFormat="1" ht="19.350000000000001" customHeight="1" outlineLevel="2">
      <c r="A666" s="142"/>
      <c r="B666" s="698" t="s">
        <v>2588</v>
      </c>
      <c r="C666" s="684" t="s">
        <v>2589</v>
      </c>
      <c r="D666" s="684">
        <v>2</v>
      </c>
      <c r="E666" s="216" t="s">
        <v>2590</v>
      </c>
      <c r="F666" s="683">
        <v>80</v>
      </c>
      <c r="G666" s="216" t="s">
        <v>1</v>
      </c>
      <c r="H666" s="684" t="s">
        <v>347</v>
      </c>
      <c r="I666" s="688" t="s">
        <v>402</v>
      </c>
      <c r="J666" s="240">
        <v>45358</v>
      </c>
      <c r="K666" s="240" t="s">
        <v>357</v>
      </c>
      <c r="L666" s="240" t="s">
        <v>357</v>
      </c>
      <c r="M666" s="240" t="s">
        <v>357</v>
      </c>
      <c r="N666" s="189">
        <v>45358</v>
      </c>
      <c r="O666" s="240">
        <v>45358</v>
      </c>
      <c r="P666" s="139" t="s">
        <v>358</v>
      </c>
    </row>
    <row r="667" spans="1:16" s="115" customFormat="1" ht="19.350000000000001" customHeight="1" outlineLevel="2">
      <c r="A667" s="142"/>
      <c r="B667" s="698" t="s">
        <v>2602</v>
      </c>
      <c r="C667" s="684" t="s">
        <v>506</v>
      </c>
      <c r="D667" s="684"/>
      <c r="E667" s="216" t="s">
        <v>2603</v>
      </c>
      <c r="F667" s="683">
        <v>90</v>
      </c>
      <c r="G667" s="684" t="s">
        <v>392</v>
      </c>
      <c r="H667" s="684" t="s">
        <v>395</v>
      </c>
      <c r="I667" s="685" t="s">
        <v>402</v>
      </c>
      <c r="J667" s="686">
        <v>45280</v>
      </c>
      <c r="K667" s="240" t="s">
        <v>357</v>
      </c>
      <c r="L667" s="240" t="s">
        <v>357</v>
      </c>
      <c r="M667" s="240" t="s">
        <v>357</v>
      </c>
      <c r="N667" s="687">
        <v>45280</v>
      </c>
      <c r="O667" s="240">
        <v>45280</v>
      </c>
      <c r="P667" s="139" t="s">
        <v>358</v>
      </c>
    </row>
    <row r="668" spans="1:16" s="115" customFormat="1" ht="19.350000000000001" customHeight="1" outlineLevel="2">
      <c r="A668" s="142"/>
      <c r="B668" s="698" t="s">
        <v>2602</v>
      </c>
      <c r="C668" s="684" t="s">
        <v>506</v>
      </c>
      <c r="D668" s="684"/>
      <c r="E668" s="216" t="s">
        <v>2607</v>
      </c>
      <c r="F668" s="683">
        <v>5</v>
      </c>
      <c r="G668" s="684" t="s">
        <v>1</v>
      </c>
      <c r="H668" s="684" t="s">
        <v>465</v>
      </c>
      <c r="I668" s="685" t="s">
        <v>402</v>
      </c>
      <c r="J668" s="686">
        <v>44732</v>
      </c>
      <c r="K668" s="240" t="s">
        <v>357</v>
      </c>
      <c r="L668" s="240" t="s">
        <v>357</v>
      </c>
      <c r="M668" s="240" t="s">
        <v>357</v>
      </c>
      <c r="N668" s="687">
        <v>44732</v>
      </c>
      <c r="O668" s="240">
        <v>44732</v>
      </c>
      <c r="P668" s="139" t="s">
        <v>358</v>
      </c>
    </row>
    <row r="669" spans="1:16" s="115" customFormat="1" ht="19.350000000000001" customHeight="1" outlineLevel="2">
      <c r="A669" s="142"/>
      <c r="B669" s="698" t="s">
        <v>2602</v>
      </c>
      <c r="C669" s="684" t="s">
        <v>506</v>
      </c>
      <c r="D669" s="684"/>
      <c r="E669" s="216" t="s">
        <v>2611</v>
      </c>
      <c r="F669" s="683">
        <v>33</v>
      </c>
      <c r="G669" s="684" t="s">
        <v>1</v>
      </c>
      <c r="H669" s="684" t="s">
        <v>401</v>
      </c>
      <c r="I669" s="685" t="s">
        <v>402</v>
      </c>
      <c r="J669" s="686">
        <v>44915</v>
      </c>
      <c r="K669" s="240" t="s">
        <v>357</v>
      </c>
      <c r="L669" s="240" t="s">
        <v>357</v>
      </c>
      <c r="M669" s="240" t="s">
        <v>357</v>
      </c>
      <c r="N669" s="687">
        <v>44915</v>
      </c>
      <c r="O669" s="240">
        <v>44915</v>
      </c>
      <c r="P669" s="139" t="s">
        <v>358</v>
      </c>
    </row>
    <row r="670" spans="1:16" s="115" customFormat="1" ht="19.350000000000001" customHeight="1" outlineLevel="2">
      <c r="A670" s="142"/>
      <c r="B670" s="698" t="s">
        <v>2602</v>
      </c>
      <c r="C670" s="684" t="s">
        <v>506</v>
      </c>
      <c r="D670" s="684"/>
      <c r="E670" s="216" t="s">
        <v>2619</v>
      </c>
      <c r="F670" s="683">
        <v>20</v>
      </c>
      <c r="G670" s="684" t="s">
        <v>392</v>
      </c>
      <c r="H670" s="684" t="s">
        <v>465</v>
      </c>
      <c r="I670" s="685" t="s">
        <v>402</v>
      </c>
      <c r="J670" s="686">
        <v>44732</v>
      </c>
      <c r="K670" s="240" t="s">
        <v>357</v>
      </c>
      <c r="L670" s="240" t="s">
        <v>357</v>
      </c>
      <c r="M670" s="240" t="s">
        <v>357</v>
      </c>
      <c r="N670" s="687">
        <v>44732</v>
      </c>
      <c r="O670" s="240">
        <v>44732</v>
      </c>
      <c r="P670" s="139" t="s">
        <v>358</v>
      </c>
    </row>
    <row r="671" spans="1:16" s="115" customFormat="1" ht="19.350000000000001" customHeight="1" outlineLevel="2">
      <c r="A671" s="142"/>
      <c r="B671" s="698" t="s">
        <v>2602</v>
      </c>
      <c r="C671" s="684" t="s">
        <v>2615</v>
      </c>
      <c r="D671" s="684">
        <v>4</v>
      </c>
      <c r="E671" s="216" t="s">
        <v>3041</v>
      </c>
      <c r="F671" s="683">
        <v>8</v>
      </c>
      <c r="G671" s="684" t="s">
        <v>1</v>
      </c>
      <c r="H671" s="684" t="s">
        <v>465</v>
      </c>
      <c r="I671" s="689" t="s">
        <v>402</v>
      </c>
      <c r="J671" s="156">
        <v>44768</v>
      </c>
      <c r="K671" s="240" t="s">
        <v>357</v>
      </c>
      <c r="L671" s="240" t="s">
        <v>357</v>
      </c>
      <c r="M671" s="240" t="s">
        <v>357</v>
      </c>
      <c r="N671" s="157">
        <v>44768</v>
      </c>
      <c r="O671" s="240">
        <v>44742</v>
      </c>
      <c r="P671" s="139" t="s">
        <v>358</v>
      </c>
    </row>
    <row r="672" spans="1:16" s="115" customFormat="1" ht="19.350000000000001" customHeight="1" outlineLevel="2">
      <c r="A672" s="142"/>
      <c r="B672" s="698" t="s">
        <v>2602</v>
      </c>
      <c r="C672" s="684" t="s">
        <v>2615</v>
      </c>
      <c r="D672" s="684">
        <v>4</v>
      </c>
      <c r="E672" s="216" t="s">
        <v>2616</v>
      </c>
      <c r="F672" s="683">
        <v>80</v>
      </c>
      <c r="G672" s="684" t="s">
        <v>1</v>
      </c>
      <c r="H672" s="684" t="s">
        <v>347</v>
      </c>
      <c r="I672" s="688" t="s">
        <v>402</v>
      </c>
      <c r="J672" s="240">
        <v>45317</v>
      </c>
      <c r="K672" s="240" t="s">
        <v>357</v>
      </c>
      <c r="L672" s="240" t="s">
        <v>357</v>
      </c>
      <c r="M672" s="240" t="s">
        <v>357</v>
      </c>
      <c r="N672" s="189">
        <v>45317</v>
      </c>
      <c r="O672" s="240">
        <v>45317</v>
      </c>
      <c r="P672" s="139" t="s">
        <v>358</v>
      </c>
    </row>
    <row r="673" spans="1:16" s="115" customFormat="1" ht="19.5" customHeight="1" outlineLevel="2">
      <c r="A673" s="142"/>
      <c r="B673" s="698" t="s">
        <v>2623</v>
      </c>
      <c r="C673" s="684" t="s">
        <v>506</v>
      </c>
      <c r="D673" s="684"/>
      <c r="E673" s="216" t="s">
        <v>3042</v>
      </c>
      <c r="F673" s="683">
        <v>30</v>
      </c>
      <c r="G673" s="684" t="s">
        <v>392</v>
      </c>
      <c r="H673" s="684" t="s">
        <v>699</v>
      </c>
      <c r="I673" s="685" t="s">
        <v>402</v>
      </c>
      <c r="J673" s="686">
        <v>44732</v>
      </c>
      <c r="K673" s="240" t="s">
        <v>357</v>
      </c>
      <c r="L673" s="240" t="s">
        <v>357</v>
      </c>
      <c r="M673" s="240" t="s">
        <v>357</v>
      </c>
      <c r="N673" s="687">
        <v>44732</v>
      </c>
      <c r="O673" s="240">
        <v>44732</v>
      </c>
      <c r="P673" s="139" t="s">
        <v>358</v>
      </c>
    </row>
    <row r="674" spans="1:16" s="104" customFormat="1" ht="19.5" customHeight="1" outlineLevel="2">
      <c r="A674" s="143"/>
      <c r="B674" s="318" t="s">
        <v>2623</v>
      </c>
      <c r="C674" s="215" t="s">
        <v>2624</v>
      </c>
      <c r="D674" s="215"/>
      <c r="E674" s="216" t="s">
        <v>3043</v>
      </c>
      <c r="F674" s="679">
        <v>50</v>
      </c>
      <c r="G674" s="216" t="s">
        <v>392</v>
      </c>
      <c r="H674" s="684" t="s">
        <v>395</v>
      </c>
      <c r="I674" s="219" t="s">
        <v>372</v>
      </c>
      <c r="J674" s="240">
        <v>45161</v>
      </c>
      <c r="K674" s="240" t="s">
        <v>357</v>
      </c>
      <c r="L674" s="240" t="s">
        <v>357</v>
      </c>
      <c r="M674" s="240">
        <v>45170</v>
      </c>
      <c r="N674" s="191">
        <v>44713</v>
      </c>
      <c r="O674" s="240">
        <v>44711</v>
      </c>
      <c r="P674" s="139" t="s">
        <v>374</v>
      </c>
    </row>
    <row r="675" spans="1:16" s="104" customFormat="1" ht="19.5" customHeight="1">
      <c r="A675" s="143"/>
      <c r="B675" s="319" t="s">
        <v>2623</v>
      </c>
      <c r="C675" s="225" t="s">
        <v>2624</v>
      </c>
      <c r="D675" s="225"/>
      <c r="E675" s="216" t="s">
        <v>2625</v>
      </c>
      <c r="F675" s="679">
        <v>80</v>
      </c>
      <c r="G675" s="216" t="s">
        <v>1</v>
      </c>
      <c r="H675" s="684" t="s">
        <v>347</v>
      </c>
      <c r="I675" s="219" t="s">
        <v>372</v>
      </c>
      <c r="J675" s="240">
        <v>45161</v>
      </c>
      <c r="K675" s="240" t="s">
        <v>357</v>
      </c>
      <c r="L675" s="240" t="s">
        <v>357</v>
      </c>
      <c r="M675" s="240">
        <v>45170</v>
      </c>
      <c r="N675" s="191">
        <v>45161</v>
      </c>
      <c r="O675" s="240">
        <v>45161</v>
      </c>
      <c r="P675" s="139" t="s">
        <v>358</v>
      </c>
    </row>
    <row r="676" spans="1:16" s="104" customFormat="1" ht="19.5" customHeight="1">
      <c r="A676" s="143"/>
      <c r="B676" s="319" t="s">
        <v>2623</v>
      </c>
      <c r="C676" s="225" t="s">
        <v>3044</v>
      </c>
      <c r="D676" s="225">
        <v>3</v>
      </c>
      <c r="E676" s="216" t="s">
        <v>3045</v>
      </c>
      <c r="F676" s="679">
        <v>8</v>
      </c>
      <c r="G676" s="216" t="s">
        <v>1</v>
      </c>
      <c r="H676" s="684" t="s">
        <v>699</v>
      </c>
      <c r="I676" s="689" t="s">
        <v>402</v>
      </c>
      <c r="J676" s="156">
        <v>44768</v>
      </c>
      <c r="K676" s="240" t="s">
        <v>357</v>
      </c>
      <c r="L676" s="240" t="s">
        <v>357</v>
      </c>
      <c r="M676" s="240" t="s">
        <v>357</v>
      </c>
      <c r="N676" s="157">
        <v>44768</v>
      </c>
      <c r="O676" s="240">
        <v>44768</v>
      </c>
      <c r="P676" s="139" t="s">
        <v>358</v>
      </c>
    </row>
    <row r="677" spans="1:16" s="104" customFormat="1" ht="19.5" customHeight="1">
      <c r="A677" s="143"/>
      <c r="B677" s="319" t="s">
        <v>2623</v>
      </c>
      <c r="C677" s="225" t="s">
        <v>3044</v>
      </c>
      <c r="D677" s="225">
        <v>4</v>
      </c>
      <c r="E677" s="216" t="s">
        <v>3046</v>
      </c>
      <c r="F677" s="679">
        <v>20</v>
      </c>
      <c r="G677" s="684" t="s">
        <v>392</v>
      </c>
      <c r="H677" s="684" t="s">
        <v>465</v>
      </c>
      <c r="I677" s="689" t="s">
        <v>402</v>
      </c>
      <c r="J677" s="156">
        <v>44768</v>
      </c>
      <c r="K677" s="240" t="s">
        <v>357</v>
      </c>
      <c r="L677" s="240" t="s">
        <v>357</v>
      </c>
      <c r="M677" s="240" t="s">
        <v>357</v>
      </c>
      <c r="N677" s="157">
        <v>44768</v>
      </c>
      <c r="O677" s="240">
        <v>44666</v>
      </c>
      <c r="P677" s="139" t="s">
        <v>358</v>
      </c>
    </row>
    <row r="678" spans="1:16" s="115" customFormat="1" ht="19.5" customHeight="1">
      <c r="A678" s="142"/>
      <c r="B678" s="718" t="s">
        <v>2629</v>
      </c>
      <c r="C678" s="684" t="s">
        <v>506</v>
      </c>
      <c r="D678" s="684">
        <v>1</v>
      </c>
      <c r="E678" s="216" t="s">
        <v>3047</v>
      </c>
      <c r="F678" s="683">
        <v>20</v>
      </c>
      <c r="G678" s="684" t="s">
        <v>392</v>
      </c>
      <c r="H678" s="684" t="s">
        <v>699</v>
      </c>
      <c r="I678" s="685" t="s">
        <v>402</v>
      </c>
      <c r="J678" s="686">
        <v>44714</v>
      </c>
      <c r="K678" s="240" t="s">
        <v>357</v>
      </c>
      <c r="L678" s="240" t="s">
        <v>357</v>
      </c>
      <c r="M678" s="240" t="s">
        <v>357</v>
      </c>
      <c r="N678" s="687">
        <v>44714</v>
      </c>
      <c r="O678" s="240">
        <v>44714</v>
      </c>
      <c r="P678" s="139" t="s">
        <v>358</v>
      </c>
    </row>
    <row r="679" spans="1:16" s="115" customFormat="1" ht="19.5" customHeight="1">
      <c r="A679" s="142"/>
      <c r="B679" s="718" t="s">
        <v>2629</v>
      </c>
      <c r="C679" s="684" t="s">
        <v>506</v>
      </c>
      <c r="D679" s="684">
        <v>1</v>
      </c>
      <c r="E679" s="216" t="s">
        <v>3048</v>
      </c>
      <c r="F679" s="683">
        <v>2</v>
      </c>
      <c r="G679" s="684" t="s">
        <v>392</v>
      </c>
      <c r="H679" s="684" t="s">
        <v>699</v>
      </c>
      <c r="I679" s="685" t="s">
        <v>402</v>
      </c>
      <c r="J679" s="686">
        <v>44714</v>
      </c>
      <c r="K679" s="240" t="s">
        <v>357</v>
      </c>
      <c r="L679" s="240" t="s">
        <v>357</v>
      </c>
      <c r="M679" s="240" t="s">
        <v>357</v>
      </c>
      <c r="N679" s="687">
        <v>44714</v>
      </c>
      <c r="O679" s="240">
        <v>44714</v>
      </c>
      <c r="P679" s="139" t="s">
        <v>358</v>
      </c>
    </row>
    <row r="680" spans="1:16" s="115" customFormat="1" ht="19.5" customHeight="1">
      <c r="A680" s="142"/>
      <c r="B680" s="718" t="s">
        <v>2629</v>
      </c>
      <c r="C680" s="684" t="s">
        <v>506</v>
      </c>
      <c r="D680" s="684"/>
      <c r="E680" s="216" t="s">
        <v>2630</v>
      </c>
      <c r="F680" s="683">
        <v>60</v>
      </c>
      <c r="G680" s="684" t="s">
        <v>1</v>
      </c>
      <c r="H680" s="684" t="s">
        <v>347</v>
      </c>
      <c r="I680" s="685" t="s">
        <v>402</v>
      </c>
      <c r="J680" s="686">
        <v>45280</v>
      </c>
      <c r="K680" s="240" t="s">
        <v>357</v>
      </c>
      <c r="L680" s="240" t="s">
        <v>357</v>
      </c>
      <c r="M680" s="240" t="s">
        <v>357</v>
      </c>
      <c r="N680" s="687">
        <v>45280</v>
      </c>
      <c r="O680" s="240">
        <v>45280</v>
      </c>
      <c r="P680" s="139" t="s">
        <v>358</v>
      </c>
    </row>
    <row r="681" spans="1:16" s="115" customFormat="1" ht="19.5" customHeight="1">
      <c r="A681" s="142"/>
      <c r="B681" s="718" t="s">
        <v>2629</v>
      </c>
      <c r="C681" s="684" t="s">
        <v>2634</v>
      </c>
      <c r="D681" s="684">
        <v>3</v>
      </c>
      <c r="E681" s="216" t="s">
        <v>3049</v>
      </c>
      <c r="F681" s="683">
        <v>80</v>
      </c>
      <c r="G681" s="684" t="s">
        <v>392</v>
      </c>
      <c r="H681" s="684" t="s">
        <v>395</v>
      </c>
      <c r="I681" s="688" t="s">
        <v>402</v>
      </c>
      <c r="J681" s="240">
        <v>45317</v>
      </c>
      <c r="K681" s="240" t="s">
        <v>357</v>
      </c>
      <c r="L681" s="240" t="s">
        <v>357</v>
      </c>
      <c r="M681" s="240" t="s">
        <v>357</v>
      </c>
      <c r="N681" s="189">
        <v>45317</v>
      </c>
      <c r="O681" s="240">
        <v>45317</v>
      </c>
      <c r="P681" s="139" t="s">
        <v>358</v>
      </c>
    </row>
    <row r="682" spans="1:16" s="115" customFormat="1" ht="19.5" customHeight="1">
      <c r="A682" s="142"/>
      <c r="B682" s="718" t="s">
        <v>2629</v>
      </c>
      <c r="C682" s="684" t="s">
        <v>2634</v>
      </c>
      <c r="D682" s="684">
        <v>3</v>
      </c>
      <c r="E682" s="216" t="s">
        <v>3050</v>
      </c>
      <c r="F682" s="683">
        <v>30</v>
      </c>
      <c r="G682" s="684" t="s">
        <v>392</v>
      </c>
      <c r="H682" s="684" t="s">
        <v>395</v>
      </c>
      <c r="I682" s="688" t="s">
        <v>402</v>
      </c>
      <c r="J682" s="240">
        <v>45317</v>
      </c>
      <c r="K682" s="240" t="s">
        <v>357</v>
      </c>
      <c r="L682" s="240" t="s">
        <v>357</v>
      </c>
      <c r="M682" s="240" t="s">
        <v>357</v>
      </c>
      <c r="N682" s="189">
        <v>45317</v>
      </c>
      <c r="O682" s="240">
        <v>45317</v>
      </c>
      <c r="P682" s="139" t="s">
        <v>358</v>
      </c>
    </row>
    <row r="683" spans="1:16" s="115" customFormat="1" ht="19.5" customHeight="1">
      <c r="A683" s="142"/>
      <c r="B683" s="718" t="s">
        <v>2629</v>
      </c>
      <c r="C683" s="684" t="s">
        <v>2634</v>
      </c>
      <c r="D683" s="684">
        <v>4</v>
      </c>
      <c r="E683" s="216" t="s">
        <v>3051</v>
      </c>
      <c r="F683" s="683">
        <v>5</v>
      </c>
      <c r="G683" s="684" t="s">
        <v>392</v>
      </c>
      <c r="H683" s="684" t="s">
        <v>465</v>
      </c>
      <c r="I683" s="689" t="s">
        <v>402</v>
      </c>
      <c r="J683" s="156">
        <v>44768</v>
      </c>
      <c r="K683" s="240" t="s">
        <v>357</v>
      </c>
      <c r="L683" s="240" t="s">
        <v>357</v>
      </c>
      <c r="M683" s="240" t="s">
        <v>357</v>
      </c>
      <c r="N683" s="157">
        <v>44768</v>
      </c>
      <c r="O683" s="240">
        <v>44714</v>
      </c>
      <c r="P683" s="139" t="s">
        <v>358</v>
      </c>
    </row>
    <row r="684" spans="1:16" s="115" customFormat="1" ht="19.5" customHeight="1">
      <c r="A684" s="142"/>
      <c r="B684" s="718" t="s">
        <v>2629</v>
      </c>
      <c r="C684" s="684" t="s">
        <v>2634</v>
      </c>
      <c r="D684" s="684">
        <v>3</v>
      </c>
      <c r="E684" s="217" t="s">
        <v>3052</v>
      </c>
      <c r="F684" s="683">
        <v>15</v>
      </c>
      <c r="G684" s="684" t="s">
        <v>1</v>
      </c>
      <c r="H684" s="684" t="s">
        <v>465</v>
      </c>
      <c r="I684" s="689" t="s">
        <v>402</v>
      </c>
      <c r="J684" s="156">
        <v>44768</v>
      </c>
      <c r="K684" s="240" t="s">
        <v>357</v>
      </c>
      <c r="L684" s="240" t="s">
        <v>357</v>
      </c>
      <c r="M684" s="240" t="s">
        <v>357</v>
      </c>
      <c r="N684" s="157">
        <v>44768</v>
      </c>
      <c r="O684" s="240">
        <v>44768</v>
      </c>
      <c r="P684" s="139" t="s">
        <v>358</v>
      </c>
    </row>
    <row r="685" spans="1:16" s="115" customFormat="1" ht="19.5" customHeight="1">
      <c r="A685" s="142"/>
      <c r="B685" s="718" t="s">
        <v>2643</v>
      </c>
      <c r="C685" s="684" t="s">
        <v>506</v>
      </c>
      <c r="D685" s="684">
        <v>2</v>
      </c>
      <c r="E685" s="216" t="s">
        <v>2655</v>
      </c>
      <c r="F685" s="683">
        <v>80</v>
      </c>
      <c r="G685" s="684" t="s">
        <v>1</v>
      </c>
      <c r="H685" s="684" t="s">
        <v>347</v>
      </c>
      <c r="I685" s="688" t="s">
        <v>402</v>
      </c>
      <c r="J685" s="240">
        <v>45317</v>
      </c>
      <c r="K685" s="240" t="s">
        <v>357</v>
      </c>
      <c r="L685" s="240" t="s">
        <v>357</v>
      </c>
      <c r="M685" s="240" t="s">
        <v>357</v>
      </c>
      <c r="N685" s="189">
        <v>45317</v>
      </c>
      <c r="O685" s="240">
        <v>44713</v>
      </c>
      <c r="P685" s="139" t="s">
        <v>358</v>
      </c>
    </row>
    <row r="686" spans="1:16" s="115" customFormat="1" ht="19.5" customHeight="1">
      <c r="A686" s="142"/>
      <c r="B686" s="718" t="s">
        <v>2643</v>
      </c>
      <c r="C686" s="684" t="s">
        <v>2644</v>
      </c>
      <c r="D686" s="684"/>
      <c r="E686" s="216" t="s">
        <v>2645</v>
      </c>
      <c r="F686" s="683">
        <v>100</v>
      </c>
      <c r="G686" s="684" t="s">
        <v>392</v>
      </c>
      <c r="H686" s="684" t="s">
        <v>395</v>
      </c>
      <c r="I686" s="685" t="s">
        <v>402</v>
      </c>
      <c r="J686" s="686">
        <v>45280</v>
      </c>
      <c r="K686" s="240" t="s">
        <v>357</v>
      </c>
      <c r="L686" s="240" t="s">
        <v>357</v>
      </c>
      <c r="M686" s="240" t="s">
        <v>357</v>
      </c>
      <c r="N686" s="687">
        <v>45280</v>
      </c>
      <c r="O686" s="240">
        <v>45280</v>
      </c>
      <c r="P686" s="139" t="s">
        <v>358</v>
      </c>
    </row>
    <row r="687" spans="1:16" s="115" customFormat="1" ht="19.5" customHeight="1">
      <c r="A687" s="142"/>
      <c r="B687" s="718" t="s">
        <v>2643</v>
      </c>
      <c r="C687" s="684" t="s">
        <v>2644</v>
      </c>
      <c r="D687" s="684"/>
      <c r="E687" s="216" t="s">
        <v>2645</v>
      </c>
      <c r="F687" s="683">
        <v>20</v>
      </c>
      <c r="G687" s="684" t="s">
        <v>392</v>
      </c>
      <c r="H687" s="684" t="s">
        <v>401</v>
      </c>
      <c r="I687" s="685" t="s">
        <v>402</v>
      </c>
      <c r="J687" s="686">
        <v>44915</v>
      </c>
      <c r="K687" s="240" t="s">
        <v>357</v>
      </c>
      <c r="L687" s="240" t="s">
        <v>357</v>
      </c>
      <c r="M687" s="240" t="s">
        <v>357</v>
      </c>
      <c r="N687" s="687">
        <v>44915</v>
      </c>
      <c r="O687" s="240">
        <v>45280</v>
      </c>
      <c r="P687" s="139" t="s">
        <v>358</v>
      </c>
    </row>
    <row r="688" spans="1:16" s="115" customFormat="1" ht="19.5" customHeight="1">
      <c r="A688" s="142"/>
      <c r="B688" s="718" t="s">
        <v>2643</v>
      </c>
      <c r="C688" s="684" t="s">
        <v>2644</v>
      </c>
      <c r="D688" s="684"/>
      <c r="E688" s="216" t="s">
        <v>2651</v>
      </c>
      <c r="F688" s="683">
        <v>80</v>
      </c>
      <c r="G688" s="684" t="s">
        <v>392</v>
      </c>
      <c r="H688" s="684" t="s">
        <v>2461</v>
      </c>
      <c r="I688" s="685" t="s">
        <v>402</v>
      </c>
      <c r="J688" s="686">
        <v>45280</v>
      </c>
      <c r="K688" s="240" t="s">
        <v>357</v>
      </c>
      <c r="L688" s="240" t="s">
        <v>357</v>
      </c>
      <c r="M688" s="240" t="s">
        <v>357</v>
      </c>
      <c r="N688" s="687">
        <v>45280</v>
      </c>
      <c r="O688" s="240">
        <v>45280</v>
      </c>
      <c r="P688" s="139" t="s">
        <v>358</v>
      </c>
    </row>
    <row r="689" spans="1:16" s="115" customFormat="1" ht="19.5" customHeight="1">
      <c r="A689" s="142"/>
      <c r="B689" s="718" t="s">
        <v>2658</v>
      </c>
      <c r="C689" s="684" t="s">
        <v>2659</v>
      </c>
      <c r="D689" s="684">
        <v>5</v>
      </c>
      <c r="E689" s="216" t="s">
        <v>2667</v>
      </c>
      <c r="F689" s="683">
        <v>60</v>
      </c>
      <c r="G689" s="684" t="s">
        <v>392</v>
      </c>
      <c r="H689" s="684" t="s">
        <v>395</v>
      </c>
      <c r="I689" s="688" t="s">
        <v>402</v>
      </c>
      <c r="J689" s="240">
        <v>45326</v>
      </c>
      <c r="K689" s="240" t="s">
        <v>357</v>
      </c>
      <c r="L689" s="240" t="s">
        <v>357</v>
      </c>
      <c r="M689" s="240" t="s">
        <v>357</v>
      </c>
      <c r="N689" s="189">
        <v>45326</v>
      </c>
      <c r="O689" s="240">
        <v>45326</v>
      </c>
      <c r="P689" s="139" t="s">
        <v>358</v>
      </c>
    </row>
    <row r="690" spans="1:16" s="115" customFormat="1" ht="19.5" customHeight="1">
      <c r="A690" s="142"/>
      <c r="B690" s="718" t="s">
        <v>2658</v>
      </c>
      <c r="C690" s="684" t="s">
        <v>2659</v>
      </c>
      <c r="D690" s="684"/>
      <c r="E690" s="216" t="s">
        <v>2667</v>
      </c>
      <c r="F690" s="683">
        <v>52</v>
      </c>
      <c r="G690" s="684"/>
      <c r="H690" s="684"/>
      <c r="I690" s="688" t="s">
        <v>402</v>
      </c>
      <c r="J690" s="240">
        <v>45326</v>
      </c>
      <c r="K690" s="240" t="s">
        <v>357</v>
      </c>
      <c r="L690" s="240" t="s">
        <v>357</v>
      </c>
      <c r="M690" s="240" t="s">
        <v>357</v>
      </c>
      <c r="N690" s="189">
        <v>45326</v>
      </c>
      <c r="O690" s="240">
        <v>45326</v>
      </c>
      <c r="P690" s="139" t="s">
        <v>358</v>
      </c>
    </row>
    <row r="691" spans="1:16" s="115" customFormat="1" ht="19.5" customHeight="1">
      <c r="A691" s="142"/>
      <c r="B691" s="718" t="s">
        <v>2658</v>
      </c>
      <c r="C691" s="684" t="s">
        <v>2659</v>
      </c>
      <c r="D691" s="684">
        <v>1</v>
      </c>
      <c r="E691" s="216" t="s">
        <v>2660</v>
      </c>
      <c r="F691" s="683">
        <v>13</v>
      </c>
      <c r="G691" s="684" t="s">
        <v>1</v>
      </c>
      <c r="H691" s="684" t="s">
        <v>699</v>
      </c>
      <c r="I691" s="685" t="s">
        <v>402</v>
      </c>
      <c r="J691" s="686">
        <v>44714</v>
      </c>
      <c r="K691" s="240" t="s">
        <v>357</v>
      </c>
      <c r="L691" s="240" t="s">
        <v>357</v>
      </c>
      <c r="M691" s="240" t="s">
        <v>357</v>
      </c>
      <c r="N691" s="687">
        <v>44714</v>
      </c>
      <c r="O691" s="240">
        <v>44714</v>
      </c>
      <c r="P691" s="139" t="s">
        <v>358</v>
      </c>
    </row>
    <row r="692" spans="1:16" s="115" customFormat="1" ht="19.5" customHeight="1">
      <c r="A692" s="142"/>
      <c r="B692" s="718" t="s">
        <v>2658</v>
      </c>
      <c r="C692" s="684" t="s">
        <v>506</v>
      </c>
      <c r="D692" s="684"/>
      <c r="E692" s="216" t="s">
        <v>2664</v>
      </c>
      <c r="F692" s="683">
        <v>80</v>
      </c>
      <c r="G692" s="684" t="s">
        <v>1</v>
      </c>
      <c r="H692" s="684" t="s">
        <v>347</v>
      </c>
      <c r="I692" s="685" t="s">
        <v>402</v>
      </c>
      <c r="J692" s="686">
        <v>45280</v>
      </c>
      <c r="K692" s="240" t="s">
        <v>357</v>
      </c>
      <c r="L692" s="240" t="s">
        <v>357</v>
      </c>
      <c r="M692" s="240" t="s">
        <v>357</v>
      </c>
      <c r="N692" s="687">
        <v>45280</v>
      </c>
      <c r="O692" s="240">
        <v>45280</v>
      </c>
      <c r="P692" s="139" t="s">
        <v>358</v>
      </c>
    </row>
    <row r="693" spans="1:16" s="104" customFormat="1" ht="19.5" customHeight="1">
      <c r="A693" s="143"/>
      <c r="B693" s="319" t="s">
        <v>2658</v>
      </c>
      <c r="C693" s="225" t="s">
        <v>2659</v>
      </c>
      <c r="D693" s="225"/>
      <c r="E693" s="216" t="s">
        <v>2676</v>
      </c>
      <c r="F693" s="679">
        <v>20</v>
      </c>
      <c r="G693" s="216" t="s">
        <v>1</v>
      </c>
      <c r="H693" s="216" t="s">
        <v>401</v>
      </c>
      <c r="I693" s="219" t="s">
        <v>402</v>
      </c>
      <c r="J693" s="199">
        <v>44915</v>
      </c>
      <c r="K693" s="240" t="s">
        <v>357</v>
      </c>
      <c r="L693" s="240" t="s">
        <v>357</v>
      </c>
      <c r="M693" s="240" t="s">
        <v>357</v>
      </c>
      <c r="N693" s="191">
        <v>44915</v>
      </c>
      <c r="O693" s="240">
        <v>44915</v>
      </c>
      <c r="P693" s="139" t="s">
        <v>358</v>
      </c>
    </row>
    <row r="694" spans="1:16" s="115" customFormat="1" ht="19.5" customHeight="1">
      <c r="A694" s="142"/>
      <c r="B694" s="718" t="s">
        <v>2658</v>
      </c>
      <c r="C694" s="684" t="s">
        <v>2683</v>
      </c>
      <c r="D694" s="684"/>
      <c r="E694" s="216" t="s">
        <v>2684</v>
      </c>
      <c r="F694" s="683">
        <v>55</v>
      </c>
      <c r="G694" s="684" t="s">
        <v>1</v>
      </c>
      <c r="H694" s="684" t="s">
        <v>347</v>
      </c>
      <c r="I694" s="685">
        <v>2013</v>
      </c>
      <c r="J694" s="686" t="s">
        <v>357</v>
      </c>
      <c r="K694" s="240">
        <v>44641</v>
      </c>
      <c r="L694" s="240">
        <v>44865</v>
      </c>
      <c r="M694" s="240">
        <v>44865</v>
      </c>
      <c r="N694" s="687">
        <v>44834</v>
      </c>
      <c r="O694" s="240">
        <v>44865</v>
      </c>
      <c r="P694" s="139" t="s">
        <v>358</v>
      </c>
    </row>
    <row r="695" spans="1:16" s="104" customFormat="1" ht="19.5" customHeight="1" outlineLevel="2">
      <c r="A695" s="143"/>
      <c r="B695" s="318" t="s">
        <v>2658</v>
      </c>
      <c r="C695" s="215" t="s">
        <v>2671</v>
      </c>
      <c r="D695" s="215"/>
      <c r="E695" s="216" t="s">
        <v>3053</v>
      </c>
      <c r="F695" s="679">
        <v>60</v>
      </c>
      <c r="G695" s="216" t="s">
        <v>1</v>
      </c>
      <c r="H695" s="216" t="s">
        <v>347</v>
      </c>
      <c r="I695" s="219" t="s">
        <v>348</v>
      </c>
      <c r="J695" s="240">
        <v>44605</v>
      </c>
      <c r="K695" s="240">
        <v>44670</v>
      </c>
      <c r="L695" s="240">
        <v>44810</v>
      </c>
      <c r="M695" s="240">
        <v>44810</v>
      </c>
      <c r="N695" s="191">
        <v>44810</v>
      </c>
      <c r="O695" s="240">
        <v>44810</v>
      </c>
      <c r="P695" s="139" t="s">
        <v>358</v>
      </c>
    </row>
    <row r="696" spans="1:16" s="107" customFormat="1" ht="12.75" customHeight="1" outlineLevel="1">
      <c r="A696" s="242"/>
      <c r="B696" s="242" t="s">
        <v>2688</v>
      </c>
      <c r="C696" s="692">
        <f>COUNTA(C576:C695)</f>
        <v>120</v>
      </c>
      <c r="D696" s="692"/>
      <c r="E696" s="414" t="s">
        <v>2689</v>
      </c>
      <c r="F696" s="195">
        <f>SUM(F576:F695)</f>
        <v>5806</v>
      </c>
      <c r="G696" s="242"/>
      <c r="H696" s="242"/>
      <c r="I696" s="693"/>
      <c r="J696" s="736"/>
      <c r="K696" s="400"/>
      <c r="L696" s="400"/>
      <c r="M696" s="400"/>
      <c r="N696" s="695"/>
      <c r="O696" s="696"/>
      <c r="P696" s="697"/>
    </row>
    <row r="697" spans="1:16" s="104" customFormat="1" ht="19.5" customHeight="1" outlineLevel="2">
      <c r="A697" s="263" t="s">
        <v>2690</v>
      </c>
      <c r="B697" s="318" t="s">
        <v>2691</v>
      </c>
      <c r="C697" s="215" t="s">
        <v>2692</v>
      </c>
      <c r="D697" s="215"/>
      <c r="E697" s="216" t="s">
        <v>2693</v>
      </c>
      <c r="F697" s="678">
        <v>62</v>
      </c>
      <c r="G697" s="216" t="s">
        <v>1</v>
      </c>
      <c r="H697" s="216" t="s">
        <v>347</v>
      </c>
      <c r="I697" s="219" t="s">
        <v>348</v>
      </c>
      <c r="J697" s="240">
        <v>44605</v>
      </c>
      <c r="K697" s="240">
        <v>44431</v>
      </c>
      <c r="L697" s="240">
        <v>44431</v>
      </c>
      <c r="M697" s="240">
        <v>44810</v>
      </c>
      <c r="N697" s="191">
        <v>44895</v>
      </c>
      <c r="O697" s="199">
        <v>44895</v>
      </c>
      <c r="P697" s="277" t="s">
        <v>374</v>
      </c>
    </row>
    <row r="698" spans="1:16" s="104" customFormat="1" ht="19.5" customHeight="1" outlineLevel="2">
      <c r="A698" s="143"/>
      <c r="B698" s="318" t="s">
        <v>2691</v>
      </c>
      <c r="C698" s="215" t="s">
        <v>2692</v>
      </c>
      <c r="D698" s="215"/>
      <c r="E698" s="216" t="s">
        <v>2693</v>
      </c>
      <c r="F698" s="679">
        <v>18</v>
      </c>
      <c r="G698" s="216" t="s">
        <v>1</v>
      </c>
      <c r="H698" s="216" t="s">
        <v>401</v>
      </c>
      <c r="I698" s="219" t="s">
        <v>402</v>
      </c>
      <c r="J698" s="199">
        <v>44915</v>
      </c>
      <c r="K698" s="240" t="s">
        <v>357</v>
      </c>
      <c r="L698" s="240" t="s">
        <v>357</v>
      </c>
      <c r="M698" s="240" t="s">
        <v>357</v>
      </c>
      <c r="N698" s="191">
        <v>44915</v>
      </c>
      <c r="O698" s="199">
        <v>44895</v>
      </c>
      <c r="P698" s="277" t="s">
        <v>374</v>
      </c>
    </row>
    <row r="699" spans="1:16" s="104" customFormat="1" ht="19.5" customHeight="1" outlineLevel="2">
      <c r="A699" s="143"/>
      <c r="B699" s="318" t="s">
        <v>2691</v>
      </c>
      <c r="C699" s="215" t="s">
        <v>2692</v>
      </c>
      <c r="D699" s="215"/>
      <c r="E699" s="217" t="s">
        <v>3054</v>
      </c>
      <c r="F699" s="679">
        <v>18</v>
      </c>
      <c r="G699" s="216" t="s">
        <v>1</v>
      </c>
      <c r="H699" s="216" t="s">
        <v>371</v>
      </c>
      <c r="I699" s="219">
        <v>2013</v>
      </c>
      <c r="J699" s="240" t="s">
        <v>357</v>
      </c>
      <c r="K699" s="240">
        <v>44522</v>
      </c>
      <c r="L699" s="240">
        <v>44634</v>
      </c>
      <c r="M699" s="240">
        <v>44634</v>
      </c>
      <c r="N699" s="191">
        <v>44811</v>
      </c>
      <c r="O699" s="199">
        <v>44811</v>
      </c>
      <c r="P699" s="277" t="s">
        <v>350</v>
      </c>
    </row>
    <row r="700" spans="1:16" s="115" customFormat="1" ht="19.5" customHeight="1" outlineLevel="2">
      <c r="A700" s="142"/>
      <c r="B700" s="680" t="s">
        <v>2691</v>
      </c>
      <c r="C700" s="681" t="s">
        <v>2692</v>
      </c>
      <c r="D700" s="681"/>
      <c r="E700" s="216" t="s">
        <v>2706</v>
      </c>
      <c r="F700" s="683">
        <v>55</v>
      </c>
      <c r="G700" s="684" t="s">
        <v>1</v>
      </c>
      <c r="H700" s="684" t="s">
        <v>347</v>
      </c>
      <c r="I700" s="685" t="s">
        <v>402</v>
      </c>
      <c r="J700" s="686">
        <v>45280</v>
      </c>
      <c r="K700" s="240" t="s">
        <v>357</v>
      </c>
      <c r="L700" s="240" t="s">
        <v>357</v>
      </c>
      <c r="M700" s="240" t="s">
        <v>357</v>
      </c>
      <c r="N700" s="687">
        <v>45280</v>
      </c>
      <c r="O700" s="199">
        <v>44868</v>
      </c>
      <c r="P700" s="277" t="s">
        <v>358</v>
      </c>
    </row>
    <row r="701" spans="1:16" s="115" customFormat="1" ht="19.5" customHeight="1" outlineLevel="2">
      <c r="A701" s="142"/>
      <c r="B701" s="709" t="s">
        <v>2691</v>
      </c>
      <c r="C701" s="739" t="s">
        <v>2692</v>
      </c>
      <c r="D701" s="739"/>
      <c r="E701" s="216" t="s">
        <v>2710</v>
      </c>
      <c r="F701" s="706">
        <v>26</v>
      </c>
      <c r="G701" s="682" t="s">
        <v>1</v>
      </c>
      <c r="H701" s="682" t="s">
        <v>401</v>
      </c>
      <c r="I701" s="688" t="s">
        <v>402</v>
      </c>
      <c r="J701" s="707">
        <v>44915</v>
      </c>
      <c r="K701" s="240" t="s">
        <v>357</v>
      </c>
      <c r="L701" s="240" t="s">
        <v>357</v>
      </c>
      <c r="M701" s="240" t="s">
        <v>357</v>
      </c>
      <c r="N701" s="708">
        <v>44915</v>
      </c>
      <c r="O701" s="199">
        <v>44915</v>
      </c>
      <c r="P701" s="277" t="s">
        <v>374</v>
      </c>
    </row>
    <row r="702" spans="1:16" s="115" customFormat="1" ht="19.5" customHeight="1" outlineLevel="2">
      <c r="A702" s="142"/>
      <c r="B702" s="709" t="s">
        <v>2691</v>
      </c>
      <c r="C702" s="739" t="s">
        <v>2692</v>
      </c>
      <c r="D702" s="739"/>
      <c r="E702" s="216" t="s">
        <v>2710</v>
      </c>
      <c r="F702" s="706">
        <v>18</v>
      </c>
      <c r="G702" s="682" t="s">
        <v>1</v>
      </c>
      <c r="H702" s="682" t="s">
        <v>401</v>
      </c>
      <c r="I702" s="688" t="s">
        <v>402</v>
      </c>
      <c r="J702" s="707">
        <v>44915</v>
      </c>
      <c r="K702" s="240" t="s">
        <v>357</v>
      </c>
      <c r="L702" s="240" t="s">
        <v>357</v>
      </c>
      <c r="M702" s="240" t="s">
        <v>357</v>
      </c>
      <c r="N702" s="708">
        <v>44915</v>
      </c>
      <c r="O702" s="199">
        <v>44915</v>
      </c>
      <c r="P702" s="277" t="s">
        <v>374</v>
      </c>
    </row>
    <row r="703" spans="1:16" s="115" customFormat="1" ht="19.5" customHeight="1" outlineLevel="2">
      <c r="A703" s="142"/>
      <c r="B703" s="709" t="s">
        <v>2691</v>
      </c>
      <c r="C703" s="739" t="s">
        <v>2692</v>
      </c>
      <c r="D703" s="739"/>
      <c r="E703" s="216" t="s">
        <v>2710</v>
      </c>
      <c r="F703" s="706">
        <v>18</v>
      </c>
      <c r="G703" s="682" t="s">
        <v>1</v>
      </c>
      <c r="H703" s="682" t="s">
        <v>401</v>
      </c>
      <c r="I703" s="688" t="s">
        <v>402</v>
      </c>
      <c r="J703" s="707">
        <v>44915</v>
      </c>
      <c r="K703" s="240" t="s">
        <v>357</v>
      </c>
      <c r="L703" s="240" t="s">
        <v>357</v>
      </c>
      <c r="M703" s="240" t="s">
        <v>357</v>
      </c>
      <c r="N703" s="708">
        <v>44915</v>
      </c>
      <c r="O703" s="199">
        <v>44915</v>
      </c>
      <c r="P703" s="277" t="s">
        <v>374</v>
      </c>
    </row>
    <row r="704" spans="1:16" s="115" customFormat="1" ht="19.5" customHeight="1" outlineLevel="2">
      <c r="A704" s="142"/>
      <c r="B704" s="680" t="s">
        <v>2691</v>
      </c>
      <c r="C704" s="681" t="s">
        <v>2692</v>
      </c>
      <c r="D704" s="681"/>
      <c r="E704" s="216" t="s">
        <v>2717</v>
      </c>
      <c r="F704" s="683">
        <v>80</v>
      </c>
      <c r="G704" s="684" t="s">
        <v>1</v>
      </c>
      <c r="H704" s="684" t="s">
        <v>347</v>
      </c>
      <c r="I704" s="685" t="s">
        <v>402</v>
      </c>
      <c r="J704" s="686">
        <v>45280</v>
      </c>
      <c r="K704" s="240" t="s">
        <v>357</v>
      </c>
      <c r="L704" s="240" t="s">
        <v>357</v>
      </c>
      <c r="M704" s="240" t="s">
        <v>357</v>
      </c>
      <c r="N704" s="687">
        <v>45280</v>
      </c>
      <c r="O704" s="199">
        <v>45280</v>
      </c>
      <c r="P704" s="277" t="s">
        <v>358</v>
      </c>
    </row>
    <row r="705" spans="1:16" s="115" customFormat="1" ht="19.5" customHeight="1" outlineLevel="2">
      <c r="A705" s="142"/>
      <c r="B705" s="680" t="s">
        <v>2691</v>
      </c>
      <c r="C705" s="681" t="s">
        <v>2692</v>
      </c>
      <c r="D705" s="681"/>
      <c r="E705" s="216" t="s">
        <v>3055</v>
      </c>
      <c r="F705" s="683">
        <v>8</v>
      </c>
      <c r="G705" s="684" t="s">
        <v>392</v>
      </c>
      <c r="H705" s="684" t="s">
        <v>465</v>
      </c>
      <c r="I705" s="685" t="s">
        <v>402</v>
      </c>
      <c r="J705" s="686">
        <v>44732</v>
      </c>
      <c r="K705" s="240" t="s">
        <v>357</v>
      </c>
      <c r="L705" s="240" t="s">
        <v>357</v>
      </c>
      <c r="M705" s="240" t="s">
        <v>357</v>
      </c>
      <c r="N705" s="687">
        <v>44732</v>
      </c>
      <c r="O705" s="199">
        <v>44732</v>
      </c>
      <c r="P705" s="277" t="s">
        <v>374</v>
      </c>
    </row>
    <row r="706" spans="1:16" s="115" customFormat="1" ht="19.5" customHeight="1" outlineLevel="2">
      <c r="A706" s="142"/>
      <c r="B706" s="680" t="s">
        <v>2691</v>
      </c>
      <c r="C706" s="681" t="s">
        <v>2692</v>
      </c>
      <c r="D706" s="681">
        <v>1</v>
      </c>
      <c r="E706" s="216" t="s">
        <v>3056</v>
      </c>
      <c r="F706" s="683">
        <v>9</v>
      </c>
      <c r="G706" s="684" t="s">
        <v>392</v>
      </c>
      <c r="H706" s="684" t="s">
        <v>465</v>
      </c>
      <c r="I706" s="685" t="s">
        <v>402</v>
      </c>
      <c r="J706" s="686">
        <v>44811</v>
      </c>
      <c r="K706" s="240" t="s">
        <v>357</v>
      </c>
      <c r="L706" s="240" t="s">
        <v>357</v>
      </c>
      <c r="M706" s="240" t="s">
        <v>357</v>
      </c>
      <c r="N706" s="687">
        <v>44811</v>
      </c>
      <c r="O706" s="199">
        <v>44811</v>
      </c>
      <c r="P706" s="277" t="s">
        <v>374</v>
      </c>
    </row>
    <row r="707" spans="1:16" s="115" customFormat="1" ht="19.5" customHeight="1" outlineLevel="2">
      <c r="A707" s="142"/>
      <c r="B707" s="680" t="s">
        <v>2691</v>
      </c>
      <c r="C707" s="681" t="s">
        <v>2692</v>
      </c>
      <c r="D707" s="681">
        <v>2</v>
      </c>
      <c r="E707" s="216" t="s">
        <v>2697</v>
      </c>
      <c r="F707" s="683">
        <v>100</v>
      </c>
      <c r="G707" s="684" t="s">
        <v>392</v>
      </c>
      <c r="H707" s="684" t="s">
        <v>395</v>
      </c>
      <c r="I707" s="685" t="s">
        <v>402</v>
      </c>
      <c r="J707" s="686">
        <v>45358</v>
      </c>
      <c r="K707" s="240" t="s">
        <v>357</v>
      </c>
      <c r="L707" s="240" t="s">
        <v>357</v>
      </c>
      <c r="M707" s="240" t="s">
        <v>357</v>
      </c>
      <c r="N707" s="687">
        <v>45358</v>
      </c>
      <c r="O707" s="199">
        <v>44991</v>
      </c>
      <c r="P707" s="277" t="s">
        <v>374</v>
      </c>
    </row>
    <row r="708" spans="1:16" s="115" customFormat="1" ht="19.5" customHeight="1" outlineLevel="2">
      <c r="A708" s="142"/>
      <c r="B708" s="680" t="s">
        <v>2691</v>
      </c>
      <c r="C708" s="681" t="s">
        <v>2701</v>
      </c>
      <c r="D708" s="681">
        <v>6</v>
      </c>
      <c r="E708" s="216" t="s">
        <v>2702</v>
      </c>
      <c r="F708" s="683">
        <v>49</v>
      </c>
      <c r="G708" s="684" t="s">
        <v>1</v>
      </c>
      <c r="H708" s="684" t="s">
        <v>347</v>
      </c>
      <c r="I708" s="685" t="s">
        <v>402</v>
      </c>
      <c r="J708" s="686">
        <v>45358</v>
      </c>
      <c r="K708" s="240" t="s">
        <v>357</v>
      </c>
      <c r="L708" s="240" t="s">
        <v>357</v>
      </c>
      <c r="M708" s="240" t="s">
        <v>357</v>
      </c>
      <c r="N708" s="687">
        <v>45358</v>
      </c>
      <c r="O708" s="199">
        <v>45358</v>
      </c>
      <c r="P708" s="277" t="s">
        <v>358</v>
      </c>
    </row>
    <row r="709" spans="1:16" s="115" customFormat="1" ht="19.5" customHeight="1" outlineLevel="2">
      <c r="A709" s="142"/>
      <c r="B709" s="680" t="s">
        <v>2691</v>
      </c>
      <c r="C709" s="681" t="s">
        <v>2720</v>
      </c>
      <c r="D709" s="681"/>
      <c r="E709" s="216" t="s">
        <v>2721</v>
      </c>
      <c r="F709" s="683">
        <v>80</v>
      </c>
      <c r="G709" s="684" t="s">
        <v>1</v>
      </c>
      <c r="H709" s="684" t="s">
        <v>957</v>
      </c>
      <c r="I709" s="685">
        <v>2013</v>
      </c>
      <c r="J709" s="240" t="s">
        <v>357</v>
      </c>
      <c r="K709" s="240">
        <v>44772</v>
      </c>
      <c r="L709" s="240">
        <v>44772</v>
      </c>
      <c r="M709" s="240">
        <v>44772</v>
      </c>
      <c r="N709" s="687">
        <v>44834</v>
      </c>
      <c r="O709" s="199">
        <v>44834</v>
      </c>
      <c r="P709" s="277" t="s">
        <v>374</v>
      </c>
    </row>
    <row r="710" spans="1:16" s="104" customFormat="1" ht="19.5" customHeight="1" outlineLevel="2">
      <c r="A710" s="143"/>
      <c r="B710" s="318" t="s">
        <v>3057</v>
      </c>
      <c r="C710" s="215" t="s">
        <v>2724</v>
      </c>
      <c r="D710" s="215"/>
      <c r="E710" s="216" t="s">
        <v>3058</v>
      </c>
      <c r="F710" s="679">
        <v>39</v>
      </c>
      <c r="G710" s="216" t="s">
        <v>1</v>
      </c>
      <c r="H710" s="216" t="s">
        <v>347</v>
      </c>
      <c r="I710" s="219">
        <v>2013</v>
      </c>
      <c r="J710" s="240" t="s">
        <v>357</v>
      </c>
      <c r="K710" s="240">
        <v>44656</v>
      </c>
      <c r="L710" s="240">
        <v>44651</v>
      </c>
      <c r="M710" s="240">
        <v>44711</v>
      </c>
      <c r="N710" s="191">
        <v>44773</v>
      </c>
      <c r="O710" s="199">
        <v>44773</v>
      </c>
      <c r="P710" s="277" t="s">
        <v>350</v>
      </c>
    </row>
    <row r="711" spans="1:16" s="104" customFormat="1" ht="19.5" customHeight="1" outlineLevel="2">
      <c r="A711" s="143"/>
      <c r="B711" s="318" t="s">
        <v>2728</v>
      </c>
      <c r="C711" s="215" t="s">
        <v>3059</v>
      </c>
      <c r="D711" s="215">
        <v>5</v>
      </c>
      <c r="E711" s="216" t="s">
        <v>3060</v>
      </c>
      <c r="F711" s="679">
        <v>16</v>
      </c>
      <c r="G711" s="216" t="s">
        <v>1</v>
      </c>
      <c r="H711" s="216" t="s">
        <v>465</v>
      </c>
      <c r="I711" s="688" t="s">
        <v>402</v>
      </c>
      <c r="J711" s="240">
        <v>44777</v>
      </c>
      <c r="K711" s="240" t="s">
        <v>357</v>
      </c>
      <c r="L711" s="240" t="s">
        <v>357</v>
      </c>
      <c r="M711" s="240" t="s">
        <v>357</v>
      </c>
      <c r="N711" s="189">
        <v>44777</v>
      </c>
      <c r="O711" s="199">
        <v>44777</v>
      </c>
      <c r="P711" s="277" t="s">
        <v>358</v>
      </c>
    </row>
    <row r="712" spans="1:16" s="104" customFormat="1" ht="19.5" customHeight="1" outlineLevel="2">
      <c r="A712" s="143"/>
      <c r="B712" s="318" t="s">
        <v>2728</v>
      </c>
      <c r="C712" s="215" t="s">
        <v>2734</v>
      </c>
      <c r="D712" s="215"/>
      <c r="E712" s="216" t="s">
        <v>3061</v>
      </c>
      <c r="F712" s="679">
        <v>39</v>
      </c>
      <c r="G712" s="216" t="s">
        <v>1</v>
      </c>
      <c r="H712" s="216" t="s">
        <v>347</v>
      </c>
      <c r="I712" s="219">
        <v>2013</v>
      </c>
      <c r="J712" s="240" t="s">
        <v>357</v>
      </c>
      <c r="K712" s="240">
        <v>44578</v>
      </c>
      <c r="L712" s="240">
        <v>44578</v>
      </c>
      <c r="M712" s="240">
        <v>44659</v>
      </c>
      <c r="N712" s="191">
        <v>44883</v>
      </c>
      <c r="O712" s="199">
        <v>44883</v>
      </c>
      <c r="P712" s="277" t="s">
        <v>350</v>
      </c>
    </row>
    <row r="713" spans="1:16" s="115" customFormat="1" ht="48.75" outlineLevel="2">
      <c r="A713" s="142"/>
      <c r="B713" s="680" t="s">
        <v>2728</v>
      </c>
      <c r="C713" s="681" t="s">
        <v>2734</v>
      </c>
      <c r="D713" s="681"/>
      <c r="E713" s="684" t="s">
        <v>3062</v>
      </c>
      <c r="F713" s="683">
        <v>21</v>
      </c>
      <c r="G713" s="684" t="s">
        <v>392</v>
      </c>
      <c r="H713" s="684" t="s">
        <v>465</v>
      </c>
      <c r="I713" s="685" t="s">
        <v>402</v>
      </c>
      <c r="J713" s="686">
        <v>44732</v>
      </c>
      <c r="K713" s="240" t="s">
        <v>357</v>
      </c>
      <c r="L713" s="240" t="s">
        <v>357</v>
      </c>
      <c r="M713" s="240" t="s">
        <v>357</v>
      </c>
      <c r="N713" s="687">
        <v>44732</v>
      </c>
      <c r="O713" s="199">
        <v>44732</v>
      </c>
      <c r="P713" s="277" t="s">
        <v>374</v>
      </c>
    </row>
    <row r="714" spans="1:16" s="115" customFormat="1" ht="48.75" outlineLevel="2">
      <c r="A714" s="142"/>
      <c r="B714" s="680" t="s">
        <v>2728</v>
      </c>
      <c r="C714" s="681" t="s">
        <v>3063</v>
      </c>
      <c r="D714" s="681"/>
      <c r="E714" s="684" t="s">
        <v>3064</v>
      </c>
      <c r="F714" s="683">
        <v>8</v>
      </c>
      <c r="G714" s="684" t="s">
        <v>1</v>
      </c>
      <c r="H714" s="684" t="s">
        <v>465</v>
      </c>
      <c r="I714" s="685" t="s">
        <v>402</v>
      </c>
      <c r="J714" s="686">
        <v>44732</v>
      </c>
      <c r="K714" s="240" t="s">
        <v>357</v>
      </c>
      <c r="L714" s="240" t="s">
        <v>357</v>
      </c>
      <c r="M714" s="240" t="s">
        <v>357</v>
      </c>
      <c r="N714" s="687">
        <v>44732</v>
      </c>
      <c r="O714" s="199">
        <v>44732</v>
      </c>
      <c r="P714" s="277" t="s">
        <v>374</v>
      </c>
    </row>
    <row r="715" spans="1:16" s="115" customFormat="1" ht="12" outlineLevel="2">
      <c r="A715" s="142"/>
      <c r="B715" s="318" t="s">
        <v>2728</v>
      </c>
      <c r="C715" s="215" t="s">
        <v>2734</v>
      </c>
      <c r="D715" s="215">
        <v>3</v>
      </c>
      <c r="E715" s="216" t="s">
        <v>2739</v>
      </c>
      <c r="F715" s="683">
        <v>44</v>
      </c>
      <c r="G715" s="684" t="s">
        <v>1</v>
      </c>
      <c r="H715" s="216" t="s">
        <v>347</v>
      </c>
      <c r="I715" s="688" t="s">
        <v>402</v>
      </c>
      <c r="J715" s="240">
        <v>45317</v>
      </c>
      <c r="K715" s="240" t="s">
        <v>357</v>
      </c>
      <c r="L715" s="240" t="s">
        <v>357</v>
      </c>
      <c r="M715" s="240" t="s">
        <v>357</v>
      </c>
      <c r="N715" s="189">
        <v>45317</v>
      </c>
      <c r="O715" s="199">
        <v>45173</v>
      </c>
      <c r="P715" s="277" t="s">
        <v>374</v>
      </c>
    </row>
    <row r="716" spans="1:16" s="115" customFormat="1" ht="29.25" outlineLevel="2">
      <c r="A716" s="142"/>
      <c r="B716" s="318" t="s">
        <v>2728</v>
      </c>
      <c r="C716" s="215" t="s">
        <v>2734</v>
      </c>
      <c r="D716" s="215">
        <v>4</v>
      </c>
      <c r="E716" s="216" t="s">
        <v>2735</v>
      </c>
      <c r="F716" s="683">
        <v>13</v>
      </c>
      <c r="G716" s="684" t="s">
        <v>1</v>
      </c>
      <c r="H716" s="684" t="s">
        <v>401</v>
      </c>
      <c r="I716" s="689" t="s">
        <v>402</v>
      </c>
      <c r="J716" s="240">
        <v>44952</v>
      </c>
      <c r="K716" s="240" t="s">
        <v>357</v>
      </c>
      <c r="L716" s="240" t="s">
        <v>357</v>
      </c>
      <c r="M716" s="240" t="s">
        <v>357</v>
      </c>
      <c r="N716" s="189">
        <v>44952</v>
      </c>
      <c r="O716" s="199">
        <v>44952</v>
      </c>
      <c r="P716" s="277" t="s">
        <v>374</v>
      </c>
    </row>
    <row r="717" spans="1:16" s="115" customFormat="1" ht="12" outlineLevel="2">
      <c r="A717" s="142"/>
      <c r="B717" s="318" t="s">
        <v>2728</v>
      </c>
      <c r="C717" s="215" t="s">
        <v>2729</v>
      </c>
      <c r="D717" s="215">
        <v>6</v>
      </c>
      <c r="E717" s="216" t="s">
        <v>3065</v>
      </c>
      <c r="F717" s="683">
        <v>44</v>
      </c>
      <c r="G717" s="684" t="s">
        <v>392</v>
      </c>
      <c r="H717" s="684" t="s">
        <v>395</v>
      </c>
      <c r="I717" s="689" t="s">
        <v>402</v>
      </c>
      <c r="J717" s="152">
        <v>45358</v>
      </c>
      <c r="K717" s="240" t="s">
        <v>357</v>
      </c>
      <c r="L717" s="240" t="s">
        <v>357</v>
      </c>
      <c r="M717" s="240" t="s">
        <v>357</v>
      </c>
      <c r="N717" s="160">
        <v>45358</v>
      </c>
      <c r="O717" s="199">
        <v>45173</v>
      </c>
      <c r="P717" s="277" t="s">
        <v>374</v>
      </c>
    </row>
    <row r="718" spans="1:16" s="115" customFormat="1" ht="48.75" outlineLevel="2">
      <c r="A718" s="142"/>
      <c r="B718" s="318" t="s">
        <v>2742</v>
      </c>
      <c r="C718" s="681" t="s">
        <v>2771</v>
      </c>
      <c r="D718" s="681">
        <v>3</v>
      </c>
      <c r="E718" s="216" t="s">
        <v>2772</v>
      </c>
      <c r="F718" s="683">
        <v>10</v>
      </c>
      <c r="G718" s="227" t="s">
        <v>392</v>
      </c>
      <c r="H718" s="684" t="s">
        <v>465</v>
      </c>
      <c r="I718" s="689" t="s">
        <v>402</v>
      </c>
      <c r="J718" s="156">
        <v>44768</v>
      </c>
      <c r="K718" s="240" t="s">
        <v>357</v>
      </c>
      <c r="L718" s="240" t="s">
        <v>357</v>
      </c>
      <c r="M718" s="240" t="s">
        <v>357</v>
      </c>
      <c r="N718" s="157">
        <v>44768</v>
      </c>
      <c r="O718" s="199">
        <v>44768</v>
      </c>
      <c r="P718" s="277" t="s">
        <v>374</v>
      </c>
    </row>
    <row r="719" spans="1:16" s="104" customFormat="1" ht="19.5" customHeight="1" outlineLevel="2">
      <c r="A719" s="143"/>
      <c r="B719" s="318" t="s">
        <v>2742</v>
      </c>
      <c r="C719" s="215" t="s">
        <v>2743</v>
      </c>
      <c r="D719" s="215"/>
      <c r="E719" s="217" t="s">
        <v>2744</v>
      </c>
      <c r="F719" s="679">
        <v>13</v>
      </c>
      <c r="G719" s="216" t="s">
        <v>1</v>
      </c>
      <c r="H719" s="216" t="s">
        <v>371</v>
      </c>
      <c r="I719" s="219" t="s">
        <v>372</v>
      </c>
      <c r="J719" s="240">
        <v>45161</v>
      </c>
      <c r="K719" s="240" t="s">
        <v>357</v>
      </c>
      <c r="L719" s="240" t="s">
        <v>357</v>
      </c>
      <c r="M719" s="240">
        <v>44981</v>
      </c>
      <c r="N719" s="191">
        <v>44804</v>
      </c>
      <c r="O719" s="199">
        <v>44804</v>
      </c>
      <c r="P719" s="277" t="s">
        <v>374</v>
      </c>
    </row>
    <row r="720" spans="1:16" s="104" customFormat="1" ht="19.5" customHeight="1" outlineLevel="2">
      <c r="A720" s="143"/>
      <c r="B720" s="318" t="s">
        <v>2742</v>
      </c>
      <c r="C720" s="226" t="s">
        <v>2748</v>
      </c>
      <c r="D720" s="226"/>
      <c r="E720" s="216" t="s">
        <v>2749</v>
      </c>
      <c r="F720" s="720">
        <v>39</v>
      </c>
      <c r="G720" s="227" t="s">
        <v>1</v>
      </c>
      <c r="H720" s="216" t="s">
        <v>347</v>
      </c>
      <c r="I720" s="219" t="s">
        <v>372</v>
      </c>
      <c r="J720" s="240">
        <v>45161</v>
      </c>
      <c r="K720" s="240" t="s">
        <v>357</v>
      </c>
      <c r="L720" s="240" t="s">
        <v>357</v>
      </c>
      <c r="M720" s="240">
        <v>45047</v>
      </c>
      <c r="N720" s="191">
        <v>45047</v>
      </c>
      <c r="O720" s="199">
        <v>45047</v>
      </c>
      <c r="P720" s="277" t="s">
        <v>374</v>
      </c>
    </row>
    <row r="721" spans="1:16" s="104" customFormat="1" ht="19.5" customHeight="1" outlineLevel="2">
      <c r="A721" s="143"/>
      <c r="B721" s="324" t="s">
        <v>2742</v>
      </c>
      <c r="C721" s="226" t="s">
        <v>2743</v>
      </c>
      <c r="D721" s="226"/>
      <c r="E721" s="217" t="s">
        <v>2753</v>
      </c>
      <c r="F721" s="720">
        <v>21</v>
      </c>
      <c r="G721" s="227" t="s">
        <v>1</v>
      </c>
      <c r="H721" s="216" t="s">
        <v>371</v>
      </c>
      <c r="I721" s="219" t="s">
        <v>372</v>
      </c>
      <c r="J721" s="240">
        <v>45161</v>
      </c>
      <c r="K721" s="240" t="s">
        <v>357</v>
      </c>
      <c r="L721" s="240" t="s">
        <v>357</v>
      </c>
      <c r="M721" s="240">
        <v>44801</v>
      </c>
      <c r="N721" s="191">
        <v>44802</v>
      </c>
      <c r="O721" s="199">
        <v>44802</v>
      </c>
      <c r="P721" s="277" t="s">
        <v>374</v>
      </c>
    </row>
    <row r="722" spans="1:16" s="104" customFormat="1" ht="19.5" customHeight="1" outlineLevel="2">
      <c r="A722" s="143"/>
      <c r="B722" s="324" t="s">
        <v>2742</v>
      </c>
      <c r="C722" s="226" t="s">
        <v>2743</v>
      </c>
      <c r="D722" s="226"/>
      <c r="E722" s="216" t="s">
        <v>3066</v>
      </c>
      <c r="F722" s="720">
        <v>10</v>
      </c>
      <c r="G722" s="227" t="s">
        <v>392</v>
      </c>
      <c r="H722" s="216" t="s">
        <v>693</v>
      </c>
      <c r="I722" s="219" t="s">
        <v>372</v>
      </c>
      <c r="J722" s="240">
        <v>45161</v>
      </c>
      <c r="K722" s="240" t="s">
        <v>357</v>
      </c>
      <c r="L722" s="240" t="s">
        <v>357</v>
      </c>
      <c r="M722" s="240">
        <v>44621</v>
      </c>
      <c r="N722" s="191">
        <v>44651</v>
      </c>
      <c r="O722" s="199">
        <v>44669</v>
      </c>
      <c r="P722" s="277" t="s">
        <v>545</v>
      </c>
    </row>
    <row r="723" spans="1:16" s="104" customFormat="1" ht="19.5" customHeight="1" outlineLevel="2">
      <c r="A723" s="143"/>
      <c r="B723" s="324" t="s">
        <v>2742</v>
      </c>
      <c r="C723" s="226" t="s">
        <v>3067</v>
      </c>
      <c r="D723" s="226"/>
      <c r="E723" s="216" t="s">
        <v>3068</v>
      </c>
      <c r="F723" s="720">
        <v>16</v>
      </c>
      <c r="G723" s="216" t="s">
        <v>392</v>
      </c>
      <c r="H723" s="216" t="s">
        <v>693</v>
      </c>
      <c r="I723" s="219" t="s">
        <v>372</v>
      </c>
      <c r="J723" s="240">
        <v>45161</v>
      </c>
      <c r="K723" s="240" t="s">
        <v>357</v>
      </c>
      <c r="L723" s="240" t="s">
        <v>357</v>
      </c>
      <c r="M723" s="240">
        <v>44792</v>
      </c>
      <c r="N723" s="191">
        <v>44893</v>
      </c>
      <c r="O723" s="199">
        <v>44893</v>
      </c>
      <c r="P723" s="277" t="s">
        <v>374</v>
      </c>
    </row>
    <row r="724" spans="1:16" s="104" customFormat="1" ht="19.5" customHeight="1" outlineLevel="2">
      <c r="A724" s="143"/>
      <c r="B724" s="324" t="s">
        <v>2742</v>
      </c>
      <c r="C724" s="226" t="s">
        <v>2743</v>
      </c>
      <c r="D724" s="226"/>
      <c r="E724" s="217" t="s">
        <v>2757</v>
      </c>
      <c r="F724" s="720">
        <v>80</v>
      </c>
      <c r="G724" s="216" t="s">
        <v>392</v>
      </c>
      <c r="H724" s="216" t="s">
        <v>395</v>
      </c>
      <c r="I724" s="219" t="s">
        <v>372</v>
      </c>
      <c r="J724" s="240">
        <v>45161</v>
      </c>
      <c r="K724" s="240" t="s">
        <v>357</v>
      </c>
      <c r="L724" s="240" t="s">
        <v>357</v>
      </c>
      <c r="M724" s="240">
        <v>45161</v>
      </c>
      <c r="N724" s="191">
        <v>44805</v>
      </c>
      <c r="O724" s="199">
        <v>44805</v>
      </c>
      <c r="P724" s="277" t="s">
        <v>374</v>
      </c>
    </row>
    <row r="725" spans="1:16" s="104" customFormat="1" ht="19.5" customHeight="1" outlineLevel="2">
      <c r="A725" s="143"/>
      <c r="B725" s="324" t="s">
        <v>2742</v>
      </c>
      <c r="C725" s="226" t="s">
        <v>2761</v>
      </c>
      <c r="D725" s="226"/>
      <c r="E725" s="216" t="s">
        <v>2762</v>
      </c>
      <c r="F725" s="720">
        <v>50</v>
      </c>
      <c r="G725" s="216" t="s">
        <v>392</v>
      </c>
      <c r="H725" s="216" t="s">
        <v>395</v>
      </c>
      <c r="I725" s="219" t="s">
        <v>372</v>
      </c>
      <c r="J725" s="240">
        <v>45161</v>
      </c>
      <c r="K725" s="240" t="s">
        <v>357</v>
      </c>
      <c r="L725" s="240" t="s">
        <v>357</v>
      </c>
      <c r="M725" s="240">
        <v>44804</v>
      </c>
      <c r="N725" s="191">
        <v>44804</v>
      </c>
      <c r="O725" s="199">
        <v>45019</v>
      </c>
      <c r="P725" s="277" t="s">
        <v>374</v>
      </c>
    </row>
    <row r="726" spans="1:16" s="104" customFormat="1" ht="19.5" customHeight="1" outlineLevel="2">
      <c r="A726" s="143"/>
      <c r="B726" s="324" t="s">
        <v>2742</v>
      </c>
      <c r="C726" s="226" t="s">
        <v>2766</v>
      </c>
      <c r="D726" s="226"/>
      <c r="E726" s="216" t="s">
        <v>2767</v>
      </c>
      <c r="F726" s="720">
        <v>21</v>
      </c>
      <c r="G726" s="216" t="s">
        <v>392</v>
      </c>
      <c r="H726" s="216" t="s">
        <v>395</v>
      </c>
      <c r="I726" s="219" t="s">
        <v>372</v>
      </c>
      <c r="J726" s="240">
        <v>45161</v>
      </c>
      <c r="K726" s="240" t="s">
        <v>357</v>
      </c>
      <c r="L726" s="240" t="s">
        <v>357</v>
      </c>
      <c r="M726" s="240">
        <v>44805</v>
      </c>
      <c r="N726" s="191">
        <v>44805</v>
      </c>
      <c r="O726" s="199">
        <v>44805</v>
      </c>
      <c r="P726" s="277" t="s">
        <v>374</v>
      </c>
    </row>
    <row r="727" spans="1:16" s="104" customFormat="1" ht="19.5" customHeight="1" outlineLevel="2">
      <c r="A727" s="143"/>
      <c r="B727" s="324" t="s">
        <v>2742</v>
      </c>
      <c r="C727" s="226" t="s">
        <v>2743</v>
      </c>
      <c r="D727" s="226"/>
      <c r="E727" s="216" t="s">
        <v>3069</v>
      </c>
      <c r="F727" s="720">
        <v>80</v>
      </c>
      <c r="G727" s="216" t="s">
        <v>392</v>
      </c>
      <c r="H727" s="216" t="s">
        <v>395</v>
      </c>
      <c r="I727" s="219" t="s">
        <v>372</v>
      </c>
      <c r="J727" s="240">
        <v>45161</v>
      </c>
      <c r="K727" s="240" t="s">
        <v>357</v>
      </c>
      <c r="L727" s="240" t="s">
        <v>357</v>
      </c>
      <c r="M727" s="240">
        <v>44815</v>
      </c>
      <c r="N727" s="191">
        <v>44896</v>
      </c>
      <c r="O727" s="199">
        <v>44896</v>
      </c>
      <c r="P727" s="277" t="s">
        <v>358</v>
      </c>
    </row>
    <row r="728" spans="1:16" s="104" customFormat="1" ht="19.5" customHeight="1" outlineLevel="2">
      <c r="A728" s="143"/>
      <c r="B728" s="324" t="s">
        <v>2742</v>
      </c>
      <c r="C728" s="226" t="s">
        <v>2743</v>
      </c>
      <c r="D728" s="226"/>
      <c r="E728" s="216" t="s">
        <v>2776</v>
      </c>
      <c r="F728" s="720">
        <v>80</v>
      </c>
      <c r="G728" s="216" t="s">
        <v>392</v>
      </c>
      <c r="H728" s="216" t="s">
        <v>395</v>
      </c>
      <c r="I728" s="219" t="s">
        <v>372</v>
      </c>
      <c r="J728" s="240">
        <v>45161</v>
      </c>
      <c r="K728" s="240" t="s">
        <v>357</v>
      </c>
      <c r="L728" s="240" t="s">
        <v>357</v>
      </c>
      <c r="M728" s="240">
        <v>44900</v>
      </c>
      <c r="N728" s="191">
        <v>44813</v>
      </c>
      <c r="O728" s="199">
        <v>45161</v>
      </c>
      <c r="P728" s="277" t="s">
        <v>374</v>
      </c>
    </row>
    <row r="729" spans="1:16" s="104" customFormat="1" ht="19.5" customHeight="1" outlineLevel="2">
      <c r="A729" s="143"/>
      <c r="B729" s="324" t="s">
        <v>2787</v>
      </c>
      <c r="C729" s="226" t="s">
        <v>2788</v>
      </c>
      <c r="D729" s="226"/>
      <c r="E729" s="217" t="s">
        <v>2789</v>
      </c>
      <c r="F729" s="720">
        <v>5</v>
      </c>
      <c r="G729" s="216" t="s">
        <v>1</v>
      </c>
      <c r="H729" s="216" t="s">
        <v>371</v>
      </c>
      <c r="I729" s="219" t="s">
        <v>348</v>
      </c>
      <c r="J729" s="240">
        <v>44605</v>
      </c>
      <c r="K729" s="240">
        <v>44605</v>
      </c>
      <c r="L729" s="240">
        <v>44605</v>
      </c>
      <c r="M729" s="240">
        <v>44605</v>
      </c>
      <c r="N729" s="191">
        <v>44879</v>
      </c>
      <c r="O729" s="199">
        <v>45161</v>
      </c>
      <c r="P729" s="277" t="s">
        <v>374</v>
      </c>
    </row>
    <row r="730" spans="1:16" s="104" customFormat="1" ht="19.5" customHeight="1" outlineLevel="2">
      <c r="A730" s="143"/>
      <c r="B730" s="319" t="s">
        <v>2787</v>
      </c>
      <c r="C730" s="226" t="s">
        <v>2788</v>
      </c>
      <c r="D730" s="226"/>
      <c r="E730" s="217" t="s">
        <v>2793</v>
      </c>
      <c r="F730" s="720">
        <v>25</v>
      </c>
      <c r="G730" s="228" t="s">
        <v>1</v>
      </c>
      <c r="H730" s="216" t="s">
        <v>371</v>
      </c>
      <c r="I730" s="219" t="s">
        <v>372</v>
      </c>
      <c r="J730" s="240">
        <v>45161</v>
      </c>
      <c r="K730" s="240" t="s">
        <v>357</v>
      </c>
      <c r="L730" s="240" t="s">
        <v>357</v>
      </c>
      <c r="M730" s="240">
        <v>44848</v>
      </c>
      <c r="N730" s="191">
        <v>44879</v>
      </c>
      <c r="O730" s="199">
        <v>45161</v>
      </c>
      <c r="P730" s="277" t="s">
        <v>374</v>
      </c>
    </row>
    <row r="731" spans="1:16" s="104" customFormat="1" ht="19.5" customHeight="1" outlineLevel="2">
      <c r="A731" s="143"/>
      <c r="B731" s="319" t="s">
        <v>2787</v>
      </c>
      <c r="C731" s="226" t="s">
        <v>2788</v>
      </c>
      <c r="D731" s="226"/>
      <c r="E731" s="216" t="s">
        <v>3070</v>
      </c>
      <c r="F731" s="720">
        <v>8</v>
      </c>
      <c r="G731" s="228" t="s">
        <v>1</v>
      </c>
      <c r="H731" s="216" t="s">
        <v>371</v>
      </c>
      <c r="I731" s="219" t="s">
        <v>372</v>
      </c>
      <c r="J731" s="240">
        <v>45161</v>
      </c>
      <c r="K731" s="240" t="s">
        <v>357</v>
      </c>
      <c r="L731" s="240" t="s">
        <v>357</v>
      </c>
      <c r="M731" s="240">
        <v>44774</v>
      </c>
      <c r="N731" s="191">
        <v>44606</v>
      </c>
      <c r="O731" s="199">
        <v>44746</v>
      </c>
      <c r="P731" s="277" t="s">
        <v>358</v>
      </c>
    </row>
    <row r="732" spans="1:16" s="104" customFormat="1" ht="19.5" customHeight="1" outlineLevel="2">
      <c r="A732" s="143"/>
      <c r="B732" s="319" t="s">
        <v>2787</v>
      </c>
      <c r="C732" s="226" t="s">
        <v>2799</v>
      </c>
      <c r="D732" s="226">
        <v>3</v>
      </c>
      <c r="E732" s="216" t="s">
        <v>2800</v>
      </c>
      <c r="F732" s="720">
        <v>21</v>
      </c>
      <c r="G732" s="216" t="s">
        <v>1</v>
      </c>
      <c r="H732" s="216" t="s">
        <v>347</v>
      </c>
      <c r="I732" s="688" t="s">
        <v>402</v>
      </c>
      <c r="J732" s="240">
        <v>45317</v>
      </c>
      <c r="K732" s="240" t="s">
        <v>357</v>
      </c>
      <c r="L732" s="240" t="s">
        <v>357</v>
      </c>
      <c r="M732" s="240" t="s">
        <v>357</v>
      </c>
      <c r="N732" s="189">
        <v>45317</v>
      </c>
      <c r="O732" s="199">
        <v>45317</v>
      </c>
      <c r="P732" s="277" t="s">
        <v>358</v>
      </c>
    </row>
    <row r="733" spans="1:16" s="104" customFormat="1" ht="19.5" customHeight="1" outlineLevel="2">
      <c r="A733" s="143"/>
      <c r="B733" s="293" t="s">
        <v>2787</v>
      </c>
      <c r="C733" s="231" t="s">
        <v>3071</v>
      </c>
      <c r="D733" s="231"/>
      <c r="E733" s="223" t="s">
        <v>3072</v>
      </c>
      <c r="F733" s="733">
        <v>5</v>
      </c>
      <c r="G733" s="223" t="s">
        <v>1</v>
      </c>
      <c r="H733" s="222" t="s">
        <v>371</v>
      </c>
      <c r="I733" s="229" t="s">
        <v>372</v>
      </c>
      <c r="J733" s="240">
        <v>45161</v>
      </c>
      <c r="K733" s="240" t="s">
        <v>357</v>
      </c>
      <c r="L733" s="240" t="s">
        <v>357</v>
      </c>
      <c r="M733" s="240">
        <v>44872</v>
      </c>
      <c r="N733" s="190">
        <v>44872</v>
      </c>
      <c r="O733" s="199">
        <v>45161</v>
      </c>
      <c r="P733" s="277" t="s">
        <v>374</v>
      </c>
    </row>
    <row r="734" spans="1:16" s="104" customFormat="1" ht="19.5" customHeight="1" outlineLevel="2">
      <c r="A734" s="140"/>
      <c r="B734" s="293" t="s">
        <v>2787</v>
      </c>
      <c r="C734" s="231" t="s">
        <v>2794</v>
      </c>
      <c r="D734" s="231">
        <v>6</v>
      </c>
      <c r="E734" s="223" t="s">
        <v>2795</v>
      </c>
      <c r="F734" s="733">
        <v>80</v>
      </c>
      <c r="G734" s="223" t="s">
        <v>392</v>
      </c>
      <c r="H734" s="222" t="s">
        <v>347</v>
      </c>
      <c r="I734" s="229" t="s">
        <v>402</v>
      </c>
      <c r="J734" s="240">
        <v>45358</v>
      </c>
      <c r="K734" s="240" t="s">
        <v>357</v>
      </c>
      <c r="L734" s="240" t="s">
        <v>357</v>
      </c>
      <c r="M734" s="240" t="s">
        <v>357</v>
      </c>
      <c r="N734" s="190">
        <v>45358</v>
      </c>
      <c r="O734" s="199">
        <v>45358</v>
      </c>
      <c r="P734" s="277" t="s">
        <v>358</v>
      </c>
    </row>
    <row r="735" spans="1:16" s="107" customFormat="1" ht="12.75" customHeight="1" outlineLevel="1">
      <c r="A735" s="161"/>
      <c r="B735" s="161" t="s">
        <v>2804</v>
      </c>
      <c r="C735" s="162">
        <f>COUNTA(C697:C734)</f>
        <v>38</v>
      </c>
      <c r="D735" s="162"/>
      <c r="E735" s="161" t="s">
        <v>2805</v>
      </c>
      <c r="F735" s="163">
        <f>SUM(F697:F734)</f>
        <v>1329</v>
      </c>
      <c r="G735" s="161"/>
      <c r="H735" s="161"/>
      <c r="I735" s="161"/>
      <c r="J735" s="161"/>
      <c r="K735" s="161"/>
      <c r="L735" s="161"/>
      <c r="M735" s="161"/>
      <c r="N735" s="164"/>
      <c r="O735" s="164"/>
      <c r="P735" s="165"/>
    </row>
    <row r="736" spans="1:16" s="118" customFormat="1" ht="19.350000000000001" customHeight="1" outlineLevel="1" collapsed="1">
      <c r="A736" s="746" t="s">
        <v>2806</v>
      </c>
      <c r="B736" s="747">
        <f>C736</f>
        <v>716</v>
      </c>
      <c r="C736" s="748">
        <f>SUM(C735,C696,C575,C505,C459,C444,C397,C380,C377,C367,C349,C299,C255,C194,C155,C60,C31)</f>
        <v>716</v>
      </c>
      <c r="D736" s="748"/>
      <c r="E736" s="747" t="s">
        <v>2807</v>
      </c>
      <c r="F736" s="749">
        <f>F31+F60+F155+F194+F255+F299+F349+F367+F377+F380+F397+F444+F459+F505+F575+F696+F735</f>
        <v>31748</v>
      </c>
      <c r="G736" s="747"/>
      <c r="H736" s="747"/>
      <c r="I736" s="747"/>
      <c r="J736" s="747"/>
      <c r="K736" s="747"/>
      <c r="L736" s="747"/>
      <c r="M736" s="747"/>
      <c r="N736" s="747"/>
      <c r="O736" s="747"/>
      <c r="P736" s="750"/>
    </row>
    <row r="737" spans="1:16">
      <c r="A737" s="166" t="s">
        <v>2808</v>
      </c>
      <c r="B737" s="132"/>
      <c r="C737" s="132"/>
      <c r="D737" s="132"/>
      <c r="E737" s="120"/>
      <c r="F737" s="120"/>
      <c r="G737" s="121"/>
      <c r="H737" s="167"/>
      <c r="I737" s="167"/>
      <c r="J737" s="167"/>
      <c r="K737" s="167"/>
      <c r="L737" s="167"/>
      <c r="M737" s="167"/>
      <c r="N737" s="168"/>
      <c r="O737" s="168"/>
      <c r="P737" s="122"/>
    </row>
    <row r="739" spans="1:16" s="105" customFormat="1" ht="12.75" hidden="1" thickBot="1">
      <c r="A739" s="642" t="s">
        <v>2809</v>
      </c>
      <c r="B739" s="643"/>
      <c r="C739" s="169">
        <v>-1859</v>
      </c>
      <c r="D739" s="184"/>
      <c r="E739" s="170" t="s">
        <v>2810</v>
      </c>
      <c r="F739" s="171"/>
      <c r="G739" s="108"/>
      <c r="N739" s="172"/>
      <c r="O739" s="172"/>
      <c r="P739" s="109"/>
    </row>
    <row r="740" spans="1:16" s="105" customFormat="1" ht="15.75" hidden="1" customHeight="1">
      <c r="A740"/>
      <c r="B740" s="173"/>
      <c r="C740" s="174">
        <f>C738+C739</f>
        <v>-1859</v>
      </c>
      <c r="D740" s="185"/>
      <c r="E740" s="175"/>
      <c r="F740" s="176"/>
      <c r="G740" s="111"/>
      <c r="N740" s="172"/>
      <c r="O740" s="172"/>
      <c r="P740" s="109"/>
    </row>
    <row r="741" spans="1:16" s="105" customFormat="1" ht="15.75" hidden="1" thickBot="1">
      <c r="A741" s="177" t="s">
        <v>2811</v>
      </c>
      <c r="B741" s="178"/>
      <c r="C741" s="179">
        <v>655</v>
      </c>
      <c r="D741" s="186"/>
      <c r="E741" s="180"/>
      <c r="F741" s="181"/>
      <c r="G741" s="110"/>
      <c r="N741" s="172"/>
      <c r="O741" s="172"/>
      <c r="P741" s="109"/>
    </row>
    <row r="742" spans="1:16">
      <c r="A742" s="182"/>
      <c r="B742" s="119"/>
      <c r="C742" s="119"/>
      <c r="D742" s="119"/>
      <c r="E742" s="120"/>
      <c r="F742" s="120"/>
      <c r="G742" s="121"/>
      <c r="H742" s="167"/>
      <c r="I742" s="167"/>
      <c r="J742" s="167"/>
      <c r="K742" s="167"/>
      <c r="L742" s="167"/>
      <c r="M742" s="167"/>
      <c r="N742" s="168"/>
      <c r="O742" s="168"/>
      <c r="P742" s="122"/>
    </row>
  </sheetData>
  <autoFilter ref="A2:P737" xr:uid="{5D145390-B91F-41F8-8E96-243A131793C7}"/>
  <mergeCells count="4">
    <mergeCell ref="A1:P1"/>
    <mergeCell ref="A195:A201"/>
    <mergeCell ref="A576:A579"/>
    <mergeCell ref="A739:B739"/>
  </mergeCells>
  <pageMargins left="0.15748031496062992" right="0.11811023622047245" top="0.59055118110236227" bottom="0.35433070866141736" header="0.15748031496062992" footer="0.15748031496062992"/>
  <pageSetup paperSize="5" scale="59" fitToHeight="0" pageOrder="overThenDown" orientation="landscape" cellComments="asDisplayed" r:id="rId1"/>
  <headerFooter>
    <oddFooter>&amp;LDirection du soutien au développement du réseau (DSDR) &amp;RPage : &amp;P de &amp;N / Mise à jour au &amp;A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AA7F8-1C97-4D8D-A87B-06F2F7502678}">
  <sheetPr codeName="Feuil6">
    <tabColor rgb="FF00B050"/>
    <pageSetUpPr fitToPage="1"/>
  </sheetPr>
  <dimension ref="A1:O742"/>
  <sheetViews>
    <sheetView workbookViewId="0">
      <selection sqref="A1:O1"/>
    </sheetView>
  </sheetViews>
  <sheetFormatPr defaultColWidth="11.42578125" defaultRowHeight="15" outlineLevelRow="2"/>
  <cols>
    <col min="1" max="1" width="29.5703125" customWidth="1"/>
    <col min="2" max="2" width="16.42578125" customWidth="1"/>
    <col min="3" max="3" width="23.42578125" customWidth="1"/>
    <col min="4" max="4" width="40.5703125" customWidth="1"/>
    <col min="5" max="5" width="10.5703125" customWidth="1"/>
    <col min="6" max="6" width="11.5703125" hidden="1" customWidth="1"/>
    <col min="7" max="7" width="13.5703125" customWidth="1"/>
    <col min="8" max="12" width="14.42578125" customWidth="1"/>
    <col min="13" max="13" width="16.5703125" customWidth="1"/>
    <col min="14" max="14" width="14.5703125" customWidth="1"/>
    <col min="15" max="15" width="21.5703125" customWidth="1"/>
  </cols>
  <sheetData>
    <row r="1" spans="1:15" s="126" customFormat="1" ht="21" customHeight="1" thickBot="1">
      <c r="A1" s="646" t="s">
        <v>2817</v>
      </c>
      <c r="B1" s="646"/>
      <c r="C1" s="646"/>
      <c r="D1" s="646"/>
      <c r="E1" s="646"/>
      <c r="F1" s="646"/>
      <c r="G1" s="646"/>
      <c r="H1" s="646"/>
      <c r="I1" s="646"/>
      <c r="J1" s="646"/>
      <c r="K1" s="646"/>
      <c r="L1" s="646"/>
      <c r="M1" s="646"/>
      <c r="N1" s="646"/>
      <c r="O1" s="646"/>
    </row>
    <row r="2" spans="1:15" s="115" customFormat="1" ht="73.5" customHeight="1">
      <c r="A2" s="127" t="s">
        <v>315</v>
      </c>
      <c r="B2" s="128" t="s">
        <v>316</v>
      </c>
      <c r="C2" s="128" t="s">
        <v>317</v>
      </c>
      <c r="D2" s="128" t="s">
        <v>319</v>
      </c>
      <c r="E2" s="129" t="s">
        <v>320</v>
      </c>
      <c r="F2" s="128" t="s">
        <v>323</v>
      </c>
      <c r="G2" s="128" t="s">
        <v>327</v>
      </c>
      <c r="H2" s="128" t="s">
        <v>328</v>
      </c>
      <c r="I2" s="128" t="s">
        <v>329</v>
      </c>
      <c r="J2" s="129" t="s">
        <v>330</v>
      </c>
      <c r="K2" s="129" t="s">
        <v>331</v>
      </c>
      <c r="L2" s="129" t="s">
        <v>332</v>
      </c>
      <c r="M2" s="129" t="s">
        <v>2819</v>
      </c>
      <c r="N2" s="135" t="s">
        <v>334</v>
      </c>
      <c r="O2" s="125" t="s">
        <v>339</v>
      </c>
    </row>
    <row r="3" spans="1:15" s="104" customFormat="1" ht="15.6" customHeight="1" outlineLevel="2">
      <c r="A3" s="136" t="s">
        <v>340</v>
      </c>
      <c r="B3" s="318" t="s">
        <v>341</v>
      </c>
      <c r="C3" s="215" t="s">
        <v>342</v>
      </c>
      <c r="D3" s="217" t="s">
        <v>343</v>
      </c>
      <c r="E3" s="678">
        <v>70</v>
      </c>
      <c r="F3" s="216" t="s">
        <v>1</v>
      </c>
      <c r="G3" s="216" t="s">
        <v>347</v>
      </c>
      <c r="H3" s="219" t="s">
        <v>348</v>
      </c>
      <c r="I3" s="240">
        <v>44605</v>
      </c>
      <c r="J3" s="240">
        <v>44649</v>
      </c>
      <c r="K3" s="240">
        <v>44833</v>
      </c>
      <c r="L3" s="240">
        <v>44833</v>
      </c>
      <c r="M3" s="191">
        <v>44805</v>
      </c>
      <c r="N3" s="199">
        <v>44805</v>
      </c>
      <c r="O3" s="277" t="s">
        <v>374</v>
      </c>
    </row>
    <row r="4" spans="1:15" s="104" customFormat="1" ht="19.5" customHeight="1" outlineLevel="2">
      <c r="A4" s="136"/>
      <c r="B4" s="318" t="s">
        <v>351</v>
      </c>
      <c r="C4" s="215" t="s">
        <v>352</v>
      </c>
      <c r="D4" s="222" t="s">
        <v>353</v>
      </c>
      <c r="E4" s="678">
        <v>21</v>
      </c>
      <c r="F4" s="216" t="s">
        <v>1</v>
      </c>
      <c r="G4" s="216" t="s">
        <v>371</v>
      </c>
      <c r="H4" s="219" t="s">
        <v>348</v>
      </c>
      <c r="I4" s="240">
        <v>44605</v>
      </c>
      <c r="J4" s="240">
        <v>44596</v>
      </c>
      <c r="K4" s="240">
        <v>44638</v>
      </c>
      <c r="L4" s="240">
        <v>44665</v>
      </c>
      <c r="M4" s="191">
        <v>44665</v>
      </c>
      <c r="N4" s="199">
        <v>44665</v>
      </c>
      <c r="O4" s="277" t="s">
        <v>350</v>
      </c>
    </row>
    <row r="5" spans="1:15" s="104" customFormat="1" ht="19.5" customHeight="1" outlineLevel="2">
      <c r="A5" s="136"/>
      <c r="B5" s="318" t="s">
        <v>351</v>
      </c>
      <c r="C5" s="215" t="s">
        <v>352</v>
      </c>
      <c r="D5" s="217" t="s">
        <v>353</v>
      </c>
      <c r="E5" s="679">
        <v>39</v>
      </c>
      <c r="F5" s="216" t="s">
        <v>1</v>
      </c>
      <c r="G5" s="216" t="s">
        <v>347</v>
      </c>
      <c r="H5" s="219">
        <v>2013</v>
      </c>
      <c r="I5" s="240" t="s">
        <v>357</v>
      </c>
      <c r="J5" s="240">
        <v>44596</v>
      </c>
      <c r="K5" s="240">
        <v>44638</v>
      </c>
      <c r="L5" s="240">
        <v>44665</v>
      </c>
      <c r="M5" s="191">
        <v>44665</v>
      </c>
      <c r="N5" s="199">
        <v>44665</v>
      </c>
      <c r="O5" s="277" t="s">
        <v>350</v>
      </c>
    </row>
    <row r="6" spans="1:15" s="104" customFormat="1" ht="19.5" customHeight="1" outlineLevel="2">
      <c r="A6" s="136"/>
      <c r="B6" s="318" t="s">
        <v>359</v>
      </c>
      <c r="C6" s="215" t="s">
        <v>360</v>
      </c>
      <c r="D6" s="222" t="s">
        <v>361</v>
      </c>
      <c r="E6" s="679">
        <v>8</v>
      </c>
      <c r="F6" s="216" t="s">
        <v>1</v>
      </c>
      <c r="G6" s="216" t="s">
        <v>371</v>
      </c>
      <c r="H6" s="219">
        <v>2013</v>
      </c>
      <c r="I6" s="240" t="s">
        <v>357</v>
      </c>
      <c r="J6" s="240">
        <v>44732</v>
      </c>
      <c r="K6" s="240">
        <v>44732</v>
      </c>
      <c r="L6" s="240">
        <v>44732</v>
      </c>
      <c r="M6" s="191">
        <v>44804</v>
      </c>
      <c r="N6" s="199">
        <v>44804</v>
      </c>
      <c r="O6" s="277" t="s">
        <v>374</v>
      </c>
    </row>
    <row r="7" spans="1:15" s="104" customFormat="1" ht="19.5" customHeight="1" outlineLevel="2">
      <c r="A7" s="136"/>
      <c r="B7" s="318" t="s">
        <v>359</v>
      </c>
      <c r="C7" s="215" t="s">
        <v>360</v>
      </c>
      <c r="D7" s="222"/>
      <c r="E7" s="679">
        <v>21</v>
      </c>
      <c r="F7" s="216" t="s">
        <v>1</v>
      </c>
      <c r="G7" s="216" t="s">
        <v>347</v>
      </c>
      <c r="H7" s="219">
        <v>2013</v>
      </c>
      <c r="I7" s="240" t="s">
        <v>357</v>
      </c>
      <c r="J7" s="240">
        <v>44732</v>
      </c>
      <c r="K7" s="240">
        <v>44732</v>
      </c>
      <c r="L7" s="240">
        <v>44732</v>
      </c>
      <c r="M7" s="191">
        <v>44804</v>
      </c>
      <c r="N7" s="199">
        <v>44804</v>
      </c>
      <c r="O7" s="277" t="s">
        <v>374</v>
      </c>
    </row>
    <row r="8" spans="1:15" s="104" customFormat="1" ht="19.5" customHeight="1" outlineLevel="2">
      <c r="A8" s="136"/>
      <c r="B8" s="318" t="s">
        <v>359</v>
      </c>
      <c r="C8" s="215" t="s">
        <v>366</v>
      </c>
      <c r="D8" s="222" t="s">
        <v>2820</v>
      </c>
      <c r="E8" s="679">
        <v>60</v>
      </c>
      <c r="F8" s="216" t="s">
        <v>1</v>
      </c>
      <c r="G8" s="216" t="s">
        <v>347</v>
      </c>
      <c r="H8" s="219">
        <v>2013</v>
      </c>
      <c r="I8" s="240" t="s">
        <v>357</v>
      </c>
      <c r="J8" s="240">
        <v>44559</v>
      </c>
      <c r="K8" s="240">
        <v>44630</v>
      </c>
      <c r="L8" s="240">
        <v>44781</v>
      </c>
      <c r="M8" s="191">
        <v>44763</v>
      </c>
      <c r="N8" s="199">
        <v>44763</v>
      </c>
      <c r="O8" s="277" t="s">
        <v>350</v>
      </c>
    </row>
    <row r="9" spans="1:15" s="104" customFormat="1" ht="19.5" customHeight="1" outlineLevel="2">
      <c r="A9" s="136"/>
      <c r="B9" s="318" t="s">
        <v>359</v>
      </c>
      <c r="C9" s="215" t="s">
        <v>366</v>
      </c>
      <c r="D9" s="222" t="s">
        <v>367</v>
      </c>
      <c r="E9" s="679">
        <v>28</v>
      </c>
      <c r="F9" s="216" t="s">
        <v>1</v>
      </c>
      <c r="G9" s="216" t="s">
        <v>371</v>
      </c>
      <c r="H9" s="219" t="s">
        <v>372</v>
      </c>
      <c r="I9" s="240">
        <v>45161</v>
      </c>
      <c r="J9" s="240" t="s">
        <v>357</v>
      </c>
      <c r="K9" s="240" t="s">
        <v>357</v>
      </c>
      <c r="L9" s="240">
        <v>45161</v>
      </c>
      <c r="M9" s="191">
        <v>45038</v>
      </c>
      <c r="N9" s="199">
        <v>45038</v>
      </c>
      <c r="O9" s="137" t="s">
        <v>374</v>
      </c>
    </row>
    <row r="10" spans="1:15" s="104" customFormat="1" ht="19.5" customHeight="1" outlineLevel="2">
      <c r="A10" s="136"/>
      <c r="B10" s="318" t="s">
        <v>359</v>
      </c>
      <c r="C10" s="215" t="s">
        <v>366</v>
      </c>
      <c r="D10" s="222" t="s">
        <v>375</v>
      </c>
      <c r="E10" s="679">
        <v>78</v>
      </c>
      <c r="F10" s="216" t="s">
        <v>1</v>
      </c>
      <c r="G10" s="216" t="s">
        <v>347</v>
      </c>
      <c r="H10" s="219" t="s">
        <v>372</v>
      </c>
      <c r="I10" s="240">
        <v>45161</v>
      </c>
      <c r="J10" s="240" t="s">
        <v>357</v>
      </c>
      <c r="K10" s="240" t="s">
        <v>357</v>
      </c>
      <c r="L10" s="240">
        <v>45161</v>
      </c>
      <c r="M10" s="191">
        <v>45016</v>
      </c>
      <c r="N10" s="199">
        <v>45016</v>
      </c>
      <c r="O10" s="137" t="s">
        <v>374</v>
      </c>
    </row>
    <row r="11" spans="1:15" s="104" customFormat="1" ht="19.5" customHeight="1" outlineLevel="2">
      <c r="A11" s="136"/>
      <c r="B11" s="318" t="s">
        <v>359</v>
      </c>
      <c r="C11" s="215" t="s">
        <v>366</v>
      </c>
      <c r="D11" s="222" t="s">
        <v>380</v>
      </c>
      <c r="E11" s="679">
        <v>8</v>
      </c>
      <c r="F11" s="216" t="s">
        <v>1</v>
      </c>
      <c r="G11" s="216" t="s">
        <v>371</v>
      </c>
      <c r="H11" s="219" t="s">
        <v>372</v>
      </c>
      <c r="I11" s="240">
        <v>45161</v>
      </c>
      <c r="J11" s="240" t="s">
        <v>357</v>
      </c>
      <c r="K11" s="240" t="s">
        <v>357</v>
      </c>
      <c r="L11" s="240">
        <v>45161</v>
      </c>
      <c r="M11" s="191">
        <v>44809</v>
      </c>
      <c r="N11" s="199">
        <v>44809</v>
      </c>
      <c r="O11" s="137" t="s">
        <v>374</v>
      </c>
    </row>
    <row r="12" spans="1:15" s="104" customFormat="1" ht="19.5" customHeight="1" outlineLevel="2">
      <c r="A12" s="136"/>
      <c r="B12" s="318" t="s">
        <v>359</v>
      </c>
      <c r="C12" s="215" t="s">
        <v>366</v>
      </c>
      <c r="D12" s="217" t="s">
        <v>386</v>
      </c>
      <c r="E12" s="679">
        <v>80</v>
      </c>
      <c r="F12" s="216" t="s">
        <v>1</v>
      </c>
      <c r="G12" s="216" t="s">
        <v>347</v>
      </c>
      <c r="H12" s="219" t="s">
        <v>372</v>
      </c>
      <c r="I12" s="240">
        <v>45161</v>
      </c>
      <c r="J12" s="240" t="s">
        <v>357</v>
      </c>
      <c r="K12" s="240" t="s">
        <v>357</v>
      </c>
      <c r="L12" s="240">
        <v>45161</v>
      </c>
      <c r="M12" s="191">
        <v>44962</v>
      </c>
      <c r="N12" s="199">
        <v>44963</v>
      </c>
      <c r="O12" s="137" t="s">
        <v>358</v>
      </c>
    </row>
    <row r="13" spans="1:15" s="104" customFormat="1" ht="19.5" customHeight="1" outlineLevel="2">
      <c r="A13" s="136"/>
      <c r="B13" s="318" t="s">
        <v>359</v>
      </c>
      <c r="C13" s="215" t="s">
        <v>366</v>
      </c>
      <c r="D13" s="222" t="s">
        <v>391</v>
      </c>
      <c r="E13" s="679">
        <v>78</v>
      </c>
      <c r="F13" s="216" t="s">
        <v>392</v>
      </c>
      <c r="G13" s="216" t="s">
        <v>395</v>
      </c>
      <c r="H13" s="219" t="s">
        <v>372</v>
      </c>
      <c r="I13" s="240">
        <v>45161</v>
      </c>
      <c r="J13" s="240" t="s">
        <v>357</v>
      </c>
      <c r="K13" s="240" t="s">
        <v>357</v>
      </c>
      <c r="L13" s="240">
        <v>45161</v>
      </c>
      <c r="M13" s="191">
        <v>44804</v>
      </c>
      <c r="N13" s="199">
        <v>44804</v>
      </c>
      <c r="O13" s="137" t="s">
        <v>374</v>
      </c>
    </row>
    <row r="14" spans="1:15" s="115" customFormat="1" ht="19.5" customHeight="1" outlineLevel="2">
      <c r="A14" s="138"/>
      <c r="B14" s="680" t="s">
        <v>359</v>
      </c>
      <c r="C14" s="681" t="s">
        <v>2821</v>
      </c>
      <c r="D14" s="682" t="s">
        <v>2822</v>
      </c>
      <c r="E14" s="683">
        <v>21</v>
      </c>
      <c r="F14" s="684" t="s">
        <v>1</v>
      </c>
      <c r="G14" s="684" t="s">
        <v>347</v>
      </c>
      <c r="H14" s="685" t="s">
        <v>402</v>
      </c>
      <c r="I14" s="686">
        <v>45280</v>
      </c>
      <c r="J14" s="240" t="s">
        <v>357</v>
      </c>
      <c r="K14" s="240" t="s">
        <v>357</v>
      </c>
      <c r="L14" s="240" t="s">
        <v>357</v>
      </c>
      <c r="M14" s="687">
        <v>45280</v>
      </c>
      <c r="N14" s="686">
        <v>45280</v>
      </c>
      <c r="O14" s="139" t="s">
        <v>358</v>
      </c>
    </row>
    <row r="15" spans="1:15" s="104" customFormat="1" ht="19.5" customHeight="1" outlineLevel="2">
      <c r="A15" s="136"/>
      <c r="B15" s="318" t="s">
        <v>2823</v>
      </c>
      <c r="C15" s="225" t="s">
        <v>2824</v>
      </c>
      <c r="D15" s="222" t="s">
        <v>2825</v>
      </c>
      <c r="E15" s="679">
        <v>37</v>
      </c>
      <c r="F15" s="216" t="s">
        <v>1</v>
      </c>
      <c r="G15" s="216" t="s">
        <v>347</v>
      </c>
      <c r="H15" s="219">
        <v>2013</v>
      </c>
      <c r="I15" s="240" t="s">
        <v>357</v>
      </c>
      <c r="J15" s="240">
        <v>44417</v>
      </c>
      <c r="K15" s="240">
        <v>44600</v>
      </c>
      <c r="L15" s="240">
        <v>44552</v>
      </c>
      <c r="M15" s="191">
        <v>44804</v>
      </c>
      <c r="N15" s="199">
        <v>44804</v>
      </c>
      <c r="O15" s="277" t="s">
        <v>350</v>
      </c>
    </row>
    <row r="16" spans="1:15" s="104" customFormat="1" ht="19.5" customHeight="1" outlineLevel="2">
      <c r="A16" s="136"/>
      <c r="B16" s="318" t="s">
        <v>2823</v>
      </c>
      <c r="C16" s="225" t="s">
        <v>2824</v>
      </c>
      <c r="D16" s="222" t="s">
        <v>2825</v>
      </c>
      <c r="E16" s="679">
        <v>13</v>
      </c>
      <c r="F16" s="216" t="s">
        <v>1</v>
      </c>
      <c r="G16" s="216" t="s">
        <v>371</v>
      </c>
      <c r="H16" s="219">
        <v>2011</v>
      </c>
      <c r="I16" s="240" t="s">
        <v>357</v>
      </c>
      <c r="J16" s="240">
        <v>44417</v>
      </c>
      <c r="K16" s="240">
        <v>44600</v>
      </c>
      <c r="L16" s="240">
        <v>44552</v>
      </c>
      <c r="M16" s="191">
        <v>44585</v>
      </c>
      <c r="N16" s="199">
        <v>44675</v>
      </c>
      <c r="O16" s="277" t="s">
        <v>350</v>
      </c>
    </row>
    <row r="17" spans="1:15" s="104" customFormat="1" ht="19.5" customHeight="1" outlineLevel="2">
      <c r="A17" s="136"/>
      <c r="B17" s="318" t="s">
        <v>403</v>
      </c>
      <c r="C17" s="215" t="s">
        <v>404</v>
      </c>
      <c r="D17" s="222" t="s">
        <v>405</v>
      </c>
      <c r="E17" s="679">
        <v>25</v>
      </c>
      <c r="F17" s="216" t="s">
        <v>1</v>
      </c>
      <c r="G17" s="216" t="s">
        <v>347</v>
      </c>
      <c r="H17" s="216" t="s">
        <v>409</v>
      </c>
      <c r="I17" s="240" t="s">
        <v>357</v>
      </c>
      <c r="J17" s="240">
        <v>44604</v>
      </c>
      <c r="K17" s="240">
        <v>44634</v>
      </c>
      <c r="L17" s="240">
        <v>44746</v>
      </c>
      <c r="M17" s="191">
        <v>44585</v>
      </c>
      <c r="N17" s="199">
        <v>44907</v>
      </c>
      <c r="O17" s="277" t="s">
        <v>374</v>
      </c>
    </row>
    <row r="18" spans="1:15" s="104" customFormat="1" ht="19.5" customHeight="1" outlineLevel="2">
      <c r="A18" s="136"/>
      <c r="B18" s="318" t="s">
        <v>403</v>
      </c>
      <c r="C18" s="215" t="s">
        <v>421</v>
      </c>
      <c r="D18" s="217" t="s">
        <v>422</v>
      </c>
      <c r="E18" s="679">
        <v>21</v>
      </c>
      <c r="F18" s="216" t="s">
        <v>1</v>
      </c>
      <c r="G18" s="216" t="s">
        <v>347</v>
      </c>
      <c r="H18" s="219">
        <v>2013</v>
      </c>
      <c r="I18" s="240" t="s">
        <v>357</v>
      </c>
      <c r="J18" s="240">
        <v>44423</v>
      </c>
      <c r="K18" s="240">
        <v>44563</v>
      </c>
      <c r="L18" s="240">
        <v>44746</v>
      </c>
      <c r="M18" s="191">
        <v>44732</v>
      </c>
      <c r="N18" s="199">
        <v>44732</v>
      </c>
      <c r="O18" s="277" t="s">
        <v>350</v>
      </c>
    </row>
    <row r="19" spans="1:15" s="104" customFormat="1" ht="19.5" customHeight="1" outlineLevel="2">
      <c r="A19" s="136"/>
      <c r="B19" s="318" t="s">
        <v>403</v>
      </c>
      <c r="C19" s="215" t="s">
        <v>411</v>
      </c>
      <c r="D19" s="222" t="s">
        <v>426</v>
      </c>
      <c r="E19" s="679">
        <v>4</v>
      </c>
      <c r="F19" s="216" t="s">
        <v>1</v>
      </c>
      <c r="G19" s="216" t="s">
        <v>371</v>
      </c>
      <c r="H19" s="219" t="s">
        <v>372</v>
      </c>
      <c r="I19" s="240">
        <v>45161</v>
      </c>
      <c r="J19" s="240" t="s">
        <v>357</v>
      </c>
      <c r="K19" s="240" t="s">
        <v>357</v>
      </c>
      <c r="L19" s="240">
        <v>45161</v>
      </c>
      <c r="M19" s="191">
        <v>44805</v>
      </c>
      <c r="N19" s="199">
        <v>45161</v>
      </c>
      <c r="O19" s="277" t="s">
        <v>358</v>
      </c>
    </row>
    <row r="20" spans="1:15" s="104" customFormat="1" ht="19.5" customHeight="1" outlineLevel="2">
      <c r="A20" s="136"/>
      <c r="B20" s="318" t="s">
        <v>403</v>
      </c>
      <c r="C20" s="215" t="s">
        <v>411</v>
      </c>
      <c r="D20" s="216" t="s">
        <v>2826</v>
      </c>
      <c r="E20" s="679">
        <v>2</v>
      </c>
      <c r="F20" s="216" t="s">
        <v>1</v>
      </c>
      <c r="G20" s="216" t="s">
        <v>371</v>
      </c>
      <c r="H20" s="219" t="s">
        <v>372</v>
      </c>
      <c r="I20" s="240">
        <v>45161</v>
      </c>
      <c r="J20" s="240" t="s">
        <v>357</v>
      </c>
      <c r="K20" s="240" t="s">
        <v>357</v>
      </c>
      <c r="L20" s="240">
        <v>45161</v>
      </c>
      <c r="M20" s="191">
        <v>44651</v>
      </c>
      <c r="N20" s="199">
        <v>44681</v>
      </c>
      <c r="O20" s="277" t="s">
        <v>374</v>
      </c>
    </row>
    <row r="21" spans="1:15" s="104" customFormat="1" ht="19.5" customHeight="1" outlineLevel="2">
      <c r="A21" s="136"/>
      <c r="B21" s="318" t="s">
        <v>403</v>
      </c>
      <c r="C21" s="215" t="s">
        <v>411</v>
      </c>
      <c r="D21" s="216" t="s">
        <v>430</v>
      </c>
      <c r="E21" s="679">
        <v>38</v>
      </c>
      <c r="F21" s="216" t="s">
        <v>1</v>
      </c>
      <c r="G21" s="216" t="s">
        <v>371</v>
      </c>
      <c r="H21" s="219" t="s">
        <v>372</v>
      </c>
      <c r="I21" s="240">
        <v>45161</v>
      </c>
      <c r="J21" s="240" t="s">
        <v>357</v>
      </c>
      <c r="K21" s="240" t="s">
        <v>357</v>
      </c>
      <c r="L21" s="240">
        <v>45161</v>
      </c>
      <c r="M21" s="191">
        <v>45096</v>
      </c>
      <c r="N21" s="199">
        <v>45096</v>
      </c>
      <c r="O21" s="277" t="s">
        <v>374</v>
      </c>
    </row>
    <row r="22" spans="1:15" s="104" customFormat="1" ht="19.5" customHeight="1" outlineLevel="2">
      <c r="A22" s="136"/>
      <c r="B22" s="318" t="s">
        <v>403</v>
      </c>
      <c r="C22" s="215" t="s">
        <v>411</v>
      </c>
      <c r="D22" s="216" t="s">
        <v>435</v>
      </c>
      <c r="E22" s="679">
        <v>10</v>
      </c>
      <c r="F22" s="216" t="s">
        <v>1</v>
      </c>
      <c r="G22" s="216" t="s">
        <v>371</v>
      </c>
      <c r="H22" s="219" t="s">
        <v>372</v>
      </c>
      <c r="I22" s="240">
        <v>45161</v>
      </c>
      <c r="J22" s="240" t="s">
        <v>357</v>
      </c>
      <c r="K22" s="240" t="s">
        <v>357</v>
      </c>
      <c r="L22" s="240">
        <v>45161</v>
      </c>
      <c r="M22" s="191">
        <v>45110</v>
      </c>
      <c r="N22" s="199">
        <v>45110</v>
      </c>
      <c r="O22" s="277" t="s">
        <v>374</v>
      </c>
    </row>
    <row r="23" spans="1:15" s="104" customFormat="1" ht="17.850000000000001" customHeight="1" outlineLevel="2">
      <c r="A23" s="136"/>
      <c r="B23" s="318" t="s">
        <v>403</v>
      </c>
      <c r="C23" s="215" t="s">
        <v>411</v>
      </c>
      <c r="D23" s="216" t="s">
        <v>444</v>
      </c>
      <c r="E23" s="679">
        <v>42</v>
      </c>
      <c r="F23" s="216" t="s">
        <v>1</v>
      </c>
      <c r="G23" s="216" t="s">
        <v>347</v>
      </c>
      <c r="H23" s="219" t="s">
        <v>372</v>
      </c>
      <c r="I23" s="240">
        <v>45161</v>
      </c>
      <c r="J23" s="240" t="s">
        <v>357</v>
      </c>
      <c r="K23" s="240" t="s">
        <v>357</v>
      </c>
      <c r="L23" s="240">
        <v>45161</v>
      </c>
      <c r="M23" s="191">
        <v>45161</v>
      </c>
      <c r="N23" s="199">
        <v>45161</v>
      </c>
      <c r="O23" s="277" t="s">
        <v>374</v>
      </c>
    </row>
    <row r="24" spans="1:15" s="104" customFormat="1" ht="20.100000000000001" customHeight="1" outlineLevel="2">
      <c r="A24" s="140"/>
      <c r="B24" s="318" t="s">
        <v>403</v>
      </c>
      <c r="C24" s="215" t="s">
        <v>411</v>
      </c>
      <c r="D24" s="216" t="s">
        <v>412</v>
      </c>
      <c r="E24" s="679">
        <v>21</v>
      </c>
      <c r="F24" s="216" t="s">
        <v>1</v>
      </c>
      <c r="G24" s="216" t="s">
        <v>347</v>
      </c>
      <c r="H24" s="688" t="s">
        <v>402</v>
      </c>
      <c r="I24" s="240">
        <v>45317</v>
      </c>
      <c r="J24" s="240" t="s">
        <v>357</v>
      </c>
      <c r="K24" s="240" t="s">
        <v>357</v>
      </c>
      <c r="L24" s="240" t="s">
        <v>357</v>
      </c>
      <c r="M24" s="189">
        <v>45317</v>
      </c>
      <c r="N24" s="240">
        <v>45317</v>
      </c>
      <c r="O24" s="139" t="s">
        <v>358</v>
      </c>
    </row>
    <row r="25" spans="1:15" s="104" customFormat="1" ht="20.100000000000001" customHeight="1" outlineLevel="2">
      <c r="A25" s="140"/>
      <c r="B25" s="318" t="s">
        <v>403</v>
      </c>
      <c r="C25" s="215" t="s">
        <v>411</v>
      </c>
      <c r="D25" s="216" t="s">
        <v>412</v>
      </c>
      <c r="E25" s="679">
        <v>13</v>
      </c>
      <c r="F25" s="216" t="s">
        <v>1</v>
      </c>
      <c r="G25" s="684" t="s">
        <v>401</v>
      </c>
      <c r="H25" s="689" t="s">
        <v>402</v>
      </c>
      <c r="I25" s="240">
        <v>44952</v>
      </c>
      <c r="J25" s="240" t="s">
        <v>357</v>
      </c>
      <c r="K25" s="240" t="s">
        <v>357</v>
      </c>
      <c r="L25" s="240" t="s">
        <v>357</v>
      </c>
      <c r="M25" s="189">
        <v>44952</v>
      </c>
      <c r="N25" s="240">
        <v>44952</v>
      </c>
      <c r="O25" s="139" t="s">
        <v>358</v>
      </c>
    </row>
    <row r="26" spans="1:15" s="104" customFormat="1" ht="20.100000000000001" customHeight="1" outlineLevel="2">
      <c r="A26" s="140"/>
      <c r="B26" s="318" t="s">
        <v>403</v>
      </c>
      <c r="C26" s="215" t="s">
        <v>411</v>
      </c>
      <c r="D26" s="216" t="s">
        <v>2827</v>
      </c>
      <c r="E26" s="679">
        <v>21</v>
      </c>
      <c r="F26" s="216" t="s">
        <v>1</v>
      </c>
      <c r="G26" s="216" t="s">
        <v>347</v>
      </c>
      <c r="H26" s="688" t="s">
        <v>402</v>
      </c>
      <c r="I26" s="240">
        <v>45326</v>
      </c>
      <c r="J26" s="240" t="s">
        <v>357</v>
      </c>
      <c r="K26" s="240" t="s">
        <v>357</v>
      </c>
      <c r="L26" s="240" t="s">
        <v>357</v>
      </c>
      <c r="M26" s="189">
        <v>45326</v>
      </c>
      <c r="N26" s="240">
        <v>45326</v>
      </c>
      <c r="O26" s="277" t="s">
        <v>358</v>
      </c>
    </row>
    <row r="27" spans="1:15" s="104" customFormat="1" ht="20.100000000000001" customHeight="1" outlineLevel="2">
      <c r="A27" s="140"/>
      <c r="B27" s="318" t="s">
        <v>403</v>
      </c>
      <c r="C27" s="215" t="s">
        <v>439</v>
      </c>
      <c r="D27" s="216" t="s">
        <v>440</v>
      </c>
      <c r="E27" s="679">
        <v>24</v>
      </c>
      <c r="F27" s="216" t="s">
        <v>1</v>
      </c>
      <c r="G27" s="216" t="s">
        <v>347</v>
      </c>
      <c r="H27" s="688" t="s">
        <v>402</v>
      </c>
      <c r="I27" s="240">
        <v>45358</v>
      </c>
      <c r="J27" s="240" t="s">
        <v>357</v>
      </c>
      <c r="K27" s="396" t="s">
        <v>357</v>
      </c>
      <c r="L27" s="240" t="s">
        <v>357</v>
      </c>
      <c r="M27" s="189">
        <v>45358</v>
      </c>
      <c r="N27" s="306">
        <v>45358</v>
      </c>
      <c r="O27" s="137" t="s">
        <v>358</v>
      </c>
    </row>
    <row r="28" spans="1:15" s="104" customFormat="1" ht="20.100000000000001" customHeight="1" outlineLevel="2">
      <c r="A28" s="140"/>
      <c r="B28" s="690" t="s">
        <v>447</v>
      </c>
      <c r="C28" s="681" t="s">
        <v>448</v>
      </c>
      <c r="D28" s="216" t="s">
        <v>449</v>
      </c>
      <c r="E28" s="679">
        <v>8</v>
      </c>
      <c r="F28" s="216" t="s">
        <v>1</v>
      </c>
      <c r="G28" s="684" t="s">
        <v>401</v>
      </c>
      <c r="H28" s="689" t="s">
        <v>402</v>
      </c>
      <c r="I28" s="240">
        <v>44952</v>
      </c>
      <c r="J28" s="240" t="s">
        <v>357</v>
      </c>
      <c r="K28" s="240" t="s">
        <v>357</v>
      </c>
      <c r="L28" s="240" t="s">
        <v>357</v>
      </c>
      <c r="M28" s="189">
        <v>44952</v>
      </c>
      <c r="N28" s="240">
        <v>44951</v>
      </c>
      <c r="O28" s="139" t="s">
        <v>358</v>
      </c>
    </row>
    <row r="29" spans="1:15" s="104" customFormat="1" ht="20.100000000000001" customHeight="1" outlineLevel="2">
      <c r="A29" s="140"/>
      <c r="B29" s="690" t="s">
        <v>447</v>
      </c>
      <c r="C29" s="681" t="s">
        <v>448</v>
      </c>
      <c r="D29" s="216" t="s">
        <v>453</v>
      </c>
      <c r="E29" s="679">
        <v>50</v>
      </c>
      <c r="F29" s="216" t="s">
        <v>1</v>
      </c>
      <c r="G29" s="684" t="s">
        <v>347</v>
      </c>
      <c r="H29" s="689" t="s">
        <v>402</v>
      </c>
      <c r="I29" s="240">
        <v>45358</v>
      </c>
      <c r="J29" s="240" t="s">
        <v>357</v>
      </c>
      <c r="K29" s="240" t="s">
        <v>357</v>
      </c>
      <c r="L29" s="240" t="s">
        <v>357</v>
      </c>
      <c r="M29" s="189">
        <v>45358</v>
      </c>
      <c r="N29" s="306">
        <v>45358</v>
      </c>
      <c r="O29" s="139" t="s">
        <v>358</v>
      </c>
    </row>
    <row r="30" spans="1:15" s="115" customFormat="1" ht="20.85" customHeight="1" outlineLevel="2">
      <c r="A30" s="141"/>
      <c r="B30" s="690" t="s">
        <v>458</v>
      </c>
      <c r="C30" s="681" t="s">
        <v>466</v>
      </c>
      <c r="D30" s="216" t="s">
        <v>467</v>
      </c>
      <c r="E30" s="683">
        <v>21</v>
      </c>
      <c r="F30" s="216" t="s">
        <v>1</v>
      </c>
      <c r="G30" s="684" t="s">
        <v>401</v>
      </c>
      <c r="H30" s="689" t="s">
        <v>402</v>
      </c>
      <c r="I30" s="240">
        <v>44952</v>
      </c>
      <c r="J30" s="240" t="s">
        <v>357</v>
      </c>
      <c r="K30" s="240" t="s">
        <v>357</v>
      </c>
      <c r="L30" s="240" t="s">
        <v>357</v>
      </c>
      <c r="M30" s="189">
        <v>44952</v>
      </c>
      <c r="N30" s="240">
        <v>44952</v>
      </c>
      <c r="O30" s="139" t="s">
        <v>358</v>
      </c>
    </row>
    <row r="31" spans="1:15" s="107" customFormat="1" ht="12.75" outlineLevel="1">
      <c r="A31" s="691"/>
      <c r="B31" s="242" t="s">
        <v>472</v>
      </c>
      <c r="C31" s="692">
        <f>COUNTA(B3:B30)</f>
        <v>28</v>
      </c>
      <c r="D31" s="691" t="s">
        <v>473</v>
      </c>
      <c r="E31" s="195">
        <f>SUM(E3:E30)</f>
        <v>862</v>
      </c>
      <c r="F31" s="242"/>
      <c r="G31" s="242"/>
      <c r="H31" s="693"/>
      <c r="I31" s="694"/>
      <c r="J31" s="400"/>
      <c r="K31" s="400"/>
      <c r="L31" s="400"/>
      <c r="M31" s="695"/>
      <c r="N31" s="696"/>
      <c r="O31" s="697"/>
    </row>
    <row r="32" spans="1:15" s="116" customFormat="1" ht="24" customHeight="1" outlineLevel="1">
      <c r="A32" s="138" t="s">
        <v>474</v>
      </c>
      <c r="B32" s="698" t="s">
        <v>475</v>
      </c>
      <c r="C32" s="684" t="s">
        <v>476</v>
      </c>
      <c r="D32" s="684" t="s">
        <v>477</v>
      </c>
      <c r="E32" s="683">
        <v>5</v>
      </c>
      <c r="F32" s="699" t="s">
        <v>1</v>
      </c>
      <c r="G32" s="684" t="s">
        <v>401</v>
      </c>
      <c r="H32" s="689" t="s">
        <v>402</v>
      </c>
      <c r="I32" s="686">
        <v>44915</v>
      </c>
      <c r="J32" s="240" t="s">
        <v>357</v>
      </c>
      <c r="K32" s="240" t="s">
        <v>357</v>
      </c>
      <c r="L32" s="240" t="s">
        <v>357</v>
      </c>
      <c r="M32" s="687">
        <v>44915</v>
      </c>
      <c r="N32" s="686">
        <v>44915</v>
      </c>
      <c r="O32" s="139" t="s">
        <v>374</v>
      </c>
    </row>
    <row r="33" spans="1:15" s="116" customFormat="1" ht="24" customHeight="1" outlineLevel="1">
      <c r="A33" s="138"/>
      <c r="B33" s="698" t="s">
        <v>475</v>
      </c>
      <c r="C33" s="681" t="s">
        <v>481</v>
      </c>
      <c r="D33" s="216" t="s">
        <v>482</v>
      </c>
      <c r="E33" s="683">
        <v>29</v>
      </c>
      <c r="F33" s="216" t="s">
        <v>1</v>
      </c>
      <c r="G33" s="216" t="s">
        <v>347</v>
      </c>
      <c r="H33" s="688" t="s">
        <v>402</v>
      </c>
      <c r="I33" s="240">
        <v>45317</v>
      </c>
      <c r="J33" s="240" t="s">
        <v>357</v>
      </c>
      <c r="K33" s="240" t="s">
        <v>357</v>
      </c>
      <c r="L33" s="240" t="s">
        <v>357</v>
      </c>
      <c r="M33" s="189">
        <v>45317</v>
      </c>
      <c r="N33" s="240">
        <v>45317</v>
      </c>
      <c r="O33" s="139" t="s">
        <v>358</v>
      </c>
    </row>
    <row r="34" spans="1:15" s="116" customFormat="1" ht="29.25" outlineLevel="1">
      <c r="A34" s="142"/>
      <c r="B34" s="698" t="s">
        <v>493</v>
      </c>
      <c r="C34" s="684" t="s">
        <v>494</v>
      </c>
      <c r="D34" s="216" t="s">
        <v>495</v>
      </c>
      <c r="E34" s="683">
        <v>31</v>
      </c>
      <c r="F34" s="699" t="s">
        <v>1</v>
      </c>
      <c r="G34" s="684" t="s">
        <v>401</v>
      </c>
      <c r="H34" s="689" t="s">
        <v>402</v>
      </c>
      <c r="I34" s="686">
        <v>44897</v>
      </c>
      <c r="J34" s="240" t="s">
        <v>357</v>
      </c>
      <c r="K34" s="240" t="s">
        <v>357</v>
      </c>
      <c r="L34" s="240" t="s">
        <v>357</v>
      </c>
      <c r="M34" s="687">
        <v>44897</v>
      </c>
      <c r="N34" s="686">
        <v>44897</v>
      </c>
      <c r="O34" s="139" t="s">
        <v>374</v>
      </c>
    </row>
    <row r="35" spans="1:15" s="116" customFormat="1" ht="48.75" outlineLevel="1">
      <c r="A35" s="138"/>
      <c r="B35" s="698" t="s">
        <v>493</v>
      </c>
      <c r="C35" s="684" t="s">
        <v>499</v>
      </c>
      <c r="D35" s="684" t="s">
        <v>500</v>
      </c>
      <c r="E35" s="683">
        <v>26</v>
      </c>
      <c r="F35" s="699" t="s">
        <v>1</v>
      </c>
      <c r="G35" s="684" t="s">
        <v>465</v>
      </c>
      <c r="H35" s="689" t="s">
        <v>402</v>
      </c>
      <c r="I35" s="686">
        <v>44732</v>
      </c>
      <c r="J35" s="240" t="s">
        <v>357</v>
      </c>
      <c r="K35" s="240" t="s">
        <v>357</v>
      </c>
      <c r="L35" s="240" t="s">
        <v>357</v>
      </c>
      <c r="M35" s="687">
        <v>44732</v>
      </c>
      <c r="N35" s="686">
        <v>44732</v>
      </c>
      <c r="O35" s="139" t="s">
        <v>374</v>
      </c>
    </row>
    <row r="36" spans="1:15" s="104" customFormat="1" ht="19.5" customHeight="1" outlineLevel="2">
      <c r="A36" s="136"/>
      <c r="B36" s="323" t="s">
        <v>2828</v>
      </c>
      <c r="C36" s="216" t="s">
        <v>2829</v>
      </c>
      <c r="D36" s="216" t="s">
        <v>2830</v>
      </c>
      <c r="E36" s="679">
        <v>21</v>
      </c>
      <c r="F36" s="216" t="s">
        <v>1</v>
      </c>
      <c r="G36" s="216" t="s">
        <v>347</v>
      </c>
      <c r="H36" s="219">
        <v>2013</v>
      </c>
      <c r="I36" s="402" t="s">
        <v>357</v>
      </c>
      <c r="J36" s="240">
        <v>44602</v>
      </c>
      <c r="K36" s="240">
        <v>44630</v>
      </c>
      <c r="L36" s="240">
        <v>44679</v>
      </c>
      <c r="M36" s="191">
        <v>44709</v>
      </c>
      <c r="N36" s="199">
        <v>44709</v>
      </c>
      <c r="O36" s="277" t="s">
        <v>374</v>
      </c>
    </row>
    <row r="37" spans="1:15" s="115" customFormat="1" ht="19.5" customHeight="1" outlineLevel="2">
      <c r="A37" s="138"/>
      <c r="B37" s="698" t="s">
        <v>2828</v>
      </c>
      <c r="C37" s="684" t="s">
        <v>2829</v>
      </c>
      <c r="D37" s="684" t="s">
        <v>2831</v>
      </c>
      <c r="E37" s="683">
        <v>1</v>
      </c>
      <c r="F37" s="684" t="s">
        <v>392</v>
      </c>
      <c r="G37" s="684" t="s">
        <v>699</v>
      </c>
      <c r="H37" s="689" t="s">
        <v>402</v>
      </c>
      <c r="I37" s="686">
        <v>44714</v>
      </c>
      <c r="J37" s="240" t="s">
        <v>357</v>
      </c>
      <c r="K37" s="240" t="s">
        <v>357</v>
      </c>
      <c r="L37" s="240" t="s">
        <v>357</v>
      </c>
      <c r="M37" s="687">
        <v>44714</v>
      </c>
      <c r="N37" s="686">
        <v>44714</v>
      </c>
      <c r="O37" s="139" t="s">
        <v>545</v>
      </c>
    </row>
    <row r="38" spans="1:15" s="115" customFormat="1" ht="19.5" customHeight="1" outlineLevel="2">
      <c r="A38" s="142"/>
      <c r="B38" s="698" t="s">
        <v>505</v>
      </c>
      <c r="C38" s="684" t="s">
        <v>2832</v>
      </c>
      <c r="D38" s="684" t="s">
        <v>507</v>
      </c>
      <c r="E38" s="683">
        <v>4</v>
      </c>
      <c r="F38" s="684" t="s">
        <v>1</v>
      </c>
      <c r="G38" s="684" t="s">
        <v>699</v>
      </c>
      <c r="H38" s="689" t="s">
        <v>402</v>
      </c>
      <c r="I38" s="686">
        <v>44732</v>
      </c>
      <c r="J38" s="240" t="s">
        <v>357</v>
      </c>
      <c r="K38" s="240" t="s">
        <v>357</v>
      </c>
      <c r="L38" s="240" t="s">
        <v>357</v>
      </c>
      <c r="M38" s="687">
        <v>44732</v>
      </c>
      <c r="N38" s="686">
        <v>44732</v>
      </c>
      <c r="O38" s="139" t="s">
        <v>350</v>
      </c>
    </row>
    <row r="39" spans="1:15" s="115" customFormat="1" ht="19.5" customHeight="1" outlineLevel="2">
      <c r="A39" s="142"/>
      <c r="B39" s="698" t="s">
        <v>505</v>
      </c>
      <c r="C39" s="684" t="s">
        <v>2832</v>
      </c>
      <c r="D39" s="684" t="s">
        <v>507</v>
      </c>
      <c r="E39" s="683">
        <v>9</v>
      </c>
      <c r="F39" s="684" t="s">
        <v>1</v>
      </c>
      <c r="G39" s="684" t="s">
        <v>371</v>
      </c>
      <c r="H39" s="689">
        <v>2013</v>
      </c>
      <c r="I39" s="402" t="s">
        <v>357</v>
      </c>
      <c r="J39" s="240">
        <v>44515</v>
      </c>
      <c r="K39" s="240">
        <v>44635</v>
      </c>
      <c r="L39" s="240">
        <v>44646</v>
      </c>
      <c r="M39" s="687">
        <v>44646</v>
      </c>
      <c r="N39" s="686">
        <v>44677</v>
      </c>
      <c r="O39" s="139" t="s">
        <v>545</v>
      </c>
    </row>
    <row r="40" spans="1:15" s="115" customFormat="1" ht="19.5" customHeight="1" outlineLevel="2">
      <c r="A40" s="142"/>
      <c r="B40" s="698" t="s">
        <v>505</v>
      </c>
      <c r="C40" s="684" t="s">
        <v>506</v>
      </c>
      <c r="D40" s="684" t="s">
        <v>507</v>
      </c>
      <c r="E40" s="683">
        <v>5</v>
      </c>
      <c r="F40" s="684" t="s">
        <v>1</v>
      </c>
      <c r="G40" s="684" t="s">
        <v>401</v>
      </c>
      <c r="H40" s="689" t="s">
        <v>402</v>
      </c>
      <c r="I40" s="686">
        <v>44915</v>
      </c>
      <c r="J40" s="240" t="s">
        <v>357</v>
      </c>
      <c r="K40" s="240" t="s">
        <v>357</v>
      </c>
      <c r="L40" s="240" t="s">
        <v>357</v>
      </c>
      <c r="M40" s="687">
        <v>44915</v>
      </c>
      <c r="N40" s="686">
        <v>44915</v>
      </c>
      <c r="O40" s="139" t="s">
        <v>374</v>
      </c>
    </row>
    <row r="41" spans="1:15" s="115" customFormat="1" ht="19.5" customHeight="1" outlineLevel="2">
      <c r="A41" s="142"/>
      <c r="B41" s="698" t="s">
        <v>505</v>
      </c>
      <c r="C41" s="684" t="s">
        <v>506</v>
      </c>
      <c r="D41" s="684" t="s">
        <v>2833</v>
      </c>
      <c r="E41" s="683">
        <v>56</v>
      </c>
      <c r="F41" s="684" t="s">
        <v>392</v>
      </c>
      <c r="G41" s="684" t="s">
        <v>395</v>
      </c>
      <c r="H41" s="689" t="s">
        <v>402</v>
      </c>
      <c r="I41" s="686">
        <v>45280</v>
      </c>
      <c r="J41" s="240" t="s">
        <v>357</v>
      </c>
      <c r="K41" s="240" t="s">
        <v>357</v>
      </c>
      <c r="L41" s="240" t="s">
        <v>357</v>
      </c>
      <c r="M41" s="687">
        <v>45280</v>
      </c>
      <c r="N41" s="686">
        <v>45280</v>
      </c>
      <c r="O41" s="139" t="s">
        <v>374</v>
      </c>
    </row>
    <row r="42" spans="1:15" s="115" customFormat="1" ht="19.5" customHeight="1" outlineLevel="2">
      <c r="A42" s="142"/>
      <c r="B42" s="698" t="s">
        <v>505</v>
      </c>
      <c r="C42" s="684" t="s">
        <v>506</v>
      </c>
      <c r="D42" s="684" t="s">
        <v>511</v>
      </c>
      <c r="E42" s="683">
        <v>5</v>
      </c>
      <c r="F42" s="684" t="s">
        <v>1</v>
      </c>
      <c r="G42" s="684" t="s">
        <v>347</v>
      </c>
      <c r="H42" s="689" t="s">
        <v>402</v>
      </c>
      <c r="I42" s="686">
        <v>45280</v>
      </c>
      <c r="J42" s="240" t="s">
        <v>357</v>
      </c>
      <c r="K42" s="240" t="s">
        <v>357</v>
      </c>
      <c r="L42" s="240" t="s">
        <v>357</v>
      </c>
      <c r="M42" s="687">
        <v>45280</v>
      </c>
      <c r="N42" s="686">
        <v>45280</v>
      </c>
      <c r="O42" s="139" t="s">
        <v>358</v>
      </c>
    </row>
    <row r="43" spans="1:15" s="104" customFormat="1" ht="19.5" customHeight="1" outlineLevel="2">
      <c r="A43" s="143"/>
      <c r="B43" s="318" t="s">
        <v>515</v>
      </c>
      <c r="C43" s="215" t="s">
        <v>516</v>
      </c>
      <c r="D43" s="216" t="s">
        <v>517</v>
      </c>
      <c r="E43" s="679">
        <v>28</v>
      </c>
      <c r="F43" s="216" t="s">
        <v>1</v>
      </c>
      <c r="G43" s="216" t="s">
        <v>347</v>
      </c>
      <c r="H43" s="218" t="s">
        <v>348</v>
      </c>
      <c r="I43" s="240">
        <v>44605</v>
      </c>
      <c r="J43" s="240">
        <v>44631</v>
      </c>
      <c r="K43" s="240">
        <v>44774</v>
      </c>
      <c r="L43" s="240">
        <v>44948</v>
      </c>
      <c r="M43" s="191">
        <v>44627</v>
      </c>
      <c r="N43" s="199">
        <v>44658</v>
      </c>
      <c r="O43" s="277" t="s">
        <v>374</v>
      </c>
    </row>
    <row r="44" spans="1:15" s="115" customFormat="1" ht="19.5" customHeight="1" outlineLevel="2">
      <c r="A44" s="142"/>
      <c r="B44" s="698" t="s">
        <v>515</v>
      </c>
      <c r="C44" s="684" t="s">
        <v>506</v>
      </c>
      <c r="D44" s="684" t="s">
        <v>517</v>
      </c>
      <c r="E44" s="683">
        <v>50</v>
      </c>
      <c r="F44" s="684" t="s">
        <v>1</v>
      </c>
      <c r="G44" s="684" t="s">
        <v>401</v>
      </c>
      <c r="H44" s="689" t="s">
        <v>402</v>
      </c>
      <c r="I44" s="686">
        <v>44897</v>
      </c>
      <c r="J44" s="240" t="s">
        <v>357</v>
      </c>
      <c r="K44" s="240" t="s">
        <v>357</v>
      </c>
      <c r="L44" s="240" t="s">
        <v>357</v>
      </c>
      <c r="M44" s="687">
        <v>44897</v>
      </c>
      <c r="N44" s="686">
        <v>44897</v>
      </c>
      <c r="O44" s="139" t="s">
        <v>374</v>
      </c>
    </row>
    <row r="45" spans="1:15" s="115" customFormat="1" ht="19.5" customHeight="1" outlineLevel="2">
      <c r="A45" s="142"/>
      <c r="B45" s="698" t="s">
        <v>515</v>
      </c>
      <c r="C45" s="684" t="s">
        <v>506</v>
      </c>
      <c r="D45" s="684" t="s">
        <v>517</v>
      </c>
      <c r="E45" s="683">
        <v>100</v>
      </c>
      <c r="F45" s="684" t="s">
        <v>1</v>
      </c>
      <c r="G45" s="684" t="s">
        <v>347</v>
      </c>
      <c r="H45" s="689" t="s">
        <v>402</v>
      </c>
      <c r="I45" s="686">
        <v>45262</v>
      </c>
      <c r="J45" s="240" t="s">
        <v>357</v>
      </c>
      <c r="K45" s="240" t="s">
        <v>357</v>
      </c>
      <c r="L45" s="240" t="s">
        <v>357</v>
      </c>
      <c r="M45" s="687">
        <v>45262</v>
      </c>
      <c r="N45" s="686">
        <v>45262</v>
      </c>
      <c r="O45" s="139" t="s">
        <v>374</v>
      </c>
    </row>
    <row r="46" spans="1:15" s="115" customFormat="1" ht="19.5" customHeight="1" outlineLevel="2">
      <c r="A46" s="142"/>
      <c r="B46" s="698" t="s">
        <v>515</v>
      </c>
      <c r="C46" s="684" t="s">
        <v>516</v>
      </c>
      <c r="D46" s="684" t="s">
        <v>529</v>
      </c>
      <c r="E46" s="683">
        <v>3</v>
      </c>
      <c r="F46" s="684" t="s">
        <v>1</v>
      </c>
      <c r="G46" s="684" t="s">
        <v>371</v>
      </c>
      <c r="H46" s="689" t="s">
        <v>348</v>
      </c>
      <c r="I46" s="306">
        <v>44605</v>
      </c>
      <c r="J46" s="240" t="s">
        <v>357</v>
      </c>
      <c r="K46" s="240" t="s">
        <v>357</v>
      </c>
      <c r="L46" s="240" t="s">
        <v>357</v>
      </c>
      <c r="M46" s="687">
        <v>44986</v>
      </c>
      <c r="N46" s="686">
        <v>44986</v>
      </c>
      <c r="O46" s="139" t="s">
        <v>358</v>
      </c>
    </row>
    <row r="47" spans="1:15" s="115" customFormat="1" ht="19.5" customHeight="1" outlineLevel="2">
      <c r="A47" s="142"/>
      <c r="B47" s="698" t="s">
        <v>515</v>
      </c>
      <c r="C47" s="684" t="s">
        <v>2834</v>
      </c>
      <c r="D47" s="684" t="s">
        <v>2835</v>
      </c>
      <c r="E47" s="683">
        <v>15</v>
      </c>
      <c r="F47" s="684" t="s">
        <v>1</v>
      </c>
      <c r="G47" s="684" t="s">
        <v>957</v>
      </c>
      <c r="H47" s="689" t="s">
        <v>348</v>
      </c>
      <c r="I47" s="240">
        <v>44605</v>
      </c>
      <c r="J47" s="240">
        <v>44635</v>
      </c>
      <c r="K47" s="240">
        <v>44635</v>
      </c>
      <c r="L47" s="240">
        <v>44635</v>
      </c>
      <c r="M47" s="687">
        <v>44631</v>
      </c>
      <c r="N47" s="686">
        <v>44655</v>
      </c>
      <c r="O47" s="139" t="s">
        <v>545</v>
      </c>
    </row>
    <row r="48" spans="1:15" s="115" customFormat="1" ht="19.5" customHeight="1" outlineLevel="2">
      <c r="A48" s="144"/>
      <c r="B48" s="698" t="s">
        <v>515</v>
      </c>
      <c r="C48" s="684" t="s">
        <v>506</v>
      </c>
      <c r="D48" s="684" t="s">
        <v>2836</v>
      </c>
      <c r="E48" s="683">
        <v>13</v>
      </c>
      <c r="F48" s="684" t="s">
        <v>1</v>
      </c>
      <c r="G48" s="684" t="s">
        <v>699</v>
      </c>
      <c r="H48" s="689" t="s">
        <v>402</v>
      </c>
      <c r="I48" s="686">
        <v>44714</v>
      </c>
      <c r="J48" s="240" t="s">
        <v>357</v>
      </c>
      <c r="K48" s="240" t="s">
        <v>357</v>
      </c>
      <c r="L48" s="240" t="s">
        <v>357</v>
      </c>
      <c r="M48" s="687">
        <v>44714</v>
      </c>
      <c r="N48" s="686">
        <v>44714</v>
      </c>
      <c r="O48" s="139" t="s">
        <v>358</v>
      </c>
    </row>
    <row r="49" spans="1:15" s="115" customFormat="1" ht="19.5" customHeight="1" outlineLevel="2">
      <c r="A49" s="144"/>
      <c r="B49" s="698" t="s">
        <v>515</v>
      </c>
      <c r="C49" s="684" t="s">
        <v>516</v>
      </c>
      <c r="D49" s="684" t="s">
        <v>532</v>
      </c>
      <c r="E49" s="683">
        <v>21</v>
      </c>
      <c r="F49" s="684" t="s">
        <v>1</v>
      </c>
      <c r="G49" s="684" t="s">
        <v>347</v>
      </c>
      <c r="H49" s="689" t="s">
        <v>402</v>
      </c>
      <c r="I49" s="686">
        <v>45280</v>
      </c>
      <c r="J49" s="240" t="s">
        <v>357</v>
      </c>
      <c r="K49" s="240" t="s">
        <v>357</v>
      </c>
      <c r="L49" s="240" t="s">
        <v>357</v>
      </c>
      <c r="M49" s="687">
        <v>45280</v>
      </c>
      <c r="N49" s="686">
        <v>45280</v>
      </c>
      <c r="O49" s="139" t="s">
        <v>374</v>
      </c>
    </row>
    <row r="50" spans="1:15" s="104" customFormat="1" ht="19.5" customHeight="1" outlineLevel="2">
      <c r="A50" s="145"/>
      <c r="B50" s="323" t="s">
        <v>515</v>
      </c>
      <c r="C50" s="216" t="s">
        <v>516</v>
      </c>
      <c r="D50" s="216" t="s">
        <v>532</v>
      </c>
      <c r="E50" s="679">
        <v>36</v>
      </c>
      <c r="F50" s="216" t="s">
        <v>1</v>
      </c>
      <c r="G50" s="216" t="s">
        <v>401</v>
      </c>
      <c r="H50" s="218" t="s">
        <v>402</v>
      </c>
      <c r="I50" s="199">
        <v>44915</v>
      </c>
      <c r="J50" s="240" t="s">
        <v>357</v>
      </c>
      <c r="K50" s="240" t="s">
        <v>357</v>
      </c>
      <c r="L50" s="240" t="s">
        <v>357</v>
      </c>
      <c r="M50" s="191">
        <v>44915</v>
      </c>
      <c r="N50" s="199">
        <v>44915</v>
      </c>
      <c r="O50" s="277" t="s">
        <v>374</v>
      </c>
    </row>
    <row r="51" spans="1:15" s="104" customFormat="1" ht="19.5" customHeight="1" outlineLevel="2">
      <c r="A51" s="143"/>
      <c r="B51" s="318" t="s">
        <v>515</v>
      </c>
      <c r="C51" s="215" t="s">
        <v>506</v>
      </c>
      <c r="D51" s="216" t="s">
        <v>541</v>
      </c>
      <c r="E51" s="678">
        <v>13</v>
      </c>
      <c r="F51" s="216" t="s">
        <v>392</v>
      </c>
      <c r="G51" s="216" t="s">
        <v>401</v>
      </c>
      <c r="H51" s="219" t="s">
        <v>402</v>
      </c>
      <c r="I51" s="199">
        <v>44897</v>
      </c>
      <c r="J51" s="240" t="s">
        <v>357</v>
      </c>
      <c r="K51" s="240" t="s">
        <v>357</v>
      </c>
      <c r="L51" s="240" t="s">
        <v>357</v>
      </c>
      <c r="M51" s="191">
        <v>44897</v>
      </c>
      <c r="N51" s="199">
        <v>44897</v>
      </c>
      <c r="O51" s="277" t="s">
        <v>374</v>
      </c>
    </row>
    <row r="52" spans="1:15" s="104" customFormat="1" ht="19.5" customHeight="1" outlineLevel="2">
      <c r="A52" s="143"/>
      <c r="B52" s="318" t="s">
        <v>515</v>
      </c>
      <c r="C52" s="215" t="s">
        <v>506</v>
      </c>
      <c r="D52" s="216" t="s">
        <v>546</v>
      </c>
      <c r="E52" s="678">
        <v>8</v>
      </c>
      <c r="F52" s="216" t="s">
        <v>392</v>
      </c>
      <c r="G52" s="216" t="s">
        <v>465</v>
      </c>
      <c r="H52" s="219" t="s">
        <v>402</v>
      </c>
      <c r="I52" s="199">
        <v>44714</v>
      </c>
      <c r="J52" s="240" t="s">
        <v>357</v>
      </c>
      <c r="K52" s="240" t="s">
        <v>357</v>
      </c>
      <c r="L52" s="240" t="s">
        <v>357</v>
      </c>
      <c r="M52" s="191">
        <v>44714</v>
      </c>
      <c r="N52" s="199">
        <v>44714</v>
      </c>
      <c r="O52" s="277" t="s">
        <v>374</v>
      </c>
    </row>
    <row r="53" spans="1:15" s="115" customFormat="1" ht="19.5" customHeight="1" outlineLevel="2">
      <c r="A53" s="141"/>
      <c r="B53" s="680" t="s">
        <v>515</v>
      </c>
      <c r="C53" s="681" t="s">
        <v>506</v>
      </c>
      <c r="D53" s="684" t="s">
        <v>547</v>
      </c>
      <c r="E53" s="700">
        <v>18</v>
      </c>
      <c r="F53" s="684" t="s">
        <v>1</v>
      </c>
      <c r="G53" s="684" t="s">
        <v>465</v>
      </c>
      <c r="H53" s="685" t="s">
        <v>402</v>
      </c>
      <c r="I53" s="686">
        <v>44714</v>
      </c>
      <c r="J53" s="240" t="s">
        <v>357</v>
      </c>
      <c r="K53" s="240" t="s">
        <v>357</v>
      </c>
      <c r="L53" s="240" t="s">
        <v>357</v>
      </c>
      <c r="M53" s="687">
        <v>44714</v>
      </c>
      <c r="N53" s="686">
        <v>44714</v>
      </c>
      <c r="O53" s="701" t="s">
        <v>374</v>
      </c>
    </row>
    <row r="54" spans="1:15" s="115" customFormat="1" ht="19.5" customHeight="1" outlineLevel="2">
      <c r="A54" s="141"/>
      <c r="B54" s="680" t="s">
        <v>515</v>
      </c>
      <c r="C54" s="681" t="s">
        <v>2837</v>
      </c>
      <c r="D54" s="684" t="s">
        <v>2838</v>
      </c>
      <c r="E54" s="700">
        <v>23</v>
      </c>
      <c r="F54" s="684" t="s">
        <v>392</v>
      </c>
      <c r="G54" s="684" t="s">
        <v>401</v>
      </c>
      <c r="H54" s="685" t="s">
        <v>402</v>
      </c>
      <c r="I54" s="686">
        <v>44915</v>
      </c>
      <c r="J54" s="240" t="s">
        <v>357</v>
      </c>
      <c r="K54" s="240" t="s">
        <v>357</v>
      </c>
      <c r="L54" s="240" t="s">
        <v>357</v>
      </c>
      <c r="M54" s="687">
        <v>44915</v>
      </c>
      <c r="N54" s="686">
        <v>44915</v>
      </c>
      <c r="O54" s="701" t="s">
        <v>350</v>
      </c>
    </row>
    <row r="55" spans="1:15" s="115" customFormat="1" ht="19.5" customHeight="1" outlineLevel="2">
      <c r="A55" s="141"/>
      <c r="B55" s="680" t="s">
        <v>515</v>
      </c>
      <c r="C55" s="681" t="s">
        <v>2837</v>
      </c>
      <c r="D55" s="684" t="s">
        <v>2839</v>
      </c>
      <c r="E55" s="700">
        <v>21</v>
      </c>
      <c r="F55" s="684" t="s">
        <v>392</v>
      </c>
      <c r="G55" s="684" t="s">
        <v>465</v>
      </c>
      <c r="H55" s="685" t="s">
        <v>402</v>
      </c>
      <c r="I55" s="686">
        <v>44732</v>
      </c>
      <c r="J55" s="240" t="s">
        <v>357</v>
      </c>
      <c r="K55" s="240" t="s">
        <v>357</v>
      </c>
      <c r="L55" s="240" t="s">
        <v>357</v>
      </c>
      <c r="M55" s="687">
        <v>44732</v>
      </c>
      <c r="N55" s="686">
        <v>44732</v>
      </c>
      <c r="O55" s="701" t="s">
        <v>374</v>
      </c>
    </row>
    <row r="56" spans="1:15" s="115" customFormat="1" ht="19.5" customHeight="1" outlineLevel="2">
      <c r="A56" s="141"/>
      <c r="B56" s="680" t="s">
        <v>515</v>
      </c>
      <c r="C56" s="681" t="s">
        <v>552</v>
      </c>
      <c r="D56" s="684" t="s">
        <v>553</v>
      </c>
      <c r="E56" s="700">
        <v>66</v>
      </c>
      <c r="F56" s="684" t="s">
        <v>1</v>
      </c>
      <c r="G56" s="684" t="s">
        <v>347</v>
      </c>
      <c r="H56" s="685" t="s">
        <v>402</v>
      </c>
      <c r="I56" s="686">
        <v>45280</v>
      </c>
      <c r="J56" s="240" t="s">
        <v>357</v>
      </c>
      <c r="K56" s="240" t="s">
        <v>357</v>
      </c>
      <c r="L56" s="240" t="s">
        <v>357</v>
      </c>
      <c r="M56" s="687">
        <v>45280</v>
      </c>
      <c r="N56" s="686">
        <v>45280</v>
      </c>
      <c r="O56" s="701" t="s">
        <v>358</v>
      </c>
    </row>
    <row r="57" spans="1:15" s="115" customFormat="1" ht="19.5" customHeight="1" outlineLevel="2">
      <c r="A57" s="141"/>
      <c r="B57" s="680" t="s">
        <v>515</v>
      </c>
      <c r="C57" s="681" t="s">
        <v>552</v>
      </c>
      <c r="D57" s="684" t="s">
        <v>557</v>
      </c>
      <c r="E57" s="700">
        <v>20</v>
      </c>
      <c r="F57" s="684" t="s">
        <v>1</v>
      </c>
      <c r="G57" s="684" t="s">
        <v>401</v>
      </c>
      <c r="H57" s="685" t="s">
        <v>402</v>
      </c>
      <c r="I57" s="686">
        <v>44915</v>
      </c>
      <c r="J57" s="240" t="s">
        <v>357</v>
      </c>
      <c r="K57" s="240" t="s">
        <v>357</v>
      </c>
      <c r="L57" s="240" t="s">
        <v>357</v>
      </c>
      <c r="M57" s="687">
        <v>44915</v>
      </c>
      <c r="N57" s="686">
        <v>44915</v>
      </c>
      <c r="O57" s="701" t="s">
        <v>374</v>
      </c>
    </row>
    <row r="58" spans="1:15" s="115" customFormat="1" ht="19.5" customHeight="1" outlineLevel="2">
      <c r="A58" s="141"/>
      <c r="B58" s="680" t="s">
        <v>515</v>
      </c>
      <c r="C58" s="681" t="s">
        <v>516</v>
      </c>
      <c r="D58" s="684" t="s">
        <v>561</v>
      </c>
      <c r="E58" s="700">
        <v>70</v>
      </c>
      <c r="F58" s="684" t="s">
        <v>1</v>
      </c>
      <c r="G58" s="684" t="s">
        <v>347</v>
      </c>
      <c r="H58" s="685" t="s">
        <v>402</v>
      </c>
      <c r="I58" s="686">
        <v>45280</v>
      </c>
      <c r="J58" s="240" t="s">
        <v>357</v>
      </c>
      <c r="K58" s="240" t="s">
        <v>357</v>
      </c>
      <c r="L58" s="240" t="s">
        <v>357</v>
      </c>
      <c r="M58" s="687">
        <v>45280</v>
      </c>
      <c r="N58" s="686">
        <v>45280</v>
      </c>
      <c r="O58" s="701" t="s">
        <v>374</v>
      </c>
    </row>
    <row r="59" spans="1:15" s="115" customFormat="1" ht="19.5" customHeight="1" outlineLevel="2">
      <c r="A59" s="141"/>
      <c r="B59" s="680" t="s">
        <v>515</v>
      </c>
      <c r="C59" s="684" t="s">
        <v>552</v>
      </c>
      <c r="D59" s="684" t="s">
        <v>565</v>
      </c>
      <c r="E59" s="700">
        <v>25</v>
      </c>
      <c r="F59" s="684" t="s">
        <v>392</v>
      </c>
      <c r="G59" s="684" t="s">
        <v>395</v>
      </c>
      <c r="H59" s="685" t="s">
        <v>402</v>
      </c>
      <c r="I59" s="686">
        <v>45262</v>
      </c>
      <c r="J59" s="240" t="s">
        <v>357</v>
      </c>
      <c r="K59" s="240" t="s">
        <v>357</v>
      </c>
      <c r="L59" s="240" t="s">
        <v>357</v>
      </c>
      <c r="M59" s="687">
        <v>45262</v>
      </c>
      <c r="N59" s="686">
        <v>45262</v>
      </c>
      <c r="O59" s="701" t="s">
        <v>374</v>
      </c>
    </row>
    <row r="60" spans="1:15" s="107" customFormat="1" ht="12.75" outlineLevel="1">
      <c r="A60" s="241"/>
      <c r="B60" s="242" t="s">
        <v>568</v>
      </c>
      <c r="C60" s="692">
        <f>COUNTA(B32:B59)</f>
        <v>28</v>
      </c>
      <c r="D60" s="242" t="s">
        <v>569</v>
      </c>
      <c r="E60" s="195">
        <f>SUM(E32:E59)</f>
        <v>722</v>
      </c>
      <c r="F60" s="242"/>
      <c r="G60" s="242"/>
      <c r="H60" s="693"/>
      <c r="I60" s="694"/>
      <c r="J60" s="400"/>
      <c r="K60" s="400"/>
      <c r="L60" s="400"/>
      <c r="M60" s="695"/>
      <c r="N60" s="696"/>
      <c r="O60" s="697"/>
    </row>
    <row r="61" spans="1:15" s="107" customFormat="1" ht="14.85" customHeight="1" outlineLevel="1">
      <c r="A61" s="702" t="s">
        <v>570</v>
      </c>
      <c r="B61" s="146" t="s">
        <v>571</v>
      </c>
      <c r="C61" s="147" t="s">
        <v>572</v>
      </c>
      <c r="D61" s="216" t="s">
        <v>573</v>
      </c>
      <c r="E61" s="123">
        <v>44</v>
      </c>
      <c r="F61" s="684" t="s">
        <v>392</v>
      </c>
      <c r="G61" s="216" t="s">
        <v>395</v>
      </c>
      <c r="H61" s="688" t="s">
        <v>402</v>
      </c>
      <c r="I61" s="240">
        <v>45317</v>
      </c>
      <c r="J61" s="240" t="s">
        <v>357</v>
      </c>
      <c r="K61" s="240" t="s">
        <v>357</v>
      </c>
      <c r="L61" s="240" t="s">
        <v>357</v>
      </c>
      <c r="M61" s="189">
        <v>45317</v>
      </c>
      <c r="N61" s="240">
        <v>45317</v>
      </c>
      <c r="O61" s="139" t="s">
        <v>358</v>
      </c>
    </row>
    <row r="62" spans="1:15" s="107" customFormat="1" ht="14.85" customHeight="1" outlineLevel="1">
      <c r="A62" s="148"/>
      <c r="B62" s="146" t="s">
        <v>576</v>
      </c>
      <c r="C62" s="147" t="s">
        <v>577</v>
      </c>
      <c r="D62" s="216" t="s">
        <v>578</v>
      </c>
      <c r="E62" s="123">
        <v>36</v>
      </c>
      <c r="F62" s="149" t="s">
        <v>1</v>
      </c>
      <c r="G62" s="684" t="s">
        <v>401</v>
      </c>
      <c r="H62" s="689" t="s">
        <v>402</v>
      </c>
      <c r="I62" s="240">
        <v>44952</v>
      </c>
      <c r="J62" s="240" t="s">
        <v>357</v>
      </c>
      <c r="K62" s="240" t="s">
        <v>357</v>
      </c>
      <c r="L62" s="240" t="s">
        <v>357</v>
      </c>
      <c r="M62" s="189">
        <v>44952</v>
      </c>
      <c r="N62" s="240">
        <v>44952</v>
      </c>
      <c r="O62" s="139" t="s">
        <v>358</v>
      </c>
    </row>
    <row r="63" spans="1:15" s="104" customFormat="1" ht="19.5" customHeight="1" outlineLevel="2">
      <c r="A63" s="148"/>
      <c r="B63" s="150" t="s">
        <v>582</v>
      </c>
      <c r="C63" s="147" t="s">
        <v>583</v>
      </c>
      <c r="D63" s="217" t="s">
        <v>584</v>
      </c>
      <c r="E63" s="123">
        <v>78</v>
      </c>
      <c r="F63" s="149" t="s">
        <v>1</v>
      </c>
      <c r="G63" s="684" t="s">
        <v>347</v>
      </c>
      <c r="H63" s="151">
        <v>2013</v>
      </c>
      <c r="I63" s="402" t="s">
        <v>357</v>
      </c>
      <c r="J63" s="152">
        <v>44637</v>
      </c>
      <c r="K63" s="152">
        <v>44682</v>
      </c>
      <c r="L63" s="152">
        <v>44909</v>
      </c>
      <c r="M63" s="153">
        <v>44909</v>
      </c>
      <c r="N63" s="199">
        <v>44909</v>
      </c>
      <c r="O63" s="154" t="s">
        <v>374</v>
      </c>
    </row>
    <row r="64" spans="1:15" s="104" customFormat="1" ht="19.5" customHeight="1" outlineLevel="2">
      <c r="A64" s="143"/>
      <c r="B64" s="318" t="s">
        <v>582</v>
      </c>
      <c r="C64" s="215" t="s">
        <v>588</v>
      </c>
      <c r="D64" s="216" t="s">
        <v>589</v>
      </c>
      <c r="E64" s="679">
        <v>62</v>
      </c>
      <c r="F64" s="216" t="s">
        <v>1</v>
      </c>
      <c r="G64" s="684" t="s">
        <v>347</v>
      </c>
      <c r="H64" s="219" t="s">
        <v>402</v>
      </c>
      <c r="I64" s="199">
        <v>45280</v>
      </c>
      <c r="J64" s="240" t="s">
        <v>357</v>
      </c>
      <c r="K64" s="240" t="s">
        <v>357</v>
      </c>
      <c r="L64" s="240" t="s">
        <v>357</v>
      </c>
      <c r="M64" s="191">
        <v>45280</v>
      </c>
      <c r="N64" s="199">
        <v>45280</v>
      </c>
      <c r="O64" s="277" t="s">
        <v>358</v>
      </c>
    </row>
    <row r="65" spans="1:15" s="104" customFormat="1" ht="19.5" customHeight="1" outlineLevel="2">
      <c r="A65" s="143"/>
      <c r="B65" s="318" t="s">
        <v>582</v>
      </c>
      <c r="C65" s="215" t="s">
        <v>594</v>
      </c>
      <c r="D65" s="216" t="s">
        <v>595</v>
      </c>
      <c r="E65" s="679">
        <v>68</v>
      </c>
      <c r="F65" s="216" t="s">
        <v>1</v>
      </c>
      <c r="G65" s="684" t="s">
        <v>347</v>
      </c>
      <c r="H65" s="219" t="s">
        <v>372</v>
      </c>
      <c r="I65" s="240">
        <v>45161</v>
      </c>
      <c r="J65" s="240" t="s">
        <v>357</v>
      </c>
      <c r="K65" s="240" t="s">
        <v>357</v>
      </c>
      <c r="L65" s="240">
        <v>45161</v>
      </c>
      <c r="M65" s="190">
        <v>45161</v>
      </c>
      <c r="N65" s="198">
        <v>45161</v>
      </c>
      <c r="O65" s="277" t="s">
        <v>374</v>
      </c>
    </row>
    <row r="66" spans="1:15" s="115" customFormat="1" ht="19.5" customHeight="1" outlineLevel="2">
      <c r="A66" s="142"/>
      <c r="B66" s="680" t="s">
        <v>582</v>
      </c>
      <c r="C66" s="681" t="s">
        <v>2840</v>
      </c>
      <c r="D66" s="216" t="s">
        <v>2841</v>
      </c>
      <c r="E66" s="683">
        <v>73</v>
      </c>
      <c r="F66" s="684" t="s">
        <v>392</v>
      </c>
      <c r="G66" s="684" t="s">
        <v>395</v>
      </c>
      <c r="H66" s="685" t="s">
        <v>372</v>
      </c>
      <c r="I66" s="240">
        <v>45161</v>
      </c>
      <c r="J66" s="240" t="s">
        <v>357</v>
      </c>
      <c r="K66" s="240" t="s">
        <v>357</v>
      </c>
      <c r="L66" s="240">
        <v>45161</v>
      </c>
      <c r="M66" s="687">
        <v>45161</v>
      </c>
      <c r="N66" s="686">
        <v>45161</v>
      </c>
      <c r="O66" s="701" t="s">
        <v>374</v>
      </c>
    </row>
    <row r="67" spans="1:15" s="104" customFormat="1" ht="19.5" customHeight="1" outlineLevel="2">
      <c r="A67" s="143"/>
      <c r="B67" s="318" t="s">
        <v>599</v>
      </c>
      <c r="C67" s="215" t="s">
        <v>2842</v>
      </c>
      <c r="D67" s="216" t="s">
        <v>2843</v>
      </c>
      <c r="E67" s="679">
        <v>39</v>
      </c>
      <c r="F67" s="216" t="s">
        <v>1</v>
      </c>
      <c r="G67" s="684" t="s">
        <v>347</v>
      </c>
      <c r="H67" s="219">
        <v>2013</v>
      </c>
      <c r="I67" s="402" t="s">
        <v>357</v>
      </c>
      <c r="J67" s="240">
        <v>44462</v>
      </c>
      <c r="K67" s="240">
        <v>44522</v>
      </c>
      <c r="L67" s="240">
        <v>44586</v>
      </c>
      <c r="M67" s="191">
        <v>44635</v>
      </c>
      <c r="N67" s="199">
        <v>44666</v>
      </c>
      <c r="O67" s="277" t="s">
        <v>350</v>
      </c>
    </row>
    <row r="68" spans="1:15" s="104" customFormat="1" ht="19.5" customHeight="1" outlineLevel="2">
      <c r="A68" s="143"/>
      <c r="B68" s="318" t="s">
        <v>599</v>
      </c>
      <c r="C68" s="215" t="s">
        <v>2842</v>
      </c>
      <c r="D68" s="216" t="s">
        <v>2843</v>
      </c>
      <c r="E68" s="678">
        <v>5</v>
      </c>
      <c r="F68" s="216" t="s">
        <v>1</v>
      </c>
      <c r="G68" s="684" t="s">
        <v>371</v>
      </c>
      <c r="H68" s="219" t="s">
        <v>348</v>
      </c>
      <c r="I68" s="240">
        <v>44605</v>
      </c>
      <c r="J68" s="240">
        <v>44462</v>
      </c>
      <c r="K68" s="240">
        <v>44522</v>
      </c>
      <c r="L68" s="240">
        <v>44586</v>
      </c>
      <c r="M68" s="191">
        <v>44635</v>
      </c>
      <c r="N68" s="199">
        <v>44666</v>
      </c>
      <c r="O68" s="277" t="s">
        <v>350</v>
      </c>
    </row>
    <row r="69" spans="1:15" s="104" customFormat="1" ht="19.5" customHeight="1" outlineLevel="2">
      <c r="A69" s="143"/>
      <c r="B69" s="318" t="s">
        <v>599</v>
      </c>
      <c r="C69" s="215" t="s">
        <v>600</v>
      </c>
      <c r="D69" s="216" t="s">
        <v>601</v>
      </c>
      <c r="E69" s="678">
        <v>39</v>
      </c>
      <c r="F69" s="216" t="s">
        <v>1</v>
      </c>
      <c r="G69" s="684" t="s">
        <v>347</v>
      </c>
      <c r="H69" s="219" t="s">
        <v>372</v>
      </c>
      <c r="I69" s="240">
        <v>45161</v>
      </c>
      <c r="J69" s="240" t="s">
        <v>357</v>
      </c>
      <c r="K69" s="240" t="s">
        <v>357</v>
      </c>
      <c r="L69" s="240">
        <v>45161</v>
      </c>
      <c r="M69" s="191">
        <v>45078</v>
      </c>
      <c r="N69" s="199">
        <v>45078</v>
      </c>
      <c r="O69" s="277" t="s">
        <v>374</v>
      </c>
    </row>
    <row r="70" spans="1:15" s="104" customFormat="1" ht="19.5" customHeight="1" outlineLevel="2">
      <c r="A70" s="143"/>
      <c r="B70" s="318" t="s">
        <v>599</v>
      </c>
      <c r="C70" s="215" t="s">
        <v>605</v>
      </c>
      <c r="D70" s="216" t="s">
        <v>606</v>
      </c>
      <c r="E70" s="678">
        <v>21</v>
      </c>
      <c r="F70" s="216" t="s">
        <v>1</v>
      </c>
      <c r="G70" s="684" t="s">
        <v>347</v>
      </c>
      <c r="H70" s="219" t="s">
        <v>372</v>
      </c>
      <c r="I70" s="240">
        <v>45161</v>
      </c>
      <c r="J70" s="240" t="s">
        <v>357</v>
      </c>
      <c r="K70" s="240" t="s">
        <v>357</v>
      </c>
      <c r="L70" s="240">
        <v>45161</v>
      </c>
      <c r="M70" s="191">
        <v>45169</v>
      </c>
      <c r="N70" s="199">
        <v>45169</v>
      </c>
      <c r="O70" s="277" t="s">
        <v>374</v>
      </c>
    </row>
    <row r="71" spans="1:15" s="104" customFormat="1" ht="19.5" customHeight="1" outlineLevel="2">
      <c r="A71" s="143"/>
      <c r="B71" s="318" t="s">
        <v>599</v>
      </c>
      <c r="C71" s="215" t="s">
        <v>609</v>
      </c>
      <c r="D71" s="216" t="s">
        <v>610</v>
      </c>
      <c r="E71" s="678">
        <v>13</v>
      </c>
      <c r="F71" s="216" t="s">
        <v>1</v>
      </c>
      <c r="G71" s="684" t="s">
        <v>371</v>
      </c>
      <c r="H71" s="219" t="s">
        <v>372</v>
      </c>
      <c r="I71" s="240">
        <v>45161</v>
      </c>
      <c r="J71" s="240" t="s">
        <v>357</v>
      </c>
      <c r="K71" s="240" t="s">
        <v>357</v>
      </c>
      <c r="L71" s="240">
        <v>45161</v>
      </c>
      <c r="M71" s="191">
        <v>44851</v>
      </c>
      <c r="N71" s="199">
        <v>44851</v>
      </c>
      <c r="O71" s="277" t="s">
        <v>374</v>
      </c>
    </row>
    <row r="72" spans="1:15" s="104" customFormat="1" ht="19.5" customHeight="1" outlineLevel="2">
      <c r="A72" s="143"/>
      <c r="B72" s="318" t="s">
        <v>599</v>
      </c>
      <c r="C72" s="215" t="s">
        <v>614</v>
      </c>
      <c r="D72" s="216" t="s">
        <v>615</v>
      </c>
      <c r="E72" s="678">
        <v>80</v>
      </c>
      <c r="F72" s="216" t="s">
        <v>392</v>
      </c>
      <c r="G72" s="684" t="s">
        <v>395</v>
      </c>
      <c r="H72" s="219" t="s">
        <v>402</v>
      </c>
      <c r="I72" s="240">
        <v>45358</v>
      </c>
      <c r="J72" s="240" t="s">
        <v>357</v>
      </c>
      <c r="K72" s="240" t="s">
        <v>357</v>
      </c>
      <c r="L72" s="240" t="s">
        <v>357</v>
      </c>
      <c r="M72" s="191">
        <v>45358</v>
      </c>
      <c r="N72" s="199">
        <v>45358</v>
      </c>
      <c r="O72" s="277" t="s">
        <v>358</v>
      </c>
    </row>
    <row r="73" spans="1:15" s="104" customFormat="1" ht="19.5" customHeight="1" outlineLevel="2">
      <c r="A73" s="143"/>
      <c r="B73" s="318" t="s">
        <v>599</v>
      </c>
      <c r="C73" s="215" t="s">
        <v>618</v>
      </c>
      <c r="D73" s="216" t="s">
        <v>619</v>
      </c>
      <c r="E73" s="678">
        <v>16</v>
      </c>
      <c r="F73" s="216" t="s">
        <v>1</v>
      </c>
      <c r="G73" s="684" t="s">
        <v>371</v>
      </c>
      <c r="H73" s="219" t="s">
        <v>372</v>
      </c>
      <c r="I73" s="240">
        <v>45161</v>
      </c>
      <c r="J73" s="240" t="s">
        <v>357</v>
      </c>
      <c r="K73" s="240" t="s">
        <v>357</v>
      </c>
      <c r="L73" s="240">
        <v>45161</v>
      </c>
      <c r="M73" s="191">
        <v>44910</v>
      </c>
      <c r="N73" s="199">
        <v>44910</v>
      </c>
      <c r="O73" s="277" t="s">
        <v>374</v>
      </c>
    </row>
    <row r="74" spans="1:15" s="104" customFormat="1" ht="19.5" customHeight="1">
      <c r="A74" s="143"/>
      <c r="B74" s="319" t="s">
        <v>630</v>
      </c>
      <c r="C74" s="703" t="s">
        <v>641</v>
      </c>
      <c r="D74" s="216" t="s">
        <v>642</v>
      </c>
      <c r="E74" s="678">
        <v>80</v>
      </c>
      <c r="F74" s="216" t="s">
        <v>1</v>
      </c>
      <c r="G74" s="684" t="s">
        <v>347</v>
      </c>
      <c r="H74" s="219" t="s">
        <v>372</v>
      </c>
      <c r="I74" s="240">
        <v>45161</v>
      </c>
      <c r="J74" s="240" t="s">
        <v>357</v>
      </c>
      <c r="K74" s="240" t="s">
        <v>357</v>
      </c>
      <c r="L74" s="240">
        <v>45161</v>
      </c>
      <c r="M74" s="191">
        <v>45160</v>
      </c>
      <c r="N74" s="199">
        <v>45160</v>
      </c>
      <c r="O74" s="277" t="s">
        <v>358</v>
      </c>
    </row>
    <row r="75" spans="1:15" s="104" customFormat="1" ht="19.5" customHeight="1">
      <c r="A75" s="143"/>
      <c r="B75" s="319" t="s">
        <v>630</v>
      </c>
      <c r="C75" s="703" t="s">
        <v>650</v>
      </c>
      <c r="D75" s="216" t="s">
        <v>2844</v>
      </c>
      <c r="E75" s="679">
        <v>80</v>
      </c>
      <c r="F75" s="216" t="s">
        <v>392</v>
      </c>
      <c r="G75" s="684" t="s">
        <v>395</v>
      </c>
      <c r="H75" s="219" t="s">
        <v>372</v>
      </c>
      <c r="I75" s="240">
        <v>45161</v>
      </c>
      <c r="J75" s="240" t="s">
        <v>357</v>
      </c>
      <c r="K75" s="240" t="s">
        <v>357</v>
      </c>
      <c r="L75" s="240">
        <v>45161</v>
      </c>
      <c r="M75" s="191">
        <v>44827</v>
      </c>
      <c r="N75" s="199">
        <v>44827</v>
      </c>
      <c r="O75" s="277" t="s">
        <v>374</v>
      </c>
    </row>
    <row r="76" spans="1:15" s="104" customFormat="1" ht="19.5" customHeight="1">
      <c r="A76" s="143"/>
      <c r="B76" s="319" t="s">
        <v>630</v>
      </c>
      <c r="C76" s="703" t="s">
        <v>650</v>
      </c>
      <c r="D76" s="216" t="s">
        <v>651</v>
      </c>
      <c r="E76" s="678">
        <v>78</v>
      </c>
      <c r="F76" s="216" t="s">
        <v>1</v>
      </c>
      <c r="G76" s="684" t="s">
        <v>347</v>
      </c>
      <c r="H76" s="219" t="s">
        <v>372</v>
      </c>
      <c r="I76" s="240">
        <v>45161</v>
      </c>
      <c r="J76" s="240" t="s">
        <v>357</v>
      </c>
      <c r="K76" s="240" t="s">
        <v>357</v>
      </c>
      <c r="L76" s="240">
        <v>45161</v>
      </c>
      <c r="M76" s="191">
        <v>45161</v>
      </c>
      <c r="N76" s="199">
        <v>45161</v>
      </c>
      <c r="O76" s="277" t="s">
        <v>358</v>
      </c>
    </row>
    <row r="77" spans="1:15" s="104" customFormat="1" ht="19.5" customHeight="1">
      <c r="A77" s="143"/>
      <c r="B77" s="319" t="s">
        <v>630</v>
      </c>
      <c r="C77" s="703" t="s">
        <v>641</v>
      </c>
      <c r="D77" s="216" t="s">
        <v>654</v>
      </c>
      <c r="E77" s="678">
        <v>80</v>
      </c>
      <c r="F77" s="216" t="s">
        <v>1</v>
      </c>
      <c r="G77" s="684" t="s">
        <v>347</v>
      </c>
      <c r="H77" s="219" t="s">
        <v>372</v>
      </c>
      <c r="I77" s="240">
        <v>45161</v>
      </c>
      <c r="J77" s="240" t="s">
        <v>357</v>
      </c>
      <c r="K77" s="240" t="s">
        <v>357</v>
      </c>
      <c r="L77" s="240">
        <v>45161</v>
      </c>
      <c r="M77" s="191">
        <v>45161</v>
      </c>
      <c r="N77" s="199">
        <v>45161</v>
      </c>
      <c r="O77" s="277" t="s">
        <v>358</v>
      </c>
    </row>
    <row r="78" spans="1:15" s="104" customFormat="1" ht="19.5" customHeight="1">
      <c r="A78" s="143"/>
      <c r="B78" s="319" t="s">
        <v>630</v>
      </c>
      <c r="C78" s="321" t="s">
        <v>2845</v>
      </c>
      <c r="D78" s="216" t="s">
        <v>2846</v>
      </c>
      <c r="E78" s="679">
        <v>80</v>
      </c>
      <c r="F78" s="216" t="s">
        <v>392</v>
      </c>
      <c r="G78" s="684" t="s">
        <v>395</v>
      </c>
      <c r="H78" s="219" t="s">
        <v>372</v>
      </c>
      <c r="I78" s="240">
        <v>45161</v>
      </c>
      <c r="J78" s="240" t="s">
        <v>357</v>
      </c>
      <c r="K78" s="240" t="s">
        <v>357</v>
      </c>
      <c r="L78" s="240">
        <v>45161</v>
      </c>
      <c r="M78" s="191">
        <v>44799</v>
      </c>
      <c r="N78" s="199">
        <v>44799</v>
      </c>
      <c r="O78" s="277" t="s">
        <v>374</v>
      </c>
    </row>
    <row r="79" spans="1:15" s="115" customFormat="1" ht="19.5" customHeight="1">
      <c r="A79" s="142"/>
      <c r="B79" s="690" t="s">
        <v>630</v>
      </c>
      <c r="C79" s="704" t="s">
        <v>2845</v>
      </c>
      <c r="D79" s="216" t="s">
        <v>2847</v>
      </c>
      <c r="E79" s="683">
        <v>20</v>
      </c>
      <c r="F79" s="684" t="s">
        <v>392</v>
      </c>
      <c r="G79" s="684" t="s">
        <v>401</v>
      </c>
      <c r="H79" s="685" t="s">
        <v>402</v>
      </c>
      <c r="I79" s="686">
        <v>44915</v>
      </c>
      <c r="J79" s="240" t="s">
        <v>357</v>
      </c>
      <c r="K79" s="240" t="s">
        <v>357</v>
      </c>
      <c r="L79" s="240" t="s">
        <v>357</v>
      </c>
      <c r="M79" s="687">
        <v>44915</v>
      </c>
      <c r="N79" s="686">
        <v>44915</v>
      </c>
      <c r="O79" s="701" t="s">
        <v>358</v>
      </c>
    </row>
    <row r="80" spans="1:15" s="115" customFormat="1" ht="19.5" customHeight="1">
      <c r="A80" s="142"/>
      <c r="B80" s="690" t="s">
        <v>630</v>
      </c>
      <c r="C80" s="704" t="s">
        <v>631</v>
      </c>
      <c r="D80" s="216" t="s">
        <v>646</v>
      </c>
      <c r="E80" s="683">
        <v>100</v>
      </c>
      <c r="F80" s="684" t="s">
        <v>392</v>
      </c>
      <c r="G80" s="684" t="s">
        <v>395</v>
      </c>
      <c r="H80" s="688" t="s">
        <v>402</v>
      </c>
      <c r="I80" s="240">
        <v>45317</v>
      </c>
      <c r="J80" s="240" t="s">
        <v>357</v>
      </c>
      <c r="K80" s="240" t="s">
        <v>357</v>
      </c>
      <c r="L80" s="240" t="s">
        <v>357</v>
      </c>
      <c r="M80" s="189">
        <v>45317</v>
      </c>
      <c r="N80" s="240">
        <v>45317</v>
      </c>
      <c r="O80" s="139" t="s">
        <v>374</v>
      </c>
    </row>
    <row r="81" spans="1:15" s="115" customFormat="1" ht="19.5" customHeight="1">
      <c r="A81" s="142"/>
      <c r="B81" s="690" t="s">
        <v>630</v>
      </c>
      <c r="C81" s="704" t="s">
        <v>631</v>
      </c>
      <c r="D81" s="216" t="s">
        <v>2848</v>
      </c>
      <c r="E81" s="683">
        <v>78</v>
      </c>
      <c r="F81" s="684" t="s">
        <v>392</v>
      </c>
      <c r="G81" s="684" t="s">
        <v>395</v>
      </c>
      <c r="H81" s="688" t="s">
        <v>402</v>
      </c>
      <c r="I81" s="240">
        <v>45317</v>
      </c>
      <c r="J81" s="240" t="s">
        <v>357</v>
      </c>
      <c r="K81" s="240" t="s">
        <v>357</v>
      </c>
      <c r="L81" s="240" t="s">
        <v>357</v>
      </c>
      <c r="M81" s="189">
        <v>45317</v>
      </c>
      <c r="N81" s="240">
        <v>45317</v>
      </c>
      <c r="O81" s="139" t="s">
        <v>358</v>
      </c>
    </row>
    <row r="82" spans="1:15" s="115" customFormat="1" ht="19.5" customHeight="1">
      <c r="A82" s="142"/>
      <c r="B82" s="690" t="s">
        <v>630</v>
      </c>
      <c r="C82" s="704" t="s">
        <v>631</v>
      </c>
      <c r="D82" s="216" t="s">
        <v>632</v>
      </c>
      <c r="E82" s="683">
        <v>22</v>
      </c>
      <c r="F82" s="684" t="s">
        <v>392</v>
      </c>
      <c r="G82" s="684" t="s">
        <v>401</v>
      </c>
      <c r="H82" s="688" t="s">
        <v>402</v>
      </c>
      <c r="I82" s="240">
        <v>44961</v>
      </c>
      <c r="J82" s="240" t="s">
        <v>357</v>
      </c>
      <c r="K82" s="240" t="s">
        <v>357</v>
      </c>
      <c r="L82" s="240" t="s">
        <v>357</v>
      </c>
      <c r="M82" s="189">
        <v>45020</v>
      </c>
      <c r="N82" s="240">
        <v>44961</v>
      </c>
      <c r="O82" s="277" t="s">
        <v>358</v>
      </c>
    </row>
    <row r="83" spans="1:15" s="115" customFormat="1" ht="19.5" customHeight="1">
      <c r="A83" s="142"/>
      <c r="B83" s="318" t="s">
        <v>657</v>
      </c>
      <c r="C83" s="216" t="s">
        <v>658</v>
      </c>
      <c r="D83" s="216" t="s">
        <v>2849</v>
      </c>
      <c r="E83" s="683">
        <v>10</v>
      </c>
      <c r="F83" s="684" t="s">
        <v>392</v>
      </c>
      <c r="G83" s="684" t="s">
        <v>401</v>
      </c>
      <c r="H83" s="688" t="s">
        <v>402</v>
      </c>
      <c r="I83" s="240">
        <v>44961</v>
      </c>
      <c r="J83" s="240" t="s">
        <v>357</v>
      </c>
      <c r="K83" s="240" t="s">
        <v>357</v>
      </c>
      <c r="L83" s="240" t="s">
        <v>357</v>
      </c>
      <c r="M83" s="189">
        <v>45020</v>
      </c>
      <c r="N83" s="240">
        <v>44961</v>
      </c>
      <c r="O83" s="277" t="s">
        <v>358</v>
      </c>
    </row>
    <row r="84" spans="1:15" s="104" customFormat="1" ht="28.5" customHeight="1" outlineLevel="2">
      <c r="A84" s="143"/>
      <c r="B84" s="318" t="s">
        <v>657</v>
      </c>
      <c r="C84" s="216" t="s">
        <v>658</v>
      </c>
      <c r="D84" s="216" t="s">
        <v>659</v>
      </c>
      <c r="E84" s="679">
        <v>63</v>
      </c>
      <c r="F84" s="216" t="s">
        <v>1</v>
      </c>
      <c r="G84" s="684" t="s">
        <v>347</v>
      </c>
      <c r="H84" s="219">
        <v>2013</v>
      </c>
      <c r="I84" s="402" t="s">
        <v>357</v>
      </c>
      <c r="J84" s="240">
        <v>44739</v>
      </c>
      <c r="K84" s="240">
        <v>44739</v>
      </c>
      <c r="L84" s="240">
        <v>44739</v>
      </c>
      <c r="M84" s="191">
        <v>44739</v>
      </c>
      <c r="N84" s="199">
        <v>44739</v>
      </c>
      <c r="O84" s="277" t="s">
        <v>374</v>
      </c>
    </row>
    <row r="85" spans="1:15" s="104" customFormat="1" ht="19.5" customHeight="1" outlineLevel="2">
      <c r="A85" s="143"/>
      <c r="B85" s="318" t="s">
        <v>657</v>
      </c>
      <c r="C85" s="216" t="s">
        <v>2850</v>
      </c>
      <c r="D85" s="216" t="s">
        <v>664</v>
      </c>
      <c r="E85" s="678">
        <v>73</v>
      </c>
      <c r="F85" s="222" t="s">
        <v>392</v>
      </c>
      <c r="G85" s="684" t="s">
        <v>395</v>
      </c>
      <c r="H85" s="219" t="s">
        <v>348</v>
      </c>
      <c r="I85" s="240">
        <v>44605</v>
      </c>
      <c r="J85" s="240">
        <v>44579</v>
      </c>
      <c r="K85" s="240">
        <v>44755</v>
      </c>
      <c r="L85" s="240">
        <v>44898</v>
      </c>
      <c r="M85" s="191">
        <v>44898</v>
      </c>
      <c r="N85" s="199">
        <v>44898</v>
      </c>
      <c r="O85" s="277" t="s">
        <v>374</v>
      </c>
    </row>
    <row r="86" spans="1:15" s="115" customFormat="1" ht="19.5" customHeight="1" outlineLevel="2">
      <c r="A86" s="142"/>
      <c r="B86" s="698" t="s">
        <v>657</v>
      </c>
      <c r="C86" s="684" t="s">
        <v>506</v>
      </c>
      <c r="D86" s="216" t="s">
        <v>667</v>
      </c>
      <c r="E86" s="700">
        <v>18</v>
      </c>
      <c r="F86" s="682" t="s">
        <v>1</v>
      </c>
      <c r="G86" s="684" t="s">
        <v>401</v>
      </c>
      <c r="H86" s="689" t="s">
        <v>402</v>
      </c>
      <c r="I86" s="686">
        <v>44915</v>
      </c>
      <c r="J86" s="240" t="s">
        <v>357</v>
      </c>
      <c r="K86" s="240" t="s">
        <v>357</v>
      </c>
      <c r="L86" s="240" t="s">
        <v>357</v>
      </c>
      <c r="M86" s="687">
        <v>44915</v>
      </c>
      <c r="N86" s="686">
        <v>44915</v>
      </c>
      <c r="O86" s="139" t="s">
        <v>358</v>
      </c>
    </row>
    <row r="87" spans="1:15" s="115" customFormat="1" ht="19.5" customHeight="1" outlineLevel="2">
      <c r="A87" s="142"/>
      <c r="B87" s="698" t="s">
        <v>657</v>
      </c>
      <c r="C87" s="684" t="s">
        <v>506</v>
      </c>
      <c r="D87" s="216" t="s">
        <v>667</v>
      </c>
      <c r="E87" s="700">
        <v>44</v>
      </c>
      <c r="F87" s="682" t="s">
        <v>1</v>
      </c>
      <c r="G87" s="684" t="s">
        <v>347</v>
      </c>
      <c r="H87" s="689" t="s">
        <v>402</v>
      </c>
      <c r="I87" s="686">
        <v>45280</v>
      </c>
      <c r="J87" s="240" t="s">
        <v>357</v>
      </c>
      <c r="K87" s="240" t="s">
        <v>357</v>
      </c>
      <c r="L87" s="240" t="s">
        <v>357</v>
      </c>
      <c r="M87" s="687">
        <v>45280</v>
      </c>
      <c r="N87" s="686">
        <v>45280</v>
      </c>
      <c r="O87" s="139" t="s">
        <v>358</v>
      </c>
    </row>
    <row r="88" spans="1:15" s="115" customFormat="1" ht="19.5" customHeight="1" outlineLevel="2">
      <c r="A88" s="142"/>
      <c r="B88" s="698" t="s">
        <v>657</v>
      </c>
      <c r="C88" s="684" t="s">
        <v>506</v>
      </c>
      <c r="D88" s="216" t="s">
        <v>674</v>
      </c>
      <c r="E88" s="700">
        <v>20</v>
      </c>
      <c r="F88" s="682" t="s">
        <v>1</v>
      </c>
      <c r="G88" s="684" t="s">
        <v>401</v>
      </c>
      <c r="H88" s="689" t="s">
        <v>402</v>
      </c>
      <c r="I88" s="686">
        <v>44915</v>
      </c>
      <c r="J88" s="240" t="s">
        <v>357</v>
      </c>
      <c r="K88" s="240" t="s">
        <v>357</v>
      </c>
      <c r="L88" s="240" t="s">
        <v>357</v>
      </c>
      <c r="M88" s="687">
        <v>44915</v>
      </c>
      <c r="N88" s="686">
        <v>44915</v>
      </c>
      <c r="O88" s="139" t="s">
        <v>358</v>
      </c>
    </row>
    <row r="89" spans="1:15" s="115" customFormat="1" ht="19.5" customHeight="1" outlineLevel="2">
      <c r="A89" s="142"/>
      <c r="B89" s="318" t="s">
        <v>681</v>
      </c>
      <c r="C89" s="215" t="s">
        <v>658</v>
      </c>
      <c r="D89" s="216" t="s">
        <v>704</v>
      </c>
      <c r="E89" s="700">
        <v>28</v>
      </c>
      <c r="F89" s="216" t="s">
        <v>1</v>
      </c>
      <c r="G89" s="684" t="s">
        <v>401</v>
      </c>
      <c r="H89" s="688" t="s">
        <v>402</v>
      </c>
      <c r="I89" s="240">
        <v>44961</v>
      </c>
      <c r="J89" s="240" t="s">
        <v>357</v>
      </c>
      <c r="K89" s="240" t="s">
        <v>357</v>
      </c>
      <c r="L89" s="240" t="s">
        <v>357</v>
      </c>
      <c r="M89" s="189">
        <v>45020</v>
      </c>
      <c r="N89" s="240">
        <v>45161</v>
      </c>
      <c r="O89" s="277" t="s">
        <v>358</v>
      </c>
    </row>
    <row r="90" spans="1:15" s="104" customFormat="1" ht="18.75" customHeight="1" outlineLevel="2">
      <c r="A90" s="143"/>
      <c r="B90" s="318" t="s">
        <v>681</v>
      </c>
      <c r="C90" s="215" t="s">
        <v>658</v>
      </c>
      <c r="D90" s="217" t="s">
        <v>2851</v>
      </c>
      <c r="E90" s="679">
        <v>21</v>
      </c>
      <c r="F90" s="216" t="s">
        <v>1</v>
      </c>
      <c r="G90" s="684" t="s">
        <v>371</v>
      </c>
      <c r="H90" s="219">
        <v>2013</v>
      </c>
      <c r="I90" s="402" t="s">
        <v>357</v>
      </c>
      <c r="J90" s="240">
        <v>44500</v>
      </c>
      <c r="K90" s="240">
        <v>44620</v>
      </c>
      <c r="L90" s="240">
        <v>44482</v>
      </c>
      <c r="M90" s="191">
        <v>44656</v>
      </c>
      <c r="N90" s="199">
        <v>44656</v>
      </c>
      <c r="O90" s="277" t="s">
        <v>350</v>
      </c>
    </row>
    <row r="91" spans="1:15" s="104" customFormat="1" ht="18.75" customHeight="1" outlineLevel="2">
      <c r="A91" s="143"/>
      <c r="B91" s="318" t="s">
        <v>681</v>
      </c>
      <c r="C91" s="215" t="s">
        <v>658</v>
      </c>
      <c r="D91" s="216" t="s">
        <v>682</v>
      </c>
      <c r="E91" s="679">
        <v>34</v>
      </c>
      <c r="F91" s="216" t="s">
        <v>1</v>
      </c>
      <c r="G91" s="684" t="s">
        <v>347</v>
      </c>
      <c r="H91" s="219" t="s">
        <v>372</v>
      </c>
      <c r="I91" s="240">
        <v>45161</v>
      </c>
      <c r="J91" s="240" t="s">
        <v>357</v>
      </c>
      <c r="K91" s="240" t="s">
        <v>357</v>
      </c>
      <c r="L91" s="240">
        <v>45161</v>
      </c>
      <c r="M91" s="191">
        <v>45016</v>
      </c>
      <c r="N91" s="199">
        <v>45016</v>
      </c>
      <c r="O91" s="277" t="s">
        <v>374</v>
      </c>
    </row>
    <row r="92" spans="1:15" s="104" customFormat="1" ht="18.75" customHeight="1" outlineLevel="2">
      <c r="A92" s="143"/>
      <c r="B92" s="318" t="s">
        <v>681</v>
      </c>
      <c r="C92" s="215" t="s">
        <v>658</v>
      </c>
      <c r="D92" s="216" t="s">
        <v>682</v>
      </c>
      <c r="E92" s="679">
        <v>8</v>
      </c>
      <c r="F92" s="216" t="s">
        <v>1</v>
      </c>
      <c r="G92" s="684" t="s">
        <v>465</v>
      </c>
      <c r="H92" s="219" t="s">
        <v>402</v>
      </c>
      <c r="I92" s="199">
        <v>44732</v>
      </c>
      <c r="J92" s="240" t="s">
        <v>357</v>
      </c>
      <c r="K92" s="240" t="s">
        <v>357</v>
      </c>
      <c r="L92" s="240" t="s">
        <v>357</v>
      </c>
      <c r="M92" s="191">
        <v>44732</v>
      </c>
      <c r="N92" s="199">
        <v>45016</v>
      </c>
      <c r="O92" s="277" t="s">
        <v>374</v>
      </c>
    </row>
    <row r="93" spans="1:15" s="104" customFormat="1" ht="18.75" customHeight="1" outlineLevel="2">
      <c r="A93" s="143"/>
      <c r="B93" s="318" t="s">
        <v>681</v>
      </c>
      <c r="C93" s="215" t="s">
        <v>658</v>
      </c>
      <c r="D93" s="216" t="s">
        <v>686</v>
      </c>
      <c r="E93" s="679">
        <v>52</v>
      </c>
      <c r="F93" s="216" t="s">
        <v>1</v>
      </c>
      <c r="G93" s="684" t="s">
        <v>347</v>
      </c>
      <c r="H93" s="219" t="s">
        <v>372</v>
      </c>
      <c r="I93" s="240">
        <v>45161</v>
      </c>
      <c r="J93" s="240" t="s">
        <v>357</v>
      </c>
      <c r="K93" s="240" t="s">
        <v>357</v>
      </c>
      <c r="L93" s="240">
        <v>45161</v>
      </c>
      <c r="M93" s="191">
        <v>45153</v>
      </c>
      <c r="N93" s="199">
        <v>45161</v>
      </c>
      <c r="O93" s="277" t="s">
        <v>358</v>
      </c>
    </row>
    <row r="94" spans="1:15" s="104" customFormat="1" ht="18.75" customHeight="1" outlineLevel="2">
      <c r="A94" s="143"/>
      <c r="B94" s="318" t="s">
        <v>681</v>
      </c>
      <c r="C94" s="215" t="s">
        <v>658</v>
      </c>
      <c r="D94" s="216" t="s">
        <v>689</v>
      </c>
      <c r="E94" s="679">
        <v>20</v>
      </c>
      <c r="F94" s="216" t="s">
        <v>392</v>
      </c>
      <c r="G94" s="684" t="s">
        <v>693</v>
      </c>
      <c r="H94" s="219" t="s">
        <v>372</v>
      </c>
      <c r="I94" s="240">
        <v>45161</v>
      </c>
      <c r="J94" s="240" t="s">
        <v>357</v>
      </c>
      <c r="K94" s="240" t="s">
        <v>357</v>
      </c>
      <c r="L94" s="240">
        <v>45161</v>
      </c>
      <c r="M94" s="191">
        <v>45161</v>
      </c>
      <c r="N94" s="199">
        <v>45161</v>
      </c>
      <c r="O94" s="277" t="s">
        <v>374</v>
      </c>
    </row>
    <row r="95" spans="1:15" s="115" customFormat="1" ht="18.75" customHeight="1" outlineLevel="2">
      <c r="A95" s="142"/>
      <c r="B95" s="680" t="s">
        <v>681</v>
      </c>
      <c r="C95" s="684" t="s">
        <v>506</v>
      </c>
      <c r="D95" s="216" t="s">
        <v>2852</v>
      </c>
      <c r="E95" s="683">
        <v>1</v>
      </c>
      <c r="F95" s="684" t="s">
        <v>1</v>
      </c>
      <c r="G95" s="684" t="s">
        <v>465</v>
      </c>
      <c r="H95" s="685" t="s">
        <v>402</v>
      </c>
      <c r="I95" s="686">
        <v>44732</v>
      </c>
      <c r="J95" s="240" t="s">
        <v>357</v>
      </c>
      <c r="K95" s="240" t="s">
        <v>357</v>
      </c>
      <c r="L95" s="240" t="s">
        <v>357</v>
      </c>
      <c r="M95" s="687">
        <v>44732</v>
      </c>
      <c r="N95" s="686">
        <v>44732</v>
      </c>
      <c r="O95" s="139" t="s">
        <v>358</v>
      </c>
    </row>
    <row r="96" spans="1:15" s="115" customFormat="1" ht="18.75" customHeight="1" outlineLevel="2">
      <c r="A96" s="142"/>
      <c r="B96" s="705" t="s">
        <v>681</v>
      </c>
      <c r="C96" s="682" t="s">
        <v>506</v>
      </c>
      <c r="D96" s="216" t="s">
        <v>674</v>
      </c>
      <c r="E96" s="706">
        <v>2</v>
      </c>
      <c r="F96" s="682" t="s">
        <v>1</v>
      </c>
      <c r="G96" s="684" t="s">
        <v>465</v>
      </c>
      <c r="H96" s="688" t="s">
        <v>402</v>
      </c>
      <c r="I96" s="707">
        <v>44732</v>
      </c>
      <c r="J96" s="240" t="s">
        <v>357</v>
      </c>
      <c r="K96" s="240" t="s">
        <v>357</v>
      </c>
      <c r="L96" s="240" t="s">
        <v>357</v>
      </c>
      <c r="M96" s="708">
        <v>44732</v>
      </c>
      <c r="N96" s="707">
        <v>44732</v>
      </c>
      <c r="O96" s="155" t="s">
        <v>358</v>
      </c>
    </row>
    <row r="97" spans="1:15" s="115" customFormat="1" ht="18.75" customHeight="1" outlineLevel="2">
      <c r="A97" s="142"/>
      <c r="B97" s="705" t="s">
        <v>681</v>
      </c>
      <c r="C97" s="682" t="s">
        <v>506</v>
      </c>
      <c r="D97" s="216" t="s">
        <v>674</v>
      </c>
      <c r="E97" s="706">
        <v>5</v>
      </c>
      <c r="F97" s="682" t="s">
        <v>1</v>
      </c>
      <c r="G97" s="684" t="s">
        <v>465</v>
      </c>
      <c r="H97" s="688" t="s">
        <v>402</v>
      </c>
      <c r="I97" s="707">
        <v>44732</v>
      </c>
      <c r="J97" s="240" t="s">
        <v>357</v>
      </c>
      <c r="K97" s="240" t="s">
        <v>357</v>
      </c>
      <c r="L97" s="240" t="s">
        <v>357</v>
      </c>
      <c r="M97" s="708">
        <v>44732</v>
      </c>
      <c r="N97" s="707">
        <v>44732</v>
      </c>
      <c r="O97" s="155" t="s">
        <v>358</v>
      </c>
    </row>
    <row r="98" spans="1:15" s="115" customFormat="1" ht="18.75" customHeight="1" outlineLevel="2">
      <c r="A98" s="142"/>
      <c r="B98" s="709" t="s">
        <v>681</v>
      </c>
      <c r="C98" s="682" t="s">
        <v>658</v>
      </c>
      <c r="D98" s="216" t="s">
        <v>700</v>
      </c>
      <c r="E98" s="706">
        <v>52</v>
      </c>
      <c r="F98" s="682" t="s">
        <v>1</v>
      </c>
      <c r="G98" s="684" t="s">
        <v>347</v>
      </c>
      <c r="H98" s="688" t="s">
        <v>372</v>
      </c>
      <c r="I98" s="240">
        <v>45161</v>
      </c>
      <c r="J98" s="240" t="s">
        <v>357</v>
      </c>
      <c r="K98" s="240" t="s">
        <v>357</v>
      </c>
      <c r="L98" s="240">
        <v>45161</v>
      </c>
      <c r="M98" s="708">
        <v>45139</v>
      </c>
      <c r="N98" s="707">
        <v>45139</v>
      </c>
      <c r="O98" s="155" t="s">
        <v>358</v>
      </c>
    </row>
    <row r="99" spans="1:15" s="115" customFormat="1" ht="18.75" customHeight="1" outlineLevel="2">
      <c r="A99" s="142"/>
      <c r="B99" s="709" t="s">
        <v>681</v>
      </c>
      <c r="C99" s="682" t="s">
        <v>658</v>
      </c>
      <c r="D99" s="216" t="s">
        <v>2853</v>
      </c>
      <c r="E99" s="706">
        <v>32</v>
      </c>
      <c r="F99" s="682" t="s">
        <v>1</v>
      </c>
      <c r="G99" s="684" t="s">
        <v>699</v>
      </c>
      <c r="H99" s="688" t="s">
        <v>402</v>
      </c>
      <c r="I99" s="707">
        <v>44732</v>
      </c>
      <c r="J99" s="240" t="s">
        <v>357</v>
      </c>
      <c r="K99" s="240" t="s">
        <v>357</v>
      </c>
      <c r="L99" s="240" t="s">
        <v>357</v>
      </c>
      <c r="M99" s="708">
        <v>44732</v>
      </c>
      <c r="N99" s="686">
        <v>45139</v>
      </c>
      <c r="O99" s="155" t="s">
        <v>358</v>
      </c>
    </row>
    <row r="100" spans="1:15" s="115" customFormat="1" ht="18.75" customHeight="1" outlineLevel="2">
      <c r="A100" s="142"/>
      <c r="B100" s="709" t="s">
        <v>681</v>
      </c>
      <c r="C100" s="682" t="s">
        <v>506</v>
      </c>
      <c r="D100" s="216" t="s">
        <v>2853</v>
      </c>
      <c r="E100" s="706">
        <v>97</v>
      </c>
      <c r="F100" s="682" t="s">
        <v>1</v>
      </c>
      <c r="G100" s="684" t="s">
        <v>347</v>
      </c>
      <c r="H100" s="688" t="s">
        <v>402</v>
      </c>
      <c r="I100" s="707">
        <v>45280</v>
      </c>
      <c r="J100" s="240" t="s">
        <v>357</v>
      </c>
      <c r="K100" s="240" t="s">
        <v>357</v>
      </c>
      <c r="L100" s="240" t="s">
        <v>357</v>
      </c>
      <c r="M100" s="708">
        <v>45280</v>
      </c>
      <c r="N100" s="707">
        <v>44986</v>
      </c>
      <c r="O100" s="155" t="s">
        <v>358</v>
      </c>
    </row>
    <row r="101" spans="1:15" s="115" customFormat="1" ht="18.75" customHeight="1" outlineLevel="2">
      <c r="A101" s="142"/>
      <c r="B101" s="709" t="s">
        <v>681</v>
      </c>
      <c r="C101" s="682" t="s">
        <v>658</v>
      </c>
      <c r="D101" s="216" t="s">
        <v>695</v>
      </c>
      <c r="E101" s="706">
        <v>10</v>
      </c>
      <c r="F101" s="682" t="s">
        <v>1</v>
      </c>
      <c r="G101" s="684" t="s">
        <v>699</v>
      </c>
      <c r="H101" s="688" t="s">
        <v>402</v>
      </c>
      <c r="I101" s="707">
        <v>44811</v>
      </c>
      <c r="J101" s="240" t="s">
        <v>357</v>
      </c>
      <c r="K101" s="240" t="s">
        <v>357</v>
      </c>
      <c r="L101" s="240" t="s">
        <v>357</v>
      </c>
      <c r="M101" s="708">
        <v>44811</v>
      </c>
      <c r="N101" s="686">
        <v>44811</v>
      </c>
      <c r="O101" s="155" t="s">
        <v>374</v>
      </c>
    </row>
    <row r="102" spans="1:15" s="115" customFormat="1" ht="18.75" customHeight="1" outlineLevel="2">
      <c r="A102" s="142"/>
      <c r="B102" s="710" t="s">
        <v>709</v>
      </c>
      <c r="C102" s="682" t="s">
        <v>506</v>
      </c>
      <c r="D102" s="216" t="s">
        <v>2853</v>
      </c>
      <c r="E102" s="706">
        <v>16</v>
      </c>
      <c r="F102" s="682" t="s">
        <v>1</v>
      </c>
      <c r="G102" s="684" t="s">
        <v>401</v>
      </c>
      <c r="H102" s="688" t="s">
        <v>402</v>
      </c>
      <c r="I102" s="707">
        <v>44915</v>
      </c>
      <c r="J102" s="240" t="s">
        <v>357</v>
      </c>
      <c r="K102" s="240" t="s">
        <v>357</v>
      </c>
      <c r="L102" s="240" t="s">
        <v>357</v>
      </c>
      <c r="M102" s="708">
        <v>44915</v>
      </c>
      <c r="N102" s="707">
        <v>44915</v>
      </c>
      <c r="O102" s="155" t="s">
        <v>358</v>
      </c>
    </row>
    <row r="103" spans="1:15" s="115" customFormat="1" ht="18.75" customHeight="1" outlineLevel="2">
      <c r="A103" s="142"/>
      <c r="B103" s="710" t="s">
        <v>709</v>
      </c>
      <c r="C103" s="682" t="s">
        <v>506</v>
      </c>
      <c r="D103" s="216" t="s">
        <v>2854</v>
      </c>
      <c r="E103" s="706">
        <v>28</v>
      </c>
      <c r="F103" s="682" t="s">
        <v>392</v>
      </c>
      <c r="G103" s="684" t="s">
        <v>401</v>
      </c>
      <c r="H103" s="688" t="s">
        <v>402</v>
      </c>
      <c r="I103" s="707">
        <v>44915</v>
      </c>
      <c r="J103" s="240" t="s">
        <v>357</v>
      </c>
      <c r="K103" s="240" t="s">
        <v>357</v>
      </c>
      <c r="L103" s="240" t="s">
        <v>357</v>
      </c>
      <c r="M103" s="708">
        <v>44915</v>
      </c>
      <c r="N103" s="707">
        <v>44915</v>
      </c>
      <c r="O103" s="155" t="s">
        <v>374</v>
      </c>
    </row>
    <row r="104" spans="1:15" s="115" customFormat="1" ht="18.75" customHeight="1" outlineLevel="2">
      <c r="A104" s="142"/>
      <c r="B104" s="710" t="s">
        <v>709</v>
      </c>
      <c r="C104" s="682" t="s">
        <v>506</v>
      </c>
      <c r="D104" s="216" t="s">
        <v>2855</v>
      </c>
      <c r="E104" s="706">
        <v>96</v>
      </c>
      <c r="F104" s="682" t="s">
        <v>1</v>
      </c>
      <c r="G104" s="684" t="s">
        <v>347</v>
      </c>
      <c r="H104" s="688" t="s">
        <v>402</v>
      </c>
      <c r="I104" s="707">
        <v>45280</v>
      </c>
      <c r="J104" s="240" t="s">
        <v>357</v>
      </c>
      <c r="K104" s="240" t="s">
        <v>357</v>
      </c>
      <c r="L104" s="240" t="s">
        <v>357</v>
      </c>
      <c r="M104" s="708">
        <v>45280</v>
      </c>
      <c r="N104" s="707">
        <v>45280</v>
      </c>
      <c r="O104" s="155" t="s">
        <v>358</v>
      </c>
    </row>
    <row r="105" spans="1:15" s="115" customFormat="1" ht="18.75" customHeight="1" outlineLevel="2">
      <c r="A105" s="142"/>
      <c r="B105" s="710" t="s">
        <v>709</v>
      </c>
      <c r="C105" s="221" t="s">
        <v>658</v>
      </c>
      <c r="D105" s="216" t="s">
        <v>722</v>
      </c>
      <c r="E105" s="706">
        <v>91</v>
      </c>
      <c r="F105" s="682" t="s">
        <v>1</v>
      </c>
      <c r="G105" s="684" t="s">
        <v>347</v>
      </c>
      <c r="H105" s="688" t="s">
        <v>402</v>
      </c>
      <c r="I105" s="240">
        <v>45317</v>
      </c>
      <c r="J105" s="240" t="s">
        <v>357</v>
      </c>
      <c r="K105" s="240" t="s">
        <v>357</v>
      </c>
      <c r="L105" s="240" t="s">
        <v>357</v>
      </c>
      <c r="M105" s="189">
        <v>45317</v>
      </c>
      <c r="N105" s="240">
        <v>45152</v>
      </c>
      <c r="O105" s="139" t="s">
        <v>374</v>
      </c>
    </row>
    <row r="106" spans="1:15" s="115" customFormat="1" ht="18.75" customHeight="1" outlineLevel="2">
      <c r="A106" s="142"/>
      <c r="B106" s="710" t="s">
        <v>709</v>
      </c>
      <c r="C106" s="221" t="s">
        <v>658</v>
      </c>
      <c r="D106" s="216" t="s">
        <v>714</v>
      </c>
      <c r="E106" s="706">
        <v>20</v>
      </c>
      <c r="F106" s="222" t="s">
        <v>392</v>
      </c>
      <c r="G106" s="684" t="s">
        <v>465</v>
      </c>
      <c r="H106" s="688" t="s">
        <v>402</v>
      </c>
      <c r="I106" s="240">
        <v>44777</v>
      </c>
      <c r="J106" s="240" t="s">
        <v>357</v>
      </c>
      <c r="K106" s="240" t="s">
        <v>357</v>
      </c>
      <c r="L106" s="240" t="s">
        <v>357</v>
      </c>
      <c r="M106" s="189">
        <v>44777</v>
      </c>
      <c r="N106" s="240">
        <v>44777</v>
      </c>
      <c r="O106" s="277" t="s">
        <v>358</v>
      </c>
    </row>
    <row r="107" spans="1:15" s="115" customFormat="1" ht="18.75" customHeight="1" outlineLevel="2">
      <c r="A107" s="142"/>
      <c r="B107" s="710" t="s">
        <v>709</v>
      </c>
      <c r="C107" s="221" t="s">
        <v>658</v>
      </c>
      <c r="D107" s="216" t="s">
        <v>2856</v>
      </c>
      <c r="E107" s="706">
        <v>19</v>
      </c>
      <c r="F107" s="222" t="s">
        <v>392</v>
      </c>
      <c r="G107" s="684" t="s">
        <v>401</v>
      </c>
      <c r="H107" s="689" t="s">
        <v>402</v>
      </c>
      <c r="I107" s="240">
        <v>44952</v>
      </c>
      <c r="J107" s="240" t="s">
        <v>357</v>
      </c>
      <c r="K107" s="240" t="s">
        <v>357</v>
      </c>
      <c r="L107" s="240" t="s">
        <v>357</v>
      </c>
      <c r="M107" s="189">
        <v>44952</v>
      </c>
      <c r="N107" s="240">
        <v>45011</v>
      </c>
      <c r="O107" s="139" t="s">
        <v>374</v>
      </c>
    </row>
    <row r="108" spans="1:15" s="104" customFormat="1" ht="19.5" customHeight="1">
      <c r="A108" s="143"/>
      <c r="B108" s="293" t="s">
        <v>737</v>
      </c>
      <c r="C108" s="221" t="s">
        <v>658</v>
      </c>
      <c r="D108" s="216" t="s">
        <v>2857</v>
      </c>
      <c r="E108" s="711">
        <v>34</v>
      </c>
      <c r="F108" s="222" t="s">
        <v>392</v>
      </c>
      <c r="G108" s="684" t="s">
        <v>395</v>
      </c>
      <c r="H108" s="229" t="s">
        <v>372</v>
      </c>
      <c r="I108" s="240">
        <v>45161</v>
      </c>
      <c r="J108" s="240" t="s">
        <v>357</v>
      </c>
      <c r="K108" s="240" t="s">
        <v>357</v>
      </c>
      <c r="L108" s="240">
        <v>45161</v>
      </c>
      <c r="M108" s="190">
        <v>44805</v>
      </c>
      <c r="N108" s="198">
        <v>44805</v>
      </c>
      <c r="O108" s="712" t="s">
        <v>374</v>
      </c>
    </row>
    <row r="109" spans="1:15" s="104" customFormat="1" ht="19.5" customHeight="1">
      <c r="A109" s="143"/>
      <c r="B109" s="293" t="s">
        <v>737</v>
      </c>
      <c r="C109" s="221" t="s">
        <v>658</v>
      </c>
      <c r="D109" s="216" t="s">
        <v>747</v>
      </c>
      <c r="E109" s="711">
        <v>80</v>
      </c>
      <c r="F109" s="222" t="s">
        <v>1</v>
      </c>
      <c r="G109" s="684" t="s">
        <v>347</v>
      </c>
      <c r="H109" s="229" t="s">
        <v>372</v>
      </c>
      <c r="I109" s="240">
        <v>45161</v>
      </c>
      <c r="J109" s="240" t="s">
        <v>357</v>
      </c>
      <c r="K109" s="240" t="s">
        <v>357</v>
      </c>
      <c r="L109" s="240">
        <v>45161</v>
      </c>
      <c r="M109" s="190">
        <v>44804</v>
      </c>
      <c r="N109" s="198">
        <v>44804</v>
      </c>
      <c r="O109" s="712" t="s">
        <v>374</v>
      </c>
    </row>
    <row r="110" spans="1:15" s="104" customFormat="1" ht="19.5" customHeight="1">
      <c r="A110" s="143"/>
      <c r="B110" s="293" t="s">
        <v>737</v>
      </c>
      <c r="C110" s="221" t="s">
        <v>658</v>
      </c>
      <c r="D110" s="216" t="s">
        <v>750</v>
      </c>
      <c r="E110" s="711">
        <v>80</v>
      </c>
      <c r="F110" s="222" t="s">
        <v>1</v>
      </c>
      <c r="G110" s="684" t="s">
        <v>347</v>
      </c>
      <c r="H110" s="229" t="s">
        <v>372</v>
      </c>
      <c r="I110" s="240">
        <v>45161</v>
      </c>
      <c r="J110" s="240" t="s">
        <v>357</v>
      </c>
      <c r="K110" s="240" t="s">
        <v>357</v>
      </c>
      <c r="L110" s="240">
        <v>45161</v>
      </c>
      <c r="M110" s="190">
        <v>45037</v>
      </c>
      <c r="N110" s="198">
        <v>45037</v>
      </c>
      <c r="O110" s="712" t="s">
        <v>374</v>
      </c>
    </row>
    <row r="111" spans="1:15" s="115" customFormat="1" ht="19.5" customHeight="1">
      <c r="A111" s="142"/>
      <c r="B111" s="713" t="s">
        <v>737</v>
      </c>
      <c r="C111" s="714" t="s">
        <v>506</v>
      </c>
      <c r="D111" s="216" t="s">
        <v>753</v>
      </c>
      <c r="E111" s="706">
        <v>19</v>
      </c>
      <c r="F111" s="682" t="s">
        <v>1</v>
      </c>
      <c r="G111" s="684" t="s">
        <v>401</v>
      </c>
      <c r="H111" s="688" t="s">
        <v>402</v>
      </c>
      <c r="I111" s="707">
        <v>44915</v>
      </c>
      <c r="J111" s="240" t="s">
        <v>357</v>
      </c>
      <c r="K111" s="240" t="s">
        <v>357</v>
      </c>
      <c r="L111" s="240" t="s">
        <v>357</v>
      </c>
      <c r="M111" s="708">
        <v>44915</v>
      </c>
      <c r="N111" s="707">
        <v>44915</v>
      </c>
      <c r="O111" s="715" t="s">
        <v>374</v>
      </c>
    </row>
    <row r="112" spans="1:15" s="115" customFormat="1" ht="19.5" customHeight="1">
      <c r="A112" s="142"/>
      <c r="B112" s="713" t="s">
        <v>737</v>
      </c>
      <c r="C112" s="221" t="s">
        <v>658</v>
      </c>
      <c r="D112" s="216" t="s">
        <v>2858</v>
      </c>
      <c r="E112" s="706">
        <v>20</v>
      </c>
      <c r="F112" s="716" t="s">
        <v>392</v>
      </c>
      <c r="G112" s="684" t="s">
        <v>699</v>
      </c>
      <c r="H112" s="689" t="s">
        <v>402</v>
      </c>
      <c r="I112" s="156">
        <v>44768</v>
      </c>
      <c r="J112" s="240" t="s">
        <v>357</v>
      </c>
      <c r="K112" s="240" t="s">
        <v>357</v>
      </c>
      <c r="L112" s="240" t="s">
        <v>357</v>
      </c>
      <c r="M112" s="157">
        <v>44768</v>
      </c>
      <c r="N112" s="686">
        <v>44768</v>
      </c>
      <c r="O112" s="139" t="s">
        <v>358</v>
      </c>
    </row>
    <row r="113" spans="1:15" s="115" customFormat="1" ht="19.5" customHeight="1">
      <c r="A113" s="142"/>
      <c r="B113" s="713" t="s">
        <v>737</v>
      </c>
      <c r="C113" s="221" t="s">
        <v>658</v>
      </c>
      <c r="D113" s="216" t="s">
        <v>2859</v>
      </c>
      <c r="E113" s="706">
        <v>34</v>
      </c>
      <c r="F113" s="716" t="s">
        <v>392</v>
      </c>
      <c r="G113" s="684" t="s">
        <v>465</v>
      </c>
      <c r="H113" s="689" t="s">
        <v>402</v>
      </c>
      <c r="I113" s="156">
        <v>44768</v>
      </c>
      <c r="J113" s="240" t="s">
        <v>357</v>
      </c>
      <c r="K113" s="240" t="s">
        <v>357</v>
      </c>
      <c r="L113" s="240" t="s">
        <v>357</v>
      </c>
      <c r="M113" s="157">
        <v>44768</v>
      </c>
      <c r="N113" s="686">
        <v>44986</v>
      </c>
      <c r="O113" s="139" t="s">
        <v>374</v>
      </c>
    </row>
    <row r="114" spans="1:15" s="115" customFormat="1" ht="19.5" customHeight="1">
      <c r="A114" s="142"/>
      <c r="B114" s="713" t="s">
        <v>737</v>
      </c>
      <c r="C114" s="714" t="s">
        <v>506</v>
      </c>
      <c r="D114" s="216" t="s">
        <v>753</v>
      </c>
      <c r="E114" s="706">
        <v>16</v>
      </c>
      <c r="F114" s="682" t="s">
        <v>1</v>
      </c>
      <c r="G114" s="684" t="s">
        <v>401</v>
      </c>
      <c r="H114" s="688" t="s">
        <v>402</v>
      </c>
      <c r="I114" s="707">
        <v>44915</v>
      </c>
      <c r="J114" s="240" t="s">
        <v>357</v>
      </c>
      <c r="K114" s="240" t="s">
        <v>357</v>
      </c>
      <c r="L114" s="240" t="s">
        <v>357</v>
      </c>
      <c r="M114" s="708">
        <v>44915</v>
      </c>
      <c r="N114" s="707">
        <v>44915</v>
      </c>
      <c r="O114" s="715" t="s">
        <v>374</v>
      </c>
    </row>
    <row r="115" spans="1:15" s="115" customFormat="1" ht="19.5" customHeight="1">
      <c r="A115" s="142"/>
      <c r="B115" s="713" t="s">
        <v>737</v>
      </c>
      <c r="C115" s="714" t="s">
        <v>658</v>
      </c>
      <c r="D115" s="216" t="s">
        <v>742</v>
      </c>
      <c r="E115" s="706">
        <v>100</v>
      </c>
      <c r="F115" s="682" t="s">
        <v>392</v>
      </c>
      <c r="G115" s="684" t="s">
        <v>395</v>
      </c>
      <c r="H115" s="688" t="s">
        <v>402</v>
      </c>
      <c r="I115" s="707">
        <v>45358</v>
      </c>
      <c r="J115" s="240" t="s">
        <v>357</v>
      </c>
      <c r="K115" s="240" t="s">
        <v>357</v>
      </c>
      <c r="L115" s="240" t="s">
        <v>357</v>
      </c>
      <c r="M115" s="708">
        <v>45358</v>
      </c>
      <c r="N115" s="686">
        <v>45358</v>
      </c>
      <c r="O115" s="715" t="s">
        <v>358</v>
      </c>
    </row>
    <row r="116" spans="1:15" s="115" customFormat="1" ht="19.5" customHeight="1">
      <c r="A116" s="142"/>
      <c r="B116" s="368" t="s">
        <v>762</v>
      </c>
      <c r="C116" s="223" t="s">
        <v>506</v>
      </c>
      <c r="D116" s="216" t="s">
        <v>2860</v>
      </c>
      <c r="E116" s="706">
        <v>80</v>
      </c>
      <c r="F116" s="716" t="s">
        <v>392</v>
      </c>
      <c r="G116" s="216" t="s">
        <v>395</v>
      </c>
      <c r="H116" s="688" t="s">
        <v>402</v>
      </c>
      <c r="I116" s="240">
        <v>45326</v>
      </c>
      <c r="J116" s="240" t="s">
        <v>357</v>
      </c>
      <c r="K116" s="240" t="s">
        <v>357</v>
      </c>
      <c r="L116" s="240" t="s">
        <v>357</v>
      </c>
      <c r="M116" s="189">
        <v>45326</v>
      </c>
      <c r="N116" s="240">
        <v>45326</v>
      </c>
      <c r="O116" s="277" t="s">
        <v>358</v>
      </c>
    </row>
    <row r="117" spans="1:15" s="104" customFormat="1" ht="19.5" customHeight="1" outlineLevel="2">
      <c r="A117" s="143"/>
      <c r="B117" s="368" t="s">
        <v>762</v>
      </c>
      <c r="C117" s="223" t="s">
        <v>506</v>
      </c>
      <c r="D117" s="216" t="s">
        <v>763</v>
      </c>
      <c r="E117" s="711">
        <v>27</v>
      </c>
      <c r="F117" s="224" t="s">
        <v>1</v>
      </c>
      <c r="G117" s="684" t="s">
        <v>401</v>
      </c>
      <c r="H117" s="222" t="s">
        <v>402</v>
      </c>
      <c r="I117" s="198">
        <v>44915</v>
      </c>
      <c r="J117" s="240" t="s">
        <v>357</v>
      </c>
      <c r="K117" s="240" t="s">
        <v>357</v>
      </c>
      <c r="L117" s="240" t="s">
        <v>357</v>
      </c>
      <c r="M117" s="190">
        <v>44915</v>
      </c>
      <c r="N117" s="198">
        <v>44915</v>
      </c>
      <c r="O117" s="712" t="s">
        <v>374</v>
      </c>
    </row>
    <row r="118" spans="1:15" s="115" customFormat="1" ht="19.5" customHeight="1" outlineLevel="2">
      <c r="A118" s="142"/>
      <c r="B118" s="717" t="s">
        <v>762</v>
      </c>
      <c r="C118" s="684" t="s">
        <v>506</v>
      </c>
      <c r="D118" s="216" t="s">
        <v>2861</v>
      </c>
      <c r="E118" s="683">
        <v>9</v>
      </c>
      <c r="F118" s="716" t="s">
        <v>392</v>
      </c>
      <c r="G118" s="684" t="s">
        <v>465</v>
      </c>
      <c r="H118" s="689" t="s">
        <v>402</v>
      </c>
      <c r="I118" s="686">
        <v>44732</v>
      </c>
      <c r="J118" s="240" t="s">
        <v>357</v>
      </c>
      <c r="K118" s="240" t="s">
        <v>357</v>
      </c>
      <c r="L118" s="240" t="s">
        <v>357</v>
      </c>
      <c r="M118" s="687">
        <v>44732</v>
      </c>
      <c r="N118" s="686">
        <v>44732</v>
      </c>
      <c r="O118" s="139" t="s">
        <v>374</v>
      </c>
    </row>
    <row r="119" spans="1:15" s="115" customFormat="1" ht="19.5" customHeight="1" outlineLevel="2">
      <c r="A119" s="142"/>
      <c r="B119" s="717" t="s">
        <v>762</v>
      </c>
      <c r="C119" s="684" t="s">
        <v>506</v>
      </c>
      <c r="D119" s="216" t="s">
        <v>2862</v>
      </c>
      <c r="E119" s="683">
        <v>6</v>
      </c>
      <c r="F119" s="716" t="s">
        <v>392</v>
      </c>
      <c r="G119" s="684" t="s">
        <v>699</v>
      </c>
      <c r="H119" s="689" t="s">
        <v>402</v>
      </c>
      <c r="I119" s="686">
        <v>44732</v>
      </c>
      <c r="J119" s="240" t="s">
        <v>357</v>
      </c>
      <c r="K119" s="240" t="s">
        <v>357</v>
      </c>
      <c r="L119" s="240" t="s">
        <v>357</v>
      </c>
      <c r="M119" s="687">
        <v>44732</v>
      </c>
      <c r="N119" s="686">
        <v>44732</v>
      </c>
      <c r="O119" s="139" t="s">
        <v>374</v>
      </c>
    </row>
    <row r="120" spans="1:15" s="115" customFormat="1" ht="19.5" customHeight="1" outlineLevel="2">
      <c r="A120" s="142"/>
      <c r="B120" s="717" t="s">
        <v>762</v>
      </c>
      <c r="C120" s="684" t="s">
        <v>506</v>
      </c>
      <c r="D120" s="216" t="s">
        <v>2863</v>
      </c>
      <c r="E120" s="683">
        <v>8</v>
      </c>
      <c r="F120" s="684" t="s">
        <v>1</v>
      </c>
      <c r="G120" s="684" t="s">
        <v>465</v>
      </c>
      <c r="H120" s="689" t="s">
        <v>402</v>
      </c>
      <c r="I120" s="686">
        <v>44714</v>
      </c>
      <c r="J120" s="240" t="s">
        <v>357</v>
      </c>
      <c r="K120" s="240" t="s">
        <v>357</v>
      </c>
      <c r="L120" s="240" t="s">
        <v>357</v>
      </c>
      <c r="M120" s="687">
        <v>44714</v>
      </c>
      <c r="N120" s="686">
        <v>44714</v>
      </c>
      <c r="O120" s="139" t="s">
        <v>358</v>
      </c>
    </row>
    <row r="121" spans="1:15" s="115" customFormat="1" ht="19.5" customHeight="1" outlineLevel="2">
      <c r="A121" s="142"/>
      <c r="B121" s="717" t="s">
        <v>762</v>
      </c>
      <c r="C121" s="684" t="s">
        <v>658</v>
      </c>
      <c r="D121" s="216" t="s">
        <v>2864</v>
      </c>
      <c r="E121" s="683">
        <v>80</v>
      </c>
      <c r="F121" s="216" t="s">
        <v>392</v>
      </c>
      <c r="G121" s="216" t="s">
        <v>395</v>
      </c>
      <c r="H121" s="688" t="s">
        <v>402</v>
      </c>
      <c r="I121" s="240">
        <v>45317</v>
      </c>
      <c r="J121" s="240" t="s">
        <v>357</v>
      </c>
      <c r="K121" s="240" t="s">
        <v>357</v>
      </c>
      <c r="L121" s="240" t="s">
        <v>357</v>
      </c>
      <c r="M121" s="189">
        <v>45317</v>
      </c>
      <c r="N121" s="240">
        <v>45317</v>
      </c>
      <c r="O121" s="139" t="s">
        <v>358</v>
      </c>
    </row>
    <row r="122" spans="1:15" s="115" customFormat="1" ht="19.5" customHeight="1" outlineLevel="2">
      <c r="A122" s="142"/>
      <c r="B122" s="717" t="s">
        <v>762</v>
      </c>
      <c r="C122" s="684" t="s">
        <v>658</v>
      </c>
      <c r="D122" s="216" t="s">
        <v>2865</v>
      </c>
      <c r="E122" s="683">
        <v>80</v>
      </c>
      <c r="F122" s="216" t="s">
        <v>392</v>
      </c>
      <c r="G122" s="216" t="s">
        <v>395</v>
      </c>
      <c r="H122" s="688" t="s">
        <v>402</v>
      </c>
      <c r="I122" s="240">
        <v>45317</v>
      </c>
      <c r="J122" s="240" t="s">
        <v>357</v>
      </c>
      <c r="K122" s="240" t="s">
        <v>357</v>
      </c>
      <c r="L122" s="240" t="s">
        <v>357</v>
      </c>
      <c r="M122" s="189">
        <v>45317</v>
      </c>
      <c r="N122" s="240">
        <v>45317</v>
      </c>
      <c r="O122" s="139" t="s">
        <v>374</v>
      </c>
    </row>
    <row r="123" spans="1:15" s="115" customFormat="1" ht="19.5" customHeight="1" outlineLevel="2">
      <c r="A123" s="142"/>
      <c r="B123" s="717" t="s">
        <v>762</v>
      </c>
      <c r="C123" s="684" t="s">
        <v>506</v>
      </c>
      <c r="D123" s="216" t="s">
        <v>776</v>
      </c>
      <c r="E123" s="683">
        <v>39</v>
      </c>
      <c r="F123" s="716" t="s">
        <v>1</v>
      </c>
      <c r="G123" s="684" t="s">
        <v>401</v>
      </c>
      <c r="H123" s="689" t="s">
        <v>402</v>
      </c>
      <c r="I123" s="686">
        <v>44915</v>
      </c>
      <c r="J123" s="240" t="s">
        <v>357</v>
      </c>
      <c r="K123" s="240" t="s">
        <v>357</v>
      </c>
      <c r="L123" s="240" t="s">
        <v>357</v>
      </c>
      <c r="M123" s="687">
        <v>44915</v>
      </c>
      <c r="N123" s="686">
        <v>44915</v>
      </c>
      <c r="O123" s="139" t="s">
        <v>374</v>
      </c>
    </row>
    <row r="124" spans="1:15" s="104" customFormat="1" ht="19.5" customHeight="1">
      <c r="A124" s="143"/>
      <c r="B124" s="319" t="s">
        <v>788</v>
      </c>
      <c r="C124" s="410" t="s">
        <v>506</v>
      </c>
      <c r="D124" s="216" t="s">
        <v>2866</v>
      </c>
      <c r="E124" s="679">
        <v>20</v>
      </c>
      <c r="F124" s="216" t="s">
        <v>392</v>
      </c>
      <c r="G124" s="684" t="s">
        <v>401</v>
      </c>
      <c r="H124" s="219" t="s">
        <v>402</v>
      </c>
      <c r="I124" s="199">
        <v>44915</v>
      </c>
      <c r="J124" s="240" t="s">
        <v>357</v>
      </c>
      <c r="K124" s="240" t="s">
        <v>357</v>
      </c>
      <c r="L124" s="240" t="s">
        <v>357</v>
      </c>
      <c r="M124" s="191">
        <v>44915</v>
      </c>
      <c r="N124" s="199">
        <v>44915</v>
      </c>
      <c r="O124" s="277" t="s">
        <v>358</v>
      </c>
    </row>
    <row r="125" spans="1:15" s="104" customFormat="1" ht="19.5" customHeight="1">
      <c r="A125" s="143"/>
      <c r="B125" s="319" t="s">
        <v>788</v>
      </c>
      <c r="C125" s="410" t="s">
        <v>658</v>
      </c>
      <c r="D125" s="216" t="s">
        <v>792</v>
      </c>
      <c r="E125" s="679">
        <v>80</v>
      </c>
      <c r="F125" s="216" t="s">
        <v>1</v>
      </c>
      <c r="G125" s="684" t="s">
        <v>347</v>
      </c>
      <c r="H125" s="219" t="s">
        <v>372</v>
      </c>
      <c r="I125" s="240">
        <v>45161</v>
      </c>
      <c r="J125" s="240" t="s">
        <v>357</v>
      </c>
      <c r="K125" s="240" t="s">
        <v>357</v>
      </c>
      <c r="L125" s="240">
        <v>45161</v>
      </c>
      <c r="M125" s="191">
        <v>44986</v>
      </c>
      <c r="N125" s="199">
        <v>44986</v>
      </c>
      <c r="O125" s="277" t="s">
        <v>358</v>
      </c>
    </row>
    <row r="126" spans="1:15" s="104" customFormat="1" ht="19.5" customHeight="1">
      <c r="A126" s="143"/>
      <c r="B126" s="319" t="s">
        <v>788</v>
      </c>
      <c r="C126" s="410" t="s">
        <v>658</v>
      </c>
      <c r="D126" s="216" t="s">
        <v>2867</v>
      </c>
      <c r="E126" s="679">
        <v>78</v>
      </c>
      <c r="F126" s="216" t="s">
        <v>1</v>
      </c>
      <c r="G126" s="684" t="s">
        <v>347</v>
      </c>
      <c r="H126" s="219" t="s">
        <v>372</v>
      </c>
      <c r="I126" s="240">
        <v>45161</v>
      </c>
      <c r="J126" s="240" t="s">
        <v>357</v>
      </c>
      <c r="K126" s="240" t="s">
        <v>357</v>
      </c>
      <c r="L126" s="240">
        <v>45161</v>
      </c>
      <c r="M126" s="191">
        <v>45161</v>
      </c>
      <c r="N126" s="199">
        <v>45161</v>
      </c>
      <c r="O126" s="277" t="s">
        <v>374</v>
      </c>
    </row>
    <row r="127" spans="1:15" s="104" customFormat="1" ht="19.5" customHeight="1">
      <c r="A127" s="143"/>
      <c r="B127" s="319" t="s">
        <v>788</v>
      </c>
      <c r="C127" s="410" t="s">
        <v>658</v>
      </c>
      <c r="D127" s="216" t="s">
        <v>799</v>
      </c>
      <c r="E127" s="679">
        <v>80</v>
      </c>
      <c r="F127" s="216" t="s">
        <v>392</v>
      </c>
      <c r="G127" s="684" t="s">
        <v>395</v>
      </c>
      <c r="H127" s="219" t="s">
        <v>372</v>
      </c>
      <c r="I127" s="240">
        <v>45161</v>
      </c>
      <c r="J127" s="240" t="s">
        <v>357</v>
      </c>
      <c r="K127" s="240" t="s">
        <v>357</v>
      </c>
      <c r="L127" s="240">
        <v>45161</v>
      </c>
      <c r="M127" s="191">
        <v>44799</v>
      </c>
      <c r="N127" s="199">
        <v>44799</v>
      </c>
      <c r="O127" s="277" t="s">
        <v>374</v>
      </c>
    </row>
    <row r="128" spans="1:15" s="115" customFormat="1" ht="19.5" customHeight="1">
      <c r="A128" s="142"/>
      <c r="B128" s="690" t="s">
        <v>788</v>
      </c>
      <c r="C128" s="684" t="s">
        <v>658</v>
      </c>
      <c r="D128" s="216" t="s">
        <v>2868</v>
      </c>
      <c r="E128" s="683">
        <v>75</v>
      </c>
      <c r="F128" s="684" t="s">
        <v>1</v>
      </c>
      <c r="G128" s="684" t="s">
        <v>347</v>
      </c>
      <c r="H128" s="685" t="s">
        <v>372</v>
      </c>
      <c r="I128" s="240">
        <v>45161</v>
      </c>
      <c r="J128" s="240" t="s">
        <v>357</v>
      </c>
      <c r="K128" s="240" t="s">
        <v>357</v>
      </c>
      <c r="L128" s="240">
        <v>45161</v>
      </c>
      <c r="M128" s="687">
        <v>45199</v>
      </c>
      <c r="N128" s="686">
        <v>45199</v>
      </c>
      <c r="O128" s="701" t="s">
        <v>358</v>
      </c>
    </row>
    <row r="129" spans="1:15" s="115" customFormat="1" ht="19.5" customHeight="1">
      <c r="A129" s="142"/>
      <c r="B129" s="690" t="s">
        <v>806</v>
      </c>
      <c r="C129" s="684" t="s">
        <v>658</v>
      </c>
      <c r="D129" s="216" t="s">
        <v>830</v>
      </c>
      <c r="E129" s="683">
        <v>20</v>
      </c>
      <c r="F129" s="216" t="s">
        <v>392</v>
      </c>
      <c r="G129" s="684" t="s">
        <v>465</v>
      </c>
      <c r="H129" s="688" t="s">
        <v>402</v>
      </c>
      <c r="I129" s="240">
        <v>44777</v>
      </c>
      <c r="J129" s="240" t="s">
        <v>357</v>
      </c>
      <c r="K129" s="240" t="s">
        <v>357</v>
      </c>
      <c r="L129" s="240" t="s">
        <v>357</v>
      </c>
      <c r="M129" s="189">
        <v>44777</v>
      </c>
      <c r="N129" s="240">
        <v>44777</v>
      </c>
      <c r="O129" s="277" t="s">
        <v>374</v>
      </c>
    </row>
    <row r="130" spans="1:15" s="115" customFormat="1" ht="19.5" customHeight="1">
      <c r="A130" s="142"/>
      <c r="B130" s="690" t="s">
        <v>806</v>
      </c>
      <c r="C130" s="684" t="s">
        <v>658</v>
      </c>
      <c r="D130" s="216" t="s">
        <v>807</v>
      </c>
      <c r="E130" s="683">
        <v>66</v>
      </c>
      <c r="F130" s="684" t="s">
        <v>1</v>
      </c>
      <c r="G130" s="684" t="s">
        <v>347</v>
      </c>
      <c r="H130" s="685" t="s">
        <v>409</v>
      </c>
      <c r="I130" s="402" t="s">
        <v>357</v>
      </c>
      <c r="J130" s="240">
        <v>44775</v>
      </c>
      <c r="K130" s="240">
        <v>44775</v>
      </c>
      <c r="L130" s="240">
        <v>44775</v>
      </c>
      <c r="M130" s="687">
        <v>44809</v>
      </c>
      <c r="N130" s="686">
        <v>44809</v>
      </c>
      <c r="O130" s="701" t="s">
        <v>374</v>
      </c>
    </row>
    <row r="131" spans="1:15" s="115" customFormat="1" ht="19.5" customHeight="1">
      <c r="A131" s="142"/>
      <c r="B131" s="690" t="s">
        <v>806</v>
      </c>
      <c r="C131" s="684" t="s">
        <v>811</v>
      </c>
      <c r="D131" s="216" t="s">
        <v>812</v>
      </c>
      <c r="E131" s="683">
        <v>10</v>
      </c>
      <c r="F131" s="684" t="s">
        <v>1</v>
      </c>
      <c r="G131" s="684" t="s">
        <v>371</v>
      </c>
      <c r="H131" s="685" t="s">
        <v>372</v>
      </c>
      <c r="I131" s="240">
        <v>45161</v>
      </c>
      <c r="J131" s="240" t="s">
        <v>357</v>
      </c>
      <c r="K131" s="240" t="s">
        <v>357</v>
      </c>
      <c r="L131" s="240">
        <v>45161</v>
      </c>
      <c r="M131" s="687">
        <v>45200</v>
      </c>
      <c r="N131" s="686">
        <v>45200</v>
      </c>
      <c r="O131" s="701" t="s">
        <v>374</v>
      </c>
    </row>
    <row r="132" spans="1:15" s="115" customFormat="1" ht="19.5" customHeight="1">
      <c r="A132" s="142"/>
      <c r="B132" s="690" t="s">
        <v>806</v>
      </c>
      <c r="C132" s="684" t="s">
        <v>658</v>
      </c>
      <c r="D132" s="216" t="s">
        <v>807</v>
      </c>
      <c r="E132" s="683">
        <v>14</v>
      </c>
      <c r="F132" s="684" t="s">
        <v>1</v>
      </c>
      <c r="G132" s="684" t="s">
        <v>347</v>
      </c>
      <c r="H132" s="685" t="s">
        <v>372</v>
      </c>
      <c r="I132" s="240">
        <v>45161</v>
      </c>
      <c r="J132" s="240" t="s">
        <v>357</v>
      </c>
      <c r="K132" s="240" t="s">
        <v>357</v>
      </c>
      <c r="L132" s="240">
        <v>44775</v>
      </c>
      <c r="M132" s="687">
        <v>44809</v>
      </c>
      <c r="N132" s="686">
        <v>44809</v>
      </c>
      <c r="O132" s="701" t="s">
        <v>374</v>
      </c>
    </row>
    <row r="133" spans="1:15" s="104" customFormat="1" ht="19.5" customHeight="1">
      <c r="A133" s="143"/>
      <c r="B133" s="319" t="s">
        <v>806</v>
      </c>
      <c r="C133" s="226" t="s">
        <v>816</v>
      </c>
      <c r="D133" s="216" t="s">
        <v>817</v>
      </c>
      <c r="E133" s="679">
        <v>5</v>
      </c>
      <c r="F133" s="227" t="s">
        <v>1</v>
      </c>
      <c r="G133" s="684" t="s">
        <v>371</v>
      </c>
      <c r="H133" s="216" t="s">
        <v>372</v>
      </c>
      <c r="I133" s="240">
        <v>45161</v>
      </c>
      <c r="J133" s="240" t="s">
        <v>357</v>
      </c>
      <c r="K133" s="240" t="s">
        <v>357</v>
      </c>
      <c r="L133" s="240">
        <v>45161</v>
      </c>
      <c r="M133" s="191">
        <v>44805</v>
      </c>
      <c r="N133" s="199">
        <v>44805</v>
      </c>
      <c r="O133" s="277" t="s">
        <v>374</v>
      </c>
    </row>
    <row r="134" spans="1:15" s="104" customFormat="1" ht="19.5" customHeight="1">
      <c r="A134" s="143"/>
      <c r="B134" s="319" t="s">
        <v>806</v>
      </c>
      <c r="C134" s="226" t="s">
        <v>506</v>
      </c>
      <c r="D134" s="216" t="s">
        <v>2869</v>
      </c>
      <c r="E134" s="679">
        <v>14</v>
      </c>
      <c r="F134" s="227" t="s">
        <v>392</v>
      </c>
      <c r="G134" s="684" t="s">
        <v>465</v>
      </c>
      <c r="H134" s="219" t="s">
        <v>402</v>
      </c>
      <c r="I134" s="199">
        <v>44714</v>
      </c>
      <c r="J134" s="240" t="s">
        <v>357</v>
      </c>
      <c r="K134" s="240" t="s">
        <v>357</v>
      </c>
      <c r="L134" s="240" t="s">
        <v>357</v>
      </c>
      <c r="M134" s="191">
        <v>44714</v>
      </c>
      <c r="N134" s="199">
        <v>44714</v>
      </c>
      <c r="O134" s="277" t="s">
        <v>358</v>
      </c>
    </row>
    <row r="135" spans="1:15" s="104" customFormat="1" ht="19.5" customHeight="1">
      <c r="A135" s="143"/>
      <c r="B135" s="319" t="s">
        <v>806</v>
      </c>
      <c r="C135" s="226" t="s">
        <v>506</v>
      </c>
      <c r="D135" s="216" t="s">
        <v>821</v>
      </c>
      <c r="E135" s="679">
        <v>5</v>
      </c>
      <c r="F135" s="227" t="s">
        <v>1</v>
      </c>
      <c r="G135" s="684" t="s">
        <v>401</v>
      </c>
      <c r="H135" s="219" t="s">
        <v>402</v>
      </c>
      <c r="I135" s="199">
        <v>44897</v>
      </c>
      <c r="J135" s="240" t="s">
        <v>357</v>
      </c>
      <c r="K135" s="240" t="s">
        <v>357</v>
      </c>
      <c r="L135" s="240" t="s">
        <v>357</v>
      </c>
      <c r="M135" s="191">
        <v>44897</v>
      </c>
      <c r="N135" s="199">
        <v>44897</v>
      </c>
      <c r="O135" s="277" t="s">
        <v>358</v>
      </c>
    </row>
    <row r="136" spans="1:15" s="104" customFormat="1" ht="19.5" customHeight="1">
      <c r="A136" s="143"/>
      <c r="B136" s="319" t="s">
        <v>806</v>
      </c>
      <c r="C136" s="226" t="s">
        <v>506</v>
      </c>
      <c r="D136" s="216" t="s">
        <v>834</v>
      </c>
      <c r="E136" s="679">
        <v>13</v>
      </c>
      <c r="F136" s="227" t="s">
        <v>1</v>
      </c>
      <c r="G136" s="684" t="s">
        <v>401</v>
      </c>
      <c r="H136" s="219" t="s">
        <v>402</v>
      </c>
      <c r="I136" s="199">
        <v>44915</v>
      </c>
      <c r="J136" s="240" t="s">
        <v>357</v>
      </c>
      <c r="K136" s="240" t="s">
        <v>357</v>
      </c>
      <c r="L136" s="240" t="s">
        <v>357</v>
      </c>
      <c r="M136" s="191">
        <v>44915</v>
      </c>
      <c r="N136" s="199">
        <v>44915</v>
      </c>
      <c r="O136" s="277" t="s">
        <v>358</v>
      </c>
    </row>
    <row r="137" spans="1:15" s="104" customFormat="1" ht="12">
      <c r="A137" s="143"/>
      <c r="B137" s="319" t="s">
        <v>806</v>
      </c>
      <c r="C137" s="226" t="s">
        <v>506</v>
      </c>
      <c r="D137" s="216" t="s">
        <v>834</v>
      </c>
      <c r="E137" s="679">
        <v>44</v>
      </c>
      <c r="F137" s="216" t="s">
        <v>1</v>
      </c>
      <c r="G137" s="684" t="s">
        <v>347</v>
      </c>
      <c r="H137" s="219" t="s">
        <v>402</v>
      </c>
      <c r="I137" s="199">
        <v>45280</v>
      </c>
      <c r="J137" s="240" t="s">
        <v>357</v>
      </c>
      <c r="K137" s="240" t="s">
        <v>357</v>
      </c>
      <c r="L137" s="240" t="s">
        <v>357</v>
      </c>
      <c r="M137" s="191">
        <v>45280</v>
      </c>
      <c r="N137" s="199">
        <v>45280</v>
      </c>
      <c r="O137" s="277" t="s">
        <v>358</v>
      </c>
    </row>
    <row r="138" spans="1:15" s="115" customFormat="1" ht="29.25">
      <c r="A138" s="142"/>
      <c r="B138" s="718" t="s">
        <v>806</v>
      </c>
      <c r="C138" s="684" t="s">
        <v>506</v>
      </c>
      <c r="D138" s="216" t="s">
        <v>844</v>
      </c>
      <c r="E138" s="683">
        <v>8</v>
      </c>
      <c r="F138" s="684" t="s">
        <v>1</v>
      </c>
      <c r="G138" s="684" t="s">
        <v>401</v>
      </c>
      <c r="H138" s="689" t="s">
        <v>402</v>
      </c>
      <c r="I138" s="686">
        <v>44915</v>
      </c>
      <c r="J138" s="240" t="s">
        <v>357</v>
      </c>
      <c r="K138" s="240" t="s">
        <v>357</v>
      </c>
      <c r="L138" s="240" t="s">
        <v>357</v>
      </c>
      <c r="M138" s="687">
        <v>44915</v>
      </c>
      <c r="N138" s="686">
        <v>44915</v>
      </c>
      <c r="O138" s="139" t="s">
        <v>358</v>
      </c>
    </row>
    <row r="139" spans="1:15" s="115" customFormat="1" ht="20.100000000000001" customHeight="1">
      <c r="A139" s="142"/>
      <c r="B139" s="718" t="s">
        <v>806</v>
      </c>
      <c r="C139" s="226" t="s">
        <v>658</v>
      </c>
      <c r="D139" s="216" t="s">
        <v>840</v>
      </c>
      <c r="E139" s="683">
        <v>32</v>
      </c>
      <c r="F139" s="228" t="s">
        <v>392</v>
      </c>
      <c r="G139" s="684" t="s">
        <v>401</v>
      </c>
      <c r="H139" s="689" t="s">
        <v>402</v>
      </c>
      <c r="I139" s="240">
        <v>44952</v>
      </c>
      <c r="J139" s="240" t="s">
        <v>357</v>
      </c>
      <c r="K139" s="240" t="s">
        <v>357</v>
      </c>
      <c r="L139" s="240" t="s">
        <v>357</v>
      </c>
      <c r="M139" s="189">
        <v>44952</v>
      </c>
      <c r="N139" s="240">
        <v>44952</v>
      </c>
      <c r="O139" s="139" t="s">
        <v>358</v>
      </c>
    </row>
    <row r="140" spans="1:15" s="115" customFormat="1" ht="20.100000000000001" customHeight="1">
      <c r="A140" s="142"/>
      <c r="B140" s="718" t="s">
        <v>806</v>
      </c>
      <c r="C140" s="226" t="s">
        <v>658</v>
      </c>
      <c r="D140" s="216" t="s">
        <v>826</v>
      </c>
      <c r="E140" s="683">
        <v>99</v>
      </c>
      <c r="F140" s="228" t="s">
        <v>1</v>
      </c>
      <c r="G140" s="684" t="s">
        <v>347</v>
      </c>
      <c r="H140" s="689" t="s">
        <v>402</v>
      </c>
      <c r="I140" s="240">
        <v>45358</v>
      </c>
      <c r="J140" s="240" t="s">
        <v>357</v>
      </c>
      <c r="K140" s="240" t="s">
        <v>357</v>
      </c>
      <c r="L140" s="240" t="s">
        <v>357</v>
      </c>
      <c r="M140" s="189">
        <v>45358</v>
      </c>
      <c r="N140" s="306">
        <v>45358</v>
      </c>
      <c r="O140" s="139" t="s">
        <v>358</v>
      </c>
    </row>
    <row r="141" spans="1:15" s="115" customFormat="1" ht="12">
      <c r="A141" s="142"/>
      <c r="B141" s="718" t="s">
        <v>847</v>
      </c>
      <c r="C141" s="684" t="s">
        <v>506</v>
      </c>
      <c r="D141" s="719" t="s">
        <v>848</v>
      </c>
      <c r="E141" s="683">
        <v>100</v>
      </c>
      <c r="F141" s="684" t="s">
        <v>1</v>
      </c>
      <c r="G141" s="684" t="s">
        <v>347</v>
      </c>
      <c r="H141" s="689" t="s">
        <v>402</v>
      </c>
      <c r="I141" s="686">
        <v>45280</v>
      </c>
      <c r="J141" s="240" t="s">
        <v>357</v>
      </c>
      <c r="K141" s="240" t="s">
        <v>357</v>
      </c>
      <c r="L141" s="240" t="s">
        <v>357</v>
      </c>
      <c r="M141" s="687">
        <v>45280</v>
      </c>
      <c r="N141" s="686">
        <v>45280</v>
      </c>
      <c r="O141" s="139" t="s">
        <v>358</v>
      </c>
    </row>
    <row r="142" spans="1:15" s="104" customFormat="1" ht="19.5" customHeight="1" outlineLevel="2">
      <c r="A142" s="143"/>
      <c r="B142" s="319" t="s">
        <v>847</v>
      </c>
      <c r="C142" s="226" t="s">
        <v>658</v>
      </c>
      <c r="D142" s="228" t="s">
        <v>851</v>
      </c>
      <c r="E142" s="720">
        <v>3</v>
      </c>
      <c r="F142" s="228" t="s">
        <v>1</v>
      </c>
      <c r="G142" s="216" t="s">
        <v>371</v>
      </c>
      <c r="H142" s="219" t="s">
        <v>372</v>
      </c>
      <c r="I142" s="240">
        <v>45161</v>
      </c>
      <c r="J142" s="240" t="s">
        <v>357</v>
      </c>
      <c r="K142" s="240" t="s">
        <v>357</v>
      </c>
      <c r="L142" s="240">
        <v>45161</v>
      </c>
      <c r="M142" s="191">
        <v>44939</v>
      </c>
      <c r="N142" s="199">
        <v>44939</v>
      </c>
      <c r="O142" s="277" t="s">
        <v>374</v>
      </c>
    </row>
    <row r="143" spans="1:15" s="104" customFormat="1" ht="19.5" customHeight="1" outlineLevel="2">
      <c r="A143" s="143"/>
      <c r="B143" s="319" t="s">
        <v>847</v>
      </c>
      <c r="C143" s="226" t="s">
        <v>658</v>
      </c>
      <c r="D143" s="722" t="s">
        <v>856</v>
      </c>
      <c r="E143" s="720">
        <v>80</v>
      </c>
      <c r="F143" s="228" t="s">
        <v>1</v>
      </c>
      <c r="G143" s="216" t="s">
        <v>347</v>
      </c>
      <c r="H143" s="219" t="s">
        <v>372</v>
      </c>
      <c r="I143" s="240">
        <v>45161</v>
      </c>
      <c r="J143" s="240" t="s">
        <v>357</v>
      </c>
      <c r="K143" s="240" t="s">
        <v>357</v>
      </c>
      <c r="L143" s="240">
        <v>45161</v>
      </c>
      <c r="M143" s="191">
        <v>44984</v>
      </c>
      <c r="N143" s="199">
        <v>44984</v>
      </c>
      <c r="O143" s="277" t="s">
        <v>374</v>
      </c>
    </row>
    <row r="144" spans="1:15" s="104" customFormat="1" ht="19.5" customHeight="1" outlineLevel="2">
      <c r="A144" s="143"/>
      <c r="B144" s="319" t="s">
        <v>847</v>
      </c>
      <c r="C144" s="226" t="s">
        <v>658</v>
      </c>
      <c r="D144" s="722" t="s">
        <v>859</v>
      </c>
      <c r="E144" s="720">
        <v>70</v>
      </c>
      <c r="F144" s="228" t="s">
        <v>1</v>
      </c>
      <c r="G144" s="216" t="s">
        <v>347</v>
      </c>
      <c r="H144" s="219" t="s">
        <v>372</v>
      </c>
      <c r="I144" s="240">
        <v>45161</v>
      </c>
      <c r="J144" s="240" t="s">
        <v>357</v>
      </c>
      <c r="K144" s="240" t="s">
        <v>357</v>
      </c>
      <c r="L144" s="240">
        <v>45161</v>
      </c>
      <c r="M144" s="191">
        <v>44992</v>
      </c>
      <c r="N144" s="199">
        <v>44992</v>
      </c>
      <c r="O144" s="277" t="s">
        <v>374</v>
      </c>
    </row>
    <row r="145" spans="1:15" s="104" customFormat="1" ht="19.5" customHeight="1" outlineLevel="2">
      <c r="A145" s="143"/>
      <c r="B145" s="319" t="s">
        <v>847</v>
      </c>
      <c r="C145" s="226" t="s">
        <v>658</v>
      </c>
      <c r="D145" s="722" t="s">
        <v>864</v>
      </c>
      <c r="E145" s="720">
        <v>19</v>
      </c>
      <c r="F145" s="228" t="s">
        <v>392</v>
      </c>
      <c r="G145" s="216" t="s">
        <v>693</v>
      </c>
      <c r="H145" s="219" t="s">
        <v>372</v>
      </c>
      <c r="I145" s="240">
        <v>45161</v>
      </c>
      <c r="J145" s="240" t="s">
        <v>357</v>
      </c>
      <c r="K145" s="240" t="s">
        <v>357</v>
      </c>
      <c r="L145" s="240">
        <v>45161</v>
      </c>
      <c r="M145" s="191">
        <v>45169</v>
      </c>
      <c r="N145" s="199">
        <v>45169</v>
      </c>
      <c r="O145" s="277" t="s">
        <v>374</v>
      </c>
    </row>
    <row r="146" spans="1:15" s="104" customFormat="1" ht="19.5" customHeight="1" outlineLevel="2">
      <c r="A146" s="143"/>
      <c r="B146" s="319" t="s">
        <v>847</v>
      </c>
      <c r="C146" s="226" t="s">
        <v>658</v>
      </c>
      <c r="D146" s="722" t="s">
        <v>2870</v>
      </c>
      <c r="E146" s="720">
        <v>75</v>
      </c>
      <c r="F146" s="216" t="s">
        <v>392</v>
      </c>
      <c r="G146" s="216" t="s">
        <v>395</v>
      </c>
      <c r="H146" s="219" t="s">
        <v>372</v>
      </c>
      <c r="I146" s="240">
        <v>45161</v>
      </c>
      <c r="J146" s="240" t="s">
        <v>357</v>
      </c>
      <c r="K146" s="240" t="s">
        <v>357</v>
      </c>
      <c r="L146" s="240">
        <v>45161</v>
      </c>
      <c r="M146" s="191">
        <v>44805</v>
      </c>
      <c r="N146" s="199">
        <v>44805</v>
      </c>
      <c r="O146" s="277" t="s">
        <v>374</v>
      </c>
    </row>
    <row r="147" spans="1:15" s="104" customFormat="1" ht="19.5" customHeight="1" outlineLevel="2">
      <c r="A147" s="143"/>
      <c r="B147" s="319" t="s">
        <v>847</v>
      </c>
      <c r="C147" s="226" t="s">
        <v>506</v>
      </c>
      <c r="D147" s="722" t="s">
        <v>869</v>
      </c>
      <c r="E147" s="720">
        <v>20</v>
      </c>
      <c r="F147" s="216" t="s">
        <v>392</v>
      </c>
      <c r="G147" s="216" t="s">
        <v>401</v>
      </c>
      <c r="H147" s="219" t="s">
        <v>402</v>
      </c>
      <c r="I147" s="199">
        <v>44897</v>
      </c>
      <c r="J147" s="240" t="s">
        <v>357</v>
      </c>
      <c r="K147" s="240" t="s">
        <v>357</v>
      </c>
      <c r="L147" s="240" t="s">
        <v>357</v>
      </c>
      <c r="M147" s="191">
        <v>44897</v>
      </c>
      <c r="N147" s="199">
        <v>45169</v>
      </c>
      <c r="O147" s="277" t="s">
        <v>374</v>
      </c>
    </row>
    <row r="148" spans="1:15" s="115" customFormat="1" ht="19.5" customHeight="1" outlineLevel="2">
      <c r="A148" s="142"/>
      <c r="B148" s="690" t="s">
        <v>876</v>
      </c>
      <c r="C148" s="684" t="s">
        <v>658</v>
      </c>
      <c r="D148" s="724" t="s">
        <v>2871</v>
      </c>
      <c r="E148" s="725">
        <v>72</v>
      </c>
      <c r="F148" s="684" t="s">
        <v>392</v>
      </c>
      <c r="G148" s="684" t="s">
        <v>395</v>
      </c>
      <c r="H148" s="685">
        <v>2013</v>
      </c>
      <c r="I148" s="402" t="s">
        <v>357</v>
      </c>
      <c r="J148" s="240">
        <v>44431</v>
      </c>
      <c r="K148" s="240">
        <v>44651</v>
      </c>
      <c r="L148" s="240">
        <v>44739</v>
      </c>
      <c r="M148" s="687">
        <v>44799</v>
      </c>
      <c r="N148" s="686">
        <v>44799</v>
      </c>
      <c r="O148" s="701" t="s">
        <v>350</v>
      </c>
    </row>
    <row r="149" spans="1:15" s="104" customFormat="1" ht="19.5" customHeight="1" outlineLevel="2">
      <c r="A149" s="143"/>
      <c r="B149" s="318" t="s">
        <v>876</v>
      </c>
      <c r="C149" s="215" t="s">
        <v>658</v>
      </c>
      <c r="D149" s="216" t="s">
        <v>877</v>
      </c>
      <c r="E149" s="679">
        <v>65</v>
      </c>
      <c r="F149" s="222" t="s">
        <v>392</v>
      </c>
      <c r="G149" s="216" t="s">
        <v>395</v>
      </c>
      <c r="H149" s="219" t="s">
        <v>372</v>
      </c>
      <c r="I149" s="240">
        <v>45161</v>
      </c>
      <c r="J149" s="240" t="s">
        <v>357</v>
      </c>
      <c r="K149" s="240" t="s">
        <v>357</v>
      </c>
      <c r="L149" s="240">
        <v>45161</v>
      </c>
      <c r="M149" s="191">
        <v>44896</v>
      </c>
      <c r="N149" s="199">
        <v>44896</v>
      </c>
      <c r="O149" s="277" t="s">
        <v>374</v>
      </c>
    </row>
    <row r="150" spans="1:15" s="104" customFormat="1" ht="19.5" customHeight="1" outlineLevel="2">
      <c r="A150" s="143"/>
      <c r="B150" s="318" t="s">
        <v>876</v>
      </c>
      <c r="C150" s="215" t="s">
        <v>658</v>
      </c>
      <c r="D150" s="727" t="s">
        <v>2871</v>
      </c>
      <c r="E150" s="679">
        <v>8</v>
      </c>
      <c r="F150" s="216" t="s">
        <v>392</v>
      </c>
      <c r="G150" s="216" t="s">
        <v>693</v>
      </c>
      <c r="H150" s="219" t="s">
        <v>372</v>
      </c>
      <c r="I150" s="240">
        <v>45161</v>
      </c>
      <c r="J150" s="240" t="s">
        <v>357</v>
      </c>
      <c r="K150" s="240" t="s">
        <v>357</v>
      </c>
      <c r="L150" s="240">
        <v>44739</v>
      </c>
      <c r="M150" s="191">
        <v>44799</v>
      </c>
      <c r="N150" s="199">
        <v>44799</v>
      </c>
      <c r="O150" s="277" t="s">
        <v>350</v>
      </c>
    </row>
    <row r="151" spans="1:15" s="104" customFormat="1" ht="19.5" customHeight="1" outlineLevel="2">
      <c r="A151" s="143"/>
      <c r="B151" s="318" t="s">
        <v>876</v>
      </c>
      <c r="C151" s="215" t="s">
        <v>658</v>
      </c>
      <c r="D151" s="727" t="s">
        <v>882</v>
      </c>
      <c r="E151" s="679">
        <v>80</v>
      </c>
      <c r="F151" s="216" t="s">
        <v>1</v>
      </c>
      <c r="G151" s="216" t="s">
        <v>347</v>
      </c>
      <c r="H151" s="219" t="s">
        <v>372</v>
      </c>
      <c r="I151" s="240">
        <v>45161</v>
      </c>
      <c r="J151" s="240" t="s">
        <v>357</v>
      </c>
      <c r="K151" s="240" t="s">
        <v>357</v>
      </c>
      <c r="L151" s="240">
        <v>45161</v>
      </c>
      <c r="M151" s="191">
        <v>45161</v>
      </c>
      <c r="N151" s="199">
        <v>45161</v>
      </c>
      <c r="O151" s="277" t="s">
        <v>358</v>
      </c>
    </row>
    <row r="152" spans="1:15" s="104" customFormat="1" ht="19.5" customHeight="1" outlineLevel="2">
      <c r="A152" s="143"/>
      <c r="B152" s="318" t="s">
        <v>876</v>
      </c>
      <c r="C152" s="215" t="s">
        <v>658</v>
      </c>
      <c r="D152" s="727" t="s">
        <v>885</v>
      </c>
      <c r="E152" s="679">
        <v>80</v>
      </c>
      <c r="F152" s="222" t="s">
        <v>1</v>
      </c>
      <c r="G152" s="216" t="s">
        <v>347</v>
      </c>
      <c r="H152" s="219" t="s">
        <v>372</v>
      </c>
      <c r="I152" s="240">
        <v>45161</v>
      </c>
      <c r="J152" s="240" t="s">
        <v>357</v>
      </c>
      <c r="K152" s="240" t="s">
        <v>357</v>
      </c>
      <c r="L152" s="240">
        <v>45161</v>
      </c>
      <c r="M152" s="191">
        <v>45161</v>
      </c>
      <c r="N152" s="199">
        <v>44817</v>
      </c>
      <c r="O152" s="277" t="s">
        <v>374</v>
      </c>
    </row>
    <row r="153" spans="1:15" s="104" customFormat="1" ht="19.5" customHeight="1" outlineLevel="2">
      <c r="A153" s="143"/>
      <c r="B153" s="318" t="s">
        <v>876</v>
      </c>
      <c r="C153" s="215" t="s">
        <v>658</v>
      </c>
      <c r="D153" s="727" t="s">
        <v>2872</v>
      </c>
      <c r="E153" s="679">
        <v>40</v>
      </c>
      <c r="F153" s="222" t="s">
        <v>392</v>
      </c>
      <c r="G153" s="216" t="s">
        <v>395</v>
      </c>
      <c r="H153" s="219" t="s">
        <v>372</v>
      </c>
      <c r="I153" s="240">
        <v>45161</v>
      </c>
      <c r="J153" s="240" t="s">
        <v>357</v>
      </c>
      <c r="K153" s="240" t="s">
        <v>357</v>
      </c>
      <c r="L153" s="240">
        <v>45161</v>
      </c>
      <c r="M153" s="191">
        <v>44799</v>
      </c>
      <c r="N153" s="199">
        <v>44799</v>
      </c>
      <c r="O153" s="277" t="s">
        <v>350</v>
      </c>
    </row>
    <row r="154" spans="1:15" s="104" customFormat="1" ht="19.5" customHeight="1" outlineLevel="2">
      <c r="A154" s="143"/>
      <c r="B154" s="318" t="s">
        <v>876</v>
      </c>
      <c r="C154" s="215" t="s">
        <v>658</v>
      </c>
      <c r="D154" s="727" t="s">
        <v>889</v>
      </c>
      <c r="E154" s="679">
        <v>80</v>
      </c>
      <c r="F154" s="216" t="s">
        <v>392</v>
      </c>
      <c r="G154" s="216" t="s">
        <v>395</v>
      </c>
      <c r="H154" s="219" t="s">
        <v>372</v>
      </c>
      <c r="I154" s="240">
        <v>45161</v>
      </c>
      <c r="J154" s="240" t="s">
        <v>357</v>
      </c>
      <c r="K154" s="240" t="s">
        <v>357</v>
      </c>
      <c r="L154" s="240">
        <v>45161</v>
      </c>
      <c r="M154" s="191">
        <v>44963</v>
      </c>
      <c r="N154" s="199">
        <v>44963</v>
      </c>
      <c r="O154" s="277" t="s">
        <v>374</v>
      </c>
    </row>
    <row r="155" spans="1:15" s="107" customFormat="1" ht="12.75" customHeight="1" outlineLevel="1">
      <c r="A155" s="241"/>
      <c r="B155" s="242" t="s">
        <v>892</v>
      </c>
      <c r="C155" s="692">
        <f>COUNTA(B61:B154)</f>
        <v>94</v>
      </c>
      <c r="D155" s="242" t="s">
        <v>893</v>
      </c>
      <c r="E155" s="195">
        <f>SUM(E61:E154)</f>
        <v>4219</v>
      </c>
      <c r="F155" s="242"/>
      <c r="G155" s="242"/>
      <c r="H155" s="693"/>
      <c r="I155" s="694"/>
      <c r="J155" s="400"/>
      <c r="K155" s="400"/>
      <c r="L155" s="400"/>
      <c r="M155" s="695"/>
      <c r="N155" s="696"/>
      <c r="O155" s="697"/>
    </row>
    <row r="156" spans="1:15" s="104" customFormat="1" ht="19.5" customHeight="1" outlineLevel="2">
      <c r="A156" s="143" t="s">
        <v>894</v>
      </c>
      <c r="B156" s="318" t="s">
        <v>895</v>
      </c>
      <c r="C156" s="215" t="s">
        <v>896</v>
      </c>
      <c r="D156" s="216" t="s">
        <v>897</v>
      </c>
      <c r="E156" s="679">
        <v>19</v>
      </c>
      <c r="F156" s="216" t="s">
        <v>1</v>
      </c>
      <c r="G156" s="216" t="s">
        <v>371</v>
      </c>
      <c r="H156" s="219">
        <v>2013</v>
      </c>
      <c r="I156" s="402" t="s">
        <v>357</v>
      </c>
      <c r="J156" s="240">
        <v>44554</v>
      </c>
      <c r="K156" s="240">
        <v>44592</v>
      </c>
      <c r="L156" s="240">
        <v>44592</v>
      </c>
      <c r="M156" s="191">
        <v>44651</v>
      </c>
      <c r="N156" s="199">
        <v>44681</v>
      </c>
      <c r="O156" s="277" t="s">
        <v>350</v>
      </c>
    </row>
    <row r="157" spans="1:15" s="104" customFormat="1" ht="12" outlineLevel="2">
      <c r="A157" s="143"/>
      <c r="B157" s="318" t="s">
        <v>895</v>
      </c>
      <c r="C157" s="215" t="s">
        <v>896</v>
      </c>
      <c r="D157" s="216" t="s">
        <v>902</v>
      </c>
      <c r="E157" s="679">
        <v>70</v>
      </c>
      <c r="F157" s="216" t="s">
        <v>1</v>
      </c>
      <c r="G157" s="216" t="s">
        <v>347</v>
      </c>
      <c r="H157" s="219">
        <v>2013</v>
      </c>
      <c r="I157" s="402" t="s">
        <v>357</v>
      </c>
      <c r="J157" s="240">
        <v>44704</v>
      </c>
      <c r="K157" s="240">
        <v>44742</v>
      </c>
      <c r="L157" s="240">
        <v>44742</v>
      </c>
      <c r="M157" s="191">
        <v>44742</v>
      </c>
      <c r="N157" s="199">
        <v>45170</v>
      </c>
      <c r="O157" s="277" t="s">
        <v>358</v>
      </c>
    </row>
    <row r="158" spans="1:15" s="115" customFormat="1" ht="29.25" outlineLevel="2">
      <c r="A158" s="142"/>
      <c r="B158" s="680" t="s">
        <v>895</v>
      </c>
      <c r="C158" s="681" t="s">
        <v>506</v>
      </c>
      <c r="D158" s="684" t="s">
        <v>912</v>
      </c>
      <c r="E158" s="683">
        <v>21</v>
      </c>
      <c r="F158" s="684" t="s">
        <v>1</v>
      </c>
      <c r="G158" s="684" t="s">
        <v>401</v>
      </c>
      <c r="H158" s="685" t="s">
        <v>402</v>
      </c>
      <c r="I158" s="686">
        <v>44915</v>
      </c>
      <c r="J158" s="240" t="s">
        <v>357</v>
      </c>
      <c r="K158" s="240" t="s">
        <v>357</v>
      </c>
      <c r="L158" s="240" t="s">
        <v>357</v>
      </c>
      <c r="M158" s="687">
        <v>44915</v>
      </c>
      <c r="N158" s="686">
        <v>44915</v>
      </c>
      <c r="O158" s="701" t="s">
        <v>358</v>
      </c>
    </row>
    <row r="159" spans="1:15" s="115" customFormat="1" ht="29.25" outlineLevel="2">
      <c r="A159" s="142"/>
      <c r="B159" s="680" t="s">
        <v>895</v>
      </c>
      <c r="C159" s="215" t="s">
        <v>906</v>
      </c>
      <c r="D159" s="216" t="s">
        <v>907</v>
      </c>
      <c r="E159" s="683">
        <v>16</v>
      </c>
      <c r="F159" s="684" t="s">
        <v>1</v>
      </c>
      <c r="G159" s="684" t="s">
        <v>401</v>
      </c>
      <c r="H159" s="689" t="s">
        <v>402</v>
      </c>
      <c r="I159" s="240">
        <v>44952</v>
      </c>
      <c r="J159" s="240" t="s">
        <v>357</v>
      </c>
      <c r="K159" s="240" t="s">
        <v>357</v>
      </c>
      <c r="L159" s="240" t="s">
        <v>357</v>
      </c>
      <c r="M159" s="189">
        <v>44952</v>
      </c>
      <c r="N159" s="240">
        <v>44805</v>
      </c>
      <c r="O159" s="139" t="s">
        <v>358</v>
      </c>
    </row>
    <row r="160" spans="1:15" s="115" customFormat="1" ht="12" outlineLevel="2">
      <c r="A160" s="142"/>
      <c r="B160" s="680" t="s">
        <v>895</v>
      </c>
      <c r="C160" s="215" t="s">
        <v>906</v>
      </c>
      <c r="D160" s="216" t="s">
        <v>907</v>
      </c>
      <c r="E160" s="683">
        <v>36</v>
      </c>
      <c r="F160" s="684" t="s">
        <v>1</v>
      </c>
      <c r="G160" s="684" t="s">
        <v>347</v>
      </c>
      <c r="H160" s="688" t="s">
        <v>402</v>
      </c>
      <c r="I160" s="240">
        <v>45317</v>
      </c>
      <c r="J160" s="240" t="s">
        <v>357</v>
      </c>
      <c r="K160" s="240" t="s">
        <v>357</v>
      </c>
      <c r="L160" s="240" t="s">
        <v>357</v>
      </c>
      <c r="M160" s="189">
        <v>45317</v>
      </c>
      <c r="N160" s="240">
        <v>45159</v>
      </c>
      <c r="O160" s="139" t="s">
        <v>358</v>
      </c>
    </row>
    <row r="161" spans="1:15" s="115" customFormat="1" ht="19.5" outlineLevel="2">
      <c r="A161" s="142"/>
      <c r="B161" s="680" t="s">
        <v>920</v>
      </c>
      <c r="C161" s="681" t="s">
        <v>506</v>
      </c>
      <c r="D161" s="216" t="s">
        <v>921</v>
      </c>
      <c r="E161" s="683">
        <v>80</v>
      </c>
      <c r="F161" s="684" t="s">
        <v>1</v>
      </c>
      <c r="G161" s="684" t="s">
        <v>347</v>
      </c>
      <c r="H161" s="685" t="s">
        <v>402</v>
      </c>
      <c r="I161" s="686">
        <v>45280</v>
      </c>
      <c r="J161" s="240" t="s">
        <v>357</v>
      </c>
      <c r="K161" s="240" t="s">
        <v>357</v>
      </c>
      <c r="L161" s="240" t="s">
        <v>357</v>
      </c>
      <c r="M161" s="687">
        <v>45280</v>
      </c>
      <c r="N161" s="686">
        <v>45280</v>
      </c>
      <c r="O161" s="701" t="s">
        <v>358</v>
      </c>
    </row>
    <row r="162" spans="1:15" s="104" customFormat="1" ht="19.5" customHeight="1" outlineLevel="2">
      <c r="A162" s="143"/>
      <c r="B162" s="318" t="s">
        <v>920</v>
      </c>
      <c r="C162" s="215" t="s">
        <v>906</v>
      </c>
      <c r="D162" s="217" t="s">
        <v>924</v>
      </c>
      <c r="E162" s="678">
        <v>80</v>
      </c>
      <c r="F162" s="216" t="s">
        <v>1</v>
      </c>
      <c r="G162" s="684" t="s">
        <v>347</v>
      </c>
      <c r="H162" s="219" t="s">
        <v>348</v>
      </c>
      <c r="I162" s="240">
        <v>44605</v>
      </c>
      <c r="J162" s="240">
        <v>44693</v>
      </c>
      <c r="K162" s="240">
        <v>44803</v>
      </c>
      <c r="L162" s="240">
        <v>44803</v>
      </c>
      <c r="M162" s="191">
        <v>44926</v>
      </c>
      <c r="N162" s="199">
        <v>44926</v>
      </c>
      <c r="O162" s="277" t="s">
        <v>374</v>
      </c>
    </row>
    <row r="163" spans="1:15" s="104" customFormat="1" ht="19.5" customHeight="1" outlineLevel="2">
      <c r="A163" s="143"/>
      <c r="B163" s="318" t="s">
        <v>920</v>
      </c>
      <c r="C163" s="215" t="s">
        <v>896</v>
      </c>
      <c r="D163" s="216" t="s">
        <v>927</v>
      </c>
      <c r="E163" s="679">
        <v>60</v>
      </c>
      <c r="F163" s="216" t="s">
        <v>1</v>
      </c>
      <c r="G163" s="684" t="s">
        <v>347</v>
      </c>
      <c r="H163" s="219">
        <v>2013</v>
      </c>
      <c r="I163" s="402" t="s">
        <v>357</v>
      </c>
      <c r="J163" s="240">
        <v>44578</v>
      </c>
      <c r="K163" s="240">
        <v>44652</v>
      </c>
      <c r="L163" s="240">
        <v>44645</v>
      </c>
      <c r="M163" s="191">
        <v>44895</v>
      </c>
      <c r="N163" s="199">
        <v>44895</v>
      </c>
      <c r="O163" s="277" t="s">
        <v>374</v>
      </c>
    </row>
    <row r="164" spans="1:15" s="104" customFormat="1" ht="19.5" customHeight="1" outlineLevel="2">
      <c r="A164" s="143"/>
      <c r="B164" s="323" t="s">
        <v>920</v>
      </c>
      <c r="C164" s="407" t="s">
        <v>896</v>
      </c>
      <c r="D164" s="216" t="s">
        <v>930</v>
      </c>
      <c r="E164" s="678">
        <v>20</v>
      </c>
      <c r="F164" s="216" t="s">
        <v>1</v>
      </c>
      <c r="G164" s="684" t="s">
        <v>371</v>
      </c>
      <c r="H164" s="219" t="s">
        <v>372</v>
      </c>
      <c r="I164" s="240">
        <v>45161</v>
      </c>
      <c r="J164" s="240" t="s">
        <v>357</v>
      </c>
      <c r="K164" s="240" t="s">
        <v>357</v>
      </c>
      <c r="L164" s="240">
        <v>45161</v>
      </c>
      <c r="M164" s="191">
        <v>44895</v>
      </c>
      <c r="N164" s="199">
        <v>44895</v>
      </c>
      <c r="O164" s="277" t="s">
        <v>374</v>
      </c>
    </row>
    <row r="165" spans="1:15" s="104" customFormat="1" ht="19.5" outlineLevel="2">
      <c r="A165" s="143"/>
      <c r="B165" s="318" t="s">
        <v>920</v>
      </c>
      <c r="C165" s="215" t="s">
        <v>906</v>
      </c>
      <c r="D165" s="216" t="s">
        <v>931</v>
      </c>
      <c r="E165" s="679">
        <v>18</v>
      </c>
      <c r="F165" s="216" t="s">
        <v>1</v>
      </c>
      <c r="G165" s="684" t="s">
        <v>371</v>
      </c>
      <c r="H165" s="219" t="s">
        <v>348</v>
      </c>
      <c r="I165" s="240">
        <v>44605</v>
      </c>
      <c r="J165" s="240">
        <v>44926</v>
      </c>
      <c r="K165" s="240">
        <v>44926</v>
      </c>
      <c r="L165" s="240">
        <v>44926</v>
      </c>
      <c r="M165" s="191">
        <v>44926</v>
      </c>
      <c r="N165" s="199">
        <v>44926</v>
      </c>
      <c r="O165" s="277" t="s">
        <v>350</v>
      </c>
    </row>
    <row r="166" spans="1:15" s="104" customFormat="1" ht="19.5" outlineLevel="2">
      <c r="A166" s="143"/>
      <c r="B166" s="318" t="s">
        <v>920</v>
      </c>
      <c r="C166" s="215" t="s">
        <v>906</v>
      </c>
      <c r="D166" s="216" t="s">
        <v>931</v>
      </c>
      <c r="E166" s="679">
        <v>18</v>
      </c>
      <c r="F166" s="216" t="s">
        <v>1</v>
      </c>
      <c r="G166" s="684" t="s">
        <v>371</v>
      </c>
      <c r="H166" s="219" t="s">
        <v>348</v>
      </c>
      <c r="I166" s="240">
        <v>44605</v>
      </c>
      <c r="J166" s="240">
        <v>44926</v>
      </c>
      <c r="K166" s="240">
        <v>44926</v>
      </c>
      <c r="L166" s="240">
        <v>44926</v>
      </c>
      <c r="M166" s="191">
        <v>44834</v>
      </c>
      <c r="N166" s="199">
        <v>44834</v>
      </c>
      <c r="O166" s="277" t="s">
        <v>374</v>
      </c>
    </row>
    <row r="167" spans="1:15" s="104" customFormat="1" ht="19.5" customHeight="1" outlineLevel="2">
      <c r="A167" s="143"/>
      <c r="B167" s="318" t="s">
        <v>920</v>
      </c>
      <c r="C167" s="215" t="s">
        <v>906</v>
      </c>
      <c r="D167" s="216" t="s">
        <v>934</v>
      </c>
      <c r="E167" s="678">
        <v>37</v>
      </c>
      <c r="F167" s="216" t="s">
        <v>1</v>
      </c>
      <c r="G167" s="684" t="s">
        <v>347</v>
      </c>
      <c r="H167" s="219" t="s">
        <v>348</v>
      </c>
      <c r="I167" s="240">
        <v>44605</v>
      </c>
      <c r="J167" s="240">
        <v>44965</v>
      </c>
      <c r="K167" s="240">
        <v>44927</v>
      </c>
      <c r="L167" s="240">
        <v>45108</v>
      </c>
      <c r="M167" s="191">
        <v>45108</v>
      </c>
      <c r="N167" s="199">
        <v>45108</v>
      </c>
      <c r="O167" s="277" t="s">
        <v>374</v>
      </c>
    </row>
    <row r="168" spans="1:15" s="104" customFormat="1" ht="19.5" customHeight="1" outlineLevel="2">
      <c r="A168" s="143"/>
      <c r="B168" s="318" t="s">
        <v>920</v>
      </c>
      <c r="C168" s="321" t="s">
        <v>896</v>
      </c>
      <c r="D168" s="216" t="s">
        <v>938</v>
      </c>
      <c r="E168" s="678">
        <v>80</v>
      </c>
      <c r="F168" s="216" t="s">
        <v>1</v>
      </c>
      <c r="G168" s="684" t="s">
        <v>347</v>
      </c>
      <c r="H168" s="219" t="s">
        <v>372</v>
      </c>
      <c r="I168" s="240">
        <v>45161</v>
      </c>
      <c r="J168" s="240" t="s">
        <v>357</v>
      </c>
      <c r="K168" s="240" t="s">
        <v>357</v>
      </c>
      <c r="L168" s="240">
        <v>45078</v>
      </c>
      <c r="M168" s="191">
        <v>45078</v>
      </c>
      <c r="N168" s="199">
        <v>45078</v>
      </c>
      <c r="O168" s="277" t="s">
        <v>358</v>
      </c>
    </row>
    <row r="169" spans="1:15" s="104" customFormat="1" ht="19.5" customHeight="1" outlineLevel="2">
      <c r="A169" s="143"/>
      <c r="B169" s="318" t="s">
        <v>920</v>
      </c>
      <c r="C169" s="321" t="s">
        <v>896</v>
      </c>
      <c r="D169" s="216" t="s">
        <v>941</v>
      </c>
      <c r="E169" s="678">
        <v>80</v>
      </c>
      <c r="F169" s="216" t="s">
        <v>392</v>
      </c>
      <c r="G169" s="684" t="s">
        <v>395</v>
      </c>
      <c r="H169" s="219" t="s">
        <v>372</v>
      </c>
      <c r="I169" s="240">
        <v>45161</v>
      </c>
      <c r="J169" s="240" t="s">
        <v>357</v>
      </c>
      <c r="K169" s="240" t="s">
        <v>357</v>
      </c>
      <c r="L169" s="240">
        <v>44809</v>
      </c>
      <c r="M169" s="191">
        <v>44809</v>
      </c>
      <c r="N169" s="199">
        <v>44935</v>
      </c>
      <c r="O169" s="277" t="s">
        <v>374</v>
      </c>
    </row>
    <row r="170" spans="1:15" s="115" customFormat="1" ht="19.5" customHeight="1" outlineLevel="2">
      <c r="A170" s="142"/>
      <c r="B170" s="698" t="s">
        <v>920</v>
      </c>
      <c r="C170" s="684" t="s">
        <v>506</v>
      </c>
      <c r="D170" s="216" t="s">
        <v>944</v>
      </c>
      <c r="E170" s="700">
        <v>15</v>
      </c>
      <c r="F170" s="684" t="s">
        <v>1</v>
      </c>
      <c r="G170" s="684" t="s">
        <v>401</v>
      </c>
      <c r="H170" s="685" t="s">
        <v>402</v>
      </c>
      <c r="I170" s="686">
        <v>44897</v>
      </c>
      <c r="J170" s="240" t="s">
        <v>357</v>
      </c>
      <c r="K170" s="240" t="s">
        <v>357</v>
      </c>
      <c r="L170" s="240" t="s">
        <v>357</v>
      </c>
      <c r="M170" s="687">
        <v>44897</v>
      </c>
      <c r="N170" s="686">
        <v>44897</v>
      </c>
      <c r="O170" s="139" t="s">
        <v>358</v>
      </c>
    </row>
    <row r="171" spans="1:15" s="115" customFormat="1" ht="19.5" customHeight="1" outlineLevel="2">
      <c r="A171" s="142"/>
      <c r="B171" s="718" t="s">
        <v>952</v>
      </c>
      <c r="C171" s="684" t="s">
        <v>953</v>
      </c>
      <c r="D171" s="728" t="s">
        <v>954</v>
      </c>
      <c r="E171" s="700">
        <v>16</v>
      </c>
      <c r="F171" s="684" t="s">
        <v>1</v>
      </c>
      <c r="G171" s="684" t="s">
        <v>957</v>
      </c>
      <c r="H171" s="685" t="s">
        <v>348</v>
      </c>
      <c r="I171" s="240">
        <v>44605</v>
      </c>
      <c r="J171" s="240">
        <v>44431</v>
      </c>
      <c r="K171" s="240">
        <v>44592</v>
      </c>
      <c r="L171" s="240">
        <v>44578</v>
      </c>
      <c r="M171" s="687">
        <v>44757</v>
      </c>
      <c r="N171" s="686">
        <v>44764</v>
      </c>
      <c r="O171" s="139" t="s">
        <v>385</v>
      </c>
    </row>
    <row r="172" spans="1:15" s="115" customFormat="1" ht="19.5" customHeight="1" outlineLevel="2">
      <c r="A172" s="142"/>
      <c r="B172" s="718" t="s">
        <v>952</v>
      </c>
      <c r="C172" s="684" t="s">
        <v>953</v>
      </c>
      <c r="D172" s="728" t="s">
        <v>958</v>
      </c>
      <c r="E172" s="700">
        <v>13</v>
      </c>
      <c r="F172" s="684" t="s">
        <v>1</v>
      </c>
      <c r="G172" s="684" t="s">
        <v>371</v>
      </c>
      <c r="H172" s="685" t="s">
        <v>372</v>
      </c>
      <c r="I172" s="240">
        <v>45161</v>
      </c>
      <c r="J172" s="240" t="s">
        <v>357</v>
      </c>
      <c r="K172" s="240" t="s">
        <v>357</v>
      </c>
      <c r="L172" s="240">
        <v>44481</v>
      </c>
      <c r="M172" s="687">
        <v>44743</v>
      </c>
      <c r="N172" s="686">
        <v>44743</v>
      </c>
      <c r="O172" s="139" t="s">
        <v>374</v>
      </c>
    </row>
    <row r="173" spans="1:15" s="115" customFormat="1" ht="19.5" customHeight="1" outlineLevel="2">
      <c r="A173" s="142"/>
      <c r="B173" s="718" t="s">
        <v>952</v>
      </c>
      <c r="C173" s="684" t="s">
        <v>953</v>
      </c>
      <c r="D173" s="684" t="s">
        <v>961</v>
      </c>
      <c r="E173" s="700">
        <v>44</v>
      </c>
      <c r="F173" s="684" t="s">
        <v>1</v>
      </c>
      <c r="G173" s="684" t="s">
        <v>347</v>
      </c>
      <c r="H173" s="685" t="s">
        <v>372</v>
      </c>
      <c r="I173" s="240">
        <v>45161</v>
      </c>
      <c r="J173" s="240" t="s">
        <v>357</v>
      </c>
      <c r="K173" s="240" t="s">
        <v>357</v>
      </c>
      <c r="L173" s="240">
        <v>45061</v>
      </c>
      <c r="M173" s="687">
        <v>45061</v>
      </c>
      <c r="N173" s="686">
        <v>45061</v>
      </c>
      <c r="O173" s="139" t="s">
        <v>358</v>
      </c>
    </row>
    <row r="174" spans="1:15" s="115" customFormat="1" ht="19.5" customHeight="1" outlineLevel="2">
      <c r="A174" s="142"/>
      <c r="B174" s="718" t="s">
        <v>952</v>
      </c>
      <c r="C174" s="684" t="s">
        <v>506</v>
      </c>
      <c r="D174" s="684" t="s">
        <v>958</v>
      </c>
      <c r="E174" s="700">
        <v>23</v>
      </c>
      <c r="F174" s="684" t="s">
        <v>1</v>
      </c>
      <c r="G174" s="684" t="s">
        <v>401</v>
      </c>
      <c r="H174" s="685" t="s">
        <v>402</v>
      </c>
      <c r="I174" s="686">
        <v>44915</v>
      </c>
      <c r="J174" s="240" t="s">
        <v>357</v>
      </c>
      <c r="K174" s="240" t="s">
        <v>357</v>
      </c>
      <c r="L174" s="240" t="s">
        <v>357</v>
      </c>
      <c r="M174" s="687">
        <v>44915</v>
      </c>
      <c r="N174" s="686">
        <v>45061</v>
      </c>
      <c r="O174" s="139" t="s">
        <v>358</v>
      </c>
    </row>
    <row r="175" spans="1:15" s="115" customFormat="1" ht="19.5" customHeight="1" outlineLevel="2">
      <c r="A175" s="142"/>
      <c r="B175" s="718" t="s">
        <v>952</v>
      </c>
      <c r="C175" s="684" t="s">
        <v>953</v>
      </c>
      <c r="D175" s="684" t="s">
        <v>964</v>
      </c>
      <c r="E175" s="700">
        <v>47</v>
      </c>
      <c r="F175" s="684" t="s">
        <v>1</v>
      </c>
      <c r="G175" s="684" t="s">
        <v>347</v>
      </c>
      <c r="H175" s="685" t="s">
        <v>372</v>
      </c>
      <c r="I175" s="240">
        <v>45161</v>
      </c>
      <c r="J175" s="240" t="s">
        <v>357</v>
      </c>
      <c r="K175" s="240" t="s">
        <v>357</v>
      </c>
      <c r="L175" s="240">
        <v>44927</v>
      </c>
      <c r="M175" s="687">
        <v>44927</v>
      </c>
      <c r="N175" s="686">
        <v>44927</v>
      </c>
      <c r="O175" s="139" t="s">
        <v>358</v>
      </c>
    </row>
    <row r="176" spans="1:15" s="104" customFormat="1" ht="19.5" customHeight="1" outlineLevel="2">
      <c r="A176" s="143"/>
      <c r="B176" s="405" t="s">
        <v>952</v>
      </c>
      <c r="C176" s="407" t="s">
        <v>953</v>
      </c>
      <c r="D176" s="216" t="s">
        <v>968</v>
      </c>
      <c r="E176" s="678">
        <v>44</v>
      </c>
      <c r="F176" s="216" t="s">
        <v>1</v>
      </c>
      <c r="G176" s="216" t="s">
        <v>347</v>
      </c>
      <c r="H176" s="219" t="s">
        <v>372</v>
      </c>
      <c r="I176" s="240">
        <v>45161</v>
      </c>
      <c r="J176" s="240" t="s">
        <v>357</v>
      </c>
      <c r="K176" s="240" t="s">
        <v>357</v>
      </c>
      <c r="L176" s="240">
        <v>45016</v>
      </c>
      <c r="M176" s="191">
        <v>45016</v>
      </c>
      <c r="N176" s="199">
        <v>45161</v>
      </c>
      <c r="O176" s="277" t="s">
        <v>374</v>
      </c>
    </row>
    <row r="177" spans="1:15" s="104" customFormat="1" ht="19.5" customHeight="1" outlineLevel="2">
      <c r="A177" s="143"/>
      <c r="B177" s="405" t="s">
        <v>952</v>
      </c>
      <c r="C177" s="407" t="s">
        <v>506</v>
      </c>
      <c r="D177" s="222" t="s">
        <v>971</v>
      </c>
      <c r="E177" s="679">
        <v>16</v>
      </c>
      <c r="F177" s="216" t="s">
        <v>1</v>
      </c>
      <c r="G177" s="216" t="s">
        <v>401</v>
      </c>
      <c r="H177" s="218" t="s">
        <v>402</v>
      </c>
      <c r="I177" s="199">
        <v>44915</v>
      </c>
      <c r="J177" s="240" t="s">
        <v>357</v>
      </c>
      <c r="K177" s="240" t="s">
        <v>357</v>
      </c>
      <c r="L177" s="240" t="s">
        <v>357</v>
      </c>
      <c r="M177" s="191">
        <v>44915</v>
      </c>
      <c r="N177" s="199">
        <v>44915</v>
      </c>
      <c r="O177" s="277" t="s">
        <v>358</v>
      </c>
    </row>
    <row r="178" spans="1:15" s="104" customFormat="1" ht="19.5" customHeight="1" outlineLevel="2">
      <c r="A178" s="143"/>
      <c r="B178" s="405" t="s">
        <v>952</v>
      </c>
      <c r="C178" s="407" t="s">
        <v>506</v>
      </c>
      <c r="D178" s="216" t="s">
        <v>971</v>
      </c>
      <c r="E178" s="678">
        <v>81</v>
      </c>
      <c r="F178" s="216" t="s">
        <v>1</v>
      </c>
      <c r="G178" s="216" t="s">
        <v>347</v>
      </c>
      <c r="H178" s="219" t="s">
        <v>402</v>
      </c>
      <c r="I178" s="199">
        <v>45280</v>
      </c>
      <c r="J178" s="240" t="s">
        <v>357</v>
      </c>
      <c r="K178" s="240" t="s">
        <v>357</v>
      </c>
      <c r="L178" s="240" t="s">
        <v>357</v>
      </c>
      <c r="M178" s="191">
        <v>45280</v>
      </c>
      <c r="N178" s="199">
        <v>45280</v>
      </c>
      <c r="O178" s="277" t="s">
        <v>358</v>
      </c>
    </row>
    <row r="179" spans="1:15" s="104" customFormat="1" ht="19.5" customHeight="1" outlineLevel="2">
      <c r="A179" s="143"/>
      <c r="B179" s="404" t="s">
        <v>952</v>
      </c>
      <c r="C179" s="729" t="s">
        <v>506</v>
      </c>
      <c r="D179" s="222" t="s">
        <v>978</v>
      </c>
      <c r="E179" s="711">
        <v>8</v>
      </c>
      <c r="F179" s="222" t="s">
        <v>1</v>
      </c>
      <c r="G179" s="222" t="s">
        <v>465</v>
      </c>
      <c r="H179" s="229" t="s">
        <v>402</v>
      </c>
      <c r="I179" s="198">
        <v>44732</v>
      </c>
      <c r="J179" s="240" t="s">
        <v>357</v>
      </c>
      <c r="K179" s="240" t="s">
        <v>357</v>
      </c>
      <c r="L179" s="240" t="s">
        <v>357</v>
      </c>
      <c r="M179" s="190">
        <v>44732</v>
      </c>
      <c r="N179" s="198">
        <v>45161</v>
      </c>
      <c r="O179" s="712" t="s">
        <v>374</v>
      </c>
    </row>
    <row r="180" spans="1:15" s="104" customFormat="1" ht="19.5" customHeight="1" outlineLevel="2">
      <c r="A180" s="143"/>
      <c r="B180" s="404" t="s">
        <v>952</v>
      </c>
      <c r="C180" s="729" t="s">
        <v>506</v>
      </c>
      <c r="D180" s="222" t="s">
        <v>979</v>
      </c>
      <c r="E180" s="711">
        <v>21</v>
      </c>
      <c r="F180" s="222" t="s">
        <v>1</v>
      </c>
      <c r="G180" s="222" t="s">
        <v>465</v>
      </c>
      <c r="H180" s="229" t="s">
        <v>402</v>
      </c>
      <c r="I180" s="198">
        <v>44732</v>
      </c>
      <c r="J180" s="240" t="s">
        <v>357</v>
      </c>
      <c r="K180" s="240" t="s">
        <v>357</v>
      </c>
      <c r="L180" s="240" t="s">
        <v>357</v>
      </c>
      <c r="M180" s="190">
        <v>44732</v>
      </c>
      <c r="N180" s="198">
        <v>44732</v>
      </c>
      <c r="O180" s="712" t="s">
        <v>358</v>
      </c>
    </row>
    <row r="181" spans="1:15" s="104" customFormat="1" ht="19.350000000000001" customHeight="1" outlineLevel="2">
      <c r="A181" s="143"/>
      <c r="B181" s="323" t="s">
        <v>983</v>
      </c>
      <c r="C181" s="216" t="s">
        <v>984</v>
      </c>
      <c r="D181" s="217" t="s">
        <v>985</v>
      </c>
      <c r="E181" s="679">
        <v>72</v>
      </c>
      <c r="F181" s="216" t="s">
        <v>1</v>
      </c>
      <c r="G181" s="216" t="s">
        <v>347</v>
      </c>
      <c r="H181" s="219" t="s">
        <v>372</v>
      </c>
      <c r="I181" s="240">
        <v>45161</v>
      </c>
      <c r="J181" s="240" t="s">
        <v>357</v>
      </c>
      <c r="K181" s="240" t="s">
        <v>357</v>
      </c>
      <c r="L181" s="240">
        <v>45138</v>
      </c>
      <c r="M181" s="191">
        <v>45138</v>
      </c>
      <c r="N181" s="199">
        <v>45161</v>
      </c>
      <c r="O181" s="277" t="s">
        <v>374</v>
      </c>
    </row>
    <row r="182" spans="1:15" s="115" customFormat="1" ht="19.5" customHeight="1" outlineLevel="2">
      <c r="A182" s="142"/>
      <c r="B182" s="698" t="s">
        <v>983</v>
      </c>
      <c r="C182" s="684" t="s">
        <v>988</v>
      </c>
      <c r="D182" s="684" t="s">
        <v>989</v>
      </c>
      <c r="E182" s="683">
        <v>26</v>
      </c>
      <c r="F182" s="684" t="s">
        <v>1</v>
      </c>
      <c r="G182" s="684" t="s">
        <v>465</v>
      </c>
      <c r="H182" s="685" t="s">
        <v>402</v>
      </c>
      <c r="I182" s="686">
        <v>44732</v>
      </c>
      <c r="J182" s="240" t="s">
        <v>357</v>
      </c>
      <c r="K182" s="240" t="s">
        <v>357</v>
      </c>
      <c r="L182" s="240" t="s">
        <v>357</v>
      </c>
      <c r="M182" s="687">
        <v>44732</v>
      </c>
      <c r="N182" s="686">
        <v>44732</v>
      </c>
      <c r="O182" s="701" t="s">
        <v>358</v>
      </c>
    </row>
    <row r="183" spans="1:15" s="115" customFormat="1" ht="19.350000000000001" customHeight="1" outlineLevel="2">
      <c r="A183" s="142"/>
      <c r="B183" s="698" t="s">
        <v>983</v>
      </c>
      <c r="C183" s="684" t="s">
        <v>993</v>
      </c>
      <c r="D183" s="728" t="s">
        <v>994</v>
      </c>
      <c r="E183" s="683">
        <v>16</v>
      </c>
      <c r="F183" s="684" t="s">
        <v>1</v>
      </c>
      <c r="G183" s="684" t="s">
        <v>371</v>
      </c>
      <c r="H183" s="685" t="s">
        <v>372</v>
      </c>
      <c r="I183" s="240">
        <v>45161</v>
      </c>
      <c r="J183" s="240" t="s">
        <v>357</v>
      </c>
      <c r="K183" s="240" t="s">
        <v>357</v>
      </c>
      <c r="L183" s="240">
        <v>44477</v>
      </c>
      <c r="M183" s="687">
        <v>45016</v>
      </c>
      <c r="N183" s="686">
        <v>45016</v>
      </c>
      <c r="O183" s="701" t="s">
        <v>358</v>
      </c>
    </row>
    <row r="184" spans="1:15" s="115" customFormat="1" ht="19.350000000000001" customHeight="1" outlineLevel="2">
      <c r="A184" s="142"/>
      <c r="B184" s="698" t="s">
        <v>983</v>
      </c>
      <c r="C184" s="684" t="s">
        <v>993</v>
      </c>
      <c r="D184" s="684" t="s">
        <v>994</v>
      </c>
      <c r="E184" s="683">
        <v>26</v>
      </c>
      <c r="F184" s="684" t="s">
        <v>1</v>
      </c>
      <c r="G184" s="684" t="s">
        <v>371</v>
      </c>
      <c r="H184" s="685" t="s">
        <v>372</v>
      </c>
      <c r="I184" s="240">
        <v>45161</v>
      </c>
      <c r="J184" s="240" t="s">
        <v>357</v>
      </c>
      <c r="K184" s="240" t="s">
        <v>357</v>
      </c>
      <c r="L184" s="240">
        <v>44477</v>
      </c>
      <c r="M184" s="687">
        <v>45016</v>
      </c>
      <c r="N184" s="686">
        <v>45016</v>
      </c>
      <c r="O184" s="701" t="s">
        <v>358</v>
      </c>
    </row>
    <row r="185" spans="1:15" s="115" customFormat="1" ht="19.350000000000001" customHeight="1" outlineLevel="2">
      <c r="A185" s="142"/>
      <c r="B185" s="698" t="s">
        <v>983</v>
      </c>
      <c r="C185" s="684" t="s">
        <v>1000</v>
      </c>
      <c r="D185" s="684" t="s">
        <v>994</v>
      </c>
      <c r="E185" s="683">
        <v>26</v>
      </c>
      <c r="F185" s="684" t="s">
        <v>1</v>
      </c>
      <c r="G185" s="684" t="s">
        <v>347</v>
      </c>
      <c r="H185" s="685" t="s">
        <v>402</v>
      </c>
      <c r="I185" s="240">
        <v>45358</v>
      </c>
      <c r="J185" s="240" t="s">
        <v>357</v>
      </c>
      <c r="K185" s="240" t="s">
        <v>357</v>
      </c>
      <c r="L185" s="240" t="s">
        <v>357</v>
      </c>
      <c r="M185" s="687">
        <v>45358</v>
      </c>
      <c r="N185" s="686">
        <v>45358</v>
      </c>
      <c r="O185" s="701" t="s">
        <v>358</v>
      </c>
    </row>
    <row r="186" spans="1:15" s="104" customFormat="1" ht="19.5" customHeight="1" outlineLevel="2">
      <c r="A186" s="143"/>
      <c r="B186" s="323" t="s">
        <v>1001</v>
      </c>
      <c r="C186" s="216" t="s">
        <v>1002</v>
      </c>
      <c r="D186" s="216" t="s">
        <v>1003</v>
      </c>
      <c r="E186" s="679">
        <v>20</v>
      </c>
      <c r="F186" s="216" t="s">
        <v>1</v>
      </c>
      <c r="G186" s="216" t="s">
        <v>465</v>
      </c>
      <c r="H186" s="219" t="s">
        <v>402</v>
      </c>
      <c r="I186" s="199">
        <v>44732</v>
      </c>
      <c r="J186" s="240" t="s">
        <v>357</v>
      </c>
      <c r="K186" s="240" t="s">
        <v>357</v>
      </c>
      <c r="L186" s="240" t="s">
        <v>357</v>
      </c>
      <c r="M186" s="191">
        <v>44732</v>
      </c>
      <c r="N186" s="199">
        <v>44732</v>
      </c>
      <c r="O186" s="277" t="s">
        <v>358</v>
      </c>
    </row>
    <row r="187" spans="1:15" s="104" customFormat="1" ht="19.5" customHeight="1" outlineLevel="2">
      <c r="A187" s="143"/>
      <c r="B187" s="318" t="s">
        <v>1001</v>
      </c>
      <c r="C187" s="216" t="s">
        <v>1002</v>
      </c>
      <c r="D187" s="216" t="s">
        <v>1003</v>
      </c>
      <c r="E187" s="679">
        <v>26</v>
      </c>
      <c r="F187" s="216" t="s">
        <v>1</v>
      </c>
      <c r="G187" s="216" t="s">
        <v>347</v>
      </c>
      <c r="H187" s="219" t="s">
        <v>402</v>
      </c>
      <c r="I187" s="199">
        <v>45280</v>
      </c>
      <c r="J187" s="240" t="s">
        <v>357</v>
      </c>
      <c r="K187" s="240" t="s">
        <v>357</v>
      </c>
      <c r="L187" s="240" t="s">
        <v>357</v>
      </c>
      <c r="M187" s="191">
        <v>45280</v>
      </c>
      <c r="N187" s="199">
        <v>45275</v>
      </c>
      <c r="O187" s="277" t="s">
        <v>358</v>
      </c>
    </row>
    <row r="188" spans="1:15" s="104" customFormat="1" ht="19.5" customHeight="1" outlineLevel="2">
      <c r="A188" s="143"/>
      <c r="B188" s="318" t="s">
        <v>1013</v>
      </c>
      <c r="C188" s="216" t="s">
        <v>2873</v>
      </c>
      <c r="D188" s="216" t="s">
        <v>2874</v>
      </c>
      <c r="E188" s="679">
        <v>5</v>
      </c>
      <c r="F188" s="216" t="s">
        <v>1</v>
      </c>
      <c r="G188" s="216" t="s">
        <v>371</v>
      </c>
      <c r="H188" s="219">
        <v>2013</v>
      </c>
      <c r="I188" s="402" t="s">
        <v>357</v>
      </c>
      <c r="J188" s="240">
        <v>44500</v>
      </c>
      <c r="K188" s="240">
        <v>44576</v>
      </c>
      <c r="L188" s="240">
        <v>44576</v>
      </c>
      <c r="M188" s="191">
        <v>44681</v>
      </c>
      <c r="N188" s="199">
        <v>44712</v>
      </c>
      <c r="O188" s="277" t="s">
        <v>350</v>
      </c>
    </row>
    <row r="189" spans="1:15" s="104" customFormat="1" ht="19.5" customHeight="1" outlineLevel="2">
      <c r="A189" s="143"/>
      <c r="B189" s="318" t="s">
        <v>1013</v>
      </c>
      <c r="C189" s="216" t="s">
        <v>1010</v>
      </c>
      <c r="D189" s="216" t="s">
        <v>2875</v>
      </c>
      <c r="E189" s="679">
        <v>29</v>
      </c>
      <c r="F189" s="216" t="s">
        <v>1</v>
      </c>
      <c r="G189" s="216" t="s">
        <v>347</v>
      </c>
      <c r="H189" s="219" t="s">
        <v>372</v>
      </c>
      <c r="I189" s="240">
        <v>45161</v>
      </c>
      <c r="J189" s="240" t="s">
        <v>357</v>
      </c>
      <c r="K189" s="240" t="s">
        <v>357</v>
      </c>
      <c r="L189" s="240">
        <v>45016</v>
      </c>
      <c r="M189" s="191">
        <v>45016</v>
      </c>
      <c r="N189" s="199">
        <v>45031</v>
      </c>
      <c r="O189" s="277" t="s">
        <v>358</v>
      </c>
    </row>
    <row r="190" spans="1:15" s="104" customFormat="1" ht="19.5" customHeight="1" outlineLevel="2">
      <c r="A190" s="143"/>
      <c r="B190" s="318" t="s">
        <v>1013</v>
      </c>
      <c r="C190" s="216" t="s">
        <v>1022</v>
      </c>
      <c r="D190" s="217" t="s">
        <v>1023</v>
      </c>
      <c r="E190" s="679">
        <v>29</v>
      </c>
      <c r="F190" s="216" t="s">
        <v>1</v>
      </c>
      <c r="G190" s="216" t="s">
        <v>347</v>
      </c>
      <c r="H190" s="219" t="s">
        <v>372</v>
      </c>
      <c r="I190" s="240">
        <v>45161</v>
      </c>
      <c r="J190" s="240" t="s">
        <v>357</v>
      </c>
      <c r="K190" s="240" t="s">
        <v>357</v>
      </c>
      <c r="L190" s="240">
        <v>44985</v>
      </c>
      <c r="M190" s="191">
        <v>44985</v>
      </c>
      <c r="N190" s="199">
        <v>44866</v>
      </c>
      <c r="O190" s="277" t="s">
        <v>358</v>
      </c>
    </row>
    <row r="191" spans="1:15" s="104" customFormat="1" ht="19.5" customHeight="1" outlineLevel="2">
      <c r="A191" s="143"/>
      <c r="B191" s="318" t="s">
        <v>1013</v>
      </c>
      <c r="C191" s="216" t="s">
        <v>2876</v>
      </c>
      <c r="D191" s="216" t="s">
        <v>2877</v>
      </c>
      <c r="E191" s="679">
        <v>36</v>
      </c>
      <c r="F191" s="216" t="s">
        <v>1</v>
      </c>
      <c r="G191" s="216" t="s">
        <v>347</v>
      </c>
      <c r="H191" s="219" t="s">
        <v>372</v>
      </c>
      <c r="I191" s="240">
        <v>45161</v>
      </c>
      <c r="J191" s="240" t="s">
        <v>357</v>
      </c>
      <c r="K191" s="240" t="s">
        <v>357</v>
      </c>
      <c r="L191" s="240">
        <v>44941</v>
      </c>
      <c r="M191" s="191">
        <v>44941</v>
      </c>
      <c r="N191" s="199">
        <v>45170</v>
      </c>
      <c r="O191" s="277" t="s">
        <v>358</v>
      </c>
    </row>
    <row r="192" spans="1:15" s="104" customFormat="1" ht="19.5" customHeight="1" outlineLevel="2">
      <c r="A192" s="140"/>
      <c r="B192" s="318" t="s">
        <v>1013</v>
      </c>
      <c r="C192" s="216" t="s">
        <v>1018</v>
      </c>
      <c r="D192" s="216" t="s">
        <v>1019</v>
      </c>
      <c r="E192" s="679">
        <v>60</v>
      </c>
      <c r="F192" s="216" t="s">
        <v>1</v>
      </c>
      <c r="G192" s="216" t="s">
        <v>347</v>
      </c>
      <c r="H192" s="219" t="s">
        <v>402</v>
      </c>
      <c r="I192" s="240">
        <v>45358</v>
      </c>
      <c r="J192" s="240" t="s">
        <v>357</v>
      </c>
      <c r="K192" s="240" t="s">
        <v>357</v>
      </c>
      <c r="L192" s="240" t="s">
        <v>357</v>
      </c>
      <c r="M192" s="191">
        <v>45358</v>
      </c>
      <c r="N192" s="199">
        <v>45358</v>
      </c>
      <c r="O192" s="730" t="s">
        <v>358</v>
      </c>
    </row>
    <row r="193" spans="1:15" s="104" customFormat="1" ht="19.5" customHeight="1" outlineLevel="2">
      <c r="A193" s="140"/>
      <c r="B193" s="318" t="s">
        <v>1013</v>
      </c>
      <c r="C193" s="216" t="s">
        <v>1014</v>
      </c>
      <c r="D193" s="216" t="s">
        <v>1015</v>
      </c>
      <c r="E193" s="679">
        <v>80</v>
      </c>
      <c r="F193" s="216" t="s">
        <v>392</v>
      </c>
      <c r="G193" s="216" t="s">
        <v>395</v>
      </c>
      <c r="H193" s="219" t="s">
        <v>402</v>
      </c>
      <c r="I193" s="240">
        <v>45358</v>
      </c>
      <c r="J193" s="240" t="s">
        <v>357</v>
      </c>
      <c r="K193" s="240" t="s">
        <v>357</v>
      </c>
      <c r="L193" s="240" t="s">
        <v>357</v>
      </c>
      <c r="M193" s="191">
        <v>45358</v>
      </c>
      <c r="N193" s="199">
        <v>45078</v>
      </c>
      <c r="O193" s="730" t="s">
        <v>358</v>
      </c>
    </row>
    <row r="194" spans="1:15" s="107" customFormat="1" ht="12.75" customHeight="1" outlineLevel="1">
      <c r="A194" s="242"/>
      <c r="B194" s="242" t="s">
        <v>1026</v>
      </c>
      <c r="C194" s="692">
        <f>COUNTA(B156:B193)</f>
        <v>38</v>
      </c>
      <c r="D194" s="242" t="s">
        <v>1027</v>
      </c>
      <c r="E194" s="195">
        <f>SUM(E156:E193)</f>
        <v>1414</v>
      </c>
      <c r="F194" s="242"/>
      <c r="G194" s="242"/>
      <c r="H194" s="693"/>
      <c r="I194" s="305"/>
      <c r="J194" s="400"/>
      <c r="K194" s="400"/>
      <c r="L194" s="400"/>
      <c r="M194" s="695"/>
      <c r="N194" s="696"/>
      <c r="O194" s="697"/>
    </row>
    <row r="195" spans="1:15" s="107" customFormat="1" ht="12.75" customHeight="1" outlineLevel="1">
      <c r="A195" s="659" t="s">
        <v>1028</v>
      </c>
      <c r="B195" s="150" t="s">
        <v>1029</v>
      </c>
      <c r="C195" s="216" t="s">
        <v>1030</v>
      </c>
      <c r="D195" s="216" t="s">
        <v>1031</v>
      </c>
      <c r="E195" s="123">
        <v>28</v>
      </c>
      <c r="F195" s="149" t="s">
        <v>1</v>
      </c>
      <c r="G195" s="149" t="s">
        <v>347</v>
      </c>
      <c r="H195" s="688" t="s">
        <v>402</v>
      </c>
      <c r="I195" s="240">
        <v>45326</v>
      </c>
      <c r="J195" s="240" t="s">
        <v>357</v>
      </c>
      <c r="K195" s="240" t="s">
        <v>357</v>
      </c>
      <c r="L195" s="240" t="s">
        <v>357</v>
      </c>
      <c r="M195" s="189">
        <v>45326</v>
      </c>
      <c r="N195" s="240">
        <v>45326</v>
      </c>
      <c r="O195" s="277" t="s">
        <v>358</v>
      </c>
    </row>
    <row r="196" spans="1:15" s="104" customFormat="1" ht="19.350000000000001" customHeight="1" outlineLevel="2">
      <c r="A196" s="647"/>
      <c r="B196" s="150" t="s">
        <v>1035</v>
      </c>
      <c r="C196" s="158" t="s">
        <v>1040</v>
      </c>
      <c r="D196" s="149" t="s">
        <v>1041</v>
      </c>
      <c r="E196" s="123">
        <v>39</v>
      </c>
      <c r="F196" s="149" t="s">
        <v>1</v>
      </c>
      <c r="G196" s="149" t="s">
        <v>347</v>
      </c>
      <c r="H196" s="151">
        <v>2013</v>
      </c>
      <c r="I196" s="159" t="s">
        <v>357</v>
      </c>
      <c r="J196" s="152">
        <v>44586</v>
      </c>
      <c r="K196" s="152">
        <v>44683</v>
      </c>
      <c r="L196" s="152">
        <v>44795</v>
      </c>
      <c r="M196" s="153">
        <v>44795</v>
      </c>
      <c r="N196" s="240">
        <v>44909</v>
      </c>
      <c r="O196" s="277" t="s">
        <v>374</v>
      </c>
    </row>
    <row r="197" spans="1:15" s="115" customFormat="1" ht="19.350000000000001" customHeight="1" outlineLevel="2">
      <c r="A197" s="647"/>
      <c r="B197" s="680" t="s">
        <v>1035</v>
      </c>
      <c r="C197" s="681" t="s">
        <v>1045</v>
      </c>
      <c r="D197" s="684" t="s">
        <v>1046</v>
      </c>
      <c r="E197" s="683">
        <v>34</v>
      </c>
      <c r="F197" s="684" t="s">
        <v>1</v>
      </c>
      <c r="G197" s="684" t="s">
        <v>401</v>
      </c>
      <c r="H197" s="685" t="s">
        <v>402</v>
      </c>
      <c r="I197" s="686">
        <v>44915</v>
      </c>
      <c r="J197" s="240" t="s">
        <v>357</v>
      </c>
      <c r="K197" s="240" t="s">
        <v>357</v>
      </c>
      <c r="L197" s="240" t="s">
        <v>357</v>
      </c>
      <c r="M197" s="687">
        <v>44915</v>
      </c>
      <c r="N197" s="240">
        <v>44946</v>
      </c>
      <c r="O197" s="277" t="s">
        <v>358</v>
      </c>
    </row>
    <row r="198" spans="1:15" s="115" customFormat="1" ht="19.350000000000001" customHeight="1" outlineLevel="2">
      <c r="A198" s="647"/>
      <c r="B198" s="680" t="s">
        <v>1035</v>
      </c>
      <c r="C198" s="681" t="s">
        <v>1050</v>
      </c>
      <c r="D198" s="216" t="s">
        <v>1037</v>
      </c>
      <c r="E198" s="683">
        <v>63</v>
      </c>
      <c r="F198" s="684" t="s">
        <v>1</v>
      </c>
      <c r="G198" s="216" t="s">
        <v>347</v>
      </c>
      <c r="H198" s="688" t="s">
        <v>402</v>
      </c>
      <c r="I198" s="240">
        <v>45317</v>
      </c>
      <c r="J198" s="240" t="s">
        <v>357</v>
      </c>
      <c r="K198" s="240" t="s">
        <v>357</v>
      </c>
      <c r="L198" s="240" t="s">
        <v>357</v>
      </c>
      <c r="M198" s="189">
        <v>45317</v>
      </c>
      <c r="N198" s="240">
        <v>45280</v>
      </c>
      <c r="O198" s="277" t="s">
        <v>358</v>
      </c>
    </row>
    <row r="199" spans="1:15" s="115" customFormat="1" ht="19.350000000000001" customHeight="1" outlineLevel="2">
      <c r="A199" s="647"/>
      <c r="B199" s="680" t="s">
        <v>1035</v>
      </c>
      <c r="C199" s="681" t="s">
        <v>1036</v>
      </c>
      <c r="D199" s="216" t="s">
        <v>1037</v>
      </c>
      <c r="E199" s="683">
        <v>63</v>
      </c>
      <c r="F199" s="684" t="s">
        <v>1</v>
      </c>
      <c r="G199" s="684" t="s">
        <v>347</v>
      </c>
      <c r="H199" s="685" t="s">
        <v>402</v>
      </c>
      <c r="I199" s="686">
        <v>45280</v>
      </c>
      <c r="J199" s="240" t="s">
        <v>357</v>
      </c>
      <c r="K199" s="240" t="s">
        <v>357</v>
      </c>
      <c r="L199" s="240" t="s">
        <v>357</v>
      </c>
      <c r="M199" s="687">
        <v>45280</v>
      </c>
      <c r="N199" s="240">
        <v>45280</v>
      </c>
      <c r="O199" s="277" t="s">
        <v>358</v>
      </c>
    </row>
    <row r="200" spans="1:15" s="115" customFormat="1" ht="19.350000000000001" customHeight="1" outlineLevel="2">
      <c r="A200" s="647"/>
      <c r="B200" s="680" t="s">
        <v>1054</v>
      </c>
      <c r="C200" s="681" t="s">
        <v>2878</v>
      </c>
      <c r="D200" s="216" t="s">
        <v>1056</v>
      </c>
      <c r="E200" s="683">
        <v>5</v>
      </c>
      <c r="F200" s="684" t="s">
        <v>1</v>
      </c>
      <c r="G200" s="684" t="s">
        <v>465</v>
      </c>
      <c r="H200" s="685" t="s">
        <v>402</v>
      </c>
      <c r="I200" s="686">
        <v>44732</v>
      </c>
      <c r="J200" s="240" t="s">
        <v>357</v>
      </c>
      <c r="K200" s="240" t="s">
        <v>357</v>
      </c>
      <c r="L200" s="240" t="s">
        <v>357</v>
      </c>
      <c r="M200" s="687">
        <v>44732</v>
      </c>
      <c r="N200" s="240">
        <v>45317</v>
      </c>
      <c r="O200" s="277" t="s">
        <v>358</v>
      </c>
    </row>
    <row r="201" spans="1:15" s="115" customFormat="1" ht="19.350000000000001" customHeight="1" outlineLevel="2">
      <c r="A201" s="647"/>
      <c r="B201" s="680" t="s">
        <v>1054</v>
      </c>
      <c r="C201" s="681" t="s">
        <v>1055</v>
      </c>
      <c r="D201" s="216" t="s">
        <v>1056</v>
      </c>
      <c r="E201" s="683">
        <v>63</v>
      </c>
      <c r="F201" s="684" t="s">
        <v>1</v>
      </c>
      <c r="G201" s="216" t="s">
        <v>347</v>
      </c>
      <c r="H201" s="688" t="s">
        <v>402</v>
      </c>
      <c r="I201" s="240">
        <v>45317</v>
      </c>
      <c r="J201" s="240" t="s">
        <v>357</v>
      </c>
      <c r="K201" s="240" t="s">
        <v>357</v>
      </c>
      <c r="L201" s="240" t="s">
        <v>357</v>
      </c>
      <c r="M201" s="189">
        <v>45317</v>
      </c>
      <c r="N201" s="240">
        <v>45317</v>
      </c>
      <c r="O201" s="277" t="s">
        <v>358</v>
      </c>
    </row>
    <row r="202" spans="1:15" s="115" customFormat="1" ht="19.350000000000001" customHeight="1" outlineLevel="2">
      <c r="A202" s="183"/>
      <c r="B202" s="680" t="s">
        <v>1062</v>
      </c>
      <c r="C202" s="681" t="s">
        <v>1063</v>
      </c>
      <c r="D202" s="216" t="s">
        <v>1060</v>
      </c>
      <c r="E202" s="683">
        <v>68</v>
      </c>
      <c r="F202" s="684" t="s">
        <v>1</v>
      </c>
      <c r="G202" s="216" t="s">
        <v>347</v>
      </c>
      <c r="H202" s="688" t="s">
        <v>402</v>
      </c>
      <c r="I202" s="240">
        <v>45326</v>
      </c>
      <c r="J202" s="240" t="s">
        <v>357</v>
      </c>
      <c r="K202" s="240" t="s">
        <v>357</v>
      </c>
      <c r="L202" s="240" t="s">
        <v>357</v>
      </c>
      <c r="M202" s="189">
        <v>45326</v>
      </c>
      <c r="N202" s="240">
        <v>45326</v>
      </c>
      <c r="O202" s="277" t="s">
        <v>358</v>
      </c>
    </row>
    <row r="203" spans="1:15" s="115" customFormat="1" ht="19.350000000000001" customHeight="1" outlineLevel="2">
      <c r="A203" s="142"/>
      <c r="B203" s="680" t="s">
        <v>1062</v>
      </c>
      <c r="C203" s="681" t="s">
        <v>1063</v>
      </c>
      <c r="D203" s="216" t="s">
        <v>2879</v>
      </c>
      <c r="E203" s="683">
        <v>5</v>
      </c>
      <c r="F203" s="684" t="s">
        <v>1</v>
      </c>
      <c r="G203" s="684" t="s">
        <v>371</v>
      </c>
      <c r="H203" s="685">
        <v>2011</v>
      </c>
      <c r="I203" s="402" t="s">
        <v>357</v>
      </c>
      <c r="J203" s="240">
        <v>44651</v>
      </c>
      <c r="K203" s="240">
        <v>44651</v>
      </c>
      <c r="L203" s="240">
        <v>44771</v>
      </c>
      <c r="M203" s="687">
        <v>44771</v>
      </c>
      <c r="N203" s="240">
        <v>44771</v>
      </c>
      <c r="O203" s="277" t="s">
        <v>350</v>
      </c>
    </row>
    <row r="204" spans="1:15" s="104" customFormat="1" ht="23.25" customHeight="1" outlineLevel="2">
      <c r="A204" s="143"/>
      <c r="B204" s="318" t="s">
        <v>1062</v>
      </c>
      <c r="C204" s="215" t="s">
        <v>1067</v>
      </c>
      <c r="D204" s="216" t="s">
        <v>1068</v>
      </c>
      <c r="E204" s="679">
        <v>18</v>
      </c>
      <c r="F204" s="216" t="s">
        <v>1</v>
      </c>
      <c r="G204" s="216" t="s">
        <v>371</v>
      </c>
      <c r="H204" s="219" t="s">
        <v>372</v>
      </c>
      <c r="I204" s="240">
        <v>45161</v>
      </c>
      <c r="J204" s="240" t="s">
        <v>357</v>
      </c>
      <c r="K204" s="240" t="s">
        <v>357</v>
      </c>
      <c r="L204" s="240">
        <v>44974</v>
      </c>
      <c r="M204" s="191">
        <v>45026</v>
      </c>
      <c r="N204" s="240">
        <v>45026</v>
      </c>
      <c r="O204" s="277" t="s">
        <v>374</v>
      </c>
    </row>
    <row r="205" spans="1:15" s="104" customFormat="1" ht="23.25" customHeight="1" outlineLevel="2">
      <c r="A205" s="143"/>
      <c r="B205" s="318" t="s">
        <v>1062</v>
      </c>
      <c r="C205" s="215" t="s">
        <v>1059</v>
      </c>
      <c r="D205" s="216" t="s">
        <v>1072</v>
      </c>
      <c r="E205" s="679">
        <v>32</v>
      </c>
      <c r="F205" s="216" t="s">
        <v>1</v>
      </c>
      <c r="G205" s="216" t="s">
        <v>347</v>
      </c>
      <c r="H205" s="219" t="s">
        <v>372</v>
      </c>
      <c r="I205" s="240">
        <v>45161</v>
      </c>
      <c r="J205" s="240" t="s">
        <v>357</v>
      </c>
      <c r="K205" s="240" t="s">
        <v>357</v>
      </c>
      <c r="L205" s="240">
        <v>44865</v>
      </c>
      <c r="M205" s="191">
        <v>44713</v>
      </c>
      <c r="N205" s="240">
        <v>45020</v>
      </c>
      <c r="O205" s="277" t="s">
        <v>358</v>
      </c>
    </row>
    <row r="206" spans="1:15" s="104" customFormat="1" ht="23.25" customHeight="1" outlineLevel="2">
      <c r="A206" s="143"/>
      <c r="B206" s="318" t="s">
        <v>1062</v>
      </c>
      <c r="C206" s="215" t="s">
        <v>1075</v>
      </c>
      <c r="D206" s="216" t="s">
        <v>1076</v>
      </c>
      <c r="E206" s="679">
        <v>10</v>
      </c>
      <c r="F206" s="216" t="s">
        <v>1</v>
      </c>
      <c r="G206" s="216" t="s">
        <v>465</v>
      </c>
      <c r="H206" s="219" t="s">
        <v>402</v>
      </c>
      <c r="I206" s="199">
        <v>44732</v>
      </c>
      <c r="J206" s="240" t="s">
        <v>357</v>
      </c>
      <c r="K206" s="240" t="s">
        <v>357</v>
      </c>
      <c r="L206" s="240" t="s">
        <v>357</v>
      </c>
      <c r="M206" s="191">
        <v>44732</v>
      </c>
      <c r="N206" s="240">
        <v>45026</v>
      </c>
      <c r="O206" s="277" t="s">
        <v>374</v>
      </c>
    </row>
    <row r="207" spans="1:15" s="104" customFormat="1" ht="23.25" customHeight="1" outlineLevel="2">
      <c r="A207" s="143"/>
      <c r="B207" s="318" t="s">
        <v>1077</v>
      </c>
      <c r="C207" s="215" t="s">
        <v>1097</v>
      </c>
      <c r="D207" s="216" t="s">
        <v>1098</v>
      </c>
      <c r="E207" s="679">
        <v>78</v>
      </c>
      <c r="F207" s="216" t="s">
        <v>1</v>
      </c>
      <c r="G207" s="216" t="s">
        <v>957</v>
      </c>
      <c r="H207" s="688" t="s">
        <v>402</v>
      </c>
      <c r="I207" s="240">
        <v>45326</v>
      </c>
      <c r="J207" s="240" t="s">
        <v>357</v>
      </c>
      <c r="K207" s="240" t="s">
        <v>357</v>
      </c>
      <c r="L207" s="240" t="s">
        <v>357</v>
      </c>
      <c r="M207" s="189">
        <v>45326</v>
      </c>
      <c r="N207" s="240">
        <v>45326</v>
      </c>
      <c r="O207" s="277" t="s">
        <v>358</v>
      </c>
    </row>
    <row r="208" spans="1:15" s="104" customFormat="1" ht="23.25" customHeight="1" outlineLevel="2">
      <c r="A208" s="143"/>
      <c r="B208" s="318" t="s">
        <v>1077</v>
      </c>
      <c r="C208" s="215" t="s">
        <v>1078</v>
      </c>
      <c r="D208" s="216" t="s">
        <v>2880</v>
      </c>
      <c r="E208" s="678">
        <v>88</v>
      </c>
      <c r="F208" s="216" t="s">
        <v>392</v>
      </c>
      <c r="G208" s="216" t="s">
        <v>395</v>
      </c>
      <c r="H208" s="219" t="s">
        <v>402</v>
      </c>
      <c r="I208" s="199">
        <v>45280</v>
      </c>
      <c r="J208" s="240" t="s">
        <v>357</v>
      </c>
      <c r="K208" s="240" t="s">
        <v>357</v>
      </c>
      <c r="L208" s="240" t="s">
        <v>357</v>
      </c>
      <c r="M208" s="191">
        <v>45280</v>
      </c>
      <c r="N208" s="240">
        <v>45280</v>
      </c>
      <c r="O208" s="277" t="s">
        <v>358</v>
      </c>
    </row>
    <row r="209" spans="1:15" s="104" customFormat="1" ht="19.5" customHeight="1" outlineLevel="2">
      <c r="A209" s="143"/>
      <c r="B209" s="318" t="s">
        <v>1077</v>
      </c>
      <c r="C209" s="215" t="s">
        <v>1078</v>
      </c>
      <c r="D209" s="216" t="s">
        <v>1079</v>
      </c>
      <c r="E209" s="678">
        <v>80</v>
      </c>
      <c r="F209" s="216" t="s">
        <v>1</v>
      </c>
      <c r="G209" s="216" t="s">
        <v>347</v>
      </c>
      <c r="H209" s="219" t="s">
        <v>402</v>
      </c>
      <c r="I209" s="199">
        <v>45280</v>
      </c>
      <c r="J209" s="240" t="s">
        <v>357</v>
      </c>
      <c r="K209" s="240" t="s">
        <v>357</v>
      </c>
      <c r="L209" s="240" t="s">
        <v>357</v>
      </c>
      <c r="M209" s="191">
        <v>45280</v>
      </c>
      <c r="N209" s="240">
        <v>45280</v>
      </c>
      <c r="O209" s="277" t="s">
        <v>358</v>
      </c>
    </row>
    <row r="210" spans="1:15" s="104" customFormat="1" ht="19.5" customHeight="1" outlineLevel="2">
      <c r="A210" s="143"/>
      <c r="B210" s="318" t="s">
        <v>1077</v>
      </c>
      <c r="C210" s="215" t="s">
        <v>1083</v>
      </c>
      <c r="D210" s="216" t="s">
        <v>1084</v>
      </c>
      <c r="E210" s="678">
        <v>36</v>
      </c>
      <c r="F210" s="216" t="s">
        <v>1</v>
      </c>
      <c r="G210" s="216" t="s">
        <v>371</v>
      </c>
      <c r="H210" s="219">
        <v>2013</v>
      </c>
      <c r="I210" s="402" t="s">
        <v>357</v>
      </c>
      <c r="J210" s="240">
        <v>44664</v>
      </c>
      <c r="K210" s="240">
        <v>44664</v>
      </c>
      <c r="L210" s="240">
        <v>44727</v>
      </c>
      <c r="M210" s="191">
        <v>44727</v>
      </c>
      <c r="N210" s="240">
        <v>45000</v>
      </c>
      <c r="O210" s="277" t="s">
        <v>374</v>
      </c>
    </row>
    <row r="211" spans="1:15" s="115" customFormat="1" ht="19.5" customHeight="1" outlineLevel="2">
      <c r="A211" s="142"/>
      <c r="B211" s="680" t="s">
        <v>1077</v>
      </c>
      <c r="C211" s="681" t="s">
        <v>1078</v>
      </c>
      <c r="D211" s="216" t="s">
        <v>1084</v>
      </c>
      <c r="E211" s="700">
        <v>36</v>
      </c>
      <c r="F211" s="684" t="s">
        <v>1</v>
      </c>
      <c r="G211" s="684" t="s">
        <v>371</v>
      </c>
      <c r="H211" s="685" t="s">
        <v>348</v>
      </c>
      <c r="I211" s="240">
        <v>44605</v>
      </c>
      <c r="J211" s="240">
        <v>44664</v>
      </c>
      <c r="K211" s="240">
        <v>44664</v>
      </c>
      <c r="L211" s="240">
        <v>44727</v>
      </c>
      <c r="M211" s="687">
        <v>44786</v>
      </c>
      <c r="N211" s="240">
        <v>45000</v>
      </c>
      <c r="O211" s="277" t="s">
        <v>374</v>
      </c>
    </row>
    <row r="212" spans="1:15" s="115" customFormat="1" ht="19.5" customHeight="1" outlineLevel="2">
      <c r="A212" s="142"/>
      <c r="B212" s="680" t="s">
        <v>1077</v>
      </c>
      <c r="C212" s="681" t="s">
        <v>2881</v>
      </c>
      <c r="D212" s="216" t="s">
        <v>2882</v>
      </c>
      <c r="E212" s="700">
        <v>31</v>
      </c>
      <c r="F212" s="684" t="s">
        <v>1</v>
      </c>
      <c r="G212" s="684" t="s">
        <v>347</v>
      </c>
      <c r="H212" s="685" t="s">
        <v>372</v>
      </c>
      <c r="I212" s="240">
        <v>45161</v>
      </c>
      <c r="J212" s="240" t="s">
        <v>357</v>
      </c>
      <c r="K212" s="240" t="s">
        <v>357</v>
      </c>
      <c r="L212" s="240">
        <v>45161</v>
      </c>
      <c r="M212" s="687">
        <v>45161</v>
      </c>
      <c r="N212" s="240">
        <v>45161</v>
      </c>
      <c r="O212" s="277" t="s">
        <v>358</v>
      </c>
    </row>
    <row r="213" spans="1:15" s="115" customFormat="1" ht="19.5" customHeight="1" outlineLevel="2">
      <c r="A213" s="142"/>
      <c r="B213" s="690" t="s">
        <v>1091</v>
      </c>
      <c r="C213" s="681" t="s">
        <v>1075</v>
      </c>
      <c r="D213" s="216" t="s">
        <v>1092</v>
      </c>
      <c r="E213" s="700">
        <v>31</v>
      </c>
      <c r="F213" s="684" t="s">
        <v>1</v>
      </c>
      <c r="G213" s="684" t="s">
        <v>371</v>
      </c>
      <c r="H213" s="685" t="s">
        <v>372</v>
      </c>
      <c r="I213" s="240">
        <v>45161</v>
      </c>
      <c r="J213" s="240" t="s">
        <v>357</v>
      </c>
      <c r="K213" s="240" t="s">
        <v>357</v>
      </c>
      <c r="L213" s="240">
        <v>45033</v>
      </c>
      <c r="M213" s="687">
        <v>45033</v>
      </c>
      <c r="N213" s="240">
        <v>45033</v>
      </c>
      <c r="O213" s="277" t="s">
        <v>374</v>
      </c>
    </row>
    <row r="214" spans="1:15" s="104" customFormat="1" ht="15" customHeight="1">
      <c r="A214" s="143"/>
      <c r="B214" s="319" t="s">
        <v>1091</v>
      </c>
      <c r="C214" s="225" t="s">
        <v>1075</v>
      </c>
      <c r="D214" s="216" t="s">
        <v>1096</v>
      </c>
      <c r="E214" s="678">
        <v>18</v>
      </c>
      <c r="F214" s="216" t="s">
        <v>1</v>
      </c>
      <c r="G214" s="216" t="s">
        <v>465</v>
      </c>
      <c r="H214" s="219" t="s">
        <v>402</v>
      </c>
      <c r="I214" s="199">
        <v>44732</v>
      </c>
      <c r="J214" s="240" t="s">
        <v>357</v>
      </c>
      <c r="K214" s="240" t="s">
        <v>357</v>
      </c>
      <c r="L214" s="240" t="s">
        <v>357</v>
      </c>
      <c r="M214" s="191">
        <v>44732</v>
      </c>
      <c r="N214" s="240">
        <v>45033</v>
      </c>
      <c r="O214" s="277" t="s">
        <v>374</v>
      </c>
    </row>
    <row r="215" spans="1:15" s="104" customFormat="1" ht="15" customHeight="1">
      <c r="A215" s="143"/>
      <c r="B215" s="319" t="s">
        <v>1091</v>
      </c>
      <c r="C215" s="225" t="s">
        <v>1101</v>
      </c>
      <c r="D215" s="216" t="s">
        <v>1102</v>
      </c>
      <c r="E215" s="678">
        <v>62</v>
      </c>
      <c r="F215" s="216" t="s">
        <v>1</v>
      </c>
      <c r="G215" s="216" t="s">
        <v>347</v>
      </c>
      <c r="H215" s="219" t="s">
        <v>372</v>
      </c>
      <c r="I215" s="240">
        <v>45161</v>
      </c>
      <c r="J215" s="240" t="s">
        <v>357</v>
      </c>
      <c r="K215" s="240" t="s">
        <v>357</v>
      </c>
      <c r="L215" s="240">
        <v>45124</v>
      </c>
      <c r="M215" s="191">
        <v>45124</v>
      </c>
      <c r="N215" s="240">
        <v>45124</v>
      </c>
      <c r="O215" s="277" t="s">
        <v>374</v>
      </c>
    </row>
    <row r="216" spans="1:15" s="104" customFormat="1" ht="15" customHeight="1">
      <c r="A216" s="143"/>
      <c r="B216" s="319" t="s">
        <v>1091</v>
      </c>
      <c r="C216" s="225" t="s">
        <v>1106</v>
      </c>
      <c r="D216" s="216" t="s">
        <v>1107</v>
      </c>
      <c r="E216" s="678">
        <v>55</v>
      </c>
      <c r="F216" s="216" t="s">
        <v>1</v>
      </c>
      <c r="G216" s="216" t="s">
        <v>957</v>
      </c>
      <c r="H216" s="219" t="s">
        <v>372</v>
      </c>
      <c r="I216" s="240">
        <v>45161</v>
      </c>
      <c r="J216" s="240" t="s">
        <v>357</v>
      </c>
      <c r="K216" s="240" t="s">
        <v>357</v>
      </c>
      <c r="L216" s="240">
        <v>45096</v>
      </c>
      <c r="M216" s="191">
        <v>45160</v>
      </c>
      <c r="N216" s="240">
        <v>45152</v>
      </c>
      <c r="O216" s="277" t="s">
        <v>374</v>
      </c>
    </row>
    <row r="217" spans="1:15" s="115" customFormat="1" ht="15" customHeight="1">
      <c r="A217" s="142"/>
      <c r="B217" s="690" t="s">
        <v>1112</v>
      </c>
      <c r="C217" s="731" t="s">
        <v>1113</v>
      </c>
      <c r="D217" s="216" t="s">
        <v>1114</v>
      </c>
      <c r="E217" s="700">
        <v>79</v>
      </c>
      <c r="F217" s="684" t="s">
        <v>1</v>
      </c>
      <c r="G217" s="684" t="s">
        <v>347</v>
      </c>
      <c r="H217" s="685">
        <v>2013</v>
      </c>
      <c r="I217" s="402" t="s">
        <v>357</v>
      </c>
      <c r="J217" s="240">
        <v>44712</v>
      </c>
      <c r="K217" s="240">
        <v>44712</v>
      </c>
      <c r="L217" s="240">
        <v>44804</v>
      </c>
      <c r="M217" s="687">
        <v>44804</v>
      </c>
      <c r="N217" s="240">
        <v>44957</v>
      </c>
      <c r="O217" s="277" t="s">
        <v>374</v>
      </c>
    </row>
    <row r="218" spans="1:15" s="115" customFormat="1" ht="15" customHeight="1">
      <c r="A218" s="142"/>
      <c r="B218" s="690" t="s">
        <v>1112</v>
      </c>
      <c r="C218" s="731" t="s">
        <v>1113</v>
      </c>
      <c r="D218" s="216" t="s">
        <v>1118</v>
      </c>
      <c r="E218" s="700">
        <v>58</v>
      </c>
      <c r="F218" s="684" t="s">
        <v>1</v>
      </c>
      <c r="G218" s="684" t="s">
        <v>347</v>
      </c>
      <c r="H218" s="685" t="s">
        <v>402</v>
      </c>
      <c r="I218" s="686">
        <v>45280</v>
      </c>
      <c r="J218" s="240" t="s">
        <v>357</v>
      </c>
      <c r="K218" s="240" t="s">
        <v>357</v>
      </c>
      <c r="L218" s="240" t="s">
        <v>357</v>
      </c>
      <c r="M218" s="687">
        <v>45280</v>
      </c>
      <c r="N218" s="240">
        <v>45280</v>
      </c>
      <c r="O218" s="277" t="s">
        <v>358</v>
      </c>
    </row>
    <row r="219" spans="1:15" s="115" customFormat="1" ht="15" customHeight="1">
      <c r="A219" s="142"/>
      <c r="B219" s="690" t="s">
        <v>1112</v>
      </c>
      <c r="C219" s="731" t="s">
        <v>1113</v>
      </c>
      <c r="D219" s="216" t="s">
        <v>1122</v>
      </c>
      <c r="E219" s="700">
        <v>20</v>
      </c>
      <c r="F219" s="684" t="s">
        <v>1</v>
      </c>
      <c r="G219" s="684" t="s">
        <v>401</v>
      </c>
      <c r="H219" s="685" t="s">
        <v>402</v>
      </c>
      <c r="I219" s="686">
        <v>44915</v>
      </c>
      <c r="J219" s="240" t="s">
        <v>357</v>
      </c>
      <c r="K219" s="240" t="s">
        <v>357</v>
      </c>
      <c r="L219" s="240" t="s">
        <v>357</v>
      </c>
      <c r="M219" s="687">
        <v>44915</v>
      </c>
      <c r="N219" s="240">
        <v>44926</v>
      </c>
      <c r="O219" s="277" t="s">
        <v>358</v>
      </c>
    </row>
    <row r="220" spans="1:15" s="104" customFormat="1" ht="19.5" customHeight="1" outlineLevel="2">
      <c r="A220" s="143"/>
      <c r="B220" s="318" t="s">
        <v>1112</v>
      </c>
      <c r="C220" s="215" t="s">
        <v>1113</v>
      </c>
      <c r="D220" s="216" t="s">
        <v>1122</v>
      </c>
      <c r="E220" s="679">
        <v>100</v>
      </c>
      <c r="F220" s="216" t="s">
        <v>1</v>
      </c>
      <c r="G220" s="216" t="s">
        <v>347</v>
      </c>
      <c r="H220" s="219" t="s">
        <v>402</v>
      </c>
      <c r="I220" s="199">
        <v>45280</v>
      </c>
      <c r="J220" s="240" t="s">
        <v>357</v>
      </c>
      <c r="K220" s="240" t="s">
        <v>357</v>
      </c>
      <c r="L220" s="240" t="s">
        <v>357</v>
      </c>
      <c r="M220" s="191">
        <v>45280</v>
      </c>
      <c r="N220" s="240">
        <v>44926</v>
      </c>
      <c r="O220" s="277" t="s">
        <v>358</v>
      </c>
    </row>
    <row r="221" spans="1:15" s="104" customFormat="1" ht="19.5" customHeight="1" outlineLevel="2">
      <c r="A221" s="143"/>
      <c r="B221" s="318" t="s">
        <v>1112</v>
      </c>
      <c r="C221" s="215" t="s">
        <v>1113</v>
      </c>
      <c r="D221" s="216" t="s">
        <v>1122</v>
      </c>
      <c r="E221" s="679">
        <v>26</v>
      </c>
      <c r="F221" s="216" t="s">
        <v>1</v>
      </c>
      <c r="G221" s="216" t="s">
        <v>371</v>
      </c>
      <c r="H221" s="219" t="s">
        <v>348</v>
      </c>
      <c r="I221" s="240">
        <v>44605</v>
      </c>
      <c r="J221" s="240">
        <v>44878</v>
      </c>
      <c r="K221" s="240">
        <v>44908</v>
      </c>
      <c r="L221" s="240">
        <v>44908</v>
      </c>
      <c r="M221" s="191">
        <v>44908</v>
      </c>
      <c r="N221" s="240">
        <v>44926</v>
      </c>
      <c r="O221" s="277" t="s">
        <v>358</v>
      </c>
    </row>
    <row r="222" spans="1:15" s="104" customFormat="1" ht="19.5" customHeight="1" outlineLevel="2">
      <c r="A222" s="143"/>
      <c r="B222" s="318" t="s">
        <v>1112</v>
      </c>
      <c r="C222" s="215" t="s">
        <v>1113</v>
      </c>
      <c r="D222" s="216" t="s">
        <v>1122</v>
      </c>
      <c r="E222" s="679">
        <v>80</v>
      </c>
      <c r="F222" s="216" t="s">
        <v>1</v>
      </c>
      <c r="G222" s="216" t="s">
        <v>347</v>
      </c>
      <c r="H222" s="219" t="s">
        <v>372</v>
      </c>
      <c r="I222" s="240">
        <v>45161</v>
      </c>
      <c r="J222" s="240" t="s">
        <v>357</v>
      </c>
      <c r="K222" s="240" t="s">
        <v>357</v>
      </c>
      <c r="L222" s="240">
        <v>44908</v>
      </c>
      <c r="M222" s="191">
        <v>44926</v>
      </c>
      <c r="N222" s="240">
        <v>44926</v>
      </c>
      <c r="O222" s="277" t="s">
        <v>358</v>
      </c>
    </row>
    <row r="223" spans="1:15" s="104" customFormat="1" ht="19.5" customHeight="1" outlineLevel="2">
      <c r="A223" s="143"/>
      <c r="B223" s="318" t="s">
        <v>1112</v>
      </c>
      <c r="C223" s="215" t="s">
        <v>1113</v>
      </c>
      <c r="D223" s="216" t="s">
        <v>2883</v>
      </c>
      <c r="E223" s="679">
        <v>42</v>
      </c>
      <c r="F223" s="216" t="s">
        <v>1</v>
      </c>
      <c r="G223" s="216" t="s">
        <v>347</v>
      </c>
      <c r="H223" s="219">
        <v>2013</v>
      </c>
      <c r="I223" s="402" t="s">
        <v>357</v>
      </c>
      <c r="J223" s="240">
        <v>44713</v>
      </c>
      <c r="K223" s="240">
        <v>44746</v>
      </c>
      <c r="L223" s="240">
        <v>44746</v>
      </c>
      <c r="M223" s="191">
        <v>44746</v>
      </c>
      <c r="N223" s="240">
        <v>44746</v>
      </c>
      <c r="O223" s="277" t="s">
        <v>374</v>
      </c>
    </row>
    <row r="224" spans="1:15" s="104" customFormat="1" ht="19.5" customHeight="1" outlineLevel="2">
      <c r="A224" s="143"/>
      <c r="B224" s="318" t="s">
        <v>1112</v>
      </c>
      <c r="C224" s="215" t="s">
        <v>1113</v>
      </c>
      <c r="D224" s="216" t="s">
        <v>1131</v>
      </c>
      <c r="E224" s="679">
        <v>100</v>
      </c>
      <c r="F224" s="684" t="s">
        <v>392</v>
      </c>
      <c r="G224" s="216" t="s">
        <v>395</v>
      </c>
      <c r="H224" s="688" t="s">
        <v>402</v>
      </c>
      <c r="I224" s="240">
        <v>45317</v>
      </c>
      <c r="J224" s="240" t="s">
        <v>357</v>
      </c>
      <c r="K224" s="240" t="s">
        <v>357</v>
      </c>
      <c r="L224" s="240" t="s">
        <v>357</v>
      </c>
      <c r="M224" s="189">
        <v>45317</v>
      </c>
      <c r="N224" s="240">
        <v>45317</v>
      </c>
      <c r="O224" s="277" t="s">
        <v>358</v>
      </c>
    </row>
    <row r="225" spans="1:15" s="104" customFormat="1" ht="19.5" customHeight="1" outlineLevel="2">
      <c r="A225" s="143"/>
      <c r="B225" s="318" t="s">
        <v>1112</v>
      </c>
      <c r="C225" s="215" t="s">
        <v>1113</v>
      </c>
      <c r="D225" s="412" t="s">
        <v>1135</v>
      </c>
      <c r="E225" s="679">
        <v>11</v>
      </c>
      <c r="F225" s="216" t="s">
        <v>1</v>
      </c>
      <c r="G225" s="216" t="s">
        <v>371</v>
      </c>
      <c r="H225" s="219" t="s">
        <v>372</v>
      </c>
      <c r="I225" s="240">
        <v>45161</v>
      </c>
      <c r="J225" s="240" t="s">
        <v>357</v>
      </c>
      <c r="K225" s="240" t="s">
        <v>357</v>
      </c>
      <c r="L225" s="240">
        <v>44697</v>
      </c>
      <c r="M225" s="191">
        <v>44697</v>
      </c>
      <c r="N225" s="240">
        <v>45020</v>
      </c>
      <c r="O225" s="277" t="s">
        <v>358</v>
      </c>
    </row>
    <row r="226" spans="1:15" s="104" customFormat="1" ht="33.75" customHeight="1" outlineLevel="2">
      <c r="A226" s="143"/>
      <c r="B226" s="318" t="s">
        <v>1139</v>
      </c>
      <c r="C226" s="215" t="s">
        <v>1113</v>
      </c>
      <c r="D226" s="216" t="s">
        <v>1140</v>
      </c>
      <c r="E226" s="679">
        <v>55</v>
      </c>
      <c r="F226" s="216" t="s">
        <v>1</v>
      </c>
      <c r="G226" s="216" t="s">
        <v>347</v>
      </c>
      <c r="H226" s="218">
        <v>2013</v>
      </c>
      <c r="I226" s="402" t="s">
        <v>357</v>
      </c>
      <c r="J226" s="240">
        <v>44804</v>
      </c>
      <c r="K226" s="240">
        <v>44804</v>
      </c>
      <c r="L226" s="240">
        <v>44804</v>
      </c>
      <c r="M226" s="191">
        <v>44804</v>
      </c>
      <c r="N226" s="240">
        <v>45016</v>
      </c>
      <c r="O226" s="277" t="s">
        <v>374</v>
      </c>
    </row>
    <row r="227" spans="1:15" s="104" customFormat="1" ht="19.5" customHeight="1" outlineLevel="2">
      <c r="A227" s="143"/>
      <c r="B227" s="324" t="s">
        <v>1139</v>
      </c>
      <c r="C227" s="226" t="s">
        <v>1113</v>
      </c>
      <c r="D227" s="216" t="s">
        <v>1140</v>
      </c>
      <c r="E227" s="679">
        <v>24</v>
      </c>
      <c r="F227" s="216" t="s">
        <v>1</v>
      </c>
      <c r="G227" s="216" t="s">
        <v>371</v>
      </c>
      <c r="H227" s="216" t="s">
        <v>409</v>
      </c>
      <c r="I227" s="402" t="s">
        <v>357</v>
      </c>
      <c r="J227" s="240">
        <v>44804</v>
      </c>
      <c r="K227" s="240">
        <v>44804</v>
      </c>
      <c r="L227" s="240">
        <v>44804</v>
      </c>
      <c r="M227" s="191">
        <v>45159</v>
      </c>
      <c r="N227" s="240">
        <v>45016</v>
      </c>
      <c r="O227" s="277" t="s">
        <v>374</v>
      </c>
    </row>
    <row r="228" spans="1:15" s="104" customFormat="1" ht="19.5" customHeight="1" outlineLevel="2">
      <c r="A228" s="143"/>
      <c r="B228" s="324" t="s">
        <v>1139</v>
      </c>
      <c r="C228" s="226" t="s">
        <v>1113</v>
      </c>
      <c r="D228" s="216" t="s">
        <v>1144</v>
      </c>
      <c r="E228" s="679">
        <v>78</v>
      </c>
      <c r="F228" s="216" t="s">
        <v>392</v>
      </c>
      <c r="G228" s="216" t="s">
        <v>395</v>
      </c>
      <c r="H228" s="219" t="s">
        <v>372</v>
      </c>
      <c r="I228" s="240">
        <v>45161</v>
      </c>
      <c r="J228" s="240" t="s">
        <v>357</v>
      </c>
      <c r="K228" s="240" t="s">
        <v>357</v>
      </c>
      <c r="L228" s="240">
        <v>44958</v>
      </c>
      <c r="M228" s="191">
        <v>44926</v>
      </c>
      <c r="N228" s="240">
        <v>45069</v>
      </c>
      <c r="O228" s="277" t="s">
        <v>374</v>
      </c>
    </row>
    <row r="229" spans="1:15" s="104" customFormat="1" ht="19.5" customHeight="1" outlineLevel="2">
      <c r="A229" s="143"/>
      <c r="B229" s="324" t="s">
        <v>1139</v>
      </c>
      <c r="C229" s="215" t="s">
        <v>1113</v>
      </c>
      <c r="D229" s="216" t="s">
        <v>1147</v>
      </c>
      <c r="E229" s="679">
        <v>80</v>
      </c>
      <c r="F229" s="216" t="s">
        <v>392</v>
      </c>
      <c r="G229" s="216" t="s">
        <v>395</v>
      </c>
      <c r="H229" s="219" t="s">
        <v>372</v>
      </c>
      <c r="I229" s="240">
        <v>45161</v>
      </c>
      <c r="J229" s="240" t="s">
        <v>357</v>
      </c>
      <c r="K229" s="240" t="s">
        <v>357</v>
      </c>
      <c r="L229" s="240">
        <v>44928</v>
      </c>
      <c r="M229" s="191">
        <v>44928</v>
      </c>
      <c r="N229" s="240">
        <v>44928</v>
      </c>
      <c r="O229" s="277" t="s">
        <v>358</v>
      </c>
    </row>
    <row r="230" spans="1:15" s="104" customFormat="1" ht="19.5" customHeight="1" outlineLevel="2">
      <c r="A230" s="143"/>
      <c r="B230" s="324" t="s">
        <v>1139</v>
      </c>
      <c r="C230" s="226" t="s">
        <v>1113</v>
      </c>
      <c r="D230" s="216" t="s">
        <v>1151</v>
      </c>
      <c r="E230" s="679">
        <v>1</v>
      </c>
      <c r="F230" s="216" t="s">
        <v>1</v>
      </c>
      <c r="G230" s="216" t="s">
        <v>371</v>
      </c>
      <c r="H230" s="219" t="s">
        <v>372</v>
      </c>
      <c r="I230" s="240">
        <v>45161</v>
      </c>
      <c r="J230" s="240" t="s">
        <v>357</v>
      </c>
      <c r="K230" s="240" t="s">
        <v>357</v>
      </c>
      <c r="L230" s="240">
        <v>44804</v>
      </c>
      <c r="M230" s="191">
        <v>44804</v>
      </c>
      <c r="N230" s="240">
        <v>45016</v>
      </c>
      <c r="O230" s="277" t="s">
        <v>374</v>
      </c>
    </row>
    <row r="231" spans="1:15" s="104" customFormat="1" ht="19.5" customHeight="1" outlineLevel="2">
      <c r="A231" s="143"/>
      <c r="B231" s="324" t="s">
        <v>1139</v>
      </c>
      <c r="C231" s="215" t="s">
        <v>1113</v>
      </c>
      <c r="D231" s="216" t="s">
        <v>1152</v>
      </c>
      <c r="E231" s="679">
        <v>78</v>
      </c>
      <c r="F231" s="216" t="s">
        <v>392</v>
      </c>
      <c r="G231" s="216" t="s">
        <v>395</v>
      </c>
      <c r="H231" s="219" t="s">
        <v>372</v>
      </c>
      <c r="I231" s="240">
        <v>45161</v>
      </c>
      <c r="J231" s="240" t="s">
        <v>357</v>
      </c>
      <c r="K231" s="240" t="s">
        <v>357</v>
      </c>
      <c r="L231" s="240">
        <v>45014</v>
      </c>
      <c r="M231" s="191">
        <v>45014</v>
      </c>
      <c r="N231" s="240">
        <v>45069</v>
      </c>
      <c r="O231" s="277" t="s">
        <v>374</v>
      </c>
    </row>
    <row r="232" spans="1:15" s="104" customFormat="1" ht="19.5" customHeight="1" outlineLevel="2">
      <c r="A232" s="143"/>
      <c r="B232" s="318" t="s">
        <v>1155</v>
      </c>
      <c r="C232" s="215" t="s">
        <v>1113</v>
      </c>
      <c r="D232" s="216" t="s">
        <v>1156</v>
      </c>
      <c r="E232" s="678">
        <v>6</v>
      </c>
      <c r="F232" s="216" t="s">
        <v>1</v>
      </c>
      <c r="G232" s="216" t="s">
        <v>371</v>
      </c>
      <c r="H232" s="219" t="s">
        <v>348</v>
      </c>
      <c r="I232" s="240">
        <v>44605</v>
      </c>
      <c r="J232" s="240">
        <v>44755</v>
      </c>
      <c r="K232" s="240">
        <v>44786</v>
      </c>
      <c r="L232" s="240">
        <v>44786</v>
      </c>
      <c r="M232" s="191">
        <v>44865</v>
      </c>
      <c r="N232" s="240">
        <v>44865</v>
      </c>
      <c r="O232" s="277" t="s">
        <v>374</v>
      </c>
    </row>
    <row r="233" spans="1:15" s="104" customFormat="1" ht="19.5" customHeight="1" outlineLevel="2">
      <c r="A233" s="143"/>
      <c r="B233" s="318" t="s">
        <v>1155</v>
      </c>
      <c r="C233" s="215" t="s">
        <v>1113</v>
      </c>
      <c r="D233" s="216" t="s">
        <v>1156</v>
      </c>
      <c r="E233" s="678">
        <v>4</v>
      </c>
      <c r="F233" s="216" t="s">
        <v>1</v>
      </c>
      <c r="G233" s="216" t="s">
        <v>371</v>
      </c>
      <c r="H233" s="219" t="s">
        <v>348</v>
      </c>
      <c r="I233" s="240">
        <v>44605</v>
      </c>
      <c r="J233" s="240">
        <v>44755</v>
      </c>
      <c r="K233" s="240">
        <v>44786</v>
      </c>
      <c r="L233" s="240">
        <v>44786</v>
      </c>
      <c r="M233" s="191">
        <v>44834</v>
      </c>
      <c r="N233" s="240">
        <v>44865</v>
      </c>
      <c r="O233" s="277" t="s">
        <v>374</v>
      </c>
    </row>
    <row r="234" spans="1:15" s="104" customFormat="1" ht="19.5" customHeight="1" outlineLevel="2">
      <c r="A234" s="143"/>
      <c r="B234" s="318" t="s">
        <v>1155</v>
      </c>
      <c r="C234" s="215" t="s">
        <v>1113</v>
      </c>
      <c r="D234" s="216" t="s">
        <v>1156</v>
      </c>
      <c r="E234" s="679">
        <v>80</v>
      </c>
      <c r="F234" s="216" t="s">
        <v>1</v>
      </c>
      <c r="G234" s="216" t="s">
        <v>347</v>
      </c>
      <c r="H234" s="219" t="s">
        <v>348</v>
      </c>
      <c r="I234" s="240">
        <v>44605</v>
      </c>
      <c r="J234" s="240">
        <v>44755</v>
      </c>
      <c r="K234" s="240">
        <v>44786</v>
      </c>
      <c r="L234" s="240">
        <v>44786</v>
      </c>
      <c r="M234" s="191">
        <v>44902</v>
      </c>
      <c r="N234" s="240">
        <v>44865</v>
      </c>
      <c r="O234" s="277" t="s">
        <v>374</v>
      </c>
    </row>
    <row r="235" spans="1:15" s="104" customFormat="1" ht="19.5" customHeight="1" outlineLevel="2">
      <c r="A235" s="143"/>
      <c r="B235" s="318" t="s">
        <v>1155</v>
      </c>
      <c r="C235" s="215" t="s">
        <v>1113</v>
      </c>
      <c r="D235" s="216" t="s">
        <v>2884</v>
      </c>
      <c r="E235" s="679">
        <v>60</v>
      </c>
      <c r="F235" s="216" t="s">
        <v>1</v>
      </c>
      <c r="G235" s="216" t="s">
        <v>347</v>
      </c>
      <c r="H235" s="219">
        <v>2013</v>
      </c>
      <c r="I235" s="402" t="s">
        <v>357</v>
      </c>
      <c r="J235" s="240">
        <v>44438</v>
      </c>
      <c r="K235" s="240">
        <v>44620</v>
      </c>
      <c r="L235" s="240">
        <v>44620</v>
      </c>
      <c r="M235" s="191">
        <v>44697</v>
      </c>
      <c r="N235" s="240">
        <v>44697</v>
      </c>
      <c r="O235" s="277" t="s">
        <v>350</v>
      </c>
    </row>
    <row r="236" spans="1:15" s="104" customFormat="1" ht="19.5" customHeight="1" outlineLevel="2">
      <c r="A236" s="143"/>
      <c r="B236" s="318" t="s">
        <v>1155</v>
      </c>
      <c r="C236" s="215" t="s">
        <v>1113</v>
      </c>
      <c r="D236" s="216" t="s">
        <v>1165</v>
      </c>
      <c r="E236" s="679">
        <v>5</v>
      </c>
      <c r="F236" s="216" t="s">
        <v>1</v>
      </c>
      <c r="G236" s="216" t="s">
        <v>371</v>
      </c>
      <c r="H236" s="219" t="s">
        <v>372</v>
      </c>
      <c r="I236" s="240">
        <v>45161</v>
      </c>
      <c r="J236" s="240" t="s">
        <v>357</v>
      </c>
      <c r="K236" s="240" t="s">
        <v>357</v>
      </c>
      <c r="L236" s="240">
        <v>44944</v>
      </c>
      <c r="M236" s="191">
        <v>44944</v>
      </c>
      <c r="N236" s="240">
        <v>44875</v>
      </c>
      <c r="O236" s="277" t="s">
        <v>374</v>
      </c>
    </row>
    <row r="237" spans="1:15" s="104" customFormat="1" ht="19.5" customHeight="1" outlineLevel="2">
      <c r="A237" s="143"/>
      <c r="B237" s="318" t="s">
        <v>1155</v>
      </c>
      <c r="C237" s="215" t="s">
        <v>1113</v>
      </c>
      <c r="D237" s="216" t="s">
        <v>1169</v>
      </c>
      <c r="E237" s="679">
        <v>29</v>
      </c>
      <c r="F237" s="216" t="s">
        <v>1</v>
      </c>
      <c r="G237" s="216" t="s">
        <v>371</v>
      </c>
      <c r="H237" s="219" t="s">
        <v>372</v>
      </c>
      <c r="I237" s="240">
        <v>45161</v>
      </c>
      <c r="J237" s="240" t="s">
        <v>357</v>
      </c>
      <c r="K237" s="240" t="s">
        <v>357</v>
      </c>
      <c r="L237" s="240">
        <v>44958</v>
      </c>
      <c r="M237" s="191">
        <v>44880</v>
      </c>
      <c r="N237" s="240">
        <v>44880</v>
      </c>
      <c r="O237" s="277" t="s">
        <v>374</v>
      </c>
    </row>
    <row r="238" spans="1:15" s="104" customFormat="1" ht="19.5" customHeight="1" outlineLevel="2">
      <c r="A238" s="143"/>
      <c r="B238" s="318" t="s">
        <v>1155</v>
      </c>
      <c r="C238" s="215" t="s">
        <v>1113</v>
      </c>
      <c r="D238" s="216" t="s">
        <v>2885</v>
      </c>
      <c r="E238" s="679">
        <v>80</v>
      </c>
      <c r="F238" s="216" t="s">
        <v>392</v>
      </c>
      <c r="G238" s="216" t="s">
        <v>395</v>
      </c>
      <c r="H238" s="219" t="s">
        <v>372</v>
      </c>
      <c r="I238" s="240">
        <v>45161</v>
      </c>
      <c r="J238" s="240" t="s">
        <v>357</v>
      </c>
      <c r="K238" s="240" t="s">
        <v>357</v>
      </c>
      <c r="L238" s="240">
        <v>44958</v>
      </c>
      <c r="M238" s="191">
        <v>44958</v>
      </c>
      <c r="N238" s="240">
        <v>44958</v>
      </c>
      <c r="O238" s="277" t="s">
        <v>358</v>
      </c>
    </row>
    <row r="239" spans="1:15" s="104" customFormat="1" ht="19.5" customHeight="1" outlineLevel="2">
      <c r="A239" s="143"/>
      <c r="B239" s="318" t="s">
        <v>1155</v>
      </c>
      <c r="C239" s="215" t="s">
        <v>1113</v>
      </c>
      <c r="D239" s="216" t="s">
        <v>1173</v>
      </c>
      <c r="E239" s="679">
        <v>20</v>
      </c>
      <c r="F239" s="216" t="s">
        <v>1</v>
      </c>
      <c r="G239" s="216" t="s">
        <v>371</v>
      </c>
      <c r="H239" s="219" t="s">
        <v>372</v>
      </c>
      <c r="I239" s="240">
        <v>45161</v>
      </c>
      <c r="J239" s="240" t="s">
        <v>357</v>
      </c>
      <c r="K239" s="240" t="s">
        <v>357</v>
      </c>
      <c r="L239" s="240">
        <v>45108</v>
      </c>
      <c r="M239" s="191">
        <v>45108</v>
      </c>
      <c r="N239" s="240">
        <v>44956</v>
      </c>
      <c r="O239" s="277" t="s">
        <v>374</v>
      </c>
    </row>
    <row r="240" spans="1:15" s="104" customFormat="1" ht="19.5" customHeight="1" outlineLevel="2">
      <c r="A240" s="143"/>
      <c r="B240" s="318" t="s">
        <v>1155</v>
      </c>
      <c r="C240" s="215" t="s">
        <v>1113</v>
      </c>
      <c r="D240" s="217" t="s">
        <v>1177</v>
      </c>
      <c r="E240" s="679">
        <v>80</v>
      </c>
      <c r="F240" s="216" t="s">
        <v>1</v>
      </c>
      <c r="G240" s="216" t="s">
        <v>347</v>
      </c>
      <c r="H240" s="219" t="s">
        <v>372</v>
      </c>
      <c r="I240" s="240">
        <v>45161</v>
      </c>
      <c r="J240" s="240" t="s">
        <v>357</v>
      </c>
      <c r="K240" s="240" t="s">
        <v>357</v>
      </c>
      <c r="L240" s="240">
        <v>45161</v>
      </c>
      <c r="M240" s="191">
        <v>45161</v>
      </c>
      <c r="N240" s="240">
        <v>45161</v>
      </c>
      <c r="O240" s="277" t="s">
        <v>358</v>
      </c>
    </row>
    <row r="241" spans="1:15" s="104" customFormat="1" ht="19.5" customHeight="1" outlineLevel="2">
      <c r="A241" s="143"/>
      <c r="B241" s="318" t="s">
        <v>1155</v>
      </c>
      <c r="C241" s="215" t="s">
        <v>1113</v>
      </c>
      <c r="D241" s="216" t="s">
        <v>1181</v>
      </c>
      <c r="E241" s="679">
        <v>42</v>
      </c>
      <c r="F241" s="216" t="s">
        <v>392</v>
      </c>
      <c r="G241" s="216" t="s">
        <v>395</v>
      </c>
      <c r="H241" s="219" t="s">
        <v>372</v>
      </c>
      <c r="I241" s="240">
        <v>45161</v>
      </c>
      <c r="J241" s="240" t="s">
        <v>357</v>
      </c>
      <c r="K241" s="240" t="s">
        <v>357</v>
      </c>
      <c r="L241" s="240">
        <v>45139</v>
      </c>
      <c r="M241" s="191">
        <v>44880</v>
      </c>
      <c r="N241" s="240">
        <v>44880</v>
      </c>
      <c r="O241" s="277" t="s">
        <v>358</v>
      </c>
    </row>
    <row r="242" spans="1:15" s="104" customFormat="1" ht="19.5" customHeight="1" outlineLevel="2">
      <c r="A242" s="140"/>
      <c r="B242" s="318" t="s">
        <v>1186</v>
      </c>
      <c r="C242" s="215" t="s">
        <v>1187</v>
      </c>
      <c r="D242" s="216" t="s">
        <v>1188</v>
      </c>
      <c r="E242" s="679">
        <v>80</v>
      </c>
      <c r="F242" s="216" t="s">
        <v>392</v>
      </c>
      <c r="G242" s="216" t="s">
        <v>395</v>
      </c>
      <c r="H242" s="219" t="s">
        <v>402</v>
      </c>
      <c r="I242" s="240">
        <v>45280</v>
      </c>
      <c r="J242" s="240" t="s">
        <v>357</v>
      </c>
      <c r="K242" s="240" t="s">
        <v>357</v>
      </c>
      <c r="L242" s="240" t="s">
        <v>357</v>
      </c>
      <c r="M242" s="191">
        <v>45280</v>
      </c>
      <c r="N242" s="240">
        <v>45280</v>
      </c>
      <c r="O242" s="277" t="s">
        <v>374</v>
      </c>
    </row>
    <row r="243" spans="1:15" s="104" customFormat="1" ht="19.5" customHeight="1" outlineLevel="2">
      <c r="A243" s="140"/>
      <c r="B243" s="318" t="s">
        <v>1186</v>
      </c>
      <c r="C243" s="215" t="s">
        <v>1192</v>
      </c>
      <c r="D243" s="216" t="s">
        <v>1193</v>
      </c>
      <c r="E243" s="679">
        <v>80</v>
      </c>
      <c r="F243" s="216" t="s">
        <v>1</v>
      </c>
      <c r="G243" s="216" t="s">
        <v>347</v>
      </c>
      <c r="H243" s="219">
        <v>2013</v>
      </c>
      <c r="I243" s="240" t="s">
        <v>357</v>
      </c>
      <c r="J243" s="240">
        <v>44643</v>
      </c>
      <c r="K243" s="240">
        <v>44651</v>
      </c>
      <c r="L243" s="240">
        <v>44651</v>
      </c>
      <c r="M243" s="191">
        <v>44837</v>
      </c>
      <c r="N243" s="240">
        <v>44935</v>
      </c>
      <c r="O243" s="277" t="s">
        <v>374</v>
      </c>
    </row>
    <row r="244" spans="1:15" s="104" customFormat="1" ht="19.5" customHeight="1" outlineLevel="2">
      <c r="A244" s="140"/>
      <c r="B244" s="318" t="s">
        <v>1186</v>
      </c>
      <c r="C244" s="216" t="s">
        <v>1187</v>
      </c>
      <c r="D244" s="216" t="s">
        <v>1197</v>
      </c>
      <c r="E244" s="679">
        <v>79</v>
      </c>
      <c r="F244" s="216" t="s">
        <v>1</v>
      </c>
      <c r="G244" s="684" t="s">
        <v>347</v>
      </c>
      <c r="H244" s="688" t="s">
        <v>402</v>
      </c>
      <c r="I244" s="240">
        <v>45317</v>
      </c>
      <c r="J244" s="240" t="s">
        <v>357</v>
      </c>
      <c r="K244" s="240" t="s">
        <v>357</v>
      </c>
      <c r="L244" s="240" t="s">
        <v>357</v>
      </c>
      <c r="M244" s="189">
        <v>45317</v>
      </c>
      <c r="N244" s="240">
        <v>45317</v>
      </c>
      <c r="O244" s="277" t="s">
        <v>358</v>
      </c>
    </row>
    <row r="245" spans="1:15" s="104" customFormat="1" ht="19.5" customHeight="1" outlineLevel="2">
      <c r="A245" s="140"/>
      <c r="B245" s="318" t="s">
        <v>1186</v>
      </c>
      <c r="C245" s="216" t="s">
        <v>1200</v>
      </c>
      <c r="D245" s="216" t="s">
        <v>1201</v>
      </c>
      <c r="E245" s="679">
        <v>30</v>
      </c>
      <c r="F245" s="216" t="s">
        <v>1</v>
      </c>
      <c r="G245" s="216" t="s">
        <v>401</v>
      </c>
      <c r="H245" s="219" t="s">
        <v>402</v>
      </c>
      <c r="I245" s="240">
        <v>44952</v>
      </c>
      <c r="J245" s="240" t="s">
        <v>357</v>
      </c>
      <c r="K245" s="240" t="s">
        <v>357</v>
      </c>
      <c r="L245" s="240" t="s">
        <v>357</v>
      </c>
      <c r="M245" s="191">
        <v>44952</v>
      </c>
      <c r="N245" s="240">
        <v>44952</v>
      </c>
      <c r="O245" s="277" t="s">
        <v>358</v>
      </c>
    </row>
    <row r="246" spans="1:15" s="104" customFormat="1" ht="19.5" customHeight="1" outlineLevel="2">
      <c r="A246" s="140"/>
      <c r="B246" s="318" t="s">
        <v>1205</v>
      </c>
      <c r="C246" s="684" t="s">
        <v>2886</v>
      </c>
      <c r="D246" s="217" t="s">
        <v>2887</v>
      </c>
      <c r="E246" s="683">
        <v>39</v>
      </c>
      <c r="F246" s="684" t="s">
        <v>1</v>
      </c>
      <c r="G246" s="684" t="s">
        <v>347</v>
      </c>
      <c r="H246" s="685">
        <v>2013</v>
      </c>
      <c r="I246" s="686" t="s">
        <v>357</v>
      </c>
      <c r="J246" s="240">
        <v>44500</v>
      </c>
      <c r="K246" s="240">
        <v>44607</v>
      </c>
      <c r="L246" s="240">
        <v>44607</v>
      </c>
      <c r="M246" s="687">
        <v>44607</v>
      </c>
      <c r="N246" s="240">
        <v>44666</v>
      </c>
      <c r="O246" s="277" t="s">
        <v>350</v>
      </c>
    </row>
    <row r="247" spans="1:15" s="104" customFormat="1" ht="19.5" customHeight="1" outlineLevel="2">
      <c r="A247" s="140"/>
      <c r="B247" s="318" t="s">
        <v>1205</v>
      </c>
      <c r="C247" s="684" t="s">
        <v>1206</v>
      </c>
      <c r="D247" s="216" t="s">
        <v>1207</v>
      </c>
      <c r="E247" s="683">
        <v>78</v>
      </c>
      <c r="F247" s="684" t="s">
        <v>392</v>
      </c>
      <c r="G247" s="684" t="s">
        <v>395</v>
      </c>
      <c r="H247" s="685" t="s">
        <v>348</v>
      </c>
      <c r="I247" s="240">
        <v>44605</v>
      </c>
      <c r="J247" s="240">
        <v>44423</v>
      </c>
      <c r="K247" s="240">
        <v>44651</v>
      </c>
      <c r="L247" s="240">
        <v>44713</v>
      </c>
      <c r="M247" s="687">
        <v>44819</v>
      </c>
      <c r="N247" s="240">
        <v>44819</v>
      </c>
      <c r="O247" s="277" t="s">
        <v>374</v>
      </c>
    </row>
    <row r="248" spans="1:15" s="104" customFormat="1" ht="19.5" customHeight="1" outlineLevel="2">
      <c r="A248" s="140"/>
      <c r="B248" s="318" t="s">
        <v>1205</v>
      </c>
      <c r="C248" s="216" t="s">
        <v>1206</v>
      </c>
      <c r="D248" s="216" t="s">
        <v>1210</v>
      </c>
      <c r="E248" s="679">
        <v>5</v>
      </c>
      <c r="F248" s="216" t="s">
        <v>1</v>
      </c>
      <c r="G248" s="684" t="s">
        <v>465</v>
      </c>
      <c r="H248" s="219" t="s">
        <v>402</v>
      </c>
      <c r="I248" s="199">
        <v>44714</v>
      </c>
      <c r="J248" s="240" t="s">
        <v>357</v>
      </c>
      <c r="K248" s="240" t="s">
        <v>357</v>
      </c>
      <c r="L248" s="240" t="s">
        <v>357</v>
      </c>
      <c r="M248" s="191">
        <v>44714</v>
      </c>
      <c r="N248" s="240">
        <v>44714</v>
      </c>
      <c r="O248" s="277" t="s">
        <v>358</v>
      </c>
    </row>
    <row r="249" spans="1:15" s="104" customFormat="1" ht="19.5" customHeight="1" outlineLevel="2">
      <c r="A249" s="140"/>
      <c r="B249" s="318" t="s">
        <v>1205</v>
      </c>
      <c r="C249" s="216" t="s">
        <v>1206</v>
      </c>
      <c r="D249" s="216" t="s">
        <v>1210</v>
      </c>
      <c r="E249" s="679">
        <v>80</v>
      </c>
      <c r="F249" s="216" t="s">
        <v>1</v>
      </c>
      <c r="G249" s="684" t="s">
        <v>347</v>
      </c>
      <c r="H249" s="219" t="s">
        <v>402</v>
      </c>
      <c r="I249" s="199">
        <v>45280</v>
      </c>
      <c r="J249" s="240" t="s">
        <v>357</v>
      </c>
      <c r="K249" s="240" t="s">
        <v>357</v>
      </c>
      <c r="L249" s="240" t="s">
        <v>357</v>
      </c>
      <c r="M249" s="191">
        <v>45280</v>
      </c>
      <c r="N249" s="240">
        <v>44714</v>
      </c>
      <c r="O249" s="277" t="s">
        <v>358</v>
      </c>
    </row>
    <row r="250" spans="1:15" s="104" customFormat="1" ht="19.5" customHeight="1" outlineLevel="2">
      <c r="A250" s="140"/>
      <c r="B250" s="318" t="s">
        <v>1205</v>
      </c>
      <c r="C250" s="216" t="s">
        <v>2888</v>
      </c>
      <c r="D250" s="216" t="s">
        <v>2889</v>
      </c>
      <c r="E250" s="683">
        <v>10</v>
      </c>
      <c r="F250" s="684" t="s">
        <v>392</v>
      </c>
      <c r="G250" s="684" t="s">
        <v>465</v>
      </c>
      <c r="H250" s="685" t="s">
        <v>402</v>
      </c>
      <c r="I250" s="686">
        <v>44714</v>
      </c>
      <c r="J250" s="240" t="s">
        <v>357</v>
      </c>
      <c r="K250" s="240" t="s">
        <v>357</v>
      </c>
      <c r="L250" s="240" t="s">
        <v>357</v>
      </c>
      <c r="M250" s="687">
        <v>44714</v>
      </c>
      <c r="N250" s="240">
        <v>44714</v>
      </c>
      <c r="O250" s="277" t="s">
        <v>358</v>
      </c>
    </row>
    <row r="251" spans="1:15" s="104" customFormat="1" ht="19.5" customHeight="1" outlineLevel="2">
      <c r="A251" s="140"/>
      <c r="B251" s="318" t="s">
        <v>1205</v>
      </c>
      <c r="C251" s="215" t="s">
        <v>1215</v>
      </c>
      <c r="D251" s="216" t="s">
        <v>1216</v>
      </c>
      <c r="E251" s="679">
        <v>36</v>
      </c>
      <c r="F251" s="216" t="s">
        <v>1</v>
      </c>
      <c r="G251" s="216" t="s">
        <v>401</v>
      </c>
      <c r="H251" s="219" t="s">
        <v>402</v>
      </c>
      <c r="I251" s="240">
        <v>44915</v>
      </c>
      <c r="J251" s="240" t="s">
        <v>357</v>
      </c>
      <c r="K251" s="240" t="s">
        <v>357</v>
      </c>
      <c r="L251" s="240" t="s">
        <v>357</v>
      </c>
      <c r="M251" s="191">
        <v>44915</v>
      </c>
      <c r="N251" s="240">
        <v>44915</v>
      </c>
      <c r="O251" s="277" t="s">
        <v>358</v>
      </c>
    </row>
    <row r="252" spans="1:15" s="104" customFormat="1" ht="19.5" customHeight="1" outlineLevel="2">
      <c r="A252" s="140"/>
      <c r="B252" s="318" t="s">
        <v>1205</v>
      </c>
      <c r="C252" s="215" t="s">
        <v>1206</v>
      </c>
      <c r="D252" s="216" t="s">
        <v>2890</v>
      </c>
      <c r="E252" s="679">
        <v>30</v>
      </c>
      <c r="F252" s="216" t="s">
        <v>1</v>
      </c>
      <c r="G252" s="216" t="s">
        <v>401</v>
      </c>
      <c r="H252" s="219" t="s">
        <v>402</v>
      </c>
      <c r="I252" s="240">
        <v>44915</v>
      </c>
      <c r="J252" s="240" t="s">
        <v>357</v>
      </c>
      <c r="K252" s="240" t="s">
        <v>357</v>
      </c>
      <c r="L252" s="240" t="s">
        <v>357</v>
      </c>
      <c r="M252" s="191">
        <v>44915</v>
      </c>
      <c r="N252" s="240">
        <v>44915</v>
      </c>
      <c r="O252" s="277" t="s">
        <v>358</v>
      </c>
    </row>
    <row r="253" spans="1:15" s="104" customFormat="1" ht="19.5" customHeight="1" outlineLevel="2">
      <c r="A253" s="140"/>
      <c r="B253" s="318" t="s">
        <v>1205</v>
      </c>
      <c r="C253" s="215" t="s">
        <v>1240</v>
      </c>
      <c r="D253" s="216" t="s">
        <v>2891</v>
      </c>
      <c r="E253" s="679">
        <v>21</v>
      </c>
      <c r="F253" s="216" t="s">
        <v>1</v>
      </c>
      <c r="G253" s="216" t="s">
        <v>465</v>
      </c>
      <c r="H253" s="219" t="s">
        <v>402</v>
      </c>
      <c r="I253" s="240">
        <v>44732</v>
      </c>
      <c r="J253" s="240" t="s">
        <v>357</v>
      </c>
      <c r="K253" s="240" t="s">
        <v>357</v>
      </c>
      <c r="L253" s="240" t="s">
        <v>357</v>
      </c>
      <c r="M253" s="191">
        <v>44732</v>
      </c>
      <c r="N253" s="240">
        <v>44732</v>
      </c>
      <c r="O253" s="277" t="s">
        <v>358</v>
      </c>
    </row>
    <row r="254" spans="1:15" s="104" customFormat="1" ht="19.5" customHeight="1" outlineLevel="2">
      <c r="A254" s="140"/>
      <c r="B254" s="318" t="s">
        <v>1205</v>
      </c>
      <c r="C254" s="216" t="s">
        <v>1220</v>
      </c>
      <c r="D254" s="216" t="s">
        <v>1221</v>
      </c>
      <c r="E254" s="683">
        <v>80</v>
      </c>
      <c r="F254" s="684" t="s">
        <v>1</v>
      </c>
      <c r="G254" s="684" t="s">
        <v>347</v>
      </c>
      <c r="H254" s="685" t="s">
        <v>402</v>
      </c>
      <c r="I254" s="686">
        <v>45280</v>
      </c>
      <c r="J254" s="240" t="s">
        <v>357</v>
      </c>
      <c r="K254" s="240" t="s">
        <v>357</v>
      </c>
      <c r="L254" s="240" t="s">
        <v>357</v>
      </c>
      <c r="M254" s="687">
        <v>45280</v>
      </c>
      <c r="N254" s="240">
        <v>45280</v>
      </c>
      <c r="O254" s="277" t="s">
        <v>358</v>
      </c>
    </row>
    <row r="255" spans="1:15" s="107" customFormat="1" ht="12.75" customHeight="1" outlineLevel="1">
      <c r="A255" s="241"/>
      <c r="B255" s="242" t="s">
        <v>1225</v>
      </c>
      <c r="C255" s="692">
        <f>COUNTA(B195:B254)</f>
        <v>60</v>
      </c>
      <c r="D255" s="242" t="s">
        <v>1226</v>
      </c>
      <c r="E255" s="195">
        <f>SUM(E195:E254)</f>
        <v>2829</v>
      </c>
      <c r="F255" s="242"/>
      <c r="G255" s="242"/>
      <c r="H255" s="693"/>
      <c r="I255" s="694"/>
      <c r="J255" s="400"/>
      <c r="K255" s="400"/>
      <c r="L255" s="400"/>
      <c r="M255" s="695"/>
      <c r="N255" s="696"/>
      <c r="O255" s="697"/>
    </row>
    <row r="256" spans="1:15" s="104" customFormat="1" ht="12" outlineLevel="2">
      <c r="A256" s="143" t="s">
        <v>1227</v>
      </c>
      <c r="B256" s="318" t="s">
        <v>1228</v>
      </c>
      <c r="C256" s="215" t="s">
        <v>1229</v>
      </c>
      <c r="D256" s="216" t="s">
        <v>1230</v>
      </c>
      <c r="E256" s="679">
        <v>15</v>
      </c>
      <c r="F256" s="216" t="s">
        <v>1</v>
      </c>
      <c r="G256" s="216" t="s">
        <v>371</v>
      </c>
      <c r="H256" s="219">
        <v>2013</v>
      </c>
      <c r="I256" s="402" t="s">
        <v>357</v>
      </c>
      <c r="J256" s="240">
        <v>44439</v>
      </c>
      <c r="K256" s="240">
        <v>44805</v>
      </c>
      <c r="L256" s="240">
        <v>44805</v>
      </c>
      <c r="M256" s="191">
        <v>44805</v>
      </c>
      <c r="N256" s="199">
        <v>44805</v>
      </c>
      <c r="O256" s="277" t="s">
        <v>374</v>
      </c>
    </row>
    <row r="257" spans="1:15" s="104" customFormat="1" ht="12" outlineLevel="2">
      <c r="A257" s="143"/>
      <c r="B257" s="318" t="s">
        <v>1234</v>
      </c>
      <c r="C257" s="215" t="s">
        <v>1235</v>
      </c>
      <c r="D257" s="216" t="s">
        <v>1236</v>
      </c>
      <c r="E257" s="679">
        <v>80</v>
      </c>
      <c r="F257" s="216" t="s">
        <v>1</v>
      </c>
      <c r="G257" s="216" t="s">
        <v>347</v>
      </c>
      <c r="H257" s="219">
        <v>2011</v>
      </c>
      <c r="I257" s="402" t="s">
        <v>357</v>
      </c>
      <c r="J257" s="240">
        <v>44561</v>
      </c>
      <c r="K257" s="240">
        <v>44652</v>
      </c>
      <c r="L257" s="240">
        <v>44652</v>
      </c>
      <c r="M257" s="191">
        <v>44652</v>
      </c>
      <c r="N257" s="199">
        <v>44957</v>
      </c>
      <c r="O257" s="277" t="s">
        <v>374</v>
      </c>
    </row>
    <row r="258" spans="1:15" s="104" customFormat="1" ht="19.5" customHeight="1" outlineLevel="2">
      <c r="A258" s="143"/>
      <c r="B258" s="318" t="s">
        <v>1234</v>
      </c>
      <c r="C258" s="215" t="s">
        <v>1240</v>
      </c>
      <c r="D258" s="216" t="s">
        <v>1241</v>
      </c>
      <c r="E258" s="679">
        <v>78</v>
      </c>
      <c r="F258" s="216" t="s">
        <v>1</v>
      </c>
      <c r="G258" s="216" t="s">
        <v>347</v>
      </c>
      <c r="H258" s="219">
        <v>2013</v>
      </c>
      <c r="I258" s="402" t="s">
        <v>357</v>
      </c>
      <c r="J258" s="240">
        <v>44621</v>
      </c>
      <c r="K258" s="240">
        <v>44621</v>
      </c>
      <c r="L258" s="240">
        <v>44774</v>
      </c>
      <c r="M258" s="191">
        <v>44774</v>
      </c>
      <c r="N258" s="199">
        <v>44805</v>
      </c>
      <c r="O258" s="277" t="s">
        <v>374</v>
      </c>
    </row>
    <row r="259" spans="1:15" s="104" customFormat="1" ht="19.5" customHeight="1" outlineLevel="2">
      <c r="A259" s="143"/>
      <c r="B259" s="318" t="s">
        <v>1245</v>
      </c>
      <c r="C259" s="215" t="s">
        <v>1264</v>
      </c>
      <c r="D259" s="216" t="s">
        <v>1265</v>
      </c>
      <c r="E259" s="679">
        <v>80</v>
      </c>
      <c r="F259" s="216" t="s">
        <v>1</v>
      </c>
      <c r="G259" s="216" t="s">
        <v>347</v>
      </c>
      <c r="H259" s="219">
        <v>2013</v>
      </c>
      <c r="I259" s="402" t="s">
        <v>357</v>
      </c>
      <c r="J259" s="240">
        <v>44805</v>
      </c>
      <c r="K259" s="240">
        <v>44805</v>
      </c>
      <c r="L259" s="240">
        <v>44805</v>
      </c>
      <c r="M259" s="191">
        <v>44924</v>
      </c>
      <c r="N259" s="199">
        <v>44924</v>
      </c>
      <c r="O259" s="277" t="s">
        <v>374</v>
      </c>
    </row>
    <row r="260" spans="1:15" s="104" customFormat="1" ht="19.5" customHeight="1" outlineLevel="2">
      <c r="A260" s="143"/>
      <c r="B260" s="324" t="s">
        <v>1245</v>
      </c>
      <c r="C260" s="215" t="s">
        <v>1266</v>
      </c>
      <c r="D260" s="228" t="s">
        <v>1267</v>
      </c>
      <c r="E260" s="720">
        <v>32</v>
      </c>
      <c r="F260" s="227" t="s">
        <v>1</v>
      </c>
      <c r="G260" s="216" t="s">
        <v>371</v>
      </c>
      <c r="H260" s="216" t="s">
        <v>409</v>
      </c>
      <c r="I260" s="402" t="s">
        <v>357</v>
      </c>
      <c r="J260" s="240">
        <v>44805</v>
      </c>
      <c r="K260" s="240">
        <v>44805</v>
      </c>
      <c r="L260" s="240">
        <v>44805</v>
      </c>
      <c r="M260" s="191">
        <v>44895</v>
      </c>
      <c r="N260" s="199">
        <v>44895</v>
      </c>
      <c r="O260" s="277" t="s">
        <v>374</v>
      </c>
    </row>
    <row r="261" spans="1:15" s="104" customFormat="1" ht="19.5" customHeight="1" outlineLevel="2">
      <c r="A261" s="143"/>
      <c r="B261" s="324" t="s">
        <v>1245</v>
      </c>
      <c r="C261" s="215" t="s">
        <v>1266</v>
      </c>
      <c r="D261" s="216" t="s">
        <v>1272</v>
      </c>
      <c r="E261" s="720">
        <v>60</v>
      </c>
      <c r="F261" s="227" t="s">
        <v>1</v>
      </c>
      <c r="G261" s="216" t="s">
        <v>347</v>
      </c>
      <c r="H261" s="216" t="s">
        <v>409</v>
      </c>
      <c r="I261" s="402" t="s">
        <v>357</v>
      </c>
      <c r="J261" s="240">
        <v>44473</v>
      </c>
      <c r="K261" s="240">
        <v>44655</v>
      </c>
      <c r="L261" s="240">
        <v>44690</v>
      </c>
      <c r="M261" s="191">
        <v>44837</v>
      </c>
      <c r="N261" s="199">
        <v>44865</v>
      </c>
      <c r="O261" s="277" t="s">
        <v>385</v>
      </c>
    </row>
    <row r="262" spans="1:15" s="104" customFormat="1" ht="19.5" customHeight="1" outlineLevel="2">
      <c r="A262" s="143"/>
      <c r="B262" s="324" t="s">
        <v>1245</v>
      </c>
      <c r="C262" s="215" t="s">
        <v>1246</v>
      </c>
      <c r="D262" s="216" t="s">
        <v>1277</v>
      </c>
      <c r="E262" s="720">
        <v>80</v>
      </c>
      <c r="F262" s="227" t="s">
        <v>1</v>
      </c>
      <c r="G262" s="216" t="s">
        <v>347</v>
      </c>
      <c r="H262" s="216" t="s">
        <v>409</v>
      </c>
      <c r="I262" s="402" t="s">
        <v>357</v>
      </c>
      <c r="J262" s="240">
        <v>44408</v>
      </c>
      <c r="K262" s="240">
        <v>44469</v>
      </c>
      <c r="L262" s="240">
        <v>44480</v>
      </c>
      <c r="M262" s="191">
        <v>44872</v>
      </c>
      <c r="N262" s="199">
        <v>44872</v>
      </c>
      <c r="O262" s="277" t="s">
        <v>374</v>
      </c>
    </row>
    <row r="263" spans="1:15" s="104" customFormat="1" ht="19.5" customHeight="1" outlineLevel="2">
      <c r="A263" s="143"/>
      <c r="B263" s="324" t="s">
        <v>1245</v>
      </c>
      <c r="C263" s="215" t="s">
        <v>1266</v>
      </c>
      <c r="D263" s="216" t="s">
        <v>1278</v>
      </c>
      <c r="E263" s="720">
        <v>77</v>
      </c>
      <c r="F263" s="227" t="s">
        <v>392</v>
      </c>
      <c r="G263" s="216" t="s">
        <v>395</v>
      </c>
      <c r="H263" s="216" t="s">
        <v>409</v>
      </c>
      <c r="I263" s="686" t="s">
        <v>357</v>
      </c>
      <c r="J263" s="240">
        <v>44607</v>
      </c>
      <c r="K263" s="240">
        <v>44607</v>
      </c>
      <c r="L263" s="240">
        <v>44607</v>
      </c>
      <c r="M263" s="191">
        <v>44805</v>
      </c>
      <c r="N263" s="199">
        <v>44805</v>
      </c>
      <c r="O263" s="277" t="s">
        <v>350</v>
      </c>
    </row>
    <row r="264" spans="1:15" s="104" customFormat="1" ht="19.5" customHeight="1" outlineLevel="2">
      <c r="A264" s="143"/>
      <c r="B264" s="324" t="s">
        <v>1245</v>
      </c>
      <c r="C264" s="226" t="s">
        <v>1282</v>
      </c>
      <c r="D264" s="216" t="s">
        <v>1283</v>
      </c>
      <c r="E264" s="720">
        <v>60</v>
      </c>
      <c r="F264" s="227" t="s">
        <v>392</v>
      </c>
      <c r="G264" s="216" t="s">
        <v>395</v>
      </c>
      <c r="H264" s="216" t="s">
        <v>409</v>
      </c>
      <c r="I264" s="686" t="s">
        <v>357</v>
      </c>
      <c r="J264" s="240">
        <v>44634</v>
      </c>
      <c r="K264" s="240">
        <v>44593</v>
      </c>
      <c r="L264" s="240">
        <v>44651</v>
      </c>
      <c r="M264" s="191">
        <v>44865</v>
      </c>
      <c r="N264" s="199">
        <v>44865</v>
      </c>
      <c r="O264" s="277" t="s">
        <v>374</v>
      </c>
    </row>
    <row r="265" spans="1:15" s="104" customFormat="1" ht="19.5" customHeight="1" outlineLevel="2">
      <c r="A265" s="143"/>
      <c r="B265" s="324" t="s">
        <v>1245</v>
      </c>
      <c r="C265" s="215" t="s">
        <v>1282</v>
      </c>
      <c r="D265" s="228" t="s">
        <v>1287</v>
      </c>
      <c r="E265" s="720">
        <v>80</v>
      </c>
      <c r="F265" s="222" t="s">
        <v>1</v>
      </c>
      <c r="G265" s="216" t="s">
        <v>347</v>
      </c>
      <c r="H265" s="216" t="s">
        <v>409</v>
      </c>
      <c r="I265" s="686" t="s">
        <v>357</v>
      </c>
      <c r="J265" s="240">
        <v>44866</v>
      </c>
      <c r="K265" s="240">
        <v>45016</v>
      </c>
      <c r="L265" s="240">
        <v>45016</v>
      </c>
      <c r="M265" s="191">
        <v>45016</v>
      </c>
      <c r="N265" s="199">
        <v>45016</v>
      </c>
      <c r="O265" s="277" t="s">
        <v>374</v>
      </c>
    </row>
    <row r="266" spans="1:15" s="104" customFormat="1" ht="19.5" customHeight="1" outlineLevel="2">
      <c r="A266" s="143"/>
      <c r="B266" s="324" t="s">
        <v>1245</v>
      </c>
      <c r="C266" s="215" t="s">
        <v>1246</v>
      </c>
      <c r="D266" s="217" t="s">
        <v>1260</v>
      </c>
      <c r="E266" s="720">
        <v>44</v>
      </c>
      <c r="F266" s="222" t="s">
        <v>1</v>
      </c>
      <c r="G266" s="216" t="s">
        <v>347</v>
      </c>
      <c r="H266" s="688" t="s">
        <v>402</v>
      </c>
      <c r="I266" s="240">
        <v>45317</v>
      </c>
      <c r="J266" s="240" t="s">
        <v>357</v>
      </c>
      <c r="K266" s="240" t="s">
        <v>357</v>
      </c>
      <c r="L266" s="240" t="s">
        <v>357</v>
      </c>
      <c r="M266" s="189">
        <v>45317</v>
      </c>
      <c r="N266" s="199">
        <v>44768</v>
      </c>
      <c r="O266" s="277" t="s">
        <v>358</v>
      </c>
    </row>
    <row r="267" spans="1:15" s="104" customFormat="1" ht="19.5" customHeight="1" outlineLevel="2">
      <c r="A267" s="143"/>
      <c r="B267" s="324" t="s">
        <v>1245</v>
      </c>
      <c r="C267" s="215" t="s">
        <v>1246</v>
      </c>
      <c r="D267" s="216" t="s">
        <v>1247</v>
      </c>
      <c r="E267" s="720">
        <v>8</v>
      </c>
      <c r="F267" s="222" t="s">
        <v>1</v>
      </c>
      <c r="G267" s="684" t="s">
        <v>699</v>
      </c>
      <c r="H267" s="689" t="s">
        <v>402</v>
      </c>
      <c r="I267" s="156">
        <v>44768</v>
      </c>
      <c r="J267" s="240" t="s">
        <v>357</v>
      </c>
      <c r="K267" s="240" t="s">
        <v>357</v>
      </c>
      <c r="L267" s="240" t="s">
        <v>357</v>
      </c>
      <c r="M267" s="157">
        <v>44768</v>
      </c>
      <c r="N267" s="199">
        <v>44681</v>
      </c>
      <c r="O267" s="277" t="s">
        <v>545</v>
      </c>
    </row>
    <row r="268" spans="1:15" s="104" customFormat="1" ht="19.5" customHeight="1" outlineLevel="2">
      <c r="A268" s="143"/>
      <c r="B268" s="324" t="s">
        <v>1245</v>
      </c>
      <c r="C268" s="215" t="s">
        <v>1246</v>
      </c>
      <c r="D268" s="216" t="s">
        <v>1251</v>
      </c>
      <c r="E268" s="720">
        <v>18</v>
      </c>
      <c r="F268" s="222" t="s">
        <v>1</v>
      </c>
      <c r="G268" s="684" t="s">
        <v>699</v>
      </c>
      <c r="H268" s="689" t="s">
        <v>402</v>
      </c>
      <c r="I268" s="156">
        <v>44768</v>
      </c>
      <c r="J268" s="240" t="s">
        <v>357</v>
      </c>
      <c r="K268" s="240" t="s">
        <v>357</v>
      </c>
      <c r="L268" s="240" t="s">
        <v>357</v>
      </c>
      <c r="M268" s="157">
        <v>44768</v>
      </c>
      <c r="N268" s="199">
        <v>44872</v>
      </c>
      <c r="O268" s="277" t="s">
        <v>374</v>
      </c>
    </row>
    <row r="269" spans="1:15" s="104" customFormat="1" ht="19.5" customHeight="1" outlineLevel="2">
      <c r="A269" s="143"/>
      <c r="B269" s="324" t="s">
        <v>1245</v>
      </c>
      <c r="C269" s="215" t="s">
        <v>1246</v>
      </c>
      <c r="D269" s="216" t="s">
        <v>1256</v>
      </c>
      <c r="E269" s="720">
        <v>20</v>
      </c>
      <c r="F269" s="222" t="s">
        <v>1</v>
      </c>
      <c r="G269" s="684" t="s">
        <v>699</v>
      </c>
      <c r="H269" s="689" t="s">
        <v>402</v>
      </c>
      <c r="I269" s="156">
        <v>44768</v>
      </c>
      <c r="J269" s="240" t="s">
        <v>357</v>
      </c>
      <c r="K269" s="240" t="s">
        <v>357</v>
      </c>
      <c r="L269" s="240" t="s">
        <v>357</v>
      </c>
      <c r="M269" s="157">
        <v>44768</v>
      </c>
      <c r="N269" s="199">
        <v>44924</v>
      </c>
      <c r="O269" s="277" t="s">
        <v>374</v>
      </c>
    </row>
    <row r="270" spans="1:15" s="104" customFormat="1" ht="18.600000000000001" customHeight="1" outlineLevel="2">
      <c r="A270" s="143"/>
      <c r="B270" s="324" t="s">
        <v>1245</v>
      </c>
      <c r="C270" s="215" t="s">
        <v>1246</v>
      </c>
      <c r="D270" s="216" t="s">
        <v>2892</v>
      </c>
      <c r="E270" s="720">
        <v>20</v>
      </c>
      <c r="F270" s="222" t="s">
        <v>392</v>
      </c>
      <c r="G270" s="684" t="s">
        <v>465</v>
      </c>
      <c r="H270" s="216" t="s">
        <v>402</v>
      </c>
      <c r="I270" s="199">
        <v>44714</v>
      </c>
      <c r="J270" s="240" t="s">
        <v>357</v>
      </c>
      <c r="K270" s="240" t="s">
        <v>357</v>
      </c>
      <c r="L270" s="240" t="s">
        <v>357</v>
      </c>
      <c r="M270" s="191">
        <v>44714</v>
      </c>
      <c r="N270" s="199">
        <v>44714</v>
      </c>
      <c r="O270" s="277" t="s">
        <v>350</v>
      </c>
    </row>
    <row r="271" spans="1:15" s="115" customFormat="1" ht="19.5" customHeight="1" outlineLevel="2">
      <c r="A271" s="142"/>
      <c r="B271" s="717" t="s">
        <v>1292</v>
      </c>
      <c r="C271" s="684" t="s">
        <v>1293</v>
      </c>
      <c r="D271" s="216" t="s">
        <v>1294</v>
      </c>
      <c r="E271" s="725">
        <v>80</v>
      </c>
      <c r="F271" s="684" t="s">
        <v>1</v>
      </c>
      <c r="G271" s="684" t="s">
        <v>347</v>
      </c>
      <c r="H271" s="684" t="s">
        <v>402</v>
      </c>
      <c r="I271" s="686">
        <v>45280</v>
      </c>
      <c r="J271" s="240" t="s">
        <v>357</v>
      </c>
      <c r="K271" s="240" t="s">
        <v>357</v>
      </c>
      <c r="L271" s="240" t="s">
        <v>357</v>
      </c>
      <c r="M271" s="687">
        <v>45280</v>
      </c>
      <c r="N271" s="199">
        <v>45280</v>
      </c>
      <c r="O271" s="277" t="s">
        <v>358</v>
      </c>
    </row>
    <row r="272" spans="1:15" s="115" customFormat="1" ht="19.5" customHeight="1" outlineLevel="2">
      <c r="A272" s="142"/>
      <c r="B272" s="732" t="s">
        <v>1292</v>
      </c>
      <c r="C272" s="684" t="s">
        <v>1293</v>
      </c>
      <c r="D272" s="216" t="s">
        <v>1298</v>
      </c>
      <c r="E272" s="725">
        <v>48</v>
      </c>
      <c r="F272" s="684" t="s">
        <v>1</v>
      </c>
      <c r="G272" s="684" t="s">
        <v>401</v>
      </c>
      <c r="H272" s="684" t="s">
        <v>402</v>
      </c>
      <c r="I272" s="686">
        <v>44915</v>
      </c>
      <c r="J272" s="240" t="s">
        <v>357</v>
      </c>
      <c r="K272" s="240" t="s">
        <v>357</v>
      </c>
      <c r="L272" s="240" t="s">
        <v>357</v>
      </c>
      <c r="M272" s="687">
        <v>44915</v>
      </c>
      <c r="N272" s="199">
        <v>44915</v>
      </c>
      <c r="O272" s="277" t="s">
        <v>374</v>
      </c>
    </row>
    <row r="273" spans="1:15" s="115" customFormat="1" ht="19.5" customHeight="1" outlineLevel="2">
      <c r="A273" s="142"/>
      <c r="B273" s="732" t="s">
        <v>1292</v>
      </c>
      <c r="C273" s="684" t="s">
        <v>2893</v>
      </c>
      <c r="D273" s="216" t="s">
        <v>2894</v>
      </c>
      <c r="E273" s="725">
        <v>12</v>
      </c>
      <c r="F273" s="684" t="s">
        <v>1</v>
      </c>
      <c r="G273" s="684" t="s">
        <v>465</v>
      </c>
      <c r="H273" s="684" t="s">
        <v>402</v>
      </c>
      <c r="I273" s="686">
        <v>44732</v>
      </c>
      <c r="J273" s="240" t="s">
        <v>357</v>
      </c>
      <c r="K273" s="240" t="s">
        <v>357</v>
      </c>
      <c r="L273" s="240" t="s">
        <v>357</v>
      </c>
      <c r="M273" s="687">
        <v>44732</v>
      </c>
      <c r="N273" s="199">
        <v>44915</v>
      </c>
      <c r="O273" s="277" t="s">
        <v>358</v>
      </c>
    </row>
    <row r="274" spans="1:15" s="115" customFormat="1" ht="19.5" customHeight="1" outlineLevel="2">
      <c r="A274" s="142"/>
      <c r="B274" s="732" t="s">
        <v>1302</v>
      </c>
      <c r="C274" s="684" t="s">
        <v>1303</v>
      </c>
      <c r="D274" s="216" t="s">
        <v>1304</v>
      </c>
      <c r="E274" s="725">
        <v>52</v>
      </c>
      <c r="F274" s="684" t="s">
        <v>1</v>
      </c>
      <c r="G274" s="684" t="s">
        <v>347</v>
      </c>
      <c r="H274" s="684" t="s">
        <v>348</v>
      </c>
      <c r="I274" s="240">
        <v>44605</v>
      </c>
      <c r="J274" s="240">
        <v>44605</v>
      </c>
      <c r="K274" s="240">
        <v>44605</v>
      </c>
      <c r="L274" s="240">
        <v>44970</v>
      </c>
      <c r="M274" s="687">
        <v>44970</v>
      </c>
      <c r="N274" s="199">
        <v>44970</v>
      </c>
      <c r="O274" s="277" t="s">
        <v>358</v>
      </c>
    </row>
    <row r="275" spans="1:15" s="115" customFormat="1" ht="19.5" customHeight="1" outlineLevel="2">
      <c r="A275" s="142"/>
      <c r="B275" s="732" t="s">
        <v>1302</v>
      </c>
      <c r="C275" s="684" t="s">
        <v>1309</v>
      </c>
      <c r="D275" s="216" t="s">
        <v>1310</v>
      </c>
      <c r="E275" s="725">
        <v>44</v>
      </c>
      <c r="F275" s="684" t="s">
        <v>392</v>
      </c>
      <c r="G275" s="684" t="s">
        <v>395</v>
      </c>
      <c r="H275" s="684" t="s">
        <v>409</v>
      </c>
      <c r="I275" s="686" t="s">
        <v>357</v>
      </c>
      <c r="J275" s="240">
        <v>44287</v>
      </c>
      <c r="K275" s="240">
        <v>44440</v>
      </c>
      <c r="L275" s="240">
        <v>44593</v>
      </c>
      <c r="M275" s="687">
        <v>44834</v>
      </c>
      <c r="N275" s="199">
        <v>44834</v>
      </c>
      <c r="O275" s="277" t="s">
        <v>358</v>
      </c>
    </row>
    <row r="276" spans="1:15" s="104" customFormat="1" ht="19.5" customHeight="1" outlineLevel="2">
      <c r="A276" s="143"/>
      <c r="B276" s="318" t="s">
        <v>1313</v>
      </c>
      <c r="C276" s="215" t="s">
        <v>1314</v>
      </c>
      <c r="D276" s="216" t="s">
        <v>1315</v>
      </c>
      <c r="E276" s="679">
        <v>80</v>
      </c>
      <c r="F276" s="216" t="s">
        <v>1</v>
      </c>
      <c r="G276" s="684" t="s">
        <v>347</v>
      </c>
      <c r="H276" s="219" t="s">
        <v>348</v>
      </c>
      <c r="I276" s="240">
        <v>44605</v>
      </c>
      <c r="J276" s="240">
        <v>44605</v>
      </c>
      <c r="K276" s="240">
        <v>44834</v>
      </c>
      <c r="L276" s="240">
        <v>44773</v>
      </c>
      <c r="M276" s="191">
        <v>44773</v>
      </c>
      <c r="N276" s="199">
        <v>44773</v>
      </c>
      <c r="O276" s="277" t="s">
        <v>374</v>
      </c>
    </row>
    <row r="277" spans="1:15" s="104" customFormat="1" ht="24" customHeight="1" outlineLevel="2">
      <c r="A277" s="143"/>
      <c r="B277" s="324" t="s">
        <v>1319</v>
      </c>
      <c r="C277" s="215" t="s">
        <v>1320</v>
      </c>
      <c r="D277" s="216" t="s">
        <v>1321</v>
      </c>
      <c r="E277" s="678">
        <v>80</v>
      </c>
      <c r="F277" s="216" t="s">
        <v>1</v>
      </c>
      <c r="G277" s="684" t="s">
        <v>347</v>
      </c>
      <c r="H277" s="219" t="s">
        <v>348</v>
      </c>
      <c r="I277" s="240">
        <v>44605</v>
      </c>
      <c r="J277" s="240">
        <v>44651</v>
      </c>
      <c r="K277" s="240">
        <v>44878</v>
      </c>
      <c r="L277" s="240">
        <v>44878</v>
      </c>
      <c r="M277" s="191">
        <v>44878</v>
      </c>
      <c r="N277" s="199">
        <v>44918</v>
      </c>
      <c r="O277" s="277" t="s">
        <v>374</v>
      </c>
    </row>
    <row r="278" spans="1:15" s="104" customFormat="1" ht="19.5" customHeight="1" outlineLevel="2">
      <c r="A278" s="143"/>
      <c r="B278" s="324" t="s">
        <v>1326</v>
      </c>
      <c r="C278" s="215" t="s">
        <v>1327</v>
      </c>
      <c r="D278" s="216" t="s">
        <v>1328</v>
      </c>
      <c r="E278" s="720">
        <v>78</v>
      </c>
      <c r="F278" s="222" t="s">
        <v>1</v>
      </c>
      <c r="G278" s="684" t="s">
        <v>347</v>
      </c>
      <c r="H278" s="216">
        <v>2013</v>
      </c>
      <c r="I278" s="686" t="s">
        <v>357</v>
      </c>
      <c r="J278" s="240">
        <v>45139</v>
      </c>
      <c r="K278" s="240">
        <v>45169</v>
      </c>
      <c r="L278" s="240">
        <v>45046</v>
      </c>
      <c r="M278" s="191">
        <v>45046</v>
      </c>
      <c r="N278" s="199">
        <v>45201</v>
      </c>
      <c r="O278" s="277" t="s">
        <v>358</v>
      </c>
    </row>
    <row r="279" spans="1:15" s="104" customFormat="1" ht="24" customHeight="1" outlineLevel="2">
      <c r="A279" s="143"/>
      <c r="B279" s="319" t="s">
        <v>1326</v>
      </c>
      <c r="C279" s="215" t="s">
        <v>1327</v>
      </c>
      <c r="D279" s="216" t="s">
        <v>1333</v>
      </c>
      <c r="E279" s="679">
        <v>68</v>
      </c>
      <c r="F279" s="216" t="s">
        <v>1</v>
      </c>
      <c r="G279" s="684" t="s">
        <v>347</v>
      </c>
      <c r="H279" s="219">
        <v>2013</v>
      </c>
      <c r="I279" s="686" t="s">
        <v>357</v>
      </c>
      <c r="J279" s="240">
        <v>44469</v>
      </c>
      <c r="K279" s="240">
        <v>44592</v>
      </c>
      <c r="L279" s="240">
        <v>44774</v>
      </c>
      <c r="M279" s="191">
        <v>44774</v>
      </c>
      <c r="N279" s="199">
        <v>44824</v>
      </c>
      <c r="O279" s="277" t="s">
        <v>374</v>
      </c>
    </row>
    <row r="280" spans="1:15" s="115" customFormat="1" ht="19.5" customHeight="1" outlineLevel="2">
      <c r="A280" s="142"/>
      <c r="B280" s="680" t="s">
        <v>1337</v>
      </c>
      <c r="C280" s="684" t="s">
        <v>1338</v>
      </c>
      <c r="D280" s="216" t="s">
        <v>1339</v>
      </c>
      <c r="E280" s="683">
        <v>80</v>
      </c>
      <c r="F280" s="684" t="s">
        <v>1</v>
      </c>
      <c r="G280" s="684" t="s">
        <v>347</v>
      </c>
      <c r="H280" s="685" t="s">
        <v>409</v>
      </c>
      <c r="I280" s="686" t="s">
        <v>357</v>
      </c>
      <c r="J280" s="240">
        <v>44652</v>
      </c>
      <c r="K280" s="240">
        <v>44699</v>
      </c>
      <c r="L280" s="240">
        <v>44699</v>
      </c>
      <c r="M280" s="687">
        <v>44828</v>
      </c>
      <c r="N280" s="199">
        <v>44828</v>
      </c>
      <c r="O280" s="277" t="s">
        <v>374</v>
      </c>
    </row>
    <row r="281" spans="1:15" s="104" customFormat="1" ht="19.5" customHeight="1" outlineLevel="2">
      <c r="A281" s="143"/>
      <c r="B281" s="318" t="s">
        <v>1337</v>
      </c>
      <c r="C281" s="215" t="s">
        <v>2895</v>
      </c>
      <c r="D281" s="216" t="s">
        <v>2896</v>
      </c>
      <c r="E281" s="679">
        <v>62</v>
      </c>
      <c r="F281" s="216" t="s">
        <v>1</v>
      </c>
      <c r="G281" s="684" t="s">
        <v>347</v>
      </c>
      <c r="H281" s="219" t="s">
        <v>409</v>
      </c>
      <c r="I281" s="686" t="s">
        <v>357</v>
      </c>
      <c r="J281" s="240">
        <v>44651</v>
      </c>
      <c r="K281" s="240">
        <v>44651</v>
      </c>
      <c r="L281" s="240">
        <v>44651</v>
      </c>
      <c r="M281" s="191">
        <v>44805</v>
      </c>
      <c r="N281" s="199">
        <v>44805</v>
      </c>
      <c r="O281" s="277" t="s">
        <v>350</v>
      </c>
    </row>
    <row r="282" spans="1:15" s="104" customFormat="1" ht="19.5" customHeight="1" outlineLevel="2">
      <c r="A282" s="143"/>
      <c r="B282" s="318" t="s">
        <v>1337</v>
      </c>
      <c r="C282" s="215" t="s">
        <v>1343</v>
      </c>
      <c r="D282" s="216" t="s">
        <v>2897</v>
      </c>
      <c r="E282" s="679">
        <v>60</v>
      </c>
      <c r="F282" s="216" t="s">
        <v>1</v>
      </c>
      <c r="G282" s="684" t="s">
        <v>347</v>
      </c>
      <c r="H282" s="219" t="s">
        <v>348</v>
      </c>
      <c r="I282" s="240">
        <v>44605</v>
      </c>
      <c r="J282" s="240">
        <v>44605</v>
      </c>
      <c r="K282" s="240">
        <v>44605</v>
      </c>
      <c r="L282" s="240">
        <v>44834</v>
      </c>
      <c r="M282" s="191">
        <v>44712</v>
      </c>
      <c r="N282" s="199">
        <v>44927</v>
      </c>
      <c r="O282" s="277" t="s">
        <v>358</v>
      </c>
    </row>
    <row r="283" spans="1:15" s="104" customFormat="1" ht="19.5" customHeight="1" outlineLevel="2">
      <c r="A283" s="143"/>
      <c r="B283" s="387" t="s">
        <v>1337</v>
      </c>
      <c r="C283" s="220" t="s">
        <v>1343</v>
      </c>
      <c r="D283" s="216" t="s">
        <v>1344</v>
      </c>
      <c r="E283" s="733">
        <v>1</v>
      </c>
      <c r="F283" s="224" t="s">
        <v>1</v>
      </c>
      <c r="G283" s="684" t="s">
        <v>699</v>
      </c>
      <c r="H283" s="222" t="s">
        <v>402</v>
      </c>
      <c r="I283" s="198">
        <v>44732</v>
      </c>
      <c r="J283" s="240" t="s">
        <v>357</v>
      </c>
      <c r="K283" s="240" t="s">
        <v>357</v>
      </c>
      <c r="L283" s="240" t="s">
        <v>357</v>
      </c>
      <c r="M283" s="190">
        <v>44732</v>
      </c>
      <c r="N283" s="199">
        <v>45016</v>
      </c>
      <c r="O283" s="277" t="s">
        <v>358</v>
      </c>
    </row>
    <row r="284" spans="1:15" s="104" customFormat="1" ht="19.5" customHeight="1" outlineLevel="2">
      <c r="A284" s="143"/>
      <c r="B284" s="387" t="s">
        <v>1337</v>
      </c>
      <c r="C284" s="220" t="s">
        <v>1343</v>
      </c>
      <c r="D284" s="216" t="s">
        <v>1344</v>
      </c>
      <c r="E284" s="733">
        <v>2</v>
      </c>
      <c r="F284" s="224" t="s">
        <v>1</v>
      </c>
      <c r="G284" s="684" t="s">
        <v>699</v>
      </c>
      <c r="H284" s="222" t="s">
        <v>402</v>
      </c>
      <c r="I284" s="198">
        <v>44732</v>
      </c>
      <c r="J284" s="240" t="s">
        <v>357</v>
      </c>
      <c r="K284" s="240" t="s">
        <v>357</v>
      </c>
      <c r="L284" s="240" t="s">
        <v>357</v>
      </c>
      <c r="M284" s="190">
        <v>44732</v>
      </c>
      <c r="N284" s="199">
        <v>45016</v>
      </c>
      <c r="O284" s="277" t="s">
        <v>358</v>
      </c>
    </row>
    <row r="285" spans="1:15" s="115" customFormat="1" ht="19.5" customHeight="1" outlineLevel="2">
      <c r="A285" s="142"/>
      <c r="B285" s="734" t="s">
        <v>1337</v>
      </c>
      <c r="C285" s="681" t="s">
        <v>1343</v>
      </c>
      <c r="D285" s="216" t="s">
        <v>2898</v>
      </c>
      <c r="E285" s="725">
        <v>25</v>
      </c>
      <c r="F285" s="716" t="s">
        <v>1</v>
      </c>
      <c r="G285" s="684" t="s">
        <v>401</v>
      </c>
      <c r="H285" s="684" t="s">
        <v>402</v>
      </c>
      <c r="I285" s="686">
        <v>44915</v>
      </c>
      <c r="J285" s="240" t="s">
        <v>357</v>
      </c>
      <c r="K285" s="240" t="s">
        <v>357</v>
      </c>
      <c r="L285" s="240" t="s">
        <v>357</v>
      </c>
      <c r="M285" s="687">
        <v>44915</v>
      </c>
      <c r="N285" s="199">
        <v>44712</v>
      </c>
      <c r="O285" s="277" t="s">
        <v>350</v>
      </c>
    </row>
    <row r="286" spans="1:15" s="115" customFormat="1" ht="19.5" customHeight="1" outlineLevel="2">
      <c r="A286" s="142"/>
      <c r="B286" s="734" t="s">
        <v>1350</v>
      </c>
      <c r="C286" s="681" t="s">
        <v>1351</v>
      </c>
      <c r="D286" s="216" t="s">
        <v>1352</v>
      </c>
      <c r="E286" s="725">
        <v>60</v>
      </c>
      <c r="F286" s="716" t="s">
        <v>1</v>
      </c>
      <c r="G286" s="684" t="s">
        <v>347</v>
      </c>
      <c r="H286" s="684">
        <v>2013</v>
      </c>
      <c r="I286" s="240" t="s">
        <v>357</v>
      </c>
      <c r="J286" s="240">
        <v>44866</v>
      </c>
      <c r="K286" s="240">
        <v>44866</v>
      </c>
      <c r="L286" s="240">
        <v>44804</v>
      </c>
      <c r="M286" s="687">
        <v>44804</v>
      </c>
      <c r="N286" s="199">
        <v>45199</v>
      </c>
      <c r="O286" s="277" t="s">
        <v>358</v>
      </c>
    </row>
    <row r="287" spans="1:15" s="115" customFormat="1" ht="19.5" customHeight="1" outlineLevel="2">
      <c r="A287" s="142"/>
      <c r="B287" s="734" t="s">
        <v>1357</v>
      </c>
      <c r="C287" s="681" t="s">
        <v>1358</v>
      </c>
      <c r="D287" s="216" t="s">
        <v>1359</v>
      </c>
      <c r="E287" s="725">
        <v>80</v>
      </c>
      <c r="F287" s="716" t="s">
        <v>1</v>
      </c>
      <c r="G287" s="684" t="s">
        <v>347</v>
      </c>
      <c r="H287" s="684">
        <v>2013</v>
      </c>
      <c r="I287" s="240" t="s">
        <v>357</v>
      </c>
      <c r="J287" s="240">
        <v>44927</v>
      </c>
      <c r="K287" s="240">
        <v>44927</v>
      </c>
      <c r="L287" s="240">
        <v>44927</v>
      </c>
      <c r="M287" s="687">
        <v>45110</v>
      </c>
      <c r="N287" s="199">
        <v>45110</v>
      </c>
      <c r="O287" s="277" t="s">
        <v>358</v>
      </c>
    </row>
    <row r="288" spans="1:15" s="104" customFormat="1" ht="18.600000000000001" customHeight="1" outlineLevel="2">
      <c r="A288" s="143"/>
      <c r="B288" s="324" t="s">
        <v>1357</v>
      </c>
      <c r="C288" s="215" t="s">
        <v>2899</v>
      </c>
      <c r="D288" s="216" t="s">
        <v>2900</v>
      </c>
      <c r="E288" s="678">
        <v>10</v>
      </c>
      <c r="F288" s="216" t="s">
        <v>1</v>
      </c>
      <c r="G288" s="684" t="s">
        <v>465</v>
      </c>
      <c r="H288" s="219" t="s">
        <v>402</v>
      </c>
      <c r="I288" s="199">
        <v>44714</v>
      </c>
      <c r="J288" s="240" t="s">
        <v>357</v>
      </c>
      <c r="K288" s="240" t="s">
        <v>357</v>
      </c>
      <c r="L288" s="240" t="s">
        <v>357</v>
      </c>
      <c r="M288" s="191">
        <v>44714</v>
      </c>
      <c r="N288" s="199">
        <v>44714</v>
      </c>
      <c r="O288" s="277" t="s">
        <v>358</v>
      </c>
    </row>
    <row r="289" spans="1:15" s="115" customFormat="1" ht="29.25" outlineLevel="2">
      <c r="A289" s="142"/>
      <c r="B289" s="698" t="s">
        <v>1363</v>
      </c>
      <c r="C289" s="684" t="s">
        <v>506</v>
      </c>
      <c r="D289" s="216" t="s">
        <v>1364</v>
      </c>
      <c r="E289" s="683">
        <v>34</v>
      </c>
      <c r="F289" s="684" t="s">
        <v>1</v>
      </c>
      <c r="G289" s="684" t="s">
        <v>401</v>
      </c>
      <c r="H289" s="684" t="s">
        <v>402</v>
      </c>
      <c r="I289" s="686">
        <v>44915</v>
      </c>
      <c r="J289" s="240" t="s">
        <v>357</v>
      </c>
      <c r="K289" s="240" t="s">
        <v>357</v>
      </c>
      <c r="L289" s="240" t="s">
        <v>357</v>
      </c>
      <c r="M289" s="687">
        <v>44915</v>
      </c>
      <c r="N289" s="199">
        <v>44915</v>
      </c>
      <c r="O289" s="277" t="s">
        <v>358</v>
      </c>
    </row>
    <row r="290" spans="1:15" s="115" customFormat="1" ht="19.5" outlineLevel="2">
      <c r="A290" s="142"/>
      <c r="B290" s="698" t="s">
        <v>1363</v>
      </c>
      <c r="C290" s="684" t="s">
        <v>506</v>
      </c>
      <c r="D290" s="216" t="s">
        <v>1368</v>
      </c>
      <c r="E290" s="683">
        <v>80</v>
      </c>
      <c r="F290" s="684" t="s">
        <v>392</v>
      </c>
      <c r="G290" s="216" t="s">
        <v>395</v>
      </c>
      <c r="H290" s="688" t="s">
        <v>402</v>
      </c>
      <c r="I290" s="240">
        <v>45326</v>
      </c>
      <c r="J290" s="240" t="s">
        <v>357</v>
      </c>
      <c r="K290" s="240" t="s">
        <v>357</v>
      </c>
      <c r="L290" s="240" t="s">
        <v>357</v>
      </c>
      <c r="M290" s="189">
        <v>45326</v>
      </c>
      <c r="N290" s="199">
        <v>45326</v>
      </c>
      <c r="O290" s="277" t="s">
        <v>358</v>
      </c>
    </row>
    <row r="291" spans="1:15" s="115" customFormat="1" ht="29.25" outlineLevel="2">
      <c r="A291" s="142"/>
      <c r="B291" s="698" t="s">
        <v>1372</v>
      </c>
      <c r="C291" s="684" t="s">
        <v>2901</v>
      </c>
      <c r="D291" s="216" t="s">
        <v>1374</v>
      </c>
      <c r="E291" s="683">
        <v>8</v>
      </c>
      <c r="F291" s="684" t="s">
        <v>392</v>
      </c>
      <c r="G291" s="684" t="s">
        <v>699</v>
      </c>
      <c r="H291" s="684" t="s">
        <v>402</v>
      </c>
      <c r="I291" s="686">
        <v>44732</v>
      </c>
      <c r="J291" s="240" t="s">
        <v>357</v>
      </c>
      <c r="K291" s="240" t="s">
        <v>357</v>
      </c>
      <c r="L291" s="240" t="s">
        <v>357</v>
      </c>
      <c r="M291" s="687">
        <v>44732</v>
      </c>
      <c r="N291" s="199">
        <v>44732</v>
      </c>
      <c r="O291" s="277" t="s">
        <v>358</v>
      </c>
    </row>
    <row r="292" spans="1:15" s="104" customFormat="1" ht="48.75" outlineLevel="2">
      <c r="A292" s="143"/>
      <c r="B292" s="318" t="s">
        <v>1372</v>
      </c>
      <c r="C292" s="215" t="s">
        <v>1373</v>
      </c>
      <c r="D292" s="216" t="s">
        <v>1382</v>
      </c>
      <c r="E292" s="679">
        <v>3</v>
      </c>
      <c r="F292" s="684" t="s">
        <v>392</v>
      </c>
      <c r="G292" s="684" t="s">
        <v>465</v>
      </c>
      <c r="H292" s="219" t="s">
        <v>402</v>
      </c>
      <c r="I292" s="199">
        <v>44732</v>
      </c>
      <c r="J292" s="240" t="s">
        <v>357</v>
      </c>
      <c r="K292" s="240" t="s">
        <v>357</v>
      </c>
      <c r="L292" s="240" t="s">
        <v>357</v>
      </c>
      <c r="M292" s="191">
        <v>44732</v>
      </c>
      <c r="N292" s="199">
        <v>44732</v>
      </c>
      <c r="O292" s="277" t="s">
        <v>358</v>
      </c>
    </row>
    <row r="293" spans="1:15" s="104" customFormat="1" ht="12" outlineLevel="2">
      <c r="A293" s="143"/>
      <c r="B293" s="318" t="s">
        <v>1372</v>
      </c>
      <c r="C293" s="215" t="s">
        <v>1373</v>
      </c>
      <c r="D293" s="216" t="s">
        <v>1378</v>
      </c>
      <c r="E293" s="679">
        <v>83</v>
      </c>
      <c r="F293" s="216" t="s">
        <v>1</v>
      </c>
      <c r="G293" s="684" t="s">
        <v>347</v>
      </c>
      <c r="H293" s="688" t="s">
        <v>402</v>
      </c>
      <c r="I293" s="240">
        <v>45317</v>
      </c>
      <c r="J293" s="240" t="s">
        <v>357</v>
      </c>
      <c r="K293" s="240" t="s">
        <v>357</v>
      </c>
      <c r="L293" s="240" t="s">
        <v>357</v>
      </c>
      <c r="M293" s="189">
        <v>45317</v>
      </c>
      <c r="N293" s="199">
        <v>44952</v>
      </c>
      <c r="O293" s="277" t="s">
        <v>358</v>
      </c>
    </row>
    <row r="294" spans="1:15" s="104" customFormat="1" ht="29.25" outlineLevel="2">
      <c r="A294" s="143"/>
      <c r="B294" s="318" t="s">
        <v>1372</v>
      </c>
      <c r="C294" s="215" t="s">
        <v>1373</v>
      </c>
      <c r="D294" s="216" t="s">
        <v>1374</v>
      </c>
      <c r="E294" s="679">
        <v>12</v>
      </c>
      <c r="F294" s="684" t="s">
        <v>392</v>
      </c>
      <c r="G294" s="684" t="s">
        <v>401</v>
      </c>
      <c r="H294" s="689" t="s">
        <v>402</v>
      </c>
      <c r="I294" s="240">
        <v>44952</v>
      </c>
      <c r="J294" s="240" t="s">
        <v>357</v>
      </c>
      <c r="K294" s="240" t="s">
        <v>357</v>
      </c>
      <c r="L294" s="240" t="s">
        <v>357</v>
      </c>
      <c r="M294" s="189">
        <v>44952</v>
      </c>
      <c r="N294" s="199">
        <v>44732</v>
      </c>
      <c r="O294" s="277" t="s">
        <v>358</v>
      </c>
    </row>
    <row r="295" spans="1:15" s="115" customFormat="1" ht="18" customHeight="1" outlineLevel="2">
      <c r="A295" s="142"/>
      <c r="B295" s="680" t="s">
        <v>1388</v>
      </c>
      <c r="C295" s="681" t="s">
        <v>1389</v>
      </c>
      <c r="D295" s="684" t="s">
        <v>1390</v>
      </c>
      <c r="E295" s="683">
        <v>8</v>
      </c>
      <c r="F295" s="684" t="s">
        <v>1</v>
      </c>
      <c r="G295" s="684" t="s">
        <v>699</v>
      </c>
      <c r="H295" s="685" t="s">
        <v>402</v>
      </c>
      <c r="I295" s="686">
        <v>44732</v>
      </c>
      <c r="J295" s="240" t="s">
        <v>357</v>
      </c>
      <c r="K295" s="240" t="s">
        <v>357</v>
      </c>
      <c r="L295" s="240" t="s">
        <v>357</v>
      </c>
      <c r="M295" s="687">
        <v>44732</v>
      </c>
      <c r="N295" s="199">
        <v>44732</v>
      </c>
      <c r="O295" s="277" t="s">
        <v>374</v>
      </c>
    </row>
    <row r="296" spans="1:15" s="115" customFormat="1" ht="21" customHeight="1" outlineLevel="2">
      <c r="A296" s="142"/>
      <c r="B296" s="680" t="s">
        <v>1388</v>
      </c>
      <c r="C296" s="681" t="s">
        <v>1389</v>
      </c>
      <c r="D296" s="684" t="s">
        <v>1390</v>
      </c>
      <c r="E296" s="683">
        <v>26</v>
      </c>
      <c r="F296" s="684" t="s">
        <v>1</v>
      </c>
      <c r="G296" s="684" t="s">
        <v>465</v>
      </c>
      <c r="H296" s="685" t="s">
        <v>402</v>
      </c>
      <c r="I296" s="686">
        <v>44732</v>
      </c>
      <c r="J296" s="240" t="s">
        <v>357</v>
      </c>
      <c r="K296" s="240" t="s">
        <v>357</v>
      </c>
      <c r="L296" s="240" t="s">
        <v>357</v>
      </c>
      <c r="M296" s="687">
        <v>44732</v>
      </c>
      <c r="N296" s="199">
        <v>44732</v>
      </c>
      <c r="O296" s="277" t="s">
        <v>374</v>
      </c>
    </row>
    <row r="297" spans="1:15" s="115" customFormat="1" ht="25.35" customHeight="1" outlineLevel="2">
      <c r="A297" s="142"/>
      <c r="B297" s="680" t="s">
        <v>1388</v>
      </c>
      <c r="C297" s="681" t="s">
        <v>1389</v>
      </c>
      <c r="D297" s="684" t="s">
        <v>1394</v>
      </c>
      <c r="E297" s="683">
        <v>48</v>
      </c>
      <c r="F297" s="684" t="s">
        <v>1</v>
      </c>
      <c r="G297" s="684" t="s">
        <v>401</v>
      </c>
      <c r="H297" s="685" t="s">
        <v>402</v>
      </c>
      <c r="I297" s="686">
        <v>44915</v>
      </c>
      <c r="J297" s="240" t="s">
        <v>357</v>
      </c>
      <c r="K297" s="240" t="s">
        <v>357</v>
      </c>
      <c r="L297" s="240" t="s">
        <v>357</v>
      </c>
      <c r="M297" s="687">
        <v>44915</v>
      </c>
      <c r="N297" s="199">
        <v>44915</v>
      </c>
      <c r="O297" s="277" t="s">
        <v>374</v>
      </c>
    </row>
    <row r="298" spans="1:15" s="115" customFormat="1" ht="18" customHeight="1" outlineLevel="2">
      <c r="A298" s="142"/>
      <c r="B298" s="680" t="s">
        <v>1388</v>
      </c>
      <c r="C298" s="681" t="s">
        <v>2902</v>
      </c>
      <c r="D298" s="684" t="s">
        <v>2903</v>
      </c>
      <c r="E298" s="683">
        <v>80</v>
      </c>
      <c r="F298" s="684" t="s">
        <v>1</v>
      </c>
      <c r="G298" s="684" t="s">
        <v>347</v>
      </c>
      <c r="H298" s="685">
        <v>2013</v>
      </c>
      <c r="I298" s="240" t="s">
        <v>357</v>
      </c>
      <c r="J298" s="240">
        <v>44469</v>
      </c>
      <c r="K298" s="240">
        <v>44697</v>
      </c>
      <c r="L298" s="240">
        <v>44697</v>
      </c>
      <c r="M298" s="687">
        <v>44697</v>
      </c>
      <c r="N298" s="199">
        <v>44697</v>
      </c>
      <c r="O298" s="277" t="s">
        <v>350</v>
      </c>
    </row>
    <row r="299" spans="1:15" s="107" customFormat="1" ht="12.75" customHeight="1" outlineLevel="1">
      <c r="A299" s="241"/>
      <c r="B299" s="242" t="s">
        <v>1399</v>
      </c>
      <c r="C299" s="692">
        <f>COUNTA(B256:B298)</f>
        <v>43</v>
      </c>
      <c r="D299" s="242" t="s">
        <v>1400</v>
      </c>
      <c r="E299" s="195">
        <f>SUM(E256:E298)</f>
        <v>2056</v>
      </c>
      <c r="F299" s="242"/>
      <c r="G299" s="242"/>
      <c r="H299" s="693"/>
      <c r="I299" s="694"/>
      <c r="J299" s="400"/>
      <c r="K299" s="400"/>
      <c r="L299" s="400"/>
      <c r="M299" s="695"/>
      <c r="N299" s="696"/>
      <c r="O299" s="697"/>
    </row>
    <row r="300" spans="1:15" s="104" customFormat="1" ht="19.5" customHeight="1">
      <c r="A300" s="143" t="s">
        <v>1401</v>
      </c>
      <c r="B300" s="319" t="s">
        <v>1402</v>
      </c>
      <c r="C300" s="225" t="s">
        <v>1403</v>
      </c>
      <c r="D300" s="216" t="s">
        <v>1404</v>
      </c>
      <c r="E300" s="679">
        <v>32</v>
      </c>
      <c r="F300" s="216" t="s">
        <v>1</v>
      </c>
      <c r="G300" s="216" t="s">
        <v>347</v>
      </c>
      <c r="H300" s="219" t="s">
        <v>372</v>
      </c>
      <c r="I300" s="240">
        <v>45161</v>
      </c>
      <c r="J300" s="240" t="s">
        <v>357</v>
      </c>
      <c r="K300" s="240" t="s">
        <v>357</v>
      </c>
      <c r="L300" s="240">
        <v>45161</v>
      </c>
      <c r="M300" s="191">
        <v>45161</v>
      </c>
      <c r="N300" s="199">
        <v>45161</v>
      </c>
      <c r="O300" s="277" t="s">
        <v>358</v>
      </c>
    </row>
    <row r="301" spans="1:15" s="104" customFormat="1" ht="19.5" customHeight="1">
      <c r="A301" s="143"/>
      <c r="B301" s="319" t="s">
        <v>1402</v>
      </c>
      <c r="C301" s="225" t="s">
        <v>1408</v>
      </c>
      <c r="D301" s="216" t="s">
        <v>1404</v>
      </c>
      <c r="E301" s="679">
        <v>32</v>
      </c>
      <c r="F301" s="216" t="s">
        <v>1</v>
      </c>
      <c r="G301" s="216" t="s">
        <v>347</v>
      </c>
      <c r="H301" s="219" t="s">
        <v>402</v>
      </c>
      <c r="I301" s="199">
        <v>45280</v>
      </c>
      <c r="J301" s="240" t="s">
        <v>357</v>
      </c>
      <c r="K301" s="240" t="s">
        <v>357</v>
      </c>
      <c r="L301" s="240" t="s">
        <v>357</v>
      </c>
      <c r="M301" s="191">
        <v>45280</v>
      </c>
      <c r="N301" s="199">
        <v>45161</v>
      </c>
      <c r="O301" s="277" t="s">
        <v>358</v>
      </c>
    </row>
    <row r="302" spans="1:15" s="104" customFormat="1" ht="19.5" customHeight="1">
      <c r="A302" s="143"/>
      <c r="B302" s="319" t="s">
        <v>1402</v>
      </c>
      <c r="C302" s="225" t="s">
        <v>1412</v>
      </c>
      <c r="D302" s="216" t="s">
        <v>1413</v>
      </c>
      <c r="E302" s="679">
        <v>16</v>
      </c>
      <c r="F302" s="216" t="s">
        <v>1</v>
      </c>
      <c r="G302" s="216" t="s">
        <v>371</v>
      </c>
      <c r="H302" s="219" t="s">
        <v>372</v>
      </c>
      <c r="I302" s="240">
        <v>45161</v>
      </c>
      <c r="J302" s="240" t="s">
        <v>357</v>
      </c>
      <c r="K302" s="240" t="s">
        <v>357</v>
      </c>
      <c r="L302" s="240">
        <v>45161</v>
      </c>
      <c r="M302" s="191">
        <v>44957</v>
      </c>
      <c r="N302" s="199">
        <v>44957</v>
      </c>
      <c r="O302" s="277" t="s">
        <v>374</v>
      </c>
    </row>
    <row r="303" spans="1:15" s="115" customFormat="1" ht="19.5" customHeight="1">
      <c r="A303" s="142"/>
      <c r="B303" s="690" t="s">
        <v>1402</v>
      </c>
      <c r="C303" s="735" t="s">
        <v>1417</v>
      </c>
      <c r="D303" s="684" t="s">
        <v>1418</v>
      </c>
      <c r="E303" s="683">
        <v>16</v>
      </c>
      <c r="F303" s="684" t="s">
        <v>1</v>
      </c>
      <c r="G303" s="684" t="s">
        <v>371</v>
      </c>
      <c r="H303" s="685" t="s">
        <v>372</v>
      </c>
      <c r="I303" s="240">
        <v>45161</v>
      </c>
      <c r="J303" s="240" t="s">
        <v>357</v>
      </c>
      <c r="K303" s="240" t="s">
        <v>357</v>
      </c>
      <c r="L303" s="240">
        <v>45161</v>
      </c>
      <c r="M303" s="687">
        <v>44957</v>
      </c>
      <c r="N303" s="199">
        <v>44957</v>
      </c>
      <c r="O303" s="277" t="s">
        <v>374</v>
      </c>
    </row>
    <row r="304" spans="1:15" s="104" customFormat="1" ht="19.5" customHeight="1" outlineLevel="2">
      <c r="A304" s="143"/>
      <c r="B304" s="318" t="s">
        <v>1424</v>
      </c>
      <c r="C304" s="321" t="s">
        <v>1425</v>
      </c>
      <c r="D304" s="216" t="s">
        <v>1426</v>
      </c>
      <c r="E304" s="679">
        <v>39</v>
      </c>
      <c r="F304" s="222" t="s">
        <v>392</v>
      </c>
      <c r="G304" s="216" t="s">
        <v>395</v>
      </c>
      <c r="H304" s="219">
        <v>2013</v>
      </c>
      <c r="I304" s="686" t="s">
        <v>357</v>
      </c>
      <c r="J304" s="240">
        <v>44469</v>
      </c>
      <c r="K304" s="240">
        <v>44620</v>
      </c>
      <c r="L304" s="240">
        <v>44651</v>
      </c>
      <c r="M304" s="191">
        <v>44834</v>
      </c>
      <c r="N304" s="199">
        <v>44834</v>
      </c>
      <c r="O304" s="277" t="s">
        <v>350</v>
      </c>
    </row>
    <row r="305" spans="1:15" s="104" customFormat="1" ht="19.5" customHeight="1" outlineLevel="2">
      <c r="A305" s="143"/>
      <c r="B305" s="318" t="s">
        <v>1424</v>
      </c>
      <c r="C305" s="321" t="s">
        <v>1425</v>
      </c>
      <c r="D305" s="216" t="s">
        <v>1430</v>
      </c>
      <c r="E305" s="679">
        <v>41</v>
      </c>
      <c r="F305" s="216" t="s">
        <v>392</v>
      </c>
      <c r="G305" s="216" t="s">
        <v>693</v>
      </c>
      <c r="H305" s="219" t="s">
        <v>372</v>
      </c>
      <c r="I305" s="240">
        <v>45161</v>
      </c>
      <c r="J305" s="240" t="s">
        <v>357</v>
      </c>
      <c r="K305" s="240" t="s">
        <v>357</v>
      </c>
      <c r="L305" s="240">
        <v>45161</v>
      </c>
      <c r="M305" s="191">
        <v>44834</v>
      </c>
      <c r="N305" s="199">
        <v>44834</v>
      </c>
      <c r="O305" s="277" t="s">
        <v>374</v>
      </c>
    </row>
    <row r="306" spans="1:15" s="104" customFormat="1" ht="19.5" customHeight="1" outlineLevel="2">
      <c r="A306" s="143"/>
      <c r="B306" s="318" t="s">
        <v>1424</v>
      </c>
      <c r="C306" s="321" t="s">
        <v>1431</v>
      </c>
      <c r="D306" s="216" t="s">
        <v>1432</v>
      </c>
      <c r="E306" s="679">
        <v>12</v>
      </c>
      <c r="F306" s="222" t="s">
        <v>1</v>
      </c>
      <c r="G306" s="216" t="s">
        <v>371</v>
      </c>
      <c r="H306" s="219" t="s">
        <v>372</v>
      </c>
      <c r="I306" s="240">
        <v>45161</v>
      </c>
      <c r="J306" s="240" t="s">
        <v>357</v>
      </c>
      <c r="K306" s="240" t="s">
        <v>357</v>
      </c>
      <c r="L306" s="240">
        <v>45161</v>
      </c>
      <c r="M306" s="191">
        <v>45161</v>
      </c>
      <c r="N306" s="199">
        <v>45161</v>
      </c>
      <c r="O306" s="277" t="s">
        <v>374</v>
      </c>
    </row>
    <row r="307" spans="1:15" s="104" customFormat="1" ht="19.5" customHeight="1" outlineLevel="2">
      <c r="A307" s="143"/>
      <c r="B307" s="318" t="s">
        <v>1424</v>
      </c>
      <c r="C307" s="321" t="s">
        <v>1425</v>
      </c>
      <c r="D307" s="216" t="s">
        <v>2904</v>
      </c>
      <c r="E307" s="679">
        <v>65</v>
      </c>
      <c r="F307" s="222" t="s">
        <v>1</v>
      </c>
      <c r="G307" s="216" t="s">
        <v>347</v>
      </c>
      <c r="H307" s="219" t="s">
        <v>372</v>
      </c>
      <c r="I307" s="240">
        <v>45161</v>
      </c>
      <c r="J307" s="240" t="s">
        <v>357</v>
      </c>
      <c r="K307" s="240" t="s">
        <v>357</v>
      </c>
      <c r="L307" s="240">
        <v>45161</v>
      </c>
      <c r="M307" s="191">
        <v>45161</v>
      </c>
      <c r="N307" s="199">
        <v>45161</v>
      </c>
      <c r="O307" s="277" t="s">
        <v>358</v>
      </c>
    </row>
    <row r="308" spans="1:15" s="104" customFormat="1" ht="19.5" customHeight="1" outlineLevel="2">
      <c r="A308" s="143"/>
      <c r="B308" s="318" t="s">
        <v>1424</v>
      </c>
      <c r="C308" s="321" t="s">
        <v>1436</v>
      </c>
      <c r="D308" s="216" t="s">
        <v>1437</v>
      </c>
      <c r="E308" s="679">
        <v>60</v>
      </c>
      <c r="F308" s="222" t="s">
        <v>1</v>
      </c>
      <c r="G308" s="216" t="s">
        <v>347</v>
      </c>
      <c r="H308" s="219" t="s">
        <v>372</v>
      </c>
      <c r="I308" s="240">
        <v>45161</v>
      </c>
      <c r="J308" s="240" t="s">
        <v>357</v>
      </c>
      <c r="K308" s="240" t="s">
        <v>357</v>
      </c>
      <c r="L308" s="240">
        <v>45161</v>
      </c>
      <c r="M308" s="191">
        <v>45161</v>
      </c>
      <c r="N308" s="199">
        <v>45161</v>
      </c>
      <c r="O308" s="277" t="s">
        <v>374</v>
      </c>
    </row>
    <row r="309" spans="1:15" s="104" customFormat="1" ht="19.5" customHeight="1" outlineLevel="2">
      <c r="A309" s="143"/>
      <c r="B309" s="318" t="s">
        <v>1424</v>
      </c>
      <c r="C309" s="321" t="s">
        <v>1441</v>
      </c>
      <c r="D309" s="216" t="s">
        <v>1442</v>
      </c>
      <c r="E309" s="679">
        <v>80</v>
      </c>
      <c r="F309" s="216" t="s">
        <v>392</v>
      </c>
      <c r="G309" s="216" t="s">
        <v>395</v>
      </c>
      <c r="H309" s="219" t="s">
        <v>372</v>
      </c>
      <c r="I309" s="240">
        <v>45161</v>
      </c>
      <c r="J309" s="240" t="s">
        <v>357</v>
      </c>
      <c r="K309" s="240" t="s">
        <v>357</v>
      </c>
      <c r="L309" s="240">
        <v>45161</v>
      </c>
      <c r="M309" s="191">
        <v>45161</v>
      </c>
      <c r="N309" s="199">
        <v>45161</v>
      </c>
      <c r="O309" s="277" t="s">
        <v>374</v>
      </c>
    </row>
    <row r="310" spans="1:15" s="104" customFormat="1" ht="19.5" customHeight="1" outlineLevel="2">
      <c r="A310" s="143"/>
      <c r="B310" s="318" t="s">
        <v>1424</v>
      </c>
      <c r="C310" s="321" t="s">
        <v>1425</v>
      </c>
      <c r="D310" s="216" t="s">
        <v>1446</v>
      </c>
      <c r="E310" s="679">
        <v>62</v>
      </c>
      <c r="F310" s="216" t="s">
        <v>392</v>
      </c>
      <c r="G310" s="216" t="s">
        <v>395</v>
      </c>
      <c r="H310" s="219" t="s">
        <v>372</v>
      </c>
      <c r="I310" s="240">
        <v>45161</v>
      </c>
      <c r="J310" s="240" t="s">
        <v>357</v>
      </c>
      <c r="K310" s="240" t="s">
        <v>357</v>
      </c>
      <c r="L310" s="240">
        <v>45161</v>
      </c>
      <c r="M310" s="191">
        <v>45161</v>
      </c>
      <c r="N310" s="199">
        <v>45161</v>
      </c>
      <c r="O310" s="277" t="s">
        <v>374</v>
      </c>
    </row>
    <row r="311" spans="1:15" s="104" customFormat="1" ht="19.5" customHeight="1" outlineLevel="2">
      <c r="A311" s="143"/>
      <c r="B311" s="318" t="s">
        <v>1424</v>
      </c>
      <c r="C311" s="321" t="s">
        <v>1431</v>
      </c>
      <c r="D311" s="216" t="s">
        <v>1450</v>
      </c>
      <c r="E311" s="679">
        <v>80</v>
      </c>
      <c r="F311" s="216" t="s">
        <v>392</v>
      </c>
      <c r="G311" s="216" t="s">
        <v>395</v>
      </c>
      <c r="H311" s="219" t="s">
        <v>372</v>
      </c>
      <c r="I311" s="240">
        <v>45161</v>
      </c>
      <c r="J311" s="240" t="s">
        <v>357</v>
      </c>
      <c r="K311" s="240" t="s">
        <v>357</v>
      </c>
      <c r="L311" s="240">
        <v>45161</v>
      </c>
      <c r="M311" s="191">
        <v>45161</v>
      </c>
      <c r="N311" s="199">
        <v>45161</v>
      </c>
      <c r="O311" s="277" t="s">
        <v>374</v>
      </c>
    </row>
    <row r="312" spans="1:15" s="104" customFormat="1" ht="19.5" customHeight="1" outlineLevel="2">
      <c r="A312" s="143"/>
      <c r="B312" s="318" t="s">
        <v>1424</v>
      </c>
      <c r="C312" s="321" t="s">
        <v>2905</v>
      </c>
      <c r="D312" s="216" t="s">
        <v>2906</v>
      </c>
      <c r="E312" s="679">
        <v>80</v>
      </c>
      <c r="F312" s="216" t="s">
        <v>1</v>
      </c>
      <c r="G312" s="216" t="s">
        <v>347</v>
      </c>
      <c r="H312" s="219" t="s">
        <v>402</v>
      </c>
      <c r="I312" s="240">
        <v>45358</v>
      </c>
      <c r="J312" s="240" t="s">
        <v>357</v>
      </c>
      <c r="K312" s="240" t="s">
        <v>357</v>
      </c>
      <c r="L312" s="240" t="s">
        <v>357</v>
      </c>
      <c r="M312" s="191">
        <v>45358</v>
      </c>
      <c r="N312" s="199">
        <v>45358</v>
      </c>
      <c r="O312" s="277" t="s">
        <v>358</v>
      </c>
    </row>
    <row r="313" spans="1:15" s="104" customFormat="1" ht="19.5" customHeight="1" outlineLevel="2">
      <c r="A313" s="143"/>
      <c r="B313" s="319" t="s">
        <v>1457</v>
      </c>
      <c r="C313" s="321" t="s">
        <v>2907</v>
      </c>
      <c r="D313" s="216" t="s">
        <v>1459</v>
      </c>
      <c r="E313" s="679">
        <v>21</v>
      </c>
      <c r="F313" s="216" t="s">
        <v>1</v>
      </c>
      <c r="G313" s="684" t="s">
        <v>401</v>
      </c>
      <c r="H313" s="689" t="s">
        <v>402</v>
      </c>
      <c r="I313" s="240">
        <v>44952</v>
      </c>
      <c r="J313" s="240" t="s">
        <v>357</v>
      </c>
      <c r="K313" s="240" t="s">
        <v>357</v>
      </c>
      <c r="L313" s="240" t="s">
        <v>357</v>
      </c>
      <c r="M313" s="189">
        <v>44952</v>
      </c>
      <c r="N313" s="199">
        <v>44952</v>
      </c>
      <c r="O313" s="277" t="s">
        <v>358</v>
      </c>
    </row>
    <row r="314" spans="1:15" s="104" customFormat="1" ht="19.5" customHeight="1">
      <c r="A314" s="143"/>
      <c r="B314" s="293" t="s">
        <v>1461</v>
      </c>
      <c r="C314" s="221" t="s">
        <v>1462</v>
      </c>
      <c r="D314" s="216" t="s">
        <v>1463</v>
      </c>
      <c r="E314" s="711">
        <v>5</v>
      </c>
      <c r="F314" s="222" t="s">
        <v>1</v>
      </c>
      <c r="G314" s="684" t="s">
        <v>371</v>
      </c>
      <c r="H314" s="229" t="s">
        <v>372</v>
      </c>
      <c r="I314" s="240">
        <v>45161</v>
      </c>
      <c r="J314" s="240" t="s">
        <v>357</v>
      </c>
      <c r="K314" s="240" t="s">
        <v>357</v>
      </c>
      <c r="L314" s="240">
        <v>45161</v>
      </c>
      <c r="M314" s="190">
        <v>45161</v>
      </c>
      <c r="N314" s="199">
        <v>45161</v>
      </c>
      <c r="O314" s="277" t="s">
        <v>374</v>
      </c>
    </row>
    <row r="315" spans="1:15" s="104" customFormat="1" ht="19.5" customHeight="1">
      <c r="A315" s="143"/>
      <c r="B315" s="293" t="s">
        <v>1461</v>
      </c>
      <c r="C315" s="221" t="s">
        <v>1467</v>
      </c>
      <c r="D315" s="216" t="s">
        <v>1463</v>
      </c>
      <c r="E315" s="711">
        <v>6</v>
      </c>
      <c r="F315" s="222" t="s">
        <v>1</v>
      </c>
      <c r="G315" s="684" t="s">
        <v>371</v>
      </c>
      <c r="H315" s="229" t="s">
        <v>372</v>
      </c>
      <c r="I315" s="240">
        <v>45161</v>
      </c>
      <c r="J315" s="240" t="s">
        <v>357</v>
      </c>
      <c r="K315" s="240" t="s">
        <v>357</v>
      </c>
      <c r="L315" s="240">
        <v>45161</v>
      </c>
      <c r="M315" s="190">
        <v>45161</v>
      </c>
      <c r="N315" s="199">
        <v>45161</v>
      </c>
      <c r="O315" s="277" t="s">
        <v>374</v>
      </c>
    </row>
    <row r="316" spans="1:15" s="104" customFormat="1" ht="19.5" customHeight="1">
      <c r="A316" s="143"/>
      <c r="B316" s="319" t="s">
        <v>1461</v>
      </c>
      <c r="C316" s="225" t="s">
        <v>1471</v>
      </c>
      <c r="D316" s="216" t="s">
        <v>1463</v>
      </c>
      <c r="E316" s="679">
        <v>60</v>
      </c>
      <c r="F316" s="222" t="s">
        <v>1</v>
      </c>
      <c r="G316" s="684" t="s">
        <v>347</v>
      </c>
      <c r="H316" s="219" t="s">
        <v>372</v>
      </c>
      <c r="I316" s="240">
        <v>45161</v>
      </c>
      <c r="J316" s="240" t="s">
        <v>357</v>
      </c>
      <c r="K316" s="240" t="s">
        <v>357</v>
      </c>
      <c r="L316" s="240">
        <v>45161</v>
      </c>
      <c r="M316" s="191">
        <v>45161</v>
      </c>
      <c r="N316" s="199">
        <v>45161</v>
      </c>
      <c r="O316" s="277" t="s">
        <v>374</v>
      </c>
    </row>
    <row r="317" spans="1:15" s="104" customFormat="1" ht="19.5" customHeight="1" outlineLevel="2">
      <c r="A317" s="143"/>
      <c r="B317" s="324" t="s">
        <v>1473</v>
      </c>
      <c r="C317" s="228" t="s">
        <v>506</v>
      </c>
      <c r="D317" s="216" t="s">
        <v>1474</v>
      </c>
      <c r="E317" s="720">
        <v>20</v>
      </c>
      <c r="F317" s="222" t="s">
        <v>392</v>
      </c>
      <c r="G317" s="684" t="s">
        <v>401</v>
      </c>
      <c r="H317" s="219" t="s">
        <v>402</v>
      </c>
      <c r="I317" s="199">
        <v>44897</v>
      </c>
      <c r="J317" s="240" t="s">
        <v>357</v>
      </c>
      <c r="K317" s="240" t="s">
        <v>357</v>
      </c>
      <c r="L317" s="240" t="s">
        <v>357</v>
      </c>
      <c r="M317" s="191">
        <v>44897</v>
      </c>
      <c r="N317" s="199">
        <v>44897</v>
      </c>
      <c r="O317" s="277" t="s">
        <v>358</v>
      </c>
    </row>
    <row r="318" spans="1:15" s="115" customFormat="1" ht="19.5" customHeight="1" outlineLevel="2">
      <c r="A318" s="142"/>
      <c r="B318" s="717" t="s">
        <v>1473</v>
      </c>
      <c r="C318" s="684" t="s">
        <v>506</v>
      </c>
      <c r="D318" s="216" t="s">
        <v>2908</v>
      </c>
      <c r="E318" s="725">
        <v>11</v>
      </c>
      <c r="F318" s="684" t="s">
        <v>392</v>
      </c>
      <c r="G318" s="684" t="s">
        <v>465</v>
      </c>
      <c r="H318" s="685" t="s">
        <v>402</v>
      </c>
      <c r="I318" s="686">
        <v>44732</v>
      </c>
      <c r="J318" s="240" t="s">
        <v>357</v>
      </c>
      <c r="K318" s="240" t="s">
        <v>357</v>
      </c>
      <c r="L318" s="240" t="s">
        <v>357</v>
      </c>
      <c r="M318" s="687">
        <v>44732</v>
      </c>
      <c r="N318" s="199">
        <v>44732</v>
      </c>
      <c r="O318" s="277" t="s">
        <v>358</v>
      </c>
    </row>
    <row r="319" spans="1:15" s="115" customFormat="1" ht="19.5" customHeight="1" outlineLevel="2">
      <c r="A319" s="142"/>
      <c r="B319" s="717" t="s">
        <v>1473</v>
      </c>
      <c r="C319" s="684" t="s">
        <v>1478</v>
      </c>
      <c r="D319" s="216" t="s">
        <v>2909</v>
      </c>
      <c r="E319" s="725">
        <v>91</v>
      </c>
      <c r="F319" s="684" t="s">
        <v>392</v>
      </c>
      <c r="G319" s="216" t="s">
        <v>395</v>
      </c>
      <c r="H319" s="688" t="s">
        <v>402</v>
      </c>
      <c r="I319" s="240">
        <v>45317</v>
      </c>
      <c r="J319" s="240" t="s">
        <v>357</v>
      </c>
      <c r="K319" s="240" t="s">
        <v>357</v>
      </c>
      <c r="L319" s="240" t="s">
        <v>357</v>
      </c>
      <c r="M319" s="189">
        <v>45317</v>
      </c>
      <c r="N319" s="199">
        <v>45317</v>
      </c>
      <c r="O319" s="277" t="s">
        <v>358</v>
      </c>
    </row>
    <row r="320" spans="1:15" s="115" customFormat="1" ht="19.5" customHeight="1" outlineLevel="2">
      <c r="A320" s="142"/>
      <c r="B320" s="717" t="s">
        <v>1473</v>
      </c>
      <c r="C320" s="684" t="s">
        <v>1478</v>
      </c>
      <c r="D320" s="216" t="s">
        <v>2910</v>
      </c>
      <c r="E320" s="725">
        <v>20</v>
      </c>
      <c r="F320" s="684" t="s">
        <v>392</v>
      </c>
      <c r="G320" s="684" t="s">
        <v>401</v>
      </c>
      <c r="H320" s="689" t="s">
        <v>402</v>
      </c>
      <c r="I320" s="240">
        <v>44952</v>
      </c>
      <c r="J320" s="240" t="s">
        <v>357</v>
      </c>
      <c r="K320" s="240" t="s">
        <v>357</v>
      </c>
      <c r="L320" s="240" t="s">
        <v>357</v>
      </c>
      <c r="M320" s="189">
        <v>44952</v>
      </c>
      <c r="N320" s="199">
        <v>44952</v>
      </c>
      <c r="O320" s="277" t="s">
        <v>358</v>
      </c>
    </row>
    <row r="321" spans="1:15" s="115" customFormat="1" ht="19.5" customHeight="1" outlineLevel="2">
      <c r="A321" s="142"/>
      <c r="B321" s="717" t="s">
        <v>1473</v>
      </c>
      <c r="C321" s="684" t="s">
        <v>1478</v>
      </c>
      <c r="D321" s="216" t="s">
        <v>1483</v>
      </c>
      <c r="E321" s="725">
        <v>31</v>
      </c>
      <c r="F321" s="684" t="s">
        <v>1</v>
      </c>
      <c r="G321" s="684" t="s">
        <v>347</v>
      </c>
      <c r="H321" s="688" t="s">
        <v>402</v>
      </c>
      <c r="I321" s="240">
        <v>45317</v>
      </c>
      <c r="J321" s="240" t="s">
        <v>357</v>
      </c>
      <c r="K321" s="240" t="s">
        <v>357</v>
      </c>
      <c r="L321" s="240" t="s">
        <v>357</v>
      </c>
      <c r="M321" s="189">
        <v>45317</v>
      </c>
      <c r="N321" s="199">
        <v>45317</v>
      </c>
      <c r="O321" s="277" t="s">
        <v>358</v>
      </c>
    </row>
    <row r="322" spans="1:15" s="115" customFormat="1" ht="19.5" customHeight="1" outlineLevel="2">
      <c r="A322" s="142"/>
      <c r="B322" s="717" t="s">
        <v>1473</v>
      </c>
      <c r="C322" s="684" t="s">
        <v>1478</v>
      </c>
      <c r="D322" s="216" t="s">
        <v>1479</v>
      </c>
      <c r="E322" s="725">
        <v>60</v>
      </c>
      <c r="F322" s="684" t="s">
        <v>392</v>
      </c>
      <c r="G322" s="684" t="s">
        <v>395</v>
      </c>
      <c r="H322" s="688" t="s">
        <v>402</v>
      </c>
      <c r="I322" s="240">
        <v>45358</v>
      </c>
      <c r="J322" s="240" t="s">
        <v>357</v>
      </c>
      <c r="K322" s="240" t="s">
        <v>357</v>
      </c>
      <c r="L322" s="240" t="s">
        <v>357</v>
      </c>
      <c r="M322" s="189">
        <v>45358</v>
      </c>
      <c r="N322" s="199">
        <v>45358</v>
      </c>
      <c r="O322" s="277" t="s">
        <v>358</v>
      </c>
    </row>
    <row r="323" spans="1:15" s="115" customFormat="1" ht="19.5" customHeight="1" outlineLevel="2">
      <c r="A323" s="142"/>
      <c r="B323" s="717" t="s">
        <v>1491</v>
      </c>
      <c r="C323" s="684" t="s">
        <v>506</v>
      </c>
      <c r="D323" s="216" t="s">
        <v>1492</v>
      </c>
      <c r="E323" s="725">
        <v>20</v>
      </c>
      <c r="F323" s="684" t="s">
        <v>392</v>
      </c>
      <c r="G323" s="684" t="s">
        <v>465</v>
      </c>
      <c r="H323" s="685" t="s">
        <v>402</v>
      </c>
      <c r="I323" s="686">
        <v>44732</v>
      </c>
      <c r="J323" s="240" t="s">
        <v>357</v>
      </c>
      <c r="K323" s="240" t="s">
        <v>357</v>
      </c>
      <c r="L323" s="240" t="s">
        <v>357</v>
      </c>
      <c r="M323" s="687">
        <v>44732</v>
      </c>
      <c r="N323" s="199">
        <v>45161</v>
      </c>
      <c r="O323" s="277" t="s">
        <v>358</v>
      </c>
    </row>
    <row r="324" spans="1:15" s="115" customFormat="1" ht="19.5" customHeight="1" outlineLevel="2">
      <c r="A324" s="142"/>
      <c r="B324" s="717" t="s">
        <v>1491</v>
      </c>
      <c r="C324" s="684" t="s">
        <v>1478</v>
      </c>
      <c r="D324" s="216" t="s">
        <v>1496</v>
      </c>
      <c r="E324" s="725">
        <v>27</v>
      </c>
      <c r="F324" s="684" t="s">
        <v>392</v>
      </c>
      <c r="G324" s="684" t="s">
        <v>693</v>
      </c>
      <c r="H324" s="685" t="s">
        <v>372</v>
      </c>
      <c r="I324" s="240">
        <v>45161</v>
      </c>
      <c r="J324" s="240" t="s">
        <v>357</v>
      </c>
      <c r="K324" s="240" t="s">
        <v>357</v>
      </c>
      <c r="L324" s="240">
        <v>45161</v>
      </c>
      <c r="M324" s="687">
        <v>44986</v>
      </c>
      <c r="N324" s="199">
        <v>44986</v>
      </c>
      <c r="O324" s="277" t="s">
        <v>374</v>
      </c>
    </row>
    <row r="325" spans="1:15" s="104" customFormat="1" ht="19.5" customHeight="1">
      <c r="A325" s="143"/>
      <c r="B325" s="319" t="s">
        <v>1491</v>
      </c>
      <c r="C325" s="228" t="s">
        <v>1478</v>
      </c>
      <c r="D325" s="216" t="s">
        <v>1500</v>
      </c>
      <c r="E325" s="679">
        <v>80</v>
      </c>
      <c r="F325" s="216" t="s">
        <v>392</v>
      </c>
      <c r="G325" s="216" t="s">
        <v>395</v>
      </c>
      <c r="H325" s="219" t="s">
        <v>372</v>
      </c>
      <c r="I325" s="240">
        <v>45161</v>
      </c>
      <c r="J325" s="240" t="s">
        <v>357</v>
      </c>
      <c r="K325" s="240" t="s">
        <v>357</v>
      </c>
      <c r="L325" s="240">
        <v>45161</v>
      </c>
      <c r="M325" s="191">
        <v>44804</v>
      </c>
      <c r="N325" s="199">
        <v>44804</v>
      </c>
      <c r="O325" s="277" t="s">
        <v>374</v>
      </c>
    </row>
    <row r="326" spans="1:15" s="104" customFormat="1" ht="19.5" customHeight="1">
      <c r="A326" s="143"/>
      <c r="B326" s="319" t="s">
        <v>1491</v>
      </c>
      <c r="C326" s="228" t="s">
        <v>1478</v>
      </c>
      <c r="D326" s="216" t="s">
        <v>1504</v>
      </c>
      <c r="E326" s="679">
        <v>80</v>
      </c>
      <c r="F326" s="216" t="s">
        <v>392</v>
      </c>
      <c r="G326" s="216" t="s">
        <v>395</v>
      </c>
      <c r="H326" s="219" t="s">
        <v>372</v>
      </c>
      <c r="I326" s="240">
        <v>45161</v>
      </c>
      <c r="J326" s="240" t="s">
        <v>357</v>
      </c>
      <c r="K326" s="240" t="s">
        <v>357</v>
      </c>
      <c r="L326" s="240">
        <v>45161</v>
      </c>
      <c r="M326" s="191">
        <v>44926</v>
      </c>
      <c r="N326" s="199">
        <v>44926</v>
      </c>
      <c r="O326" s="277" t="s">
        <v>374</v>
      </c>
    </row>
    <row r="327" spans="1:15" s="104" customFormat="1" ht="19.5" customHeight="1">
      <c r="A327" s="143"/>
      <c r="B327" s="319" t="s">
        <v>1491</v>
      </c>
      <c r="C327" s="228" t="s">
        <v>1478</v>
      </c>
      <c r="D327" s="216" t="s">
        <v>1509</v>
      </c>
      <c r="E327" s="679">
        <v>60</v>
      </c>
      <c r="F327" s="216" t="s">
        <v>392</v>
      </c>
      <c r="G327" s="216" t="s">
        <v>395</v>
      </c>
      <c r="H327" s="219" t="s">
        <v>372</v>
      </c>
      <c r="I327" s="240">
        <v>45161</v>
      </c>
      <c r="J327" s="240" t="s">
        <v>357</v>
      </c>
      <c r="K327" s="240" t="s">
        <v>357</v>
      </c>
      <c r="L327" s="240">
        <v>45161</v>
      </c>
      <c r="M327" s="191">
        <v>44926</v>
      </c>
      <c r="N327" s="199">
        <v>44926</v>
      </c>
      <c r="O327" s="277" t="s">
        <v>374</v>
      </c>
    </row>
    <row r="328" spans="1:15" s="104" customFormat="1" ht="19.5" customHeight="1">
      <c r="A328" s="143"/>
      <c r="B328" s="319" t="s">
        <v>1491</v>
      </c>
      <c r="C328" s="228" t="s">
        <v>1478</v>
      </c>
      <c r="D328" s="216" t="s">
        <v>1509</v>
      </c>
      <c r="E328" s="679">
        <v>40</v>
      </c>
      <c r="F328" s="216" t="s">
        <v>392</v>
      </c>
      <c r="G328" s="216" t="s">
        <v>401</v>
      </c>
      <c r="H328" s="219" t="s">
        <v>402</v>
      </c>
      <c r="I328" s="199">
        <v>44915</v>
      </c>
      <c r="J328" s="240" t="s">
        <v>357</v>
      </c>
      <c r="K328" s="240" t="s">
        <v>357</v>
      </c>
      <c r="L328" s="240" t="s">
        <v>357</v>
      </c>
      <c r="M328" s="191">
        <v>44915</v>
      </c>
      <c r="N328" s="199">
        <v>44926</v>
      </c>
      <c r="O328" s="277" t="s">
        <v>374</v>
      </c>
    </row>
    <row r="329" spans="1:15" s="104" customFormat="1" ht="19.5" customHeight="1">
      <c r="A329" s="143"/>
      <c r="B329" s="319" t="s">
        <v>1517</v>
      </c>
      <c r="C329" s="228" t="s">
        <v>1478</v>
      </c>
      <c r="D329" s="216" t="s">
        <v>1518</v>
      </c>
      <c r="E329" s="679">
        <v>80</v>
      </c>
      <c r="F329" s="216" t="s">
        <v>392</v>
      </c>
      <c r="G329" s="216" t="s">
        <v>395</v>
      </c>
      <c r="H329" s="219" t="s">
        <v>372</v>
      </c>
      <c r="I329" s="240">
        <v>45161</v>
      </c>
      <c r="J329" s="240" t="s">
        <v>357</v>
      </c>
      <c r="K329" s="240" t="s">
        <v>357</v>
      </c>
      <c r="L329" s="240">
        <v>45161</v>
      </c>
      <c r="M329" s="191">
        <v>44681</v>
      </c>
      <c r="N329" s="199">
        <v>45046</v>
      </c>
      <c r="O329" s="277" t="s">
        <v>358</v>
      </c>
    </row>
    <row r="330" spans="1:15" s="115" customFormat="1" ht="19.5" customHeight="1" outlineLevel="2">
      <c r="A330" s="142"/>
      <c r="B330" s="717" t="s">
        <v>1517</v>
      </c>
      <c r="C330" s="684" t="s">
        <v>1478</v>
      </c>
      <c r="D330" s="216" t="s">
        <v>1522</v>
      </c>
      <c r="E330" s="725">
        <v>78</v>
      </c>
      <c r="F330" s="684" t="s">
        <v>392</v>
      </c>
      <c r="G330" s="684" t="s">
        <v>395</v>
      </c>
      <c r="H330" s="685" t="s">
        <v>372</v>
      </c>
      <c r="I330" s="240">
        <v>45161</v>
      </c>
      <c r="J330" s="240" t="s">
        <v>357</v>
      </c>
      <c r="K330" s="240" t="s">
        <v>357</v>
      </c>
      <c r="L330" s="240">
        <v>45161</v>
      </c>
      <c r="M330" s="687">
        <v>45017</v>
      </c>
      <c r="N330" s="199">
        <v>45017</v>
      </c>
      <c r="O330" s="277" t="s">
        <v>374</v>
      </c>
    </row>
    <row r="331" spans="1:15" s="115" customFormat="1" ht="19.5" customHeight="1" outlineLevel="2">
      <c r="A331" s="142"/>
      <c r="B331" s="717" t="s">
        <v>1517</v>
      </c>
      <c r="C331" s="684" t="s">
        <v>1478</v>
      </c>
      <c r="D331" s="216" t="s">
        <v>1531</v>
      </c>
      <c r="E331" s="725">
        <v>80</v>
      </c>
      <c r="F331" s="684" t="s">
        <v>392</v>
      </c>
      <c r="G331" s="684" t="s">
        <v>395</v>
      </c>
      <c r="H331" s="685" t="s">
        <v>372</v>
      </c>
      <c r="I331" s="240">
        <v>45161</v>
      </c>
      <c r="J331" s="240" t="s">
        <v>357</v>
      </c>
      <c r="K331" s="240" t="s">
        <v>357</v>
      </c>
      <c r="L331" s="240">
        <v>45161</v>
      </c>
      <c r="M331" s="687">
        <v>45161</v>
      </c>
      <c r="N331" s="199">
        <v>45161</v>
      </c>
      <c r="O331" s="277" t="s">
        <v>358</v>
      </c>
    </row>
    <row r="332" spans="1:15" s="104" customFormat="1" ht="19.5" customHeight="1">
      <c r="A332" s="143"/>
      <c r="B332" s="319" t="s">
        <v>1517</v>
      </c>
      <c r="C332" s="228" t="s">
        <v>1478</v>
      </c>
      <c r="D332" s="216" t="s">
        <v>1531</v>
      </c>
      <c r="E332" s="679">
        <v>20</v>
      </c>
      <c r="F332" s="216" t="s">
        <v>392</v>
      </c>
      <c r="G332" s="216" t="s">
        <v>465</v>
      </c>
      <c r="H332" s="219" t="s">
        <v>402</v>
      </c>
      <c r="I332" s="199">
        <v>44732</v>
      </c>
      <c r="J332" s="240" t="s">
        <v>357</v>
      </c>
      <c r="K332" s="240" t="s">
        <v>357</v>
      </c>
      <c r="L332" s="240" t="s">
        <v>357</v>
      </c>
      <c r="M332" s="191">
        <v>44732</v>
      </c>
      <c r="N332" s="199">
        <v>45161</v>
      </c>
      <c r="O332" s="277" t="s">
        <v>358</v>
      </c>
    </row>
    <row r="333" spans="1:15" s="104" customFormat="1" ht="19.5" customHeight="1">
      <c r="A333" s="143"/>
      <c r="B333" s="319" t="s">
        <v>1517</v>
      </c>
      <c r="C333" s="228" t="s">
        <v>1478</v>
      </c>
      <c r="D333" s="216" t="s">
        <v>1535</v>
      </c>
      <c r="E333" s="679">
        <v>80</v>
      </c>
      <c r="F333" s="216" t="s">
        <v>392</v>
      </c>
      <c r="G333" s="216" t="s">
        <v>395</v>
      </c>
      <c r="H333" s="219" t="s">
        <v>372</v>
      </c>
      <c r="I333" s="240">
        <v>45161</v>
      </c>
      <c r="J333" s="240" t="s">
        <v>357</v>
      </c>
      <c r="K333" s="240" t="s">
        <v>357</v>
      </c>
      <c r="L333" s="240">
        <v>45161</v>
      </c>
      <c r="M333" s="191">
        <v>45107</v>
      </c>
      <c r="N333" s="199">
        <v>45107</v>
      </c>
      <c r="O333" s="277" t="s">
        <v>358</v>
      </c>
    </row>
    <row r="334" spans="1:15" s="104" customFormat="1" ht="19.5" customHeight="1">
      <c r="A334" s="143"/>
      <c r="B334" s="319" t="s">
        <v>1517</v>
      </c>
      <c r="C334" s="228" t="s">
        <v>1478</v>
      </c>
      <c r="D334" s="216" t="s">
        <v>2911</v>
      </c>
      <c r="E334" s="679">
        <v>80</v>
      </c>
      <c r="F334" s="216" t="s">
        <v>392</v>
      </c>
      <c r="G334" s="216" t="s">
        <v>395</v>
      </c>
      <c r="H334" s="219" t="s">
        <v>372</v>
      </c>
      <c r="I334" s="240">
        <v>45161</v>
      </c>
      <c r="J334" s="240" t="s">
        <v>357</v>
      </c>
      <c r="K334" s="240" t="s">
        <v>357</v>
      </c>
      <c r="L334" s="240">
        <v>45161</v>
      </c>
      <c r="M334" s="191">
        <v>45161</v>
      </c>
      <c r="N334" s="199">
        <v>45161</v>
      </c>
      <c r="O334" s="277" t="s">
        <v>374</v>
      </c>
    </row>
    <row r="335" spans="1:15" s="104" customFormat="1" ht="19.5" customHeight="1">
      <c r="A335" s="143"/>
      <c r="B335" s="319" t="s">
        <v>1517</v>
      </c>
      <c r="C335" s="228" t="s">
        <v>506</v>
      </c>
      <c r="D335" s="216" t="s">
        <v>2912</v>
      </c>
      <c r="E335" s="679">
        <v>20</v>
      </c>
      <c r="F335" s="216" t="s">
        <v>392</v>
      </c>
      <c r="G335" s="216" t="s">
        <v>465</v>
      </c>
      <c r="H335" s="219" t="s">
        <v>402</v>
      </c>
      <c r="I335" s="199">
        <v>44732</v>
      </c>
      <c r="J335" s="240" t="s">
        <v>357</v>
      </c>
      <c r="K335" s="240" t="s">
        <v>357</v>
      </c>
      <c r="L335" s="240" t="s">
        <v>357</v>
      </c>
      <c r="M335" s="191">
        <v>44732</v>
      </c>
      <c r="N335" s="199">
        <v>44732</v>
      </c>
      <c r="O335" s="277" t="s">
        <v>358</v>
      </c>
    </row>
    <row r="336" spans="1:15" s="104" customFormat="1" ht="19.5" customHeight="1">
      <c r="A336" s="143"/>
      <c r="B336" s="319" t="s">
        <v>1517</v>
      </c>
      <c r="C336" s="228" t="s">
        <v>1478</v>
      </c>
      <c r="D336" s="216" t="s">
        <v>1526</v>
      </c>
      <c r="E336" s="679">
        <v>44</v>
      </c>
      <c r="F336" s="216" t="s">
        <v>1</v>
      </c>
      <c r="G336" s="216" t="s">
        <v>347</v>
      </c>
      <c r="H336" s="219" t="s">
        <v>402</v>
      </c>
      <c r="I336" s="199">
        <v>45358</v>
      </c>
      <c r="J336" s="240" t="s">
        <v>357</v>
      </c>
      <c r="K336" s="240" t="s">
        <v>357</v>
      </c>
      <c r="L336" s="240" t="s">
        <v>357</v>
      </c>
      <c r="M336" s="191">
        <v>45358</v>
      </c>
      <c r="N336" s="199">
        <v>45358</v>
      </c>
      <c r="O336" s="277" t="s">
        <v>358</v>
      </c>
    </row>
    <row r="337" spans="1:15" s="104" customFormat="1" ht="19.5" customHeight="1">
      <c r="A337" s="143"/>
      <c r="B337" s="319" t="s">
        <v>1539</v>
      </c>
      <c r="C337" s="228" t="s">
        <v>506</v>
      </c>
      <c r="D337" s="216" t="s">
        <v>1540</v>
      </c>
      <c r="E337" s="679">
        <v>98</v>
      </c>
      <c r="F337" s="216" t="s">
        <v>392</v>
      </c>
      <c r="G337" s="216" t="s">
        <v>395</v>
      </c>
      <c r="H337" s="219" t="s">
        <v>402</v>
      </c>
      <c r="I337" s="199">
        <v>45280</v>
      </c>
      <c r="J337" s="240" t="s">
        <v>357</v>
      </c>
      <c r="K337" s="240" t="s">
        <v>357</v>
      </c>
      <c r="L337" s="240" t="s">
        <v>357</v>
      </c>
      <c r="M337" s="191">
        <v>45280</v>
      </c>
      <c r="N337" s="199">
        <v>45280</v>
      </c>
      <c r="O337" s="277" t="s">
        <v>358</v>
      </c>
    </row>
    <row r="338" spans="1:15" s="104" customFormat="1" ht="19.5" customHeight="1" outlineLevel="2">
      <c r="A338" s="143"/>
      <c r="B338" s="319" t="s">
        <v>1539</v>
      </c>
      <c r="C338" s="228" t="s">
        <v>1478</v>
      </c>
      <c r="D338" s="217" t="s">
        <v>2913</v>
      </c>
      <c r="E338" s="720">
        <v>60</v>
      </c>
      <c r="F338" s="228" t="s">
        <v>1</v>
      </c>
      <c r="G338" s="216" t="s">
        <v>347</v>
      </c>
      <c r="H338" s="218" t="s">
        <v>348</v>
      </c>
      <c r="I338" s="240">
        <v>44605</v>
      </c>
      <c r="J338" s="240">
        <v>44605</v>
      </c>
      <c r="K338" s="240">
        <v>44652</v>
      </c>
      <c r="L338" s="240">
        <v>44652</v>
      </c>
      <c r="M338" s="191">
        <v>45161</v>
      </c>
      <c r="N338" s="199">
        <v>44774</v>
      </c>
      <c r="O338" s="277" t="s">
        <v>350</v>
      </c>
    </row>
    <row r="339" spans="1:15" s="104" customFormat="1" ht="19.5" customHeight="1" outlineLevel="2">
      <c r="A339" s="143"/>
      <c r="B339" s="319" t="s">
        <v>1539</v>
      </c>
      <c r="C339" s="228" t="s">
        <v>1478</v>
      </c>
      <c r="D339" s="216" t="s">
        <v>1552</v>
      </c>
      <c r="E339" s="720">
        <v>21</v>
      </c>
      <c r="F339" s="228" t="s">
        <v>1</v>
      </c>
      <c r="G339" s="216" t="s">
        <v>371</v>
      </c>
      <c r="H339" s="219" t="s">
        <v>348</v>
      </c>
      <c r="I339" s="240">
        <v>44605</v>
      </c>
      <c r="J339" s="240">
        <v>44605</v>
      </c>
      <c r="K339" s="240">
        <v>44605</v>
      </c>
      <c r="L339" s="240">
        <v>44605</v>
      </c>
      <c r="M339" s="191">
        <v>44638</v>
      </c>
      <c r="N339" s="199">
        <v>44834</v>
      </c>
      <c r="O339" s="277" t="s">
        <v>358</v>
      </c>
    </row>
    <row r="340" spans="1:15" s="104" customFormat="1" ht="19.5" customHeight="1" outlineLevel="2">
      <c r="A340" s="143"/>
      <c r="B340" s="319" t="s">
        <v>1539</v>
      </c>
      <c r="C340" s="228" t="s">
        <v>1478</v>
      </c>
      <c r="D340" s="216" t="s">
        <v>1547</v>
      </c>
      <c r="E340" s="720">
        <v>44</v>
      </c>
      <c r="F340" s="228" t="s">
        <v>1</v>
      </c>
      <c r="G340" s="684" t="s">
        <v>347</v>
      </c>
      <c r="H340" s="688" t="s">
        <v>402</v>
      </c>
      <c r="I340" s="240">
        <v>45317</v>
      </c>
      <c r="J340" s="240" t="s">
        <v>357</v>
      </c>
      <c r="K340" s="240" t="s">
        <v>357</v>
      </c>
      <c r="L340" s="240" t="s">
        <v>357</v>
      </c>
      <c r="M340" s="189">
        <v>45317</v>
      </c>
      <c r="N340" s="199">
        <v>45317</v>
      </c>
      <c r="O340" s="277" t="s">
        <v>358</v>
      </c>
    </row>
    <row r="341" spans="1:15" s="104" customFormat="1" ht="19.5" customHeight="1" outlineLevel="2">
      <c r="A341" s="143"/>
      <c r="B341" s="319" t="s">
        <v>1539</v>
      </c>
      <c r="C341" s="228" t="s">
        <v>1478</v>
      </c>
      <c r="D341" s="216" t="s">
        <v>1544</v>
      </c>
      <c r="E341" s="720">
        <v>44</v>
      </c>
      <c r="F341" s="228" t="s">
        <v>1</v>
      </c>
      <c r="G341" s="684" t="s">
        <v>347</v>
      </c>
      <c r="H341" s="688" t="s">
        <v>402</v>
      </c>
      <c r="I341" s="240">
        <v>45358</v>
      </c>
      <c r="J341" s="240" t="s">
        <v>357</v>
      </c>
      <c r="K341" s="240" t="s">
        <v>357</v>
      </c>
      <c r="L341" s="240" t="s">
        <v>357</v>
      </c>
      <c r="M341" s="189">
        <v>45358</v>
      </c>
      <c r="N341" s="199">
        <v>45358</v>
      </c>
      <c r="O341" s="277" t="s">
        <v>358</v>
      </c>
    </row>
    <row r="342" spans="1:15" s="104" customFormat="1" ht="19.5" customHeight="1" outlineLevel="2">
      <c r="A342" s="143"/>
      <c r="B342" s="690" t="s">
        <v>1556</v>
      </c>
      <c r="C342" s="684" t="s">
        <v>1478</v>
      </c>
      <c r="D342" s="216" t="s">
        <v>1572</v>
      </c>
      <c r="E342" s="720">
        <v>80</v>
      </c>
      <c r="F342" s="228" t="s">
        <v>1</v>
      </c>
      <c r="G342" s="684" t="s">
        <v>347</v>
      </c>
      <c r="H342" s="688" t="s">
        <v>402</v>
      </c>
      <c r="I342" s="240">
        <v>45317</v>
      </c>
      <c r="J342" s="240" t="s">
        <v>357</v>
      </c>
      <c r="K342" s="240" t="s">
        <v>357</v>
      </c>
      <c r="L342" s="240" t="s">
        <v>357</v>
      </c>
      <c r="M342" s="189">
        <v>45317</v>
      </c>
      <c r="N342" s="199">
        <v>45317</v>
      </c>
      <c r="O342" s="277" t="s">
        <v>358</v>
      </c>
    </row>
    <row r="343" spans="1:15" s="115" customFormat="1" ht="19.5" customHeight="1" outlineLevel="2">
      <c r="A343" s="142"/>
      <c r="B343" s="690" t="s">
        <v>1556</v>
      </c>
      <c r="C343" s="684" t="s">
        <v>1478</v>
      </c>
      <c r="D343" s="216" t="s">
        <v>1557</v>
      </c>
      <c r="E343" s="725">
        <v>34</v>
      </c>
      <c r="F343" s="684" t="s">
        <v>392</v>
      </c>
      <c r="G343" s="684" t="s">
        <v>693</v>
      </c>
      <c r="H343" s="685">
        <v>2013</v>
      </c>
      <c r="I343" s="686" t="s">
        <v>357</v>
      </c>
      <c r="J343" s="240">
        <v>44460</v>
      </c>
      <c r="K343" s="240">
        <v>44620</v>
      </c>
      <c r="L343" s="240">
        <v>44651</v>
      </c>
      <c r="M343" s="687">
        <v>44803</v>
      </c>
      <c r="N343" s="199">
        <v>44803</v>
      </c>
      <c r="O343" s="277" t="s">
        <v>350</v>
      </c>
    </row>
    <row r="344" spans="1:15" s="115" customFormat="1" ht="19.5" customHeight="1" outlineLevel="2">
      <c r="A344" s="142"/>
      <c r="B344" s="690" t="s">
        <v>1556</v>
      </c>
      <c r="C344" s="684" t="s">
        <v>1478</v>
      </c>
      <c r="D344" s="216" t="s">
        <v>1561</v>
      </c>
      <c r="E344" s="725">
        <v>78</v>
      </c>
      <c r="F344" s="684" t="s">
        <v>1</v>
      </c>
      <c r="G344" s="684" t="s">
        <v>347</v>
      </c>
      <c r="H344" s="685" t="s">
        <v>409</v>
      </c>
      <c r="I344" s="686" t="s">
        <v>357</v>
      </c>
      <c r="J344" s="240">
        <v>44490</v>
      </c>
      <c r="K344" s="240">
        <v>44804</v>
      </c>
      <c r="L344" s="240">
        <v>44804</v>
      </c>
      <c r="M344" s="687">
        <v>44804</v>
      </c>
      <c r="N344" s="199">
        <v>44804</v>
      </c>
      <c r="O344" s="277" t="s">
        <v>358</v>
      </c>
    </row>
    <row r="345" spans="1:15" s="104" customFormat="1" ht="19.5" customHeight="1" outlineLevel="2">
      <c r="A345" s="143"/>
      <c r="B345" s="318" t="s">
        <v>1556</v>
      </c>
      <c r="C345" s="215" t="s">
        <v>1478</v>
      </c>
      <c r="D345" s="216" t="s">
        <v>2914</v>
      </c>
      <c r="E345" s="679">
        <v>8</v>
      </c>
      <c r="F345" s="216" t="s">
        <v>392</v>
      </c>
      <c r="G345" s="216" t="s">
        <v>465</v>
      </c>
      <c r="H345" s="219" t="s">
        <v>402</v>
      </c>
      <c r="I345" s="199">
        <v>44732</v>
      </c>
      <c r="J345" s="240" t="s">
        <v>357</v>
      </c>
      <c r="K345" s="240" t="s">
        <v>357</v>
      </c>
      <c r="L345" s="240" t="s">
        <v>357</v>
      </c>
      <c r="M345" s="191">
        <v>44732</v>
      </c>
      <c r="N345" s="199">
        <v>44732</v>
      </c>
      <c r="O345" s="277" t="s">
        <v>358</v>
      </c>
    </row>
    <row r="346" spans="1:15" s="104" customFormat="1" ht="19.5" customHeight="1" outlineLevel="2">
      <c r="A346" s="143"/>
      <c r="B346" s="324" t="s">
        <v>1556</v>
      </c>
      <c r="C346" s="228" t="s">
        <v>1478</v>
      </c>
      <c r="D346" s="230" t="s">
        <v>2914</v>
      </c>
      <c r="E346" s="720">
        <v>52</v>
      </c>
      <c r="F346" s="227" t="s">
        <v>392</v>
      </c>
      <c r="G346" s="216" t="s">
        <v>395</v>
      </c>
      <c r="H346" s="216" t="s">
        <v>409</v>
      </c>
      <c r="I346" s="686" t="s">
        <v>357</v>
      </c>
      <c r="J346" s="240">
        <v>44469</v>
      </c>
      <c r="K346" s="240">
        <v>44561</v>
      </c>
      <c r="L346" s="240">
        <v>44561</v>
      </c>
      <c r="M346" s="191">
        <v>44620</v>
      </c>
      <c r="N346" s="199">
        <v>44732</v>
      </c>
      <c r="O346" s="277" t="s">
        <v>358</v>
      </c>
    </row>
    <row r="347" spans="1:15" s="104" customFormat="1" ht="19.5" customHeight="1" outlineLevel="2">
      <c r="A347" s="140"/>
      <c r="B347" s="318" t="s">
        <v>1556</v>
      </c>
      <c r="C347" s="228" t="s">
        <v>1478</v>
      </c>
      <c r="D347" s="230" t="s">
        <v>1566</v>
      </c>
      <c r="E347" s="720">
        <v>62</v>
      </c>
      <c r="F347" s="227" t="s">
        <v>1</v>
      </c>
      <c r="G347" s="216" t="s">
        <v>347</v>
      </c>
      <c r="H347" s="216" t="s">
        <v>402</v>
      </c>
      <c r="I347" s="686">
        <v>45358</v>
      </c>
      <c r="J347" s="240" t="s">
        <v>357</v>
      </c>
      <c r="K347" s="240" t="s">
        <v>357</v>
      </c>
      <c r="L347" s="240" t="s">
        <v>357</v>
      </c>
      <c r="M347" s="191">
        <v>45358</v>
      </c>
      <c r="N347" s="199">
        <v>45358</v>
      </c>
      <c r="O347" s="277" t="s">
        <v>358</v>
      </c>
    </row>
    <row r="348" spans="1:15" s="104" customFormat="1" ht="19.5" customHeight="1" outlineLevel="2">
      <c r="A348" s="140"/>
      <c r="B348" s="318" t="s">
        <v>1556</v>
      </c>
      <c r="C348" s="228" t="s">
        <v>1478</v>
      </c>
      <c r="D348" s="230" t="s">
        <v>1566</v>
      </c>
      <c r="E348" s="720">
        <v>82</v>
      </c>
      <c r="F348" s="227" t="s">
        <v>1</v>
      </c>
      <c r="G348" s="216" t="s">
        <v>347</v>
      </c>
      <c r="H348" s="216" t="s">
        <v>402</v>
      </c>
      <c r="I348" s="686">
        <v>45358</v>
      </c>
      <c r="J348" s="240" t="s">
        <v>357</v>
      </c>
      <c r="K348" s="240" t="s">
        <v>357</v>
      </c>
      <c r="L348" s="240" t="s">
        <v>357</v>
      </c>
      <c r="M348" s="191">
        <v>45358</v>
      </c>
      <c r="N348" s="199">
        <v>45358</v>
      </c>
      <c r="O348" s="277" t="s">
        <v>358</v>
      </c>
    </row>
    <row r="349" spans="1:15" s="107" customFormat="1" ht="12.75" customHeight="1" outlineLevel="1">
      <c r="A349" s="241"/>
      <c r="B349" s="242" t="s">
        <v>1576</v>
      </c>
      <c r="C349" s="692">
        <f>COUNTA(B300:B348)</f>
        <v>49</v>
      </c>
      <c r="D349" s="242" t="s">
        <v>1577</v>
      </c>
      <c r="E349" s="195">
        <f>SUM(E300:E348)</f>
        <v>2392</v>
      </c>
      <c r="F349" s="242"/>
      <c r="G349" s="242"/>
      <c r="H349" s="693"/>
      <c r="I349" s="736"/>
      <c r="J349" s="400"/>
      <c r="K349" s="400"/>
      <c r="L349" s="400"/>
      <c r="M349" s="695"/>
      <c r="N349" s="696"/>
      <c r="O349" s="697"/>
    </row>
    <row r="350" spans="1:15" s="104" customFormat="1" ht="24" customHeight="1" outlineLevel="2">
      <c r="A350" s="143" t="s">
        <v>1578</v>
      </c>
      <c r="B350" s="318" t="s">
        <v>1579</v>
      </c>
      <c r="C350" s="215" t="s">
        <v>1580</v>
      </c>
      <c r="D350" s="216" t="s">
        <v>1581</v>
      </c>
      <c r="E350" s="678">
        <v>18</v>
      </c>
      <c r="F350" s="216" t="s">
        <v>1</v>
      </c>
      <c r="G350" s="216" t="s">
        <v>401</v>
      </c>
      <c r="H350" s="219" t="s">
        <v>402</v>
      </c>
      <c r="I350" s="240">
        <v>44992</v>
      </c>
      <c r="J350" s="240" t="s">
        <v>357</v>
      </c>
      <c r="K350" s="240" t="s">
        <v>357</v>
      </c>
      <c r="L350" s="240" t="s">
        <v>357</v>
      </c>
      <c r="M350" s="191">
        <v>44992</v>
      </c>
      <c r="N350" s="199">
        <v>44992</v>
      </c>
      <c r="O350" s="277" t="s">
        <v>358</v>
      </c>
    </row>
    <row r="351" spans="1:15" s="104" customFormat="1" ht="24" customHeight="1" outlineLevel="2">
      <c r="A351" s="143"/>
      <c r="B351" s="318" t="s">
        <v>1587</v>
      </c>
      <c r="C351" s="215" t="s">
        <v>1588</v>
      </c>
      <c r="D351" s="216" t="s">
        <v>1589</v>
      </c>
      <c r="E351" s="678">
        <v>36</v>
      </c>
      <c r="F351" s="216" t="s">
        <v>1</v>
      </c>
      <c r="G351" s="216" t="s">
        <v>347</v>
      </c>
      <c r="H351" s="219" t="s">
        <v>348</v>
      </c>
      <c r="I351" s="240">
        <v>44605</v>
      </c>
      <c r="J351" s="240">
        <v>44605</v>
      </c>
      <c r="K351" s="240">
        <v>44605</v>
      </c>
      <c r="L351" s="240">
        <v>44804</v>
      </c>
      <c r="M351" s="191">
        <v>44804</v>
      </c>
      <c r="N351" s="199">
        <v>44804</v>
      </c>
      <c r="O351" s="277" t="s">
        <v>358</v>
      </c>
    </row>
    <row r="352" spans="1:15" s="106" customFormat="1" ht="19.5" customHeight="1" outlineLevel="2">
      <c r="A352" s="143"/>
      <c r="B352" s="318" t="s">
        <v>1587</v>
      </c>
      <c r="C352" s="215" t="s">
        <v>1588</v>
      </c>
      <c r="D352" s="411" t="s">
        <v>1590</v>
      </c>
      <c r="E352" s="679">
        <v>80</v>
      </c>
      <c r="F352" s="216" t="s">
        <v>1</v>
      </c>
      <c r="G352" s="216" t="s">
        <v>347</v>
      </c>
      <c r="H352" s="219" t="s">
        <v>372</v>
      </c>
      <c r="I352" s="240">
        <v>45161</v>
      </c>
      <c r="J352" s="240" t="s">
        <v>357</v>
      </c>
      <c r="K352" s="240" t="s">
        <v>357</v>
      </c>
      <c r="L352" s="240">
        <v>45161</v>
      </c>
      <c r="M352" s="191">
        <v>45161</v>
      </c>
      <c r="N352" s="199">
        <v>45161</v>
      </c>
      <c r="O352" s="277" t="s">
        <v>358</v>
      </c>
    </row>
    <row r="353" spans="1:15" s="106" customFormat="1" ht="19.5" customHeight="1" outlineLevel="2">
      <c r="A353" s="143"/>
      <c r="B353" s="318" t="s">
        <v>1587</v>
      </c>
      <c r="C353" s="215" t="s">
        <v>1588</v>
      </c>
      <c r="D353" s="412" t="s">
        <v>1593</v>
      </c>
      <c r="E353" s="679">
        <v>80</v>
      </c>
      <c r="F353" s="216" t="s">
        <v>1</v>
      </c>
      <c r="G353" s="216" t="s">
        <v>957</v>
      </c>
      <c r="H353" s="219" t="s">
        <v>372</v>
      </c>
      <c r="I353" s="240">
        <v>45161</v>
      </c>
      <c r="J353" s="240" t="s">
        <v>357</v>
      </c>
      <c r="K353" s="240" t="s">
        <v>357</v>
      </c>
      <c r="L353" s="240">
        <v>45161</v>
      </c>
      <c r="M353" s="191">
        <v>45019</v>
      </c>
      <c r="N353" s="199">
        <v>45019</v>
      </c>
      <c r="O353" s="277" t="s">
        <v>358</v>
      </c>
    </row>
    <row r="354" spans="1:15" s="106" customFormat="1" ht="19.5" customHeight="1" outlineLevel="2">
      <c r="A354" s="143"/>
      <c r="B354" s="318" t="s">
        <v>1587</v>
      </c>
      <c r="C354" s="215" t="s">
        <v>1588</v>
      </c>
      <c r="D354" s="412" t="s">
        <v>1597</v>
      </c>
      <c r="E354" s="679">
        <v>80</v>
      </c>
      <c r="F354" s="216" t="s">
        <v>392</v>
      </c>
      <c r="G354" s="216" t="s">
        <v>395</v>
      </c>
      <c r="H354" s="219" t="s">
        <v>372</v>
      </c>
      <c r="I354" s="240">
        <v>45161</v>
      </c>
      <c r="J354" s="240" t="s">
        <v>357</v>
      </c>
      <c r="K354" s="240" t="s">
        <v>357</v>
      </c>
      <c r="L354" s="240">
        <v>45161</v>
      </c>
      <c r="M354" s="191">
        <v>45161</v>
      </c>
      <c r="N354" s="199">
        <v>45161</v>
      </c>
      <c r="O354" s="277" t="s">
        <v>358</v>
      </c>
    </row>
    <row r="355" spans="1:15" s="106" customFormat="1" ht="19.5" customHeight="1" outlineLevel="2">
      <c r="A355" s="143"/>
      <c r="B355" s="318" t="s">
        <v>1587</v>
      </c>
      <c r="C355" s="215" t="s">
        <v>1588</v>
      </c>
      <c r="D355" s="412" t="s">
        <v>2915</v>
      </c>
      <c r="E355" s="679">
        <v>44</v>
      </c>
      <c r="F355" s="216" t="s">
        <v>392</v>
      </c>
      <c r="G355" s="216" t="s">
        <v>395</v>
      </c>
      <c r="H355" s="219" t="s">
        <v>372</v>
      </c>
      <c r="I355" s="240">
        <v>45161</v>
      </c>
      <c r="J355" s="240" t="s">
        <v>357</v>
      </c>
      <c r="K355" s="240" t="s">
        <v>357</v>
      </c>
      <c r="L355" s="240">
        <v>45161</v>
      </c>
      <c r="M355" s="191">
        <v>44713</v>
      </c>
      <c r="N355" s="199">
        <v>44713</v>
      </c>
      <c r="O355" s="277" t="s">
        <v>374</v>
      </c>
    </row>
    <row r="356" spans="1:15" s="117" customFormat="1" ht="19.5" customHeight="1" outlineLevel="2">
      <c r="A356" s="142"/>
      <c r="B356" s="680" t="s">
        <v>1587</v>
      </c>
      <c r="C356" s="684" t="s">
        <v>506</v>
      </c>
      <c r="D356" s="723" t="s">
        <v>1601</v>
      </c>
      <c r="E356" s="683">
        <v>26</v>
      </c>
      <c r="F356" s="684" t="s">
        <v>1</v>
      </c>
      <c r="G356" s="684" t="s">
        <v>401</v>
      </c>
      <c r="H356" s="685" t="s">
        <v>402</v>
      </c>
      <c r="I356" s="686">
        <v>44915</v>
      </c>
      <c r="J356" s="240" t="s">
        <v>357</v>
      </c>
      <c r="K356" s="240" t="s">
        <v>357</v>
      </c>
      <c r="L356" s="240" t="s">
        <v>357</v>
      </c>
      <c r="M356" s="687">
        <v>44915</v>
      </c>
      <c r="N356" s="199">
        <v>44915</v>
      </c>
      <c r="O356" s="277" t="s">
        <v>358</v>
      </c>
    </row>
    <row r="357" spans="1:15" s="117" customFormat="1" ht="19.5" customHeight="1" outlineLevel="2">
      <c r="A357" s="142"/>
      <c r="B357" s="680" t="s">
        <v>1587</v>
      </c>
      <c r="C357" s="684" t="s">
        <v>506</v>
      </c>
      <c r="D357" s="723" t="s">
        <v>1606</v>
      </c>
      <c r="E357" s="683">
        <v>80</v>
      </c>
      <c r="F357" s="684" t="s">
        <v>1</v>
      </c>
      <c r="G357" s="684" t="s">
        <v>347</v>
      </c>
      <c r="H357" s="685" t="s">
        <v>402</v>
      </c>
      <c r="I357" s="686">
        <v>45280</v>
      </c>
      <c r="J357" s="240" t="s">
        <v>357</v>
      </c>
      <c r="K357" s="240" t="s">
        <v>357</v>
      </c>
      <c r="L357" s="240" t="s">
        <v>357</v>
      </c>
      <c r="M357" s="687">
        <v>45280</v>
      </c>
      <c r="N357" s="199">
        <v>45280</v>
      </c>
      <c r="O357" s="277" t="s">
        <v>358</v>
      </c>
    </row>
    <row r="358" spans="1:15" s="117" customFormat="1" ht="19.5" customHeight="1" outlineLevel="2">
      <c r="A358" s="142"/>
      <c r="B358" s="680" t="s">
        <v>1587</v>
      </c>
      <c r="C358" s="684" t="s">
        <v>506</v>
      </c>
      <c r="D358" s="723" t="s">
        <v>1609</v>
      </c>
      <c r="E358" s="683">
        <v>42</v>
      </c>
      <c r="F358" s="684" t="s">
        <v>1</v>
      </c>
      <c r="G358" s="684" t="s">
        <v>401</v>
      </c>
      <c r="H358" s="685" t="s">
        <v>402</v>
      </c>
      <c r="I358" s="686">
        <v>44915</v>
      </c>
      <c r="J358" s="240" t="s">
        <v>357</v>
      </c>
      <c r="K358" s="240" t="s">
        <v>357</v>
      </c>
      <c r="L358" s="240" t="s">
        <v>357</v>
      </c>
      <c r="M358" s="687">
        <v>44915</v>
      </c>
      <c r="N358" s="199">
        <v>44804</v>
      </c>
      <c r="O358" s="277" t="s">
        <v>374</v>
      </c>
    </row>
    <row r="359" spans="1:15" s="117" customFormat="1" ht="19.5" customHeight="1" outlineLevel="2">
      <c r="A359" s="142"/>
      <c r="B359" s="690" t="s">
        <v>1613</v>
      </c>
      <c r="C359" s="215" t="s">
        <v>1614</v>
      </c>
      <c r="D359" s="723" t="s">
        <v>1615</v>
      </c>
      <c r="E359" s="683">
        <v>38</v>
      </c>
      <c r="F359" s="684" t="s">
        <v>1</v>
      </c>
      <c r="G359" s="684" t="s">
        <v>401</v>
      </c>
      <c r="H359" s="688" t="s">
        <v>402</v>
      </c>
      <c r="I359" s="240">
        <v>44961</v>
      </c>
      <c r="J359" s="240" t="s">
        <v>357</v>
      </c>
      <c r="K359" s="240" t="s">
        <v>357</v>
      </c>
      <c r="L359" s="240" t="s">
        <v>357</v>
      </c>
      <c r="M359" s="189">
        <v>45020</v>
      </c>
      <c r="N359" s="199">
        <v>44992</v>
      </c>
      <c r="O359" s="277" t="s">
        <v>374</v>
      </c>
    </row>
    <row r="360" spans="1:15" s="117" customFormat="1" ht="19.5" customHeight="1" outlineLevel="2">
      <c r="A360" s="142"/>
      <c r="B360" s="690" t="s">
        <v>1620</v>
      </c>
      <c r="C360" s="684" t="s">
        <v>1621</v>
      </c>
      <c r="D360" s="216" t="s">
        <v>1622</v>
      </c>
      <c r="E360" s="683">
        <v>15</v>
      </c>
      <c r="F360" s="684" t="s">
        <v>1</v>
      </c>
      <c r="G360" s="684" t="s">
        <v>401</v>
      </c>
      <c r="H360" s="689" t="s">
        <v>402</v>
      </c>
      <c r="I360" s="240">
        <v>44952</v>
      </c>
      <c r="J360" s="240" t="s">
        <v>357</v>
      </c>
      <c r="K360" s="240" t="s">
        <v>357</v>
      </c>
      <c r="L360" s="240" t="s">
        <v>357</v>
      </c>
      <c r="M360" s="189">
        <v>44952</v>
      </c>
      <c r="N360" s="199">
        <v>44915</v>
      </c>
      <c r="O360" s="277" t="s">
        <v>374</v>
      </c>
    </row>
    <row r="361" spans="1:15" s="117" customFormat="1" ht="19.5" customHeight="1" outlineLevel="2">
      <c r="A361" s="142"/>
      <c r="B361" s="690" t="s">
        <v>1620</v>
      </c>
      <c r="C361" s="684" t="s">
        <v>1627</v>
      </c>
      <c r="D361" s="216" t="s">
        <v>1628</v>
      </c>
      <c r="E361" s="683">
        <v>80</v>
      </c>
      <c r="F361" s="684" t="s">
        <v>1</v>
      </c>
      <c r="G361" s="684" t="s">
        <v>347</v>
      </c>
      <c r="H361" s="689" t="s">
        <v>402</v>
      </c>
      <c r="I361" s="240">
        <v>45358</v>
      </c>
      <c r="J361" s="240" t="s">
        <v>357</v>
      </c>
      <c r="K361" s="240" t="s">
        <v>357</v>
      </c>
      <c r="L361" s="240" t="s">
        <v>357</v>
      </c>
      <c r="M361" s="189">
        <v>45358</v>
      </c>
      <c r="N361" s="199">
        <v>45358</v>
      </c>
      <c r="O361" s="277" t="s">
        <v>358</v>
      </c>
    </row>
    <row r="362" spans="1:15" s="104" customFormat="1" ht="24" customHeight="1" outlineLevel="2">
      <c r="A362" s="143"/>
      <c r="B362" s="319" t="s">
        <v>1634</v>
      </c>
      <c r="C362" s="215" t="s">
        <v>1635</v>
      </c>
      <c r="D362" s="216" t="s">
        <v>2916</v>
      </c>
      <c r="E362" s="678">
        <v>52</v>
      </c>
      <c r="F362" s="216" t="s">
        <v>1</v>
      </c>
      <c r="G362" s="216" t="s">
        <v>347</v>
      </c>
      <c r="H362" s="219" t="s">
        <v>348</v>
      </c>
      <c r="I362" s="240">
        <v>44605</v>
      </c>
      <c r="J362" s="240">
        <v>44605</v>
      </c>
      <c r="K362" s="240">
        <v>44804</v>
      </c>
      <c r="L362" s="240">
        <v>44804</v>
      </c>
      <c r="M362" s="191">
        <v>44804</v>
      </c>
      <c r="N362" s="199">
        <v>44804</v>
      </c>
      <c r="O362" s="277" t="s">
        <v>358</v>
      </c>
    </row>
    <row r="363" spans="1:15" s="104" customFormat="1" ht="24" customHeight="1" outlineLevel="2">
      <c r="A363" s="143"/>
      <c r="B363" s="319" t="s">
        <v>1634</v>
      </c>
      <c r="C363" s="215" t="s">
        <v>1635</v>
      </c>
      <c r="D363" s="217" t="s">
        <v>1636</v>
      </c>
      <c r="E363" s="678">
        <v>65</v>
      </c>
      <c r="F363" s="216" t="s">
        <v>1</v>
      </c>
      <c r="G363" s="216" t="s">
        <v>347</v>
      </c>
      <c r="H363" s="219" t="s">
        <v>372</v>
      </c>
      <c r="I363" s="240">
        <v>45161</v>
      </c>
      <c r="J363" s="240" t="s">
        <v>357</v>
      </c>
      <c r="K363" s="240" t="s">
        <v>357</v>
      </c>
      <c r="L363" s="240">
        <v>45161</v>
      </c>
      <c r="M363" s="191">
        <v>45161</v>
      </c>
      <c r="N363" s="199">
        <v>45161</v>
      </c>
      <c r="O363" s="277" t="s">
        <v>358</v>
      </c>
    </row>
    <row r="364" spans="1:15" s="104" customFormat="1" ht="24" customHeight="1" outlineLevel="2">
      <c r="A364" s="143"/>
      <c r="B364" s="319" t="s">
        <v>1634</v>
      </c>
      <c r="C364" s="215" t="s">
        <v>1635</v>
      </c>
      <c r="D364" s="216" t="s">
        <v>1640</v>
      </c>
      <c r="E364" s="678">
        <v>75</v>
      </c>
      <c r="F364" s="216" t="s">
        <v>1</v>
      </c>
      <c r="G364" s="216" t="s">
        <v>347</v>
      </c>
      <c r="H364" s="219" t="s">
        <v>372</v>
      </c>
      <c r="I364" s="240">
        <v>45161</v>
      </c>
      <c r="J364" s="240" t="s">
        <v>357</v>
      </c>
      <c r="K364" s="240" t="s">
        <v>357</v>
      </c>
      <c r="L364" s="240">
        <v>45161</v>
      </c>
      <c r="M364" s="191">
        <v>45161</v>
      </c>
      <c r="N364" s="199">
        <v>45161</v>
      </c>
      <c r="O364" s="277" t="s">
        <v>358</v>
      </c>
    </row>
    <row r="365" spans="1:15" s="104" customFormat="1" ht="24" customHeight="1" outlineLevel="2">
      <c r="A365" s="143"/>
      <c r="B365" s="319" t="s">
        <v>1634</v>
      </c>
      <c r="C365" s="215" t="s">
        <v>1635</v>
      </c>
      <c r="D365" s="216" t="s">
        <v>1644</v>
      </c>
      <c r="E365" s="678">
        <v>80</v>
      </c>
      <c r="F365" s="216" t="s">
        <v>1</v>
      </c>
      <c r="G365" s="216" t="s">
        <v>347</v>
      </c>
      <c r="H365" s="219" t="s">
        <v>372</v>
      </c>
      <c r="I365" s="240">
        <v>45161</v>
      </c>
      <c r="J365" s="240" t="s">
        <v>357</v>
      </c>
      <c r="K365" s="240" t="s">
        <v>357</v>
      </c>
      <c r="L365" s="240">
        <v>45161</v>
      </c>
      <c r="M365" s="191">
        <v>45161</v>
      </c>
      <c r="N365" s="199">
        <v>45161</v>
      </c>
      <c r="O365" s="277" t="s">
        <v>374</v>
      </c>
    </row>
    <row r="366" spans="1:15" s="104" customFormat="1" ht="24" customHeight="1" outlineLevel="2">
      <c r="A366" s="143"/>
      <c r="B366" s="319" t="s">
        <v>1634</v>
      </c>
      <c r="C366" s="215" t="s">
        <v>1635</v>
      </c>
      <c r="D366" s="216" t="s">
        <v>1647</v>
      </c>
      <c r="E366" s="678">
        <v>80</v>
      </c>
      <c r="F366" s="216" t="s">
        <v>392</v>
      </c>
      <c r="G366" s="216" t="s">
        <v>395</v>
      </c>
      <c r="H366" s="219" t="s">
        <v>372</v>
      </c>
      <c r="I366" s="240">
        <v>45161</v>
      </c>
      <c r="J366" s="240" t="s">
        <v>357</v>
      </c>
      <c r="K366" s="240" t="s">
        <v>357</v>
      </c>
      <c r="L366" s="240">
        <v>45161</v>
      </c>
      <c r="M366" s="191">
        <v>45161</v>
      </c>
      <c r="N366" s="199">
        <v>45161</v>
      </c>
      <c r="O366" s="277" t="s">
        <v>358</v>
      </c>
    </row>
    <row r="367" spans="1:15" s="107" customFormat="1" ht="12.75" customHeight="1" outlineLevel="1">
      <c r="A367" s="241"/>
      <c r="B367" s="242" t="s">
        <v>1651</v>
      </c>
      <c r="C367" s="692">
        <f>COUNTA(B350:B366)</f>
        <v>17</v>
      </c>
      <c r="D367" s="242" t="s">
        <v>1652</v>
      </c>
      <c r="E367" s="195">
        <f>SUM(E350:E366)</f>
        <v>971</v>
      </c>
      <c r="F367" s="242"/>
      <c r="G367" s="242"/>
      <c r="H367" s="693"/>
      <c r="I367" s="736"/>
      <c r="J367" s="400"/>
      <c r="K367" s="400"/>
      <c r="L367" s="400"/>
      <c r="M367" s="695"/>
      <c r="N367" s="696"/>
      <c r="O367" s="697"/>
    </row>
    <row r="368" spans="1:15" s="115" customFormat="1" ht="19.5" customHeight="1" outlineLevel="2">
      <c r="A368" s="142" t="s">
        <v>1653</v>
      </c>
      <c r="B368" s="680" t="s">
        <v>2917</v>
      </c>
      <c r="C368" s="681" t="s">
        <v>2918</v>
      </c>
      <c r="D368" s="723" t="s">
        <v>2919</v>
      </c>
      <c r="E368" s="683">
        <v>13</v>
      </c>
      <c r="F368" s="684" t="s">
        <v>1</v>
      </c>
      <c r="G368" s="684" t="s">
        <v>347</v>
      </c>
      <c r="H368" s="685" t="s">
        <v>402</v>
      </c>
      <c r="I368" s="686">
        <v>45280</v>
      </c>
      <c r="J368" s="240" t="s">
        <v>357</v>
      </c>
      <c r="K368" s="240" t="s">
        <v>357</v>
      </c>
      <c r="L368" s="240" t="s">
        <v>357</v>
      </c>
      <c r="M368" s="687">
        <v>45280</v>
      </c>
      <c r="N368" s="686">
        <v>45280</v>
      </c>
      <c r="O368" s="701" t="s">
        <v>358</v>
      </c>
    </row>
    <row r="369" spans="1:15" s="104" customFormat="1" ht="19.5" customHeight="1" outlineLevel="2">
      <c r="A369" s="143"/>
      <c r="B369" s="318" t="s">
        <v>1654</v>
      </c>
      <c r="C369" s="215" t="s">
        <v>1655</v>
      </c>
      <c r="D369" s="216" t="s">
        <v>2920</v>
      </c>
      <c r="E369" s="679">
        <v>45</v>
      </c>
      <c r="F369" s="216" t="s">
        <v>1</v>
      </c>
      <c r="G369" s="216" t="s">
        <v>347</v>
      </c>
      <c r="H369" s="219">
        <v>2013</v>
      </c>
      <c r="I369" s="686" t="s">
        <v>357</v>
      </c>
      <c r="J369" s="240">
        <v>44585</v>
      </c>
      <c r="K369" s="240">
        <v>44711</v>
      </c>
      <c r="L369" s="240">
        <v>44711</v>
      </c>
      <c r="M369" s="191">
        <v>44711</v>
      </c>
      <c r="N369" s="686">
        <v>44711</v>
      </c>
      <c r="O369" s="701" t="s">
        <v>374</v>
      </c>
    </row>
    <row r="370" spans="1:15" s="104" customFormat="1" ht="19.5" customHeight="1" outlineLevel="2">
      <c r="A370" s="143"/>
      <c r="B370" s="318" t="s">
        <v>1654</v>
      </c>
      <c r="C370" s="215" t="s">
        <v>1655</v>
      </c>
      <c r="D370" s="412" t="s">
        <v>1656</v>
      </c>
      <c r="E370" s="679">
        <v>78</v>
      </c>
      <c r="F370" s="216" t="s">
        <v>1</v>
      </c>
      <c r="G370" s="216" t="s">
        <v>347</v>
      </c>
      <c r="H370" s="219" t="s">
        <v>372</v>
      </c>
      <c r="I370" s="240">
        <v>45161</v>
      </c>
      <c r="J370" s="240" t="s">
        <v>357</v>
      </c>
      <c r="K370" s="240" t="s">
        <v>357</v>
      </c>
      <c r="L370" s="240">
        <v>45161</v>
      </c>
      <c r="M370" s="191">
        <v>45161</v>
      </c>
      <c r="N370" s="686">
        <v>45161</v>
      </c>
      <c r="O370" s="701" t="s">
        <v>358</v>
      </c>
    </row>
    <row r="371" spans="1:15" s="104" customFormat="1" ht="19.5" customHeight="1" outlineLevel="2">
      <c r="A371" s="143"/>
      <c r="B371" s="318" t="s">
        <v>1654</v>
      </c>
      <c r="C371" s="215" t="s">
        <v>1655</v>
      </c>
      <c r="D371" s="412" t="s">
        <v>1660</v>
      </c>
      <c r="E371" s="679">
        <v>5</v>
      </c>
      <c r="F371" s="216" t="s">
        <v>1</v>
      </c>
      <c r="G371" s="216" t="s">
        <v>371</v>
      </c>
      <c r="H371" s="219" t="s">
        <v>372</v>
      </c>
      <c r="I371" s="240">
        <v>45161</v>
      </c>
      <c r="J371" s="240" t="s">
        <v>357</v>
      </c>
      <c r="K371" s="240" t="s">
        <v>357</v>
      </c>
      <c r="L371" s="240">
        <v>45161</v>
      </c>
      <c r="M371" s="191">
        <v>44804</v>
      </c>
      <c r="N371" s="686">
        <v>44804</v>
      </c>
      <c r="O371" s="701" t="s">
        <v>374</v>
      </c>
    </row>
    <row r="372" spans="1:15" s="104" customFormat="1" ht="19.5" customHeight="1" outlineLevel="2">
      <c r="A372" s="143"/>
      <c r="B372" s="319" t="s">
        <v>1666</v>
      </c>
      <c r="C372" s="215" t="s">
        <v>1667</v>
      </c>
      <c r="D372" s="216" t="s">
        <v>1668</v>
      </c>
      <c r="E372" s="678">
        <v>29</v>
      </c>
      <c r="F372" s="216" t="s">
        <v>1</v>
      </c>
      <c r="G372" s="216" t="s">
        <v>347</v>
      </c>
      <c r="H372" s="219" t="s">
        <v>348</v>
      </c>
      <c r="I372" s="240">
        <v>44605</v>
      </c>
      <c r="J372" s="240">
        <v>44593</v>
      </c>
      <c r="K372" s="240">
        <v>44835</v>
      </c>
      <c r="L372" s="240">
        <v>44803</v>
      </c>
      <c r="M372" s="191">
        <v>44803</v>
      </c>
      <c r="N372" s="686">
        <v>44910</v>
      </c>
      <c r="O372" s="701" t="s">
        <v>374</v>
      </c>
    </row>
    <row r="373" spans="1:15" s="104" customFormat="1" ht="19.5" customHeight="1" outlineLevel="2">
      <c r="A373" s="143"/>
      <c r="B373" s="319" t="s">
        <v>1666</v>
      </c>
      <c r="C373" s="215" t="s">
        <v>1667</v>
      </c>
      <c r="D373" s="216" t="s">
        <v>2921</v>
      </c>
      <c r="E373" s="678">
        <v>79</v>
      </c>
      <c r="F373" s="216" t="s">
        <v>1</v>
      </c>
      <c r="G373" s="216" t="s">
        <v>347</v>
      </c>
      <c r="H373" s="219" t="s">
        <v>372</v>
      </c>
      <c r="I373" s="240">
        <v>45161</v>
      </c>
      <c r="J373" s="240" t="s">
        <v>357</v>
      </c>
      <c r="K373" s="240" t="s">
        <v>357</v>
      </c>
      <c r="L373" s="240">
        <v>45161</v>
      </c>
      <c r="M373" s="191">
        <v>45170</v>
      </c>
      <c r="N373" s="686">
        <v>45170</v>
      </c>
      <c r="O373" s="701" t="s">
        <v>358</v>
      </c>
    </row>
    <row r="374" spans="1:15" s="104" customFormat="1" ht="19.5" customHeight="1" outlineLevel="2">
      <c r="A374" s="143"/>
      <c r="B374" s="319" t="s">
        <v>1666</v>
      </c>
      <c r="C374" s="215" t="s">
        <v>1667</v>
      </c>
      <c r="D374" s="216" t="s">
        <v>1672</v>
      </c>
      <c r="E374" s="678">
        <v>21</v>
      </c>
      <c r="F374" s="216" t="s">
        <v>1</v>
      </c>
      <c r="G374" s="216" t="s">
        <v>371</v>
      </c>
      <c r="H374" s="219" t="s">
        <v>372</v>
      </c>
      <c r="I374" s="240">
        <v>45161</v>
      </c>
      <c r="J374" s="240" t="s">
        <v>357</v>
      </c>
      <c r="K374" s="240" t="s">
        <v>357</v>
      </c>
      <c r="L374" s="240">
        <v>45161</v>
      </c>
      <c r="M374" s="191">
        <v>45168</v>
      </c>
      <c r="N374" s="686">
        <v>45168</v>
      </c>
      <c r="O374" s="701" t="s">
        <v>374</v>
      </c>
    </row>
    <row r="375" spans="1:15" s="104" customFormat="1" ht="19.5" customHeight="1" outlineLevel="2">
      <c r="A375" s="143"/>
      <c r="B375" s="319" t="s">
        <v>1666</v>
      </c>
      <c r="C375" s="215" t="s">
        <v>1676</v>
      </c>
      <c r="D375" s="216" t="s">
        <v>1677</v>
      </c>
      <c r="E375" s="678">
        <v>60</v>
      </c>
      <c r="F375" s="216" t="s">
        <v>1</v>
      </c>
      <c r="G375" s="216" t="s">
        <v>347</v>
      </c>
      <c r="H375" s="688" t="s">
        <v>402</v>
      </c>
      <c r="I375" s="240">
        <v>45317</v>
      </c>
      <c r="J375" s="240" t="s">
        <v>357</v>
      </c>
      <c r="K375" s="240" t="s">
        <v>357</v>
      </c>
      <c r="L375" s="240" t="s">
        <v>357</v>
      </c>
      <c r="M375" s="189">
        <v>45317</v>
      </c>
      <c r="N375" s="686">
        <v>45317</v>
      </c>
      <c r="O375" s="701" t="s">
        <v>358</v>
      </c>
    </row>
    <row r="376" spans="1:15" s="104" customFormat="1" ht="19.5" customHeight="1" outlineLevel="2">
      <c r="A376" s="143"/>
      <c r="B376" s="319" t="s">
        <v>1666</v>
      </c>
      <c r="C376" s="215" t="s">
        <v>1667</v>
      </c>
      <c r="D376" s="216" t="s">
        <v>1681</v>
      </c>
      <c r="E376" s="678">
        <v>76</v>
      </c>
      <c r="F376" s="216" t="s">
        <v>1</v>
      </c>
      <c r="G376" s="216" t="s">
        <v>347</v>
      </c>
      <c r="H376" s="219" t="s">
        <v>372</v>
      </c>
      <c r="I376" s="240">
        <v>45161</v>
      </c>
      <c r="J376" s="240" t="s">
        <v>357</v>
      </c>
      <c r="K376" s="240" t="s">
        <v>357</v>
      </c>
      <c r="L376" s="240">
        <v>45161</v>
      </c>
      <c r="M376" s="191">
        <v>45168</v>
      </c>
      <c r="N376" s="686">
        <v>45168</v>
      </c>
      <c r="O376" s="701" t="s">
        <v>358</v>
      </c>
    </row>
    <row r="377" spans="1:15" s="107" customFormat="1" ht="12.75" customHeight="1" outlineLevel="1">
      <c r="A377" s="241"/>
      <c r="B377" s="242" t="s">
        <v>1684</v>
      </c>
      <c r="C377" s="692">
        <f>COUNTA(B368:B376)</f>
        <v>9</v>
      </c>
      <c r="D377" s="242" t="s">
        <v>1685</v>
      </c>
      <c r="E377" s="195">
        <f>SUM(E368:E376)</f>
        <v>406</v>
      </c>
      <c r="F377" s="242"/>
      <c r="G377" s="242"/>
      <c r="H377" s="693"/>
      <c r="I377" s="736"/>
      <c r="J377" s="400"/>
      <c r="K377" s="400"/>
      <c r="L377" s="400"/>
      <c r="M377" s="695"/>
      <c r="N377" s="696"/>
      <c r="O377" s="697"/>
    </row>
    <row r="378" spans="1:15" s="104" customFormat="1" ht="19.5" customHeight="1" outlineLevel="2">
      <c r="A378" s="143" t="s">
        <v>1686</v>
      </c>
      <c r="B378" s="318" t="s">
        <v>2922</v>
      </c>
      <c r="C378" s="215" t="s">
        <v>2923</v>
      </c>
      <c r="D378" s="412" t="s">
        <v>2924</v>
      </c>
      <c r="E378" s="679">
        <v>65</v>
      </c>
      <c r="F378" s="216" t="s">
        <v>1</v>
      </c>
      <c r="G378" s="216" t="s">
        <v>347</v>
      </c>
      <c r="H378" s="219">
        <v>2011</v>
      </c>
      <c r="I378" s="686" t="s">
        <v>357</v>
      </c>
      <c r="J378" s="240">
        <v>44585</v>
      </c>
      <c r="K378" s="240">
        <v>44640</v>
      </c>
      <c r="L378" s="240">
        <v>44640</v>
      </c>
      <c r="M378" s="191">
        <v>44727</v>
      </c>
      <c r="N378" s="199">
        <v>44727</v>
      </c>
      <c r="O378" s="277" t="s">
        <v>350</v>
      </c>
    </row>
    <row r="379" spans="1:15" s="104" customFormat="1" ht="19.5" customHeight="1" outlineLevel="2">
      <c r="A379" s="143"/>
      <c r="B379" s="318" t="s">
        <v>1687</v>
      </c>
      <c r="C379" s="215" t="s">
        <v>1688</v>
      </c>
      <c r="D379" s="216" t="s">
        <v>1689</v>
      </c>
      <c r="E379" s="679">
        <v>5</v>
      </c>
      <c r="F379" s="216" t="s">
        <v>1</v>
      </c>
      <c r="G379" s="216" t="s">
        <v>371</v>
      </c>
      <c r="H379" s="219">
        <v>2013</v>
      </c>
      <c r="I379" s="686" t="s">
        <v>357</v>
      </c>
      <c r="J379" s="240">
        <v>44803</v>
      </c>
      <c r="K379" s="240">
        <v>44803</v>
      </c>
      <c r="L379" s="240">
        <v>44803</v>
      </c>
      <c r="M379" s="191">
        <v>44803</v>
      </c>
      <c r="N379" s="199">
        <v>44803</v>
      </c>
      <c r="O379" s="277" t="s">
        <v>374</v>
      </c>
    </row>
    <row r="380" spans="1:15" s="107" customFormat="1" ht="12.75" customHeight="1" outlineLevel="1">
      <c r="A380" s="241"/>
      <c r="B380" s="242" t="s">
        <v>1693</v>
      </c>
      <c r="C380" s="692">
        <f>COUNTA(B378:B379)</f>
        <v>2</v>
      </c>
      <c r="D380" s="242" t="s">
        <v>1694</v>
      </c>
      <c r="E380" s="195">
        <f>SUM(E378:E379)</f>
        <v>70</v>
      </c>
      <c r="F380" s="242"/>
      <c r="G380" s="242"/>
      <c r="H380" s="693"/>
      <c r="I380" s="736"/>
      <c r="J380" s="400"/>
      <c r="K380" s="400"/>
      <c r="L380" s="400"/>
      <c r="M380" s="695"/>
      <c r="N380" s="696"/>
      <c r="O380" s="697"/>
    </row>
    <row r="381" spans="1:15" s="104" customFormat="1" ht="19.5" customHeight="1" outlineLevel="2">
      <c r="A381" s="263" t="s">
        <v>2925</v>
      </c>
      <c r="B381" s="318" t="s">
        <v>1696</v>
      </c>
      <c r="C381" s="215" t="s">
        <v>2926</v>
      </c>
      <c r="D381" s="412" t="s">
        <v>1698</v>
      </c>
      <c r="E381" s="678">
        <v>13</v>
      </c>
      <c r="F381" s="216" t="s">
        <v>1</v>
      </c>
      <c r="G381" s="216" t="s">
        <v>371</v>
      </c>
      <c r="H381" s="219" t="s">
        <v>348</v>
      </c>
      <c r="I381" s="240">
        <v>44605</v>
      </c>
      <c r="J381" s="240">
        <v>44650</v>
      </c>
      <c r="K381" s="240">
        <v>44691</v>
      </c>
      <c r="L381" s="240">
        <v>44718</v>
      </c>
      <c r="M381" s="191">
        <v>44865</v>
      </c>
      <c r="N381" s="199">
        <v>44865</v>
      </c>
      <c r="O381" s="277" t="s">
        <v>374</v>
      </c>
    </row>
    <row r="382" spans="1:15" s="115" customFormat="1" ht="19.5" customHeight="1" outlineLevel="2">
      <c r="A382" s="142"/>
      <c r="B382" s="680" t="s">
        <v>1696</v>
      </c>
      <c r="C382" s="681" t="s">
        <v>1697</v>
      </c>
      <c r="D382" s="723" t="s">
        <v>1698</v>
      </c>
      <c r="E382" s="700">
        <v>13</v>
      </c>
      <c r="F382" s="684" t="s">
        <v>1</v>
      </c>
      <c r="G382" s="684" t="s">
        <v>347</v>
      </c>
      <c r="H382" s="685" t="s">
        <v>402</v>
      </c>
      <c r="I382" s="686">
        <v>45280</v>
      </c>
      <c r="J382" s="240" t="s">
        <v>357</v>
      </c>
      <c r="K382" s="240" t="s">
        <v>357</v>
      </c>
      <c r="L382" s="240" t="s">
        <v>357</v>
      </c>
      <c r="M382" s="687">
        <v>45280</v>
      </c>
      <c r="N382" s="199">
        <v>44865</v>
      </c>
      <c r="O382" s="277" t="s">
        <v>374</v>
      </c>
    </row>
    <row r="383" spans="1:15" s="104" customFormat="1" ht="19.5" customHeight="1" outlineLevel="2">
      <c r="A383" s="143"/>
      <c r="B383" s="291" t="s">
        <v>1702</v>
      </c>
      <c r="C383" s="220" t="s">
        <v>1703</v>
      </c>
      <c r="D383" s="411" t="s">
        <v>1704</v>
      </c>
      <c r="E383" s="711">
        <v>32</v>
      </c>
      <c r="F383" s="222" t="s">
        <v>1</v>
      </c>
      <c r="G383" s="222" t="s">
        <v>371</v>
      </c>
      <c r="H383" s="229">
        <v>2013</v>
      </c>
      <c r="I383" s="686" t="s">
        <v>357</v>
      </c>
      <c r="J383" s="240">
        <v>44305</v>
      </c>
      <c r="K383" s="240">
        <v>44622</v>
      </c>
      <c r="L383" s="240">
        <v>44711</v>
      </c>
      <c r="M383" s="190">
        <v>44768</v>
      </c>
      <c r="N383" s="199">
        <v>44768</v>
      </c>
      <c r="O383" s="277" t="s">
        <v>350</v>
      </c>
    </row>
    <row r="384" spans="1:15" s="115" customFormat="1" ht="19.5" customHeight="1" outlineLevel="2">
      <c r="A384" s="142"/>
      <c r="B384" s="709" t="s">
        <v>1702</v>
      </c>
      <c r="C384" s="739" t="s">
        <v>1708</v>
      </c>
      <c r="D384" s="741" t="s">
        <v>1704</v>
      </c>
      <c r="E384" s="706">
        <v>21</v>
      </c>
      <c r="F384" s="682" t="s">
        <v>1</v>
      </c>
      <c r="G384" s="682" t="s">
        <v>347</v>
      </c>
      <c r="H384" s="688" t="s">
        <v>402</v>
      </c>
      <c r="I384" s="707">
        <v>45280</v>
      </c>
      <c r="J384" s="240" t="s">
        <v>357</v>
      </c>
      <c r="K384" s="240" t="s">
        <v>357</v>
      </c>
      <c r="L384" s="240" t="s">
        <v>357</v>
      </c>
      <c r="M384" s="708">
        <v>45280</v>
      </c>
      <c r="N384" s="199">
        <v>44768</v>
      </c>
      <c r="O384" s="277" t="s">
        <v>350</v>
      </c>
    </row>
    <row r="385" spans="1:15" s="115" customFormat="1" ht="19.5" customHeight="1" outlineLevel="2">
      <c r="A385" s="142"/>
      <c r="B385" s="709" t="s">
        <v>1702</v>
      </c>
      <c r="C385" s="739" t="s">
        <v>1712</v>
      </c>
      <c r="D385" s="741" t="s">
        <v>1704</v>
      </c>
      <c r="E385" s="706">
        <v>21</v>
      </c>
      <c r="F385" s="682" t="s">
        <v>1</v>
      </c>
      <c r="G385" s="682" t="s">
        <v>347</v>
      </c>
      <c r="H385" s="688" t="s">
        <v>402</v>
      </c>
      <c r="I385" s="707">
        <v>45280</v>
      </c>
      <c r="J385" s="240" t="s">
        <v>357</v>
      </c>
      <c r="K385" s="240" t="s">
        <v>357</v>
      </c>
      <c r="L385" s="240" t="s">
        <v>357</v>
      </c>
      <c r="M385" s="708">
        <v>45280</v>
      </c>
      <c r="N385" s="199">
        <v>44768</v>
      </c>
      <c r="O385" s="277" t="s">
        <v>350</v>
      </c>
    </row>
    <row r="386" spans="1:15" s="115" customFormat="1" ht="19.5" customHeight="1" outlineLevel="2">
      <c r="A386" s="142"/>
      <c r="B386" s="709" t="s">
        <v>1702</v>
      </c>
      <c r="C386" s="739" t="s">
        <v>1703</v>
      </c>
      <c r="D386" s="741" t="s">
        <v>1704</v>
      </c>
      <c r="E386" s="706">
        <v>13</v>
      </c>
      <c r="F386" s="682" t="s">
        <v>1</v>
      </c>
      <c r="G386" s="682" t="s">
        <v>401</v>
      </c>
      <c r="H386" s="688" t="s">
        <v>402</v>
      </c>
      <c r="I386" s="707">
        <v>44915</v>
      </c>
      <c r="J386" s="240" t="s">
        <v>357</v>
      </c>
      <c r="K386" s="240" t="s">
        <v>357</v>
      </c>
      <c r="L386" s="240" t="s">
        <v>357</v>
      </c>
      <c r="M386" s="708">
        <v>44915</v>
      </c>
      <c r="N386" s="199">
        <v>44768</v>
      </c>
      <c r="O386" s="277" t="s">
        <v>350</v>
      </c>
    </row>
    <row r="387" spans="1:15" s="104" customFormat="1" ht="19.5" customHeight="1">
      <c r="A387" s="143"/>
      <c r="B387" s="293" t="s">
        <v>1719</v>
      </c>
      <c r="C387" s="221" t="s">
        <v>1720</v>
      </c>
      <c r="D387" s="222" t="s">
        <v>1721</v>
      </c>
      <c r="E387" s="711">
        <v>31</v>
      </c>
      <c r="F387" s="222" t="s">
        <v>1</v>
      </c>
      <c r="G387" s="222" t="s">
        <v>371</v>
      </c>
      <c r="H387" s="229" t="s">
        <v>372</v>
      </c>
      <c r="I387" s="240">
        <v>45161</v>
      </c>
      <c r="J387" s="240" t="s">
        <v>357</v>
      </c>
      <c r="K387" s="240" t="s">
        <v>357</v>
      </c>
      <c r="L387" s="240">
        <v>45161</v>
      </c>
      <c r="M387" s="190">
        <v>45161</v>
      </c>
      <c r="N387" s="199">
        <v>45161</v>
      </c>
      <c r="O387" s="277" t="s">
        <v>358</v>
      </c>
    </row>
    <row r="388" spans="1:15" s="104" customFormat="1" ht="19.5" customHeight="1">
      <c r="A388" s="143"/>
      <c r="B388" s="293" t="s">
        <v>1719</v>
      </c>
      <c r="C388" s="221" t="s">
        <v>1720</v>
      </c>
      <c r="D388" s="217" t="s">
        <v>1725</v>
      </c>
      <c r="E388" s="679">
        <v>80</v>
      </c>
      <c r="F388" s="222" t="s">
        <v>1</v>
      </c>
      <c r="G388" s="222" t="s">
        <v>347</v>
      </c>
      <c r="H388" s="229" t="s">
        <v>372</v>
      </c>
      <c r="I388" s="240">
        <v>45161</v>
      </c>
      <c r="J388" s="240" t="s">
        <v>357</v>
      </c>
      <c r="K388" s="240" t="s">
        <v>357</v>
      </c>
      <c r="L388" s="240">
        <v>45161</v>
      </c>
      <c r="M388" s="190">
        <v>45161</v>
      </c>
      <c r="N388" s="199">
        <v>45161</v>
      </c>
      <c r="O388" s="277" t="s">
        <v>358</v>
      </c>
    </row>
    <row r="389" spans="1:15" s="104" customFormat="1" ht="20.25" customHeight="1" outlineLevel="2">
      <c r="A389" s="143"/>
      <c r="B389" s="291" t="s">
        <v>1736</v>
      </c>
      <c r="C389" s="220" t="s">
        <v>2927</v>
      </c>
      <c r="D389" s="222" t="s">
        <v>2928</v>
      </c>
      <c r="E389" s="711">
        <v>21</v>
      </c>
      <c r="F389" s="222" t="s">
        <v>1</v>
      </c>
      <c r="G389" s="222" t="s">
        <v>371</v>
      </c>
      <c r="H389" s="229">
        <v>2013</v>
      </c>
      <c r="I389" s="686" t="s">
        <v>357</v>
      </c>
      <c r="J389" s="240">
        <v>44565</v>
      </c>
      <c r="K389" s="240">
        <v>44619</v>
      </c>
      <c r="L389" s="240">
        <v>44610</v>
      </c>
      <c r="M389" s="190">
        <v>44610</v>
      </c>
      <c r="N389" s="199">
        <v>44777</v>
      </c>
      <c r="O389" s="277" t="s">
        <v>350</v>
      </c>
    </row>
    <row r="390" spans="1:15" s="115" customFormat="1" ht="20.25" customHeight="1" outlineLevel="2">
      <c r="A390" s="142"/>
      <c r="B390" s="709" t="s">
        <v>1736</v>
      </c>
      <c r="C390" s="739" t="s">
        <v>2929</v>
      </c>
      <c r="D390" s="741" t="s">
        <v>2930</v>
      </c>
      <c r="E390" s="706">
        <v>8</v>
      </c>
      <c r="F390" s="682" t="s">
        <v>1</v>
      </c>
      <c r="G390" s="682" t="s">
        <v>465</v>
      </c>
      <c r="H390" s="688" t="s">
        <v>402</v>
      </c>
      <c r="I390" s="707">
        <v>44732</v>
      </c>
      <c r="J390" s="240" t="s">
        <v>357</v>
      </c>
      <c r="K390" s="240" t="s">
        <v>357</v>
      </c>
      <c r="L390" s="240" t="s">
        <v>357</v>
      </c>
      <c r="M390" s="708">
        <v>44732</v>
      </c>
      <c r="N390" s="199">
        <v>44732</v>
      </c>
      <c r="O390" s="277" t="s">
        <v>358</v>
      </c>
    </row>
    <row r="391" spans="1:15" s="115" customFormat="1" ht="20.25" customHeight="1" outlineLevel="2">
      <c r="A391" s="142"/>
      <c r="B391" s="291" t="s">
        <v>1736</v>
      </c>
      <c r="C391" s="739" t="s">
        <v>1737</v>
      </c>
      <c r="D391" s="741" t="s">
        <v>1738</v>
      </c>
      <c r="E391" s="706">
        <v>71</v>
      </c>
      <c r="F391" s="682" t="s">
        <v>1</v>
      </c>
      <c r="G391" s="682" t="s">
        <v>347</v>
      </c>
      <c r="H391" s="688" t="s">
        <v>402</v>
      </c>
      <c r="I391" s="707">
        <v>45358</v>
      </c>
      <c r="J391" s="240" t="s">
        <v>357</v>
      </c>
      <c r="K391" s="240" t="s">
        <v>357</v>
      </c>
      <c r="L391" s="240" t="s">
        <v>357</v>
      </c>
      <c r="M391" s="708">
        <v>45358</v>
      </c>
      <c r="N391" s="199">
        <v>45358</v>
      </c>
      <c r="O391" s="277" t="s">
        <v>358</v>
      </c>
    </row>
    <row r="392" spans="1:15" s="115" customFormat="1" ht="20.25" customHeight="1" outlineLevel="2">
      <c r="A392" s="142"/>
      <c r="B392" s="709" t="s">
        <v>1742</v>
      </c>
      <c r="C392" s="739" t="s">
        <v>1743</v>
      </c>
      <c r="D392" s="741" t="s">
        <v>1744</v>
      </c>
      <c r="E392" s="706">
        <v>13</v>
      </c>
      <c r="F392" s="682" t="s">
        <v>1</v>
      </c>
      <c r="G392" s="682" t="s">
        <v>347</v>
      </c>
      <c r="H392" s="688" t="s">
        <v>402</v>
      </c>
      <c r="I392" s="707">
        <v>45280</v>
      </c>
      <c r="J392" s="240" t="s">
        <v>357</v>
      </c>
      <c r="K392" s="240" t="s">
        <v>357</v>
      </c>
      <c r="L392" s="240" t="s">
        <v>357</v>
      </c>
      <c r="M392" s="708">
        <v>45280</v>
      </c>
      <c r="N392" s="199">
        <v>45280</v>
      </c>
      <c r="O392" s="277" t="s">
        <v>358</v>
      </c>
    </row>
    <row r="393" spans="1:15" s="115" customFormat="1" ht="17.850000000000001" customHeight="1" outlineLevel="2">
      <c r="A393" s="142"/>
      <c r="B393" s="709" t="s">
        <v>1742</v>
      </c>
      <c r="C393" s="739" t="s">
        <v>1743</v>
      </c>
      <c r="D393" s="741" t="s">
        <v>1749</v>
      </c>
      <c r="E393" s="706">
        <v>34</v>
      </c>
      <c r="F393" s="682" t="s">
        <v>1</v>
      </c>
      <c r="G393" s="682" t="s">
        <v>347</v>
      </c>
      <c r="H393" s="688" t="s">
        <v>402</v>
      </c>
      <c r="I393" s="707">
        <v>45280</v>
      </c>
      <c r="J393" s="240" t="s">
        <v>357</v>
      </c>
      <c r="K393" s="240" t="s">
        <v>357</v>
      </c>
      <c r="L393" s="240" t="s">
        <v>357</v>
      </c>
      <c r="M393" s="708">
        <v>45280</v>
      </c>
      <c r="N393" s="199">
        <v>45280</v>
      </c>
      <c r="O393" s="277" t="s">
        <v>358</v>
      </c>
    </row>
    <row r="394" spans="1:15" s="115" customFormat="1" ht="17.850000000000001" customHeight="1" outlineLevel="2">
      <c r="A394" s="142"/>
      <c r="B394" s="709" t="s">
        <v>1742</v>
      </c>
      <c r="C394" s="739" t="s">
        <v>1743</v>
      </c>
      <c r="D394" s="216" t="s">
        <v>1754</v>
      </c>
      <c r="E394" s="706">
        <v>21</v>
      </c>
      <c r="F394" s="682" t="s">
        <v>1</v>
      </c>
      <c r="G394" s="216" t="s">
        <v>957</v>
      </c>
      <c r="H394" s="688" t="s">
        <v>402</v>
      </c>
      <c r="I394" s="240">
        <v>45317</v>
      </c>
      <c r="J394" s="240" t="s">
        <v>357</v>
      </c>
      <c r="K394" s="240" t="s">
        <v>357</v>
      </c>
      <c r="L394" s="240" t="s">
        <v>357</v>
      </c>
      <c r="M394" s="189">
        <v>45317</v>
      </c>
      <c r="N394" s="199">
        <v>45317</v>
      </c>
      <c r="O394" s="277" t="s">
        <v>358</v>
      </c>
    </row>
    <row r="395" spans="1:15" s="104" customFormat="1" ht="19.5" customHeight="1" outlineLevel="2">
      <c r="A395" s="143"/>
      <c r="B395" s="318" t="s">
        <v>1742</v>
      </c>
      <c r="C395" s="215" t="s">
        <v>2931</v>
      </c>
      <c r="D395" s="412" t="s">
        <v>2932</v>
      </c>
      <c r="E395" s="679">
        <v>26</v>
      </c>
      <c r="F395" s="216" t="s">
        <v>1</v>
      </c>
      <c r="G395" s="216" t="s">
        <v>347</v>
      </c>
      <c r="H395" s="219">
        <v>2013</v>
      </c>
      <c r="I395" s="686" t="s">
        <v>357</v>
      </c>
      <c r="J395" s="240">
        <v>44564</v>
      </c>
      <c r="K395" s="240">
        <v>44624</v>
      </c>
      <c r="L395" s="240">
        <v>44683</v>
      </c>
      <c r="M395" s="191">
        <v>44697</v>
      </c>
      <c r="N395" s="199">
        <v>44697</v>
      </c>
      <c r="O395" s="277" t="s">
        <v>350</v>
      </c>
    </row>
    <row r="396" spans="1:15" s="104" customFormat="1" ht="19.5" outlineLevel="2">
      <c r="A396" s="143"/>
      <c r="B396" s="318" t="s">
        <v>1742</v>
      </c>
      <c r="C396" s="215" t="s">
        <v>2931</v>
      </c>
      <c r="D396" s="216" t="s">
        <v>2932</v>
      </c>
      <c r="E396" s="679">
        <v>44</v>
      </c>
      <c r="F396" s="216" t="s">
        <v>1</v>
      </c>
      <c r="G396" s="216" t="s">
        <v>371</v>
      </c>
      <c r="H396" s="219" t="s">
        <v>2933</v>
      </c>
      <c r="I396" s="240">
        <v>44605</v>
      </c>
      <c r="J396" s="240">
        <v>44564</v>
      </c>
      <c r="K396" s="240">
        <v>44624</v>
      </c>
      <c r="L396" s="240">
        <v>44683</v>
      </c>
      <c r="M396" s="191">
        <v>44697</v>
      </c>
      <c r="N396" s="199">
        <v>44697</v>
      </c>
      <c r="O396" s="277" t="s">
        <v>350</v>
      </c>
    </row>
    <row r="397" spans="1:15" s="107" customFormat="1" ht="25.5" customHeight="1" outlineLevel="1">
      <c r="A397" s="241"/>
      <c r="B397" s="242" t="s">
        <v>1758</v>
      </c>
      <c r="C397" s="692">
        <f>COUNTA(B381:B396)</f>
        <v>16</v>
      </c>
      <c r="D397" s="242" t="s">
        <v>1759</v>
      </c>
      <c r="E397" s="195">
        <f>SUM(E381:E396)</f>
        <v>462</v>
      </c>
      <c r="F397" s="242"/>
      <c r="G397" s="242"/>
      <c r="H397" s="693"/>
      <c r="I397" s="736"/>
      <c r="J397" s="400"/>
      <c r="K397" s="400"/>
      <c r="L397" s="400"/>
      <c r="M397" s="695"/>
      <c r="N397" s="696"/>
      <c r="O397" s="697"/>
    </row>
    <row r="398" spans="1:15" s="116" customFormat="1" ht="25.5" customHeight="1" outlineLevel="1">
      <c r="A398" s="142" t="s">
        <v>1760</v>
      </c>
      <c r="B398" s="718" t="s">
        <v>1761</v>
      </c>
      <c r="C398" s="684" t="s">
        <v>1762</v>
      </c>
      <c r="D398" s="684" t="s">
        <v>1763</v>
      </c>
      <c r="E398" s="700">
        <v>29</v>
      </c>
      <c r="F398" s="684" t="s">
        <v>1</v>
      </c>
      <c r="G398" s="684" t="s">
        <v>401</v>
      </c>
      <c r="H398" s="685" t="s">
        <v>402</v>
      </c>
      <c r="I398" s="686">
        <v>44897</v>
      </c>
      <c r="J398" s="240" t="s">
        <v>357</v>
      </c>
      <c r="K398" s="240" t="s">
        <v>357</v>
      </c>
      <c r="L398" s="240" t="s">
        <v>357</v>
      </c>
      <c r="M398" s="687">
        <v>44897</v>
      </c>
      <c r="N398" s="686">
        <v>44897</v>
      </c>
      <c r="O398" s="139" t="s">
        <v>358</v>
      </c>
    </row>
    <row r="399" spans="1:15" s="116" customFormat="1" ht="25.5" customHeight="1" outlineLevel="1">
      <c r="A399" s="142"/>
      <c r="B399" s="718" t="s">
        <v>1761</v>
      </c>
      <c r="C399" s="684" t="s">
        <v>1773</v>
      </c>
      <c r="D399" s="684" t="s">
        <v>1769</v>
      </c>
      <c r="E399" s="700">
        <v>59</v>
      </c>
      <c r="F399" s="684" t="s">
        <v>1</v>
      </c>
      <c r="G399" s="684" t="s">
        <v>347</v>
      </c>
      <c r="H399" s="685" t="s">
        <v>402</v>
      </c>
      <c r="I399" s="686">
        <v>45280</v>
      </c>
      <c r="J399" s="240" t="s">
        <v>357</v>
      </c>
      <c r="K399" s="240" t="s">
        <v>357</v>
      </c>
      <c r="L399" s="240" t="s">
        <v>357</v>
      </c>
      <c r="M399" s="687">
        <v>45280</v>
      </c>
      <c r="N399" s="686">
        <v>44992</v>
      </c>
      <c r="O399" s="139" t="s">
        <v>358</v>
      </c>
    </row>
    <row r="400" spans="1:15" s="116" customFormat="1" ht="25.5" customHeight="1" outlineLevel="1">
      <c r="A400" s="142"/>
      <c r="B400" s="718" t="s">
        <v>1761</v>
      </c>
      <c r="C400" s="684" t="s">
        <v>1768</v>
      </c>
      <c r="D400" s="684" t="s">
        <v>1769</v>
      </c>
      <c r="E400" s="700">
        <v>21</v>
      </c>
      <c r="F400" s="684" t="s">
        <v>1</v>
      </c>
      <c r="G400" s="684" t="s">
        <v>347</v>
      </c>
      <c r="H400" s="685" t="s">
        <v>402</v>
      </c>
      <c r="I400" s="686">
        <v>45358</v>
      </c>
      <c r="J400" s="240" t="s">
        <v>357</v>
      </c>
      <c r="K400" s="240" t="s">
        <v>357</v>
      </c>
      <c r="L400" s="240" t="s">
        <v>357</v>
      </c>
      <c r="M400" s="687">
        <v>45358</v>
      </c>
      <c r="N400" s="686">
        <v>44992</v>
      </c>
      <c r="O400" s="139" t="s">
        <v>358</v>
      </c>
    </row>
    <row r="401" spans="1:15" s="116" customFormat="1" ht="25.5" customHeight="1" outlineLevel="1">
      <c r="A401" s="142"/>
      <c r="B401" s="718" t="s">
        <v>1778</v>
      </c>
      <c r="C401" s="684" t="s">
        <v>1779</v>
      </c>
      <c r="D401" s="684" t="s">
        <v>1780</v>
      </c>
      <c r="E401" s="700">
        <v>52</v>
      </c>
      <c r="F401" s="684" t="s">
        <v>1</v>
      </c>
      <c r="G401" s="684" t="s">
        <v>347</v>
      </c>
      <c r="H401" s="685" t="s">
        <v>402</v>
      </c>
      <c r="I401" s="686">
        <v>45280</v>
      </c>
      <c r="J401" s="240" t="s">
        <v>357</v>
      </c>
      <c r="K401" s="240" t="s">
        <v>357</v>
      </c>
      <c r="L401" s="240" t="s">
        <v>357</v>
      </c>
      <c r="M401" s="687">
        <v>45280</v>
      </c>
      <c r="N401" s="686">
        <v>45280</v>
      </c>
      <c r="O401" s="139" t="s">
        <v>358</v>
      </c>
    </row>
    <row r="402" spans="1:15" s="116" customFormat="1" ht="25.5" customHeight="1" outlineLevel="1">
      <c r="A402" s="142"/>
      <c r="B402" s="718" t="s">
        <v>1783</v>
      </c>
      <c r="C402" s="684" t="s">
        <v>1784</v>
      </c>
      <c r="D402" s="684" t="s">
        <v>1785</v>
      </c>
      <c r="E402" s="700">
        <v>60</v>
      </c>
      <c r="F402" s="684" t="s">
        <v>1</v>
      </c>
      <c r="G402" s="684" t="s">
        <v>347</v>
      </c>
      <c r="H402" s="685" t="s">
        <v>402</v>
      </c>
      <c r="I402" s="686">
        <v>45280</v>
      </c>
      <c r="J402" s="240" t="s">
        <v>357</v>
      </c>
      <c r="K402" s="240" t="s">
        <v>357</v>
      </c>
      <c r="L402" s="240" t="s">
        <v>357</v>
      </c>
      <c r="M402" s="687">
        <v>45280</v>
      </c>
      <c r="N402" s="686">
        <v>45280</v>
      </c>
      <c r="O402" s="139" t="s">
        <v>358</v>
      </c>
    </row>
    <row r="403" spans="1:15" s="116" customFormat="1" ht="25.5" customHeight="1" outlineLevel="1">
      <c r="A403" s="142"/>
      <c r="B403" s="718" t="s">
        <v>1783</v>
      </c>
      <c r="C403" s="684" t="s">
        <v>1788</v>
      </c>
      <c r="D403" s="684" t="s">
        <v>1789</v>
      </c>
      <c r="E403" s="700">
        <v>29</v>
      </c>
      <c r="F403" s="684" t="s">
        <v>1</v>
      </c>
      <c r="G403" s="684" t="s">
        <v>347</v>
      </c>
      <c r="H403" s="685" t="s">
        <v>402</v>
      </c>
      <c r="I403" s="686">
        <v>45280</v>
      </c>
      <c r="J403" s="240" t="s">
        <v>357</v>
      </c>
      <c r="K403" s="240" t="s">
        <v>357</v>
      </c>
      <c r="L403" s="240" t="s">
        <v>357</v>
      </c>
      <c r="M403" s="687">
        <v>45280</v>
      </c>
      <c r="N403" s="686">
        <v>45280</v>
      </c>
      <c r="O403" s="139" t="s">
        <v>358</v>
      </c>
    </row>
    <row r="404" spans="1:15" s="104" customFormat="1" ht="19.5" customHeight="1" outlineLevel="2">
      <c r="A404" s="143"/>
      <c r="B404" s="319" t="s">
        <v>1783</v>
      </c>
      <c r="C404" s="215" t="s">
        <v>1793</v>
      </c>
      <c r="D404" s="216" t="s">
        <v>1794</v>
      </c>
      <c r="E404" s="678">
        <v>34</v>
      </c>
      <c r="F404" s="216" t="s">
        <v>1</v>
      </c>
      <c r="G404" s="216" t="s">
        <v>347</v>
      </c>
      <c r="H404" s="219" t="s">
        <v>372</v>
      </c>
      <c r="I404" s="240">
        <v>45161</v>
      </c>
      <c r="J404" s="240" t="s">
        <v>357</v>
      </c>
      <c r="K404" s="240" t="s">
        <v>357</v>
      </c>
      <c r="L404" s="240">
        <v>45161</v>
      </c>
      <c r="M404" s="191">
        <v>44711</v>
      </c>
      <c r="N404" s="686">
        <v>44711</v>
      </c>
      <c r="O404" s="139" t="s">
        <v>374</v>
      </c>
    </row>
    <row r="405" spans="1:15" s="104" customFormat="1" ht="19.5" customHeight="1">
      <c r="A405" s="143"/>
      <c r="B405" s="319" t="s">
        <v>1783</v>
      </c>
      <c r="C405" s="215" t="s">
        <v>1798</v>
      </c>
      <c r="D405" s="216" t="s">
        <v>1799</v>
      </c>
      <c r="E405" s="679">
        <v>21</v>
      </c>
      <c r="F405" s="216" t="s">
        <v>1</v>
      </c>
      <c r="G405" s="216" t="s">
        <v>371</v>
      </c>
      <c r="H405" s="219" t="s">
        <v>372</v>
      </c>
      <c r="I405" s="240">
        <v>45161</v>
      </c>
      <c r="J405" s="240" t="s">
        <v>357</v>
      </c>
      <c r="K405" s="240" t="s">
        <v>357</v>
      </c>
      <c r="L405" s="240">
        <v>45161</v>
      </c>
      <c r="M405" s="191">
        <v>44809</v>
      </c>
      <c r="N405" s="686">
        <v>44809</v>
      </c>
      <c r="O405" s="139" t="s">
        <v>374</v>
      </c>
    </row>
    <row r="406" spans="1:15" s="104" customFormat="1" ht="19.5" customHeight="1">
      <c r="A406" s="143"/>
      <c r="B406" s="319" t="s">
        <v>1783</v>
      </c>
      <c r="C406" s="215" t="s">
        <v>1802</v>
      </c>
      <c r="D406" s="216" t="s">
        <v>1803</v>
      </c>
      <c r="E406" s="679">
        <v>35</v>
      </c>
      <c r="F406" s="216" t="s">
        <v>1</v>
      </c>
      <c r="G406" s="216" t="s">
        <v>347</v>
      </c>
      <c r="H406" s="219" t="s">
        <v>372</v>
      </c>
      <c r="I406" s="240">
        <v>45161</v>
      </c>
      <c r="J406" s="240" t="s">
        <v>357</v>
      </c>
      <c r="K406" s="240" t="s">
        <v>357</v>
      </c>
      <c r="L406" s="240">
        <v>44835</v>
      </c>
      <c r="M406" s="191">
        <v>44809</v>
      </c>
      <c r="N406" s="686">
        <v>44809</v>
      </c>
      <c r="O406" s="139" t="s">
        <v>358</v>
      </c>
    </row>
    <row r="407" spans="1:15" s="104" customFormat="1" ht="19.5" customHeight="1">
      <c r="A407" s="143"/>
      <c r="B407" s="319" t="s">
        <v>1783</v>
      </c>
      <c r="C407" s="215" t="s">
        <v>1807</v>
      </c>
      <c r="D407" s="216" t="s">
        <v>1808</v>
      </c>
      <c r="E407" s="679">
        <v>16</v>
      </c>
      <c r="F407" s="216" t="s">
        <v>1</v>
      </c>
      <c r="G407" s="216" t="s">
        <v>371</v>
      </c>
      <c r="H407" s="219" t="s">
        <v>372</v>
      </c>
      <c r="I407" s="240">
        <v>45161</v>
      </c>
      <c r="J407" s="240" t="s">
        <v>357</v>
      </c>
      <c r="K407" s="240" t="s">
        <v>357</v>
      </c>
      <c r="L407" s="240">
        <v>45161</v>
      </c>
      <c r="M407" s="191">
        <v>44981</v>
      </c>
      <c r="N407" s="686">
        <v>44981</v>
      </c>
      <c r="O407" s="139" t="s">
        <v>374</v>
      </c>
    </row>
    <row r="408" spans="1:15" s="104" customFormat="1" ht="19.5" customHeight="1">
      <c r="A408" s="143"/>
      <c r="B408" s="319" t="s">
        <v>1783</v>
      </c>
      <c r="C408" s="215" t="s">
        <v>1351</v>
      </c>
      <c r="D408" s="216" t="s">
        <v>1812</v>
      </c>
      <c r="E408" s="679">
        <v>52</v>
      </c>
      <c r="F408" s="216" t="s">
        <v>1</v>
      </c>
      <c r="G408" s="216" t="s">
        <v>347</v>
      </c>
      <c r="H408" s="219" t="s">
        <v>372</v>
      </c>
      <c r="I408" s="240">
        <v>45161</v>
      </c>
      <c r="J408" s="240" t="s">
        <v>357</v>
      </c>
      <c r="K408" s="240" t="s">
        <v>357</v>
      </c>
      <c r="L408" s="240">
        <v>45161</v>
      </c>
      <c r="M408" s="191">
        <v>45013</v>
      </c>
      <c r="N408" s="686">
        <v>45013</v>
      </c>
      <c r="O408" s="139" t="s">
        <v>358</v>
      </c>
    </row>
    <row r="409" spans="1:15" s="104" customFormat="1" ht="19.5" customHeight="1">
      <c r="A409" s="143"/>
      <c r="B409" s="319" t="s">
        <v>1783</v>
      </c>
      <c r="C409" s="215" t="s">
        <v>1282</v>
      </c>
      <c r="D409" s="216" t="s">
        <v>1815</v>
      </c>
      <c r="E409" s="679">
        <v>80</v>
      </c>
      <c r="F409" s="216" t="s">
        <v>1</v>
      </c>
      <c r="G409" s="216" t="s">
        <v>347</v>
      </c>
      <c r="H409" s="219" t="s">
        <v>372</v>
      </c>
      <c r="I409" s="240">
        <v>45161</v>
      </c>
      <c r="J409" s="240" t="s">
        <v>357</v>
      </c>
      <c r="K409" s="240" t="s">
        <v>357</v>
      </c>
      <c r="L409" s="240">
        <v>45161</v>
      </c>
      <c r="M409" s="191">
        <v>45161</v>
      </c>
      <c r="N409" s="686">
        <v>45161</v>
      </c>
      <c r="O409" s="139" t="s">
        <v>358</v>
      </c>
    </row>
    <row r="410" spans="1:15" s="104" customFormat="1" ht="19.5" customHeight="1">
      <c r="A410" s="143"/>
      <c r="B410" s="319" t="s">
        <v>1783</v>
      </c>
      <c r="C410" s="215" t="s">
        <v>1819</v>
      </c>
      <c r="D410" s="216" t="s">
        <v>1820</v>
      </c>
      <c r="E410" s="679">
        <v>21</v>
      </c>
      <c r="F410" s="216" t="s">
        <v>1</v>
      </c>
      <c r="G410" s="684" t="s">
        <v>401</v>
      </c>
      <c r="H410" s="689" t="s">
        <v>402</v>
      </c>
      <c r="I410" s="240">
        <v>44952</v>
      </c>
      <c r="J410" s="240" t="s">
        <v>357</v>
      </c>
      <c r="K410" s="240" t="s">
        <v>357</v>
      </c>
      <c r="L410" s="240" t="s">
        <v>357</v>
      </c>
      <c r="M410" s="189">
        <v>44952</v>
      </c>
      <c r="N410" s="686">
        <v>44952</v>
      </c>
      <c r="O410" s="139" t="s">
        <v>358</v>
      </c>
    </row>
    <row r="411" spans="1:15" s="104" customFormat="1" ht="19.5" customHeight="1">
      <c r="A411" s="143"/>
      <c r="B411" s="319" t="s">
        <v>1783</v>
      </c>
      <c r="C411" s="215" t="s">
        <v>1798</v>
      </c>
      <c r="D411" s="216" t="s">
        <v>1824</v>
      </c>
      <c r="E411" s="679">
        <v>70</v>
      </c>
      <c r="F411" s="216" t="s">
        <v>392</v>
      </c>
      <c r="G411" s="684" t="s">
        <v>395</v>
      </c>
      <c r="H411" s="219" t="s">
        <v>372</v>
      </c>
      <c r="I411" s="240">
        <v>45161</v>
      </c>
      <c r="J411" s="240" t="s">
        <v>357</v>
      </c>
      <c r="K411" s="240" t="s">
        <v>357</v>
      </c>
      <c r="L411" s="240">
        <v>45161</v>
      </c>
      <c r="M411" s="191">
        <v>44929</v>
      </c>
      <c r="N411" s="686">
        <v>44929</v>
      </c>
      <c r="O411" s="139" t="s">
        <v>358</v>
      </c>
    </row>
    <row r="412" spans="1:15" s="104" customFormat="1" ht="19.5" customHeight="1">
      <c r="A412" s="143"/>
      <c r="B412" s="319" t="s">
        <v>1827</v>
      </c>
      <c r="C412" s="215" t="s">
        <v>1828</v>
      </c>
      <c r="D412" s="216" t="s">
        <v>1829</v>
      </c>
      <c r="E412" s="679">
        <v>80</v>
      </c>
      <c r="F412" s="216" t="s">
        <v>1</v>
      </c>
      <c r="G412" s="684" t="s">
        <v>347</v>
      </c>
      <c r="H412" s="219" t="s">
        <v>348</v>
      </c>
      <c r="I412" s="240">
        <v>44605</v>
      </c>
      <c r="J412" s="240">
        <v>44980</v>
      </c>
      <c r="K412" s="240">
        <v>44967</v>
      </c>
      <c r="L412" s="240">
        <v>44967</v>
      </c>
      <c r="M412" s="191">
        <v>45002</v>
      </c>
      <c r="N412" s="686">
        <v>45002</v>
      </c>
      <c r="O412" s="139" t="s">
        <v>374</v>
      </c>
    </row>
    <row r="413" spans="1:15" s="115" customFormat="1" ht="19.5" customHeight="1">
      <c r="A413" s="142"/>
      <c r="B413" s="718" t="s">
        <v>1827</v>
      </c>
      <c r="C413" s="684" t="s">
        <v>506</v>
      </c>
      <c r="D413" s="216" t="s">
        <v>1829</v>
      </c>
      <c r="E413" s="683">
        <v>80</v>
      </c>
      <c r="F413" s="684" t="s">
        <v>1</v>
      </c>
      <c r="G413" s="684" t="s">
        <v>347</v>
      </c>
      <c r="H413" s="685" t="s">
        <v>402</v>
      </c>
      <c r="I413" s="686">
        <v>45280</v>
      </c>
      <c r="J413" s="240" t="s">
        <v>357</v>
      </c>
      <c r="K413" s="240" t="s">
        <v>357</v>
      </c>
      <c r="L413" s="240" t="s">
        <v>357</v>
      </c>
      <c r="M413" s="687">
        <v>45280</v>
      </c>
      <c r="N413" s="686">
        <v>45002</v>
      </c>
      <c r="O413" s="139" t="s">
        <v>374</v>
      </c>
    </row>
    <row r="414" spans="1:15" s="115" customFormat="1" ht="19.5" customHeight="1">
      <c r="A414" s="142"/>
      <c r="B414" s="718" t="s">
        <v>1827</v>
      </c>
      <c r="C414" s="684" t="s">
        <v>506</v>
      </c>
      <c r="D414" s="216" t="s">
        <v>1834</v>
      </c>
      <c r="E414" s="683">
        <v>20</v>
      </c>
      <c r="F414" s="684" t="s">
        <v>392</v>
      </c>
      <c r="G414" s="684" t="s">
        <v>401</v>
      </c>
      <c r="H414" s="685" t="s">
        <v>402</v>
      </c>
      <c r="I414" s="686">
        <v>44897</v>
      </c>
      <c r="J414" s="240" t="s">
        <v>357</v>
      </c>
      <c r="K414" s="240" t="s">
        <v>357</v>
      </c>
      <c r="L414" s="240" t="s">
        <v>357</v>
      </c>
      <c r="M414" s="687">
        <v>44897</v>
      </c>
      <c r="N414" s="686">
        <v>44897</v>
      </c>
      <c r="O414" s="139" t="s">
        <v>374</v>
      </c>
    </row>
    <row r="415" spans="1:15" s="115" customFormat="1" ht="19.5" customHeight="1">
      <c r="A415" s="142"/>
      <c r="B415" s="718" t="s">
        <v>1827</v>
      </c>
      <c r="C415" s="684" t="s">
        <v>506</v>
      </c>
      <c r="D415" s="216" t="s">
        <v>2934</v>
      </c>
      <c r="E415" s="683">
        <v>20</v>
      </c>
      <c r="F415" s="684" t="s">
        <v>392</v>
      </c>
      <c r="G415" s="684" t="s">
        <v>465</v>
      </c>
      <c r="H415" s="685" t="s">
        <v>402</v>
      </c>
      <c r="I415" s="686">
        <v>44732</v>
      </c>
      <c r="J415" s="240" t="s">
        <v>357</v>
      </c>
      <c r="K415" s="240" t="s">
        <v>357</v>
      </c>
      <c r="L415" s="240" t="s">
        <v>357</v>
      </c>
      <c r="M415" s="687">
        <v>44732</v>
      </c>
      <c r="N415" s="686">
        <v>44732</v>
      </c>
      <c r="O415" s="139" t="s">
        <v>358</v>
      </c>
    </row>
    <row r="416" spans="1:15" s="115" customFormat="1" ht="19.5" customHeight="1">
      <c r="A416" s="142"/>
      <c r="B416" s="718" t="s">
        <v>1827</v>
      </c>
      <c r="C416" s="684" t="s">
        <v>506</v>
      </c>
      <c r="D416" s="216" t="s">
        <v>2935</v>
      </c>
      <c r="E416" s="683">
        <v>8</v>
      </c>
      <c r="F416" s="684" t="s">
        <v>392</v>
      </c>
      <c r="G416" s="684" t="s">
        <v>465</v>
      </c>
      <c r="H416" s="685" t="s">
        <v>402</v>
      </c>
      <c r="I416" s="686">
        <v>44732</v>
      </c>
      <c r="J416" s="240" t="s">
        <v>357</v>
      </c>
      <c r="K416" s="240" t="s">
        <v>357</v>
      </c>
      <c r="L416" s="240" t="s">
        <v>357</v>
      </c>
      <c r="M416" s="687">
        <v>44732</v>
      </c>
      <c r="N416" s="686">
        <v>44732</v>
      </c>
      <c r="O416" s="139" t="s">
        <v>358</v>
      </c>
    </row>
    <row r="417" spans="1:15" s="115" customFormat="1" ht="19.5" customHeight="1">
      <c r="A417" s="142"/>
      <c r="B417" s="718" t="s">
        <v>1839</v>
      </c>
      <c r="C417" s="684" t="s">
        <v>1828</v>
      </c>
      <c r="D417" s="216" t="s">
        <v>1840</v>
      </c>
      <c r="E417" s="683">
        <v>49</v>
      </c>
      <c r="F417" s="684" t="s">
        <v>1</v>
      </c>
      <c r="G417" s="684" t="s">
        <v>699</v>
      </c>
      <c r="H417" s="685" t="s">
        <v>402</v>
      </c>
      <c r="I417" s="686">
        <v>44732</v>
      </c>
      <c r="J417" s="240" t="s">
        <v>357</v>
      </c>
      <c r="K417" s="240" t="s">
        <v>357</v>
      </c>
      <c r="L417" s="240" t="s">
        <v>357</v>
      </c>
      <c r="M417" s="687">
        <v>44732</v>
      </c>
      <c r="N417" s="686">
        <v>45169</v>
      </c>
      <c r="O417" s="139" t="s">
        <v>358</v>
      </c>
    </row>
    <row r="418" spans="1:15" s="104" customFormat="1" ht="19.5" customHeight="1" outlineLevel="2">
      <c r="A418" s="143"/>
      <c r="B418" s="319" t="s">
        <v>1839</v>
      </c>
      <c r="C418" s="215" t="s">
        <v>1828</v>
      </c>
      <c r="D418" s="216" t="s">
        <v>2936</v>
      </c>
      <c r="E418" s="678">
        <v>31</v>
      </c>
      <c r="F418" s="216" t="s">
        <v>1</v>
      </c>
      <c r="G418" s="216" t="s">
        <v>347</v>
      </c>
      <c r="H418" s="219" t="s">
        <v>372</v>
      </c>
      <c r="I418" s="240">
        <v>45161</v>
      </c>
      <c r="J418" s="240" t="s">
        <v>357</v>
      </c>
      <c r="K418" s="240" t="s">
        <v>357</v>
      </c>
      <c r="L418" s="240">
        <v>45161</v>
      </c>
      <c r="M418" s="191">
        <v>45084</v>
      </c>
      <c r="N418" s="686">
        <v>45169</v>
      </c>
      <c r="O418" s="139" t="s">
        <v>358</v>
      </c>
    </row>
    <row r="419" spans="1:15" s="104" customFormat="1" ht="19.5" customHeight="1">
      <c r="A419" s="143"/>
      <c r="B419" s="293" t="s">
        <v>1839</v>
      </c>
      <c r="C419" s="220" t="s">
        <v>1828</v>
      </c>
      <c r="D419" s="216" t="s">
        <v>1844</v>
      </c>
      <c r="E419" s="711">
        <v>18</v>
      </c>
      <c r="F419" s="222" t="s">
        <v>1</v>
      </c>
      <c r="G419" s="222" t="s">
        <v>371</v>
      </c>
      <c r="H419" s="229" t="s">
        <v>372</v>
      </c>
      <c r="I419" s="240">
        <v>45161</v>
      </c>
      <c r="J419" s="240" t="s">
        <v>357</v>
      </c>
      <c r="K419" s="240" t="s">
        <v>357</v>
      </c>
      <c r="L419" s="240">
        <v>45161</v>
      </c>
      <c r="M419" s="190">
        <v>45082</v>
      </c>
      <c r="N419" s="686">
        <v>45082</v>
      </c>
      <c r="O419" s="139" t="s">
        <v>374</v>
      </c>
    </row>
    <row r="420" spans="1:15" s="104" customFormat="1" ht="19.5" customHeight="1">
      <c r="A420" s="143"/>
      <c r="B420" s="293" t="s">
        <v>1839</v>
      </c>
      <c r="C420" s="220" t="s">
        <v>1828</v>
      </c>
      <c r="D420" s="216" t="s">
        <v>1844</v>
      </c>
      <c r="E420" s="711">
        <v>10</v>
      </c>
      <c r="F420" s="222" t="s">
        <v>1</v>
      </c>
      <c r="G420" s="222" t="s">
        <v>371</v>
      </c>
      <c r="H420" s="229" t="s">
        <v>372</v>
      </c>
      <c r="I420" s="240">
        <v>45161</v>
      </c>
      <c r="J420" s="240" t="s">
        <v>357</v>
      </c>
      <c r="K420" s="240" t="s">
        <v>357</v>
      </c>
      <c r="L420" s="240">
        <v>45161</v>
      </c>
      <c r="M420" s="190">
        <v>45082</v>
      </c>
      <c r="N420" s="686">
        <v>45082</v>
      </c>
      <c r="O420" s="139" t="s">
        <v>374</v>
      </c>
    </row>
    <row r="421" spans="1:15" s="104" customFormat="1" ht="19.5" customHeight="1">
      <c r="A421" s="143"/>
      <c r="B421" s="319" t="s">
        <v>1839</v>
      </c>
      <c r="C421" s="215" t="s">
        <v>1828</v>
      </c>
      <c r="D421" s="216" t="s">
        <v>2937</v>
      </c>
      <c r="E421" s="678">
        <v>20</v>
      </c>
      <c r="F421" s="216" t="s">
        <v>392</v>
      </c>
      <c r="G421" s="216" t="s">
        <v>693</v>
      </c>
      <c r="H421" s="219" t="s">
        <v>372</v>
      </c>
      <c r="I421" s="240">
        <v>45161</v>
      </c>
      <c r="J421" s="240" t="s">
        <v>357</v>
      </c>
      <c r="K421" s="240" t="s">
        <v>357</v>
      </c>
      <c r="L421" s="240">
        <v>45161</v>
      </c>
      <c r="M421" s="191">
        <v>44692</v>
      </c>
      <c r="N421" s="686">
        <v>44692</v>
      </c>
      <c r="O421" s="139" t="s">
        <v>374</v>
      </c>
    </row>
    <row r="422" spans="1:15" s="104" customFormat="1" ht="19.5" customHeight="1">
      <c r="A422" s="143"/>
      <c r="B422" s="319" t="s">
        <v>1839</v>
      </c>
      <c r="C422" s="215" t="s">
        <v>1828</v>
      </c>
      <c r="D422" s="216" t="s">
        <v>1852</v>
      </c>
      <c r="E422" s="678">
        <v>80</v>
      </c>
      <c r="F422" s="216" t="s">
        <v>392</v>
      </c>
      <c r="G422" s="216" t="s">
        <v>395</v>
      </c>
      <c r="H422" s="688" t="s">
        <v>402</v>
      </c>
      <c r="I422" s="240">
        <v>45317</v>
      </c>
      <c r="J422" s="240" t="s">
        <v>357</v>
      </c>
      <c r="K422" s="240" t="s">
        <v>357</v>
      </c>
      <c r="L422" s="240" t="s">
        <v>357</v>
      </c>
      <c r="M422" s="189">
        <v>45317</v>
      </c>
      <c r="N422" s="686">
        <v>45317</v>
      </c>
      <c r="O422" s="139" t="s">
        <v>358</v>
      </c>
    </row>
    <row r="423" spans="1:15" s="104" customFormat="1" ht="19.5" customHeight="1">
      <c r="A423" s="143"/>
      <c r="B423" s="319" t="s">
        <v>1839</v>
      </c>
      <c r="C423" s="215" t="s">
        <v>1828</v>
      </c>
      <c r="D423" s="216" t="s">
        <v>2938</v>
      </c>
      <c r="E423" s="678">
        <v>10</v>
      </c>
      <c r="F423" s="216" t="s">
        <v>392</v>
      </c>
      <c r="G423" s="216" t="s">
        <v>699</v>
      </c>
      <c r="H423" s="688" t="s">
        <v>402</v>
      </c>
      <c r="I423" s="240">
        <v>44811</v>
      </c>
      <c r="J423" s="240" t="s">
        <v>357</v>
      </c>
      <c r="K423" s="240" t="s">
        <v>357</v>
      </c>
      <c r="L423" s="240" t="s">
        <v>357</v>
      </c>
      <c r="M423" s="189">
        <v>44811</v>
      </c>
      <c r="N423" s="686">
        <v>44811</v>
      </c>
      <c r="O423" s="139" t="s">
        <v>358</v>
      </c>
    </row>
    <row r="424" spans="1:15" s="115" customFormat="1" ht="19.5" customHeight="1">
      <c r="A424" s="142"/>
      <c r="B424" s="718" t="s">
        <v>1855</v>
      </c>
      <c r="C424" s="684" t="s">
        <v>1828</v>
      </c>
      <c r="D424" s="216" t="s">
        <v>1856</v>
      </c>
      <c r="E424" s="700">
        <v>65</v>
      </c>
      <c r="F424" s="684" t="s">
        <v>1</v>
      </c>
      <c r="G424" s="684" t="s">
        <v>347</v>
      </c>
      <c r="H424" s="685" t="s">
        <v>348</v>
      </c>
      <c r="I424" s="240">
        <v>44605</v>
      </c>
      <c r="J424" s="240">
        <v>44652</v>
      </c>
      <c r="K424" s="240">
        <v>44651</v>
      </c>
      <c r="L424" s="240">
        <v>44651</v>
      </c>
      <c r="M424" s="687">
        <v>44651</v>
      </c>
      <c r="N424" s="686">
        <v>44681</v>
      </c>
      <c r="O424" s="139" t="s">
        <v>374</v>
      </c>
    </row>
    <row r="425" spans="1:15" s="115" customFormat="1" ht="19.5" customHeight="1">
      <c r="A425" s="142"/>
      <c r="B425" s="718" t="s">
        <v>1855</v>
      </c>
      <c r="C425" s="684" t="s">
        <v>1828</v>
      </c>
      <c r="D425" s="216" t="s">
        <v>1856</v>
      </c>
      <c r="E425" s="700">
        <v>15</v>
      </c>
      <c r="F425" s="684" t="s">
        <v>1</v>
      </c>
      <c r="G425" s="684" t="s">
        <v>465</v>
      </c>
      <c r="H425" s="685" t="s">
        <v>402</v>
      </c>
      <c r="I425" s="686">
        <v>44732</v>
      </c>
      <c r="J425" s="240" t="s">
        <v>357</v>
      </c>
      <c r="K425" s="240" t="s">
        <v>357</v>
      </c>
      <c r="L425" s="240" t="s">
        <v>357</v>
      </c>
      <c r="M425" s="687">
        <v>44732</v>
      </c>
      <c r="N425" s="686">
        <v>44681</v>
      </c>
      <c r="O425" s="139" t="s">
        <v>374</v>
      </c>
    </row>
    <row r="426" spans="1:15" s="115" customFormat="1" ht="19.5" customHeight="1">
      <c r="A426" s="142"/>
      <c r="B426" s="718" t="s">
        <v>1855</v>
      </c>
      <c r="C426" s="684" t="s">
        <v>1828</v>
      </c>
      <c r="D426" s="216" t="s">
        <v>1860</v>
      </c>
      <c r="E426" s="700">
        <v>80</v>
      </c>
      <c r="F426" s="684" t="s">
        <v>1</v>
      </c>
      <c r="G426" s="684" t="s">
        <v>347</v>
      </c>
      <c r="H426" s="688" t="s">
        <v>402</v>
      </c>
      <c r="I426" s="240">
        <v>45317</v>
      </c>
      <c r="J426" s="240" t="s">
        <v>357</v>
      </c>
      <c r="K426" s="240" t="s">
        <v>357</v>
      </c>
      <c r="L426" s="240" t="s">
        <v>357</v>
      </c>
      <c r="M426" s="189">
        <v>45317</v>
      </c>
      <c r="N426" s="686">
        <v>45317</v>
      </c>
      <c r="O426" s="139" t="s">
        <v>358</v>
      </c>
    </row>
    <row r="427" spans="1:15" s="104" customFormat="1" ht="19.5" customHeight="1" outlineLevel="2">
      <c r="A427" s="143"/>
      <c r="B427" s="318" t="s">
        <v>1864</v>
      </c>
      <c r="C427" s="215" t="s">
        <v>1865</v>
      </c>
      <c r="D427" s="216" t="s">
        <v>1866</v>
      </c>
      <c r="E427" s="679">
        <v>67</v>
      </c>
      <c r="F427" s="216" t="s">
        <v>1</v>
      </c>
      <c r="G427" s="216" t="s">
        <v>347</v>
      </c>
      <c r="H427" s="219" t="s">
        <v>372</v>
      </c>
      <c r="I427" s="240">
        <v>45161</v>
      </c>
      <c r="J427" s="240" t="s">
        <v>357</v>
      </c>
      <c r="K427" s="240" t="s">
        <v>357</v>
      </c>
      <c r="L427" s="240">
        <v>45161</v>
      </c>
      <c r="M427" s="191">
        <v>45075</v>
      </c>
      <c r="N427" s="686">
        <v>45075</v>
      </c>
      <c r="O427" s="139" t="s">
        <v>374</v>
      </c>
    </row>
    <row r="428" spans="1:15" s="104" customFormat="1" ht="19.5" customHeight="1" outlineLevel="2">
      <c r="A428" s="143"/>
      <c r="B428" s="318" t="s">
        <v>1864</v>
      </c>
      <c r="C428" s="215" t="s">
        <v>1873</v>
      </c>
      <c r="D428" s="216" t="s">
        <v>1874</v>
      </c>
      <c r="E428" s="679">
        <v>38</v>
      </c>
      <c r="F428" s="216" t="s">
        <v>1</v>
      </c>
      <c r="G428" s="216" t="s">
        <v>957</v>
      </c>
      <c r="H428" s="219" t="s">
        <v>372</v>
      </c>
      <c r="I428" s="240">
        <v>45161</v>
      </c>
      <c r="J428" s="240" t="s">
        <v>357</v>
      </c>
      <c r="K428" s="240" t="s">
        <v>357</v>
      </c>
      <c r="L428" s="240">
        <v>45161</v>
      </c>
      <c r="M428" s="191">
        <v>45075</v>
      </c>
      <c r="N428" s="686">
        <v>45075</v>
      </c>
      <c r="O428" s="139" t="s">
        <v>374</v>
      </c>
    </row>
    <row r="429" spans="1:15" s="104" customFormat="1" ht="19.5" customHeight="1" outlineLevel="2">
      <c r="A429" s="143"/>
      <c r="B429" s="318" t="s">
        <v>1864</v>
      </c>
      <c r="C429" s="215" t="s">
        <v>1878</v>
      </c>
      <c r="D429" s="216" t="s">
        <v>1879</v>
      </c>
      <c r="E429" s="679">
        <v>29</v>
      </c>
      <c r="F429" s="216" t="s">
        <v>1</v>
      </c>
      <c r="G429" s="216" t="s">
        <v>957</v>
      </c>
      <c r="H429" s="219" t="s">
        <v>372</v>
      </c>
      <c r="I429" s="240">
        <v>45161</v>
      </c>
      <c r="J429" s="240" t="s">
        <v>357</v>
      </c>
      <c r="K429" s="240" t="s">
        <v>357</v>
      </c>
      <c r="L429" s="240">
        <v>45161</v>
      </c>
      <c r="M429" s="191">
        <v>45075</v>
      </c>
      <c r="N429" s="686">
        <v>45075</v>
      </c>
      <c r="O429" s="139" t="s">
        <v>374</v>
      </c>
    </row>
    <row r="430" spans="1:15" s="104" customFormat="1" ht="19.5" customHeight="1" outlineLevel="2">
      <c r="A430" s="143"/>
      <c r="B430" s="318" t="s">
        <v>1864</v>
      </c>
      <c r="C430" s="215" t="s">
        <v>1869</v>
      </c>
      <c r="D430" s="216" t="s">
        <v>1870</v>
      </c>
      <c r="E430" s="679">
        <v>73</v>
      </c>
      <c r="F430" s="216" t="s">
        <v>392</v>
      </c>
      <c r="G430" s="216" t="s">
        <v>395</v>
      </c>
      <c r="H430" s="219" t="s">
        <v>402</v>
      </c>
      <c r="I430" s="240">
        <v>45358</v>
      </c>
      <c r="J430" s="240" t="s">
        <v>357</v>
      </c>
      <c r="K430" s="240" t="s">
        <v>357</v>
      </c>
      <c r="L430" s="240" t="s">
        <v>357</v>
      </c>
      <c r="M430" s="191">
        <v>45358</v>
      </c>
      <c r="N430" s="686">
        <v>45358</v>
      </c>
      <c r="O430" s="139" t="s">
        <v>358</v>
      </c>
    </row>
    <row r="431" spans="1:15" s="104" customFormat="1" ht="19.5" customHeight="1" outlineLevel="2">
      <c r="A431" s="143"/>
      <c r="B431" s="318" t="s">
        <v>1883</v>
      </c>
      <c r="C431" s="215" t="s">
        <v>1884</v>
      </c>
      <c r="D431" s="216" t="s">
        <v>1885</v>
      </c>
      <c r="E431" s="679">
        <v>10</v>
      </c>
      <c r="F431" s="216" t="s">
        <v>1</v>
      </c>
      <c r="G431" s="216" t="s">
        <v>401</v>
      </c>
      <c r="H431" s="219" t="s">
        <v>402</v>
      </c>
      <c r="I431" s="240">
        <v>44992</v>
      </c>
      <c r="J431" s="240" t="s">
        <v>357</v>
      </c>
      <c r="K431" s="240" t="s">
        <v>357</v>
      </c>
      <c r="L431" s="240" t="s">
        <v>357</v>
      </c>
      <c r="M431" s="189">
        <v>44992</v>
      </c>
      <c r="N431" s="686">
        <v>44992</v>
      </c>
      <c r="O431" s="139" t="s">
        <v>358</v>
      </c>
    </row>
    <row r="432" spans="1:15" s="115" customFormat="1" ht="19.5" customHeight="1" outlineLevel="2">
      <c r="A432" s="142"/>
      <c r="B432" s="680" t="s">
        <v>1893</v>
      </c>
      <c r="C432" s="681" t="s">
        <v>2939</v>
      </c>
      <c r="D432" s="217" t="s">
        <v>1895</v>
      </c>
      <c r="E432" s="683">
        <v>40</v>
      </c>
      <c r="F432" s="684" t="s">
        <v>1</v>
      </c>
      <c r="G432" s="684" t="s">
        <v>347</v>
      </c>
      <c r="H432" s="685">
        <v>2013</v>
      </c>
      <c r="I432" s="686" t="s">
        <v>357</v>
      </c>
      <c r="J432" s="240">
        <v>44582</v>
      </c>
      <c r="K432" s="240">
        <v>44631</v>
      </c>
      <c r="L432" s="240">
        <v>44729</v>
      </c>
      <c r="M432" s="687">
        <v>44865</v>
      </c>
      <c r="N432" s="686">
        <v>44865</v>
      </c>
      <c r="O432" s="139" t="s">
        <v>350</v>
      </c>
    </row>
    <row r="433" spans="1:15" s="115" customFormat="1" ht="19.5" customHeight="1" outlineLevel="2">
      <c r="A433" s="142"/>
      <c r="B433" s="680" t="s">
        <v>1893</v>
      </c>
      <c r="C433" s="681" t="s">
        <v>1894</v>
      </c>
      <c r="D433" s="216" t="s">
        <v>1895</v>
      </c>
      <c r="E433" s="683">
        <v>55</v>
      </c>
      <c r="F433" s="684" t="s">
        <v>1</v>
      </c>
      <c r="G433" s="684" t="s">
        <v>347</v>
      </c>
      <c r="H433" s="685" t="s">
        <v>402</v>
      </c>
      <c r="I433" s="686">
        <v>45280</v>
      </c>
      <c r="J433" s="240" t="s">
        <v>357</v>
      </c>
      <c r="K433" s="240" t="s">
        <v>357</v>
      </c>
      <c r="L433" s="240" t="s">
        <v>357</v>
      </c>
      <c r="M433" s="687">
        <v>45280</v>
      </c>
      <c r="N433" s="686">
        <v>44865</v>
      </c>
      <c r="O433" s="139" t="s">
        <v>350</v>
      </c>
    </row>
    <row r="434" spans="1:15" s="115" customFormat="1" ht="19.5" customHeight="1" outlineLevel="2">
      <c r="A434" s="142"/>
      <c r="B434" s="680" t="s">
        <v>1898</v>
      </c>
      <c r="C434" s="681" t="s">
        <v>2432</v>
      </c>
      <c r="D434" s="217" t="s">
        <v>2940</v>
      </c>
      <c r="E434" s="683">
        <v>62</v>
      </c>
      <c r="F434" s="684" t="s">
        <v>1</v>
      </c>
      <c r="G434" s="684" t="s">
        <v>347</v>
      </c>
      <c r="H434" s="685">
        <v>2013</v>
      </c>
      <c r="I434" s="686" t="s">
        <v>357</v>
      </c>
      <c r="J434" s="240">
        <v>44487</v>
      </c>
      <c r="K434" s="240">
        <v>44634</v>
      </c>
      <c r="L434" s="240">
        <v>44634</v>
      </c>
      <c r="M434" s="687">
        <v>44634</v>
      </c>
      <c r="N434" s="686">
        <v>44665</v>
      </c>
      <c r="O434" s="139" t="s">
        <v>350</v>
      </c>
    </row>
    <row r="435" spans="1:15" s="115" customFormat="1" ht="19.5" customHeight="1" outlineLevel="2">
      <c r="A435" s="142"/>
      <c r="B435" s="680" t="s">
        <v>1898</v>
      </c>
      <c r="C435" s="681" t="s">
        <v>1899</v>
      </c>
      <c r="D435" s="216" t="s">
        <v>1900</v>
      </c>
      <c r="E435" s="683">
        <v>62</v>
      </c>
      <c r="F435" s="684" t="s">
        <v>1</v>
      </c>
      <c r="G435" s="684" t="s">
        <v>347</v>
      </c>
      <c r="H435" s="685" t="s">
        <v>402</v>
      </c>
      <c r="I435" s="686">
        <v>45280</v>
      </c>
      <c r="J435" s="240" t="s">
        <v>357</v>
      </c>
      <c r="K435" s="240" t="s">
        <v>357</v>
      </c>
      <c r="L435" s="240" t="s">
        <v>357</v>
      </c>
      <c r="M435" s="687">
        <v>45280</v>
      </c>
      <c r="N435" s="686">
        <v>45280</v>
      </c>
      <c r="O435" s="139" t="s">
        <v>358</v>
      </c>
    </row>
    <row r="436" spans="1:15" s="115" customFormat="1" ht="19.5" customHeight="1" outlineLevel="2">
      <c r="A436" s="142"/>
      <c r="B436" s="698" t="s">
        <v>1898</v>
      </c>
      <c r="C436" s="684" t="s">
        <v>1904</v>
      </c>
      <c r="D436" s="216" t="s">
        <v>1905</v>
      </c>
      <c r="E436" s="683">
        <v>98</v>
      </c>
      <c r="F436" s="684" t="s">
        <v>1</v>
      </c>
      <c r="G436" s="684" t="s">
        <v>347</v>
      </c>
      <c r="H436" s="685" t="s">
        <v>402</v>
      </c>
      <c r="I436" s="686">
        <v>45280</v>
      </c>
      <c r="J436" s="240" t="s">
        <v>357</v>
      </c>
      <c r="K436" s="240" t="s">
        <v>357</v>
      </c>
      <c r="L436" s="240" t="s">
        <v>357</v>
      </c>
      <c r="M436" s="687">
        <v>45280</v>
      </c>
      <c r="N436" s="686">
        <v>45280</v>
      </c>
      <c r="O436" s="139" t="s">
        <v>358</v>
      </c>
    </row>
    <row r="437" spans="1:15" s="115" customFormat="1" ht="19.5" customHeight="1" outlineLevel="2">
      <c r="A437" s="142"/>
      <c r="B437" s="698" t="s">
        <v>1898</v>
      </c>
      <c r="C437" s="684" t="s">
        <v>1904</v>
      </c>
      <c r="D437" s="216" t="s">
        <v>1905</v>
      </c>
      <c r="E437" s="683">
        <v>36</v>
      </c>
      <c r="F437" s="684" t="s">
        <v>1</v>
      </c>
      <c r="G437" s="216" t="s">
        <v>401</v>
      </c>
      <c r="H437" s="685" t="s">
        <v>402</v>
      </c>
      <c r="I437" s="686">
        <v>44915</v>
      </c>
      <c r="J437" s="240" t="s">
        <v>357</v>
      </c>
      <c r="K437" s="240" t="s">
        <v>357</v>
      </c>
      <c r="L437" s="240" t="s">
        <v>357</v>
      </c>
      <c r="M437" s="687">
        <v>44915</v>
      </c>
      <c r="N437" s="686">
        <v>45280</v>
      </c>
      <c r="O437" s="139" t="s">
        <v>358</v>
      </c>
    </row>
    <row r="438" spans="1:15" s="115" customFormat="1" ht="19.5" customHeight="1" outlineLevel="2">
      <c r="A438" s="142"/>
      <c r="B438" s="698" t="s">
        <v>1898</v>
      </c>
      <c r="C438" s="684" t="s">
        <v>1910</v>
      </c>
      <c r="D438" s="216" t="s">
        <v>1911</v>
      </c>
      <c r="E438" s="683">
        <v>62</v>
      </c>
      <c r="F438" s="684" t="s">
        <v>1</v>
      </c>
      <c r="G438" s="684" t="s">
        <v>347</v>
      </c>
      <c r="H438" s="685" t="s">
        <v>402</v>
      </c>
      <c r="I438" s="686">
        <v>44915</v>
      </c>
      <c r="J438" s="240" t="s">
        <v>357</v>
      </c>
      <c r="K438" s="240" t="s">
        <v>357</v>
      </c>
      <c r="L438" s="240" t="s">
        <v>357</v>
      </c>
      <c r="M438" s="687">
        <v>45280</v>
      </c>
      <c r="N438" s="686">
        <v>45280</v>
      </c>
      <c r="O438" s="139" t="s">
        <v>358</v>
      </c>
    </row>
    <row r="439" spans="1:15" s="115" customFormat="1" ht="19.5" customHeight="1" outlineLevel="2">
      <c r="A439" s="142"/>
      <c r="B439" s="698" t="s">
        <v>1918</v>
      </c>
      <c r="C439" s="684" t="s">
        <v>1922</v>
      </c>
      <c r="D439" s="216" t="s">
        <v>1923</v>
      </c>
      <c r="E439" s="683">
        <v>78</v>
      </c>
      <c r="F439" s="684" t="s">
        <v>1</v>
      </c>
      <c r="G439" s="684" t="s">
        <v>347</v>
      </c>
      <c r="H439" s="685" t="s">
        <v>402</v>
      </c>
      <c r="I439" s="686">
        <v>44915</v>
      </c>
      <c r="J439" s="240" t="s">
        <v>357</v>
      </c>
      <c r="K439" s="240" t="s">
        <v>357</v>
      </c>
      <c r="L439" s="240" t="s">
        <v>357</v>
      </c>
      <c r="M439" s="687">
        <v>45280</v>
      </c>
      <c r="N439" s="686">
        <v>45280</v>
      </c>
      <c r="O439" s="139" t="s">
        <v>358</v>
      </c>
    </row>
    <row r="440" spans="1:15" s="115" customFormat="1" ht="19.5" customHeight="1" outlineLevel="2">
      <c r="A440" s="142"/>
      <c r="B440" s="698" t="s">
        <v>1918</v>
      </c>
      <c r="C440" s="684" t="s">
        <v>1919</v>
      </c>
      <c r="D440" s="216" t="s">
        <v>1763</v>
      </c>
      <c r="E440" s="683">
        <v>36</v>
      </c>
      <c r="F440" s="684" t="s">
        <v>1</v>
      </c>
      <c r="G440" s="684" t="s">
        <v>347</v>
      </c>
      <c r="H440" s="688" t="s">
        <v>402</v>
      </c>
      <c r="I440" s="240">
        <v>45317</v>
      </c>
      <c r="J440" s="240" t="s">
        <v>357</v>
      </c>
      <c r="K440" s="240" t="s">
        <v>357</v>
      </c>
      <c r="L440" s="240" t="s">
        <v>357</v>
      </c>
      <c r="M440" s="189">
        <v>45317</v>
      </c>
      <c r="N440" s="686">
        <v>44897</v>
      </c>
      <c r="O440" s="139" t="s">
        <v>358</v>
      </c>
    </row>
    <row r="441" spans="1:15" s="115" customFormat="1" ht="19.5" customHeight="1" outlineLevel="2">
      <c r="A441" s="142"/>
      <c r="B441" s="318" t="s">
        <v>1927</v>
      </c>
      <c r="C441" s="684" t="s">
        <v>1932</v>
      </c>
      <c r="D441" s="216" t="s">
        <v>1933</v>
      </c>
      <c r="E441" s="683">
        <v>13</v>
      </c>
      <c r="F441" s="216" t="s">
        <v>392</v>
      </c>
      <c r="G441" s="684" t="s">
        <v>699</v>
      </c>
      <c r="H441" s="689" t="s">
        <v>402</v>
      </c>
      <c r="I441" s="156">
        <v>44768</v>
      </c>
      <c r="J441" s="240" t="s">
        <v>357</v>
      </c>
      <c r="K441" s="240" t="s">
        <v>357</v>
      </c>
      <c r="L441" s="240" t="s">
        <v>357</v>
      </c>
      <c r="M441" s="157">
        <v>44768</v>
      </c>
      <c r="N441" s="686">
        <v>44768</v>
      </c>
      <c r="O441" s="139" t="s">
        <v>358</v>
      </c>
    </row>
    <row r="442" spans="1:15" s="104" customFormat="1" ht="19.5" customHeight="1" outlineLevel="2">
      <c r="A442" s="143"/>
      <c r="B442" s="318" t="s">
        <v>1927</v>
      </c>
      <c r="C442" s="215" t="s">
        <v>1937</v>
      </c>
      <c r="D442" s="216" t="s">
        <v>1929</v>
      </c>
      <c r="E442" s="679">
        <v>62</v>
      </c>
      <c r="F442" s="216" t="s">
        <v>1</v>
      </c>
      <c r="G442" s="216" t="s">
        <v>347</v>
      </c>
      <c r="H442" s="219" t="s">
        <v>348</v>
      </c>
      <c r="I442" s="240">
        <v>44605</v>
      </c>
      <c r="J442" s="240">
        <v>44739</v>
      </c>
      <c r="K442" s="240">
        <v>44803</v>
      </c>
      <c r="L442" s="240">
        <v>44869</v>
      </c>
      <c r="M442" s="191">
        <v>44960</v>
      </c>
      <c r="N442" s="686">
        <v>45358</v>
      </c>
      <c r="O442" s="139" t="s">
        <v>358</v>
      </c>
    </row>
    <row r="443" spans="1:15" s="104" customFormat="1" ht="19.5" customHeight="1" outlineLevel="2">
      <c r="A443" s="140"/>
      <c r="B443" s="318" t="s">
        <v>1927</v>
      </c>
      <c r="C443" s="215" t="s">
        <v>1928</v>
      </c>
      <c r="D443" s="216" t="s">
        <v>1929</v>
      </c>
      <c r="E443" s="679">
        <v>31</v>
      </c>
      <c r="F443" s="216" t="s">
        <v>1</v>
      </c>
      <c r="G443" s="216" t="s">
        <v>347</v>
      </c>
      <c r="H443" s="219" t="s">
        <v>402</v>
      </c>
      <c r="I443" s="240">
        <v>45358</v>
      </c>
      <c r="J443" s="240" t="s">
        <v>357</v>
      </c>
      <c r="K443" s="240" t="s">
        <v>357</v>
      </c>
      <c r="L443" s="240" t="s">
        <v>357</v>
      </c>
      <c r="M443" s="191">
        <v>45358</v>
      </c>
      <c r="N443" s="686">
        <v>45358</v>
      </c>
      <c r="O443" s="139" t="s">
        <v>358</v>
      </c>
    </row>
    <row r="444" spans="1:15" s="107" customFormat="1" ht="12.75" customHeight="1" outlineLevel="1">
      <c r="A444" s="241"/>
      <c r="B444" s="242" t="s">
        <v>1940</v>
      </c>
      <c r="C444" s="692">
        <f>COUNTA(B398:B443)</f>
        <v>46</v>
      </c>
      <c r="D444" s="414" t="s">
        <v>1941</v>
      </c>
      <c r="E444" s="195">
        <f>SUM(E398:E443)</f>
        <v>2017</v>
      </c>
      <c r="F444" s="242"/>
      <c r="G444" s="242"/>
      <c r="H444" s="693"/>
      <c r="I444" s="736"/>
      <c r="J444" s="400"/>
      <c r="K444" s="400"/>
      <c r="L444" s="400"/>
      <c r="M444" s="695"/>
      <c r="N444" s="696"/>
      <c r="O444" s="697"/>
    </row>
    <row r="445" spans="1:15" s="115" customFormat="1" ht="19.5" customHeight="1" outlineLevel="2">
      <c r="A445" s="142" t="s">
        <v>1942</v>
      </c>
      <c r="B445" s="680" t="s">
        <v>2941</v>
      </c>
      <c r="C445" s="684" t="s">
        <v>506</v>
      </c>
      <c r="D445" s="216" t="s">
        <v>2942</v>
      </c>
      <c r="E445" s="683">
        <v>13</v>
      </c>
      <c r="F445" s="684" t="s">
        <v>1</v>
      </c>
      <c r="G445" s="684" t="s">
        <v>465</v>
      </c>
      <c r="H445" s="685" t="s">
        <v>402</v>
      </c>
      <c r="I445" s="686">
        <v>44732</v>
      </c>
      <c r="J445" s="240" t="s">
        <v>357</v>
      </c>
      <c r="K445" s="240" t="s">
        <v>357</v>
      </c>
      <c r="L445" s="240" t="s">
        <v>357</v>
      </c>
      <c r="M445" s="687">
        <v>44732</v>
      </c>
      <c r="N445" s="686">
        <v>44732</v>
      </c>
      <c r="O445" s="701" t="s">
        <v>358</v>
      </c>
    </row>
    <row r="446" spans="1:15" s="115" customFormat="1" ht="19.5" customHeight="1" outlineLevel="2">
      <c r="A446" s="142"/>
      <c r="B446" s="680" t="s">
        <v>2941</v>
      </c>
      <c r="C446" s="684" t="s">
        <v>506</v>
      </c>
      <c r="D446" s="723" t="s">
        <v>2943</v>
      </c>
      <c r="E446" s="683">
        <v>21</v>
      </c>
      <c r="F446" s="684" t="s">
        <v>392</v>
      </c>
      <c r="G446" s="684" t="s">
        <v>401</v>
      </c>
      <c r="H446" s="685" t="s">
        <v>402</v>
      </c>
      <c r="I446" s="686">
        <v>44915</v>
      </c>
      <c r="J446" s="240" t="s">
        <v>357</v>
      </c>
      <c r="K446" s="240" t="s">
        <v>357</v>
      </c>
      <c r="L446" s="240" t="s">
        <v>357</v>
      </c>
      <c r="M446" s="687">
        <v>44915</v>
      </c>
      <c r="N446" s="686">
        <v>44915</v>
      </c>
      <c r="O446" s="701" t="s">
        <v>358</v>
      </c>
    </row>
    <row r="447" spans="1:15" s="115" customFormat="1" ht="19.5" customHeight="1" outlineLevel="2">
      <c r="A447" s="141"/>
      <c r="B447" s="680" t="s">
        <v>2941</v>
      </c>
      <c r="C447" s="684" t="s">
        <v>506</v>
      </c>
      <c r="D447" s="216" t="s">
        <v>2944</v>
      </c>
      <c r="E447" s="683">
        <v>20</v>
      </c>
      <c r="F447" s="684" t="s">
        <v>392</v>
      </c>
      <c r="G447" s="684" t="s">
        <v>465</v>
      </c>
      <c r="H447" s="689" t="s">
        <v>402</v>
      </c>
      <c r="I447" s="156">
        <v>44768</v>
      </c>
      <c r="J447" s="240" t="s">
        <v>357</v>
      </c>
      <c r="K447" s="240" t="s">
        <v>357</v>
      </c>
      <c r="L447" s="240" t="s">
        <v>357</v>
      </c>
      <c r="M447" s="157">
        <v>44768</v>
      </c>
      <c r="N447" s="686">
        <v>44768</v>
      </c>
      <c r="O447" s="139" t="s">
        <v>358</v>
      </c>
    </row>
    <row r="448" spans="1:15" s="104" customFormat="1" ht="19.5" customHeight="1" outlineLevel="2">
      <c r="B448" s="318" t="s">
        <v>1943</v>
      </c>
      <c r="C448" s="215" t="s">
        <v>1944</v>
      </c>
      <c r="D448" s="216" t="s">
        <v>2945</v>
      </c>
      <c r="E448" s="679">
        <v>26</v>
      </c>
      <c r="F448" s="216" t="s">
        <v>1</v>
      </c>
      <c r="G448" s="216" t="s">
        <v>347</v>
      </c>
      <c r="H448" s="219">
        <v>2013</v>
      </c>
      <c r="I448" s="686" t="s">
        <v>357</v>
      </c>
      <c r="J448" s="240">
        <v>44469</v>
      </c>
      <c r="K448" s="240">
        <v>44561</v>
      </c>
      <c r="L448" s="240">
        <v>44610</v>
      </c>
      <c r="M448" s="191">
        <v>44681</v>
      </c>
      <c r="N448" s="199">
        <v>44681</v>
      </c>
      <c r="O448" s="277" t="s">
        <v>374</v>
      </c>
    </row>
    <row r="449" spans="1:15" s="104" customFormat="1" ht="19.5" customHeight="1" outlineLevel="2">
      <c r="A449" s="143"/>
      <c r="B449" s="318" t="s">
        <v>1943</v>
      </c>
      <c r="C449" s="215" t="s">
        <v>1944</v>
      </c>
      <c r="D449" s="217" t="s">
        <v>1945</v>
      </c>
      <c r="E449" s="679">
        <v>80</v>
      </c>
      <c r="F449" s="216" t="s">
        <v>1</v>
      </c>
      <c r="G449" s="216" t="s">
        <v>347</v>
      </c>
      <c r="H449" s="219">
        <v>2011</v>
      </c>
      <c r="I449" s="686" t="s">
        <v>357</v>
      </c>
      <c r="J449" s="240">
        <v>44469</v>
      </c>
      <c r="K449" s="240">
        <v>44592</v>
      </c>
      <c r="L449" s="240">
        <v>44606</v>
      </c>
      <c r="M449" s="191">
        <v>44651</v>
      </c>
      <c r="N449" s="199">
        <v>44864</v>
      </c>
      <c r="O449" s="277" t="s">
        <v>374</v>
      </c>
    </row>
    <row r="450" spans="1:15" s="115" customFormat="1" ht="19.5" customHeight="1">
      <c r="A450" s="142"/>
      <c r="B450" s="690" t="s">
        <v>1950</v>
      </c>
      <c r="C450" s="684" t="s">
        <v>506</v>
      </c>
      <c r="D450" s="216" t="s">
        <v>2946</v>
      </c>
      <c r="E450" s="683">
        <v>18</v>
      </c>
      <c r="F450" s="684" t="s">
        <v>1</v>
      </c>
      <c r="G450" s="684" t="s">
        <v>401</v>
      </c>
      <c r="H450" s="685" t="s">
        <v>402</v>
      </c>
      <c r="I450" s="686">
        <v>44915</v>
      </c>
      <c r="J450" s="240" t="s">
        <v>357</v>
      </c>
      <c r="K450" s="240" t="s">
        <v>357</v>
      </c>
      <c r="L450" s="240" t="s">
        <v>357</v>
      </c>
      <c r="M450" s="687">
        <v>44915</v>
      </c>
      <c r="N450" s="686">
        <v>44915</v>
      </c>
      <c r="O450" s="701" t="s">
        <v>358</v>
      </c>
    </row>
    <row r="451" spans="1:15" s="115" customFormat="1" ht="19.5" customHeight="1">
      <c r="A451" s="142"/>
      <c r="B451" s="690" t="s">
        <v>1950</v>
      </c>
      <c r="C451" s="684" t="s">
        <v>1944</v>
      </c>
      <c r="D451" s="216" t="s">
        <v>1951</v>
      </c>
      <c r="E451" s="683">
        <v>8</v>
      </c>
      <c r="F451" s="684" t="s">
        <v>1</v>
      </c>
      <c r="G451" s="684" t="s">
        <v>699</v>
      </c>
      <c r="H451" s="685" t="s">
        <v>402</v>
      </c>
      <c r="I451" s="686">
        <v>44811</v>
      </c>
      <c r="J451" s="240" t="s">
        <v>357</v>
      </c>
      <c r="K451" s="240" t="s">
        <v>357</v>
      </c>
      <c r="L451" s="240" t="s">
        <v>357</v>
      </c>
      <c r="M451" s="687">
        <v>44811</v>
      </c>
      <c r="N451" s="686">
        <v>44811</v>
      </c>
      <c r="O451" s="701" t="s">
        <v>358</v>
      </c>
    </row>
    <row r="452" spans="1:15" s="115" customFormat="1" ht="19.5" customHeight="1">
      <c r="A452" s="142"/>
      <c r="B452" s="713" t="s">
        <v>1950</v>
      </c>
      <c r="C452" s="682" t="s">
        <v>506</v>
      </c>
      <c r="D452" s="216" t="s">
        <v>1951</v>
      </c>
      <c r="E452" s="706">
        <v>4</v>
      </c>
      <c r="F452" s="682" t="s">
        <v>1</v>
      </c>
      <c r="G452" s="682" t="s">
        <v>401</v>
      </c>
      <c r="H452" s="688" t="s">
        <v>402</v>
      </c>
      <c r="I452" s="686">
        <v>44915</v>
      </c>
      <c r="J452" s="240" t="s">
        <v>357</v>
      </c>
      <c r="K452" s="240" t="s">
        <v>357</v>
      </c>
      <c r="L452" s="240" t="s">
        <v>357</v>
      </c>
      <c r="M452" s="708">
        <v>44915</v>
      </c>
      <c r="N452" s="707">
        <v>44915</v>
      </c>
      <c r="O452" s="715" t="s">
        <v>358</v>
      </c>
    </row>
    <row r="453" spans="1:15" s="115" customFormat="1" ht="19.5" customHeight="1" outlineLevel="2">
      <c r="A453" s="142"/>
      <c r="B453" s="705" t="s">
        <v>1956</v>
      </c>
      <c r="C453" s="682" t="s">
        <v>1944</v>
      </c>
      <c r="D453" s="216" t="s">
        <v>1951</v>
      </c>
      <c r="E453" s="706">
        <v>72</v>
      </c>
      <c r="F453" s="682" t="s">
        <v>1</v>
      </c>
      <c r="G453" s="682" t="s">
        <v>347</v>
      </c>
      <c r="H453" s="688" t="s">
        <v>348</v>
      </c>
      <c r="I453" s="240">
        <v>44605</v>
      </c>
      <c r="J453" s="240">
        <v>44741</v>
      </c>
      <c r="K453" s="240">
        <v>44741</v>
      </c>
      <c r="L453" s="240">
        <v>44834</v>
      </c>
      <c r="M453" s="708">
        <v>44896</v>
      </c>
      <c r="N453" s="707">
        <v>44896</v>
      </c>
      <c r="O453" s="155" t="s">
        <v>374</v>
      </c>
    </row>
    <row r="454" spans="1:15" s="104" customFormat="1" ht="19.5" customHeight="1" outlineLevel="2">
      <c r="A454" s="143"/>
      <c r="B454" s="291" t="s">
        <v>1956</v>
      </c>
      <c r="C454" s="220" t="s">
        <v>506</v>
      </c>
      <c r="D454" s="216" t="s">
        <v>1951</v>
      </c>
      <c r="E454" s="711">
        <v>32</v>
      </c>
      <c r="F454" s="222" t="s">
        <v>1</v>
      </c>
      <c r="G454" s="222" t="s">
        <v>401</v>
      </c>
      <c r="H454" s="229" t="s">
        <v>402</v>
      </c>
      <c r="I454" s="198">
        <v>44915</v>
      </c>
      <c r="J454" s="240" t="s">
        <v>357</v>
      </c>
      <c r="K454" s="240" t="s">
        <v>357</v>
      </c>
      <c r="L454" s="240" t="s">
        <v>357</v>
      </c>
      <c r="M454" s="190">
        <v>44915</v>
      </c>
      <c r="N454" s="198">
        <v>44915</v>
      </c>
      <c r="O454" s="712" t="s">
        <v>358</v>
      </c>
    </row>
    <row r="455" spans="1:15" s="115" customFormat="1" ht="19.5" customHeight="1" outlineLevel="2">
      <c r="A455" s="142"/>
      <c r="B455" s="718" t="s">
        <v>1956</v>
      </c>
      <c r="C455" s="684" t="s">
        <v>506</v>
      </c>
      <c r="D455" s="216" t="s">
        <v>1951</v>
      </c>
      <c r="E455" s="683">
        <v>12</v>
      </c>
      <c r="F455" s="684" t="s">
        <v>1</v>
      </c>
      <c r="G455" s="684" t="s">
        <v>465</v>
      </c>
      <c r="H455" s="685" t="s">
        <v>402</v>
      </c>
      <c r="I455" s="686">
        <v>44732</v>
      </c>
      <c r="J455" s="240" t="s">
        <v>357</v>
      </c>
      <c r="K455" s="240" t="s">
        <v>357</v>
      </c>
      <c r="L455" s="240" t="s">
        <v>357</v>
      </c>
      <c r="M455" s="687">
        <v>44732</v>
      </c>
      <c r="N455" s="686">
        <v>44732</v>
      </c>
      <c r="O455" s="139" t="s">
        <v>358</v>
      </c>
    </row>
    <row r="456" spans="1:15" s="115" customFormat="1" ht="19.5" customHeight="1" outlineLevel="2">
      <c r="A456" s="142"/>
      <c r="B456" s="718" t="s">
        <v>1964</v>
      </c>
      <c r="C456" s="684" t="s">
        <v>506</v>
      </c>
      <c r="D456" s="216" t="s">
        <v>2947</v>
      </c>
      <c r="E456" s="683">
        <v>44</v>
      </c>
      <c r="F456" s="684" t="s">
        <v>1</v>
      </c>
      <c r="G456" s="684" t="s">
        <v>347</v>
      </c>
      <c r="H456" s="685" t="s">
        <v>402</v>
      </c>
      <c r="I456" s="686">
        <v>45280</v>
      </c>
      <c r="J456" s="240" t="s">
        <v>357</v>
      </c>
      <c r="K456" s="240" t="s">
        <v>357</v>
      </c>
      <c r="L456" s="240" t="s">
        <v>357</v>
      </c>
      <c r="M456" s="687">
        <v>45280</v>
      </c>
      <c r="N456" s="686">
        <v>45280</v>
      </c>
      <c r="O456" s="139" t="s">
        <v>358</v>
      </c>
    </row>
    <row r="457" spans="1:15" s="115" customFormat="1" ht="19.5" customHeight="1" outlineLevel="2">
      <c r="A457" s="142"/>
      <c r="B457" s="718" t="s">
        <v>1964</v>
      </c>
      <c r="C457" s="684" t="s">
        <v>506</v>
      </c>
      <c r="D457" s="216" t="s">
        <v>1965</v>
      </c>
      <c r="E457" s="683">
        <v>74</v>
      </c>
      <c r="F457" s="684" t="s">
        <v>1</v>
      </c>
      <c r="G457" s="684" t="s">
        <v>347</v>
      </c>
      <c r="H457" s="688" t="s">
        <v>402</v>
      </c>
      <c r="I457" s="240">
        <v>45317</v>
      </c>
      <c r="J457" s="240" t="s">
        <v>357</v>
      </c>
      <c r="K457" s="240" t="s">
        <v>357</v>
      </c>
      <c r="L457" s="240" t="s">
        <v>357</v>
      </c>
      <c r="M457" s="189">
        <v>45317</v>
      </c>
      <c r="N457" s="240">
        <v>45317</v>
      </c>
      <c r="O457" s="139" t="s">
        <v>358</v>
      </c>
    </row>
    <row r="458" spans="1:15" s="115" customFormat="1" ht="19.5" customHeight="1" outlineLevel="2">
      <c r="A458" s="142"/>
      <c r="B458" s="718" t="s">
        <v>1964</v>
      </c>
      <c r="C458" s="684" t="s">
        <v>506</v>
      </c>
      <c r="D458" s="684" t="s">
        <v>2948</v>
      </c>
      <c r="E458" s="683">
        <v>3</v>
      </c>
      <c r="F458" s="684" t="s">
        <v>392</v>
      </c>
      <c r="G458" s="684" t="s">
        <v>465</v>
      </c>
      <c r="H458" s="685" t="s">
        <v>402</v>
      </c>
      <c r="I458" s="686">
        <v>44732</v>
      </c>
      <c r="J458" s="240" t="s">
        <v>357</v>
      </c>
      <c r="K458" s="240" t="s">
        <v>357</v>
      </c>
      <c r="L458" s="240" t="s">
        <v>357</v>
      </c>
      <c r="M458" s="687">
        <v>44732</v>
      </c>
      <c r="N458" s="686">
        <v>44732</v>
      </c>
      <c r="O458" s="139" t="s">
        <v>358</v>
      </c>
    </row>
    <row r="459" spans="1:15" s="107" customFormat="1" ht="12.75" customHeight="1" outlineLevel="1">
      <c r="A459" s="242"/>
      <c r="B459" s="242" t="s">
        <v>1969</v>
      </c>
      <c r="C459" s="692">
        <f>COUNTA(C445:C458)</f>
        <v>14</v>
      </c>
      <c r="D459" s="242" t="s">
        <v>1970</v>
      </c>
      <c r="E459" s="195">
        <f>SUM(E445:E458)</f>
        <v>427</v>
      </c>
      <c r="F459" s="242"/>
      <c r="G459" s="242"/>
      <c r="H459" s="693"/>
      <c r="I459" s="736"/>
      <c r="J459" s="400"/>
      <c r="K459" s="400"/>
      <c r="L459" s="400"/>
      <c r="M459" s="695"/>
      <c r="N459" s="696"/>
      <c r="O459" s="697"/>
    </row>
    <row r="460" spans="1:15" s="104" customFormat="1" ht="19.5" customHeight="1" outlineLevel="2">
      <c r="A460" s="263" t="s">
        <v>1971</v>
      </c>
      <c r="B460" s="318" t="s">
        <v>1972</v>
      </c>
      <c r="C460" s="215" t="s">
        <v>2949</v>
      </c>
      <c r="D460" s="216" t="s">
        <v>2950</v>
      </c>
      <c r="E460" s="679">
        <v>80</v>
      </c>
      <c r="F460" s="216" t="s">
        <v>1</v>
      </c>
      <c r="G460" s="216" t="s">
        <v>347</v>
      </c>
      <c r="H460" s="219">
        <v>2013</v>
      </c>
      <c r="I460" s="686" t="s">
        <v>357</v>
      </c>
      <c r="J460" s="240">
        <v>44469</v>
      </c>
      <c r="K460" s="240">
        <v>44620</v>
      </c>
      <c r="L460" s="240">
        <v>44620</v>
      </c>
      <c r="M460" s="191">
        <v>44620</v>
      </c>
      <c r="N460" s="199">
        <v>44681</v>
      </c>
      <c r="O460" s="277" t="s">
        <v>350</v>
      </c>
    </row>
    <row r="461" spans="1:15" s="104" customFormat="1" ht="19.5" customHeight="1" outlineLevel="2">
      <c r="A461" s="143"/>
      <c r="B461" s="318" t="s">
        <v>1972</v>
      </c>
      <c r="C461" s="215" t="s">
        <v>1973</v>
      </c>
      <c r="D461" s="412" t="s">
        <v>1974</v>
      </c>
      <c r="E461" s="679">
        <v>80</v>
      </c>
      <c r="F461" s="216" t="s">
        <v>1</v>
      </c>
      <c r="G461" s="216" t="s">
        <v>347</v>
      </c>
      <c r="H461" s="219" t="s">
        <v>402</v>
      </c>
      <c r="I461" s="686">
        <v>45358</v>
      </c>
      <c r="J461" s="240" t="s">
        <v>357</v>
      </c>
      <c r="K461" s="240" t="s">
        <v>357</v>
      </c>
      <c r="L461" s="240" t="s">
        <v>357</v>
      </c>
      <c r="M461" s="191">
        <v>45358</v>
      </c>
      <c r="N461" s="199">
        <v>45358</v>
      </c>
      <c r="O461" s="277" t="s">
        <v>358</v>
      </c>
    </row>
    <row r="462" spans="1:15" s="104" customFormat="1" ht="19.5" customHeight="1" outlineLevel="2">
      <c r="A462" s="143"/>
      <c r="B462" s="318" t="s">
        <v>2951</v>
      </c>
      <c r="C462" s="215" t="s">
        <v>2952</v>
      </c>
      <c r="D462" s="412" t="s">
        <v>2953</v>
      </c>
      <c r="E462" s="679">
        <v>78</v>
      </c>
      <c r="F462" s="216" t="s">
        <v>1</v>
      </c>
      <c r="G462" s="216" t="s">
        <v>347</v>
      </c>
      <c r="H462" s="219">
        <v>2013</v>
      </c>
      <c r="I462" s="686" t="s">
        <v>357</v>
      </c>
      <c r="J462" s="240">
        <v>44773</v>
      </c>
      <c r="K462" s="240">
        <v>44773</v>
      </c>
      <c r="L462" s="240">
        <v>44803</v>
      </c>
      <c r="M462" s="191">
        <v>44803</v>
      </c>
      <c r="N462" s="199">
        <v>44803</v>
      </c>
      <c r="O462" s="277" t="s">
        <v>374</v>
      </c>
    </row>
    <row r="463" spans="1:15" s="104" customFormat="1" ht="19.5" customHeight="1" outlineLevel="2">
      <c r="A463" s="143"/>
      <c r="B463" s="318" t="s">
        <v>1978</v>
      </c>
      <c r="C463" s="215" t="s">
        <v>1979</v>
      </c>
      <c r="D463" s="216" t="s">
        <v>1980</v>
      </c>
      <c r="E463" s="679">
        <v>80</v>
      </c>
      <c r="F463" s="216" t="s">
        <v>1</v>
      </c>
      <c r="G463" s="216" t="s">
        <v>347</v>
      </c>
      <c r="H463" s="219" t="s">
        <v>372</v>
      </c>
      <c r="I463" s="240">
        <v>45161</v>
      </c>
      <c r="J463" s="240" t="s">
        <v>357</v>
      </c>
      <c r="K463" s="240" t="s">
        <v>357</v>
      </c>
      <c r="L463" s="240">
        <v>45161</v>
      </c>
      <c r="M463" s="191">
        <v>45077</v>
      </c>
      <c r="N463" s="199">
        <v>45077</v>
      </c>
      <c r="O463" s="277" t="s">
        <v>358</v>
      </c>
    </row>
    <row r="464" spans="1:15" s="104" customFormat="1" ht="19.5" customHeight="1">
      <c r="A464" s="143"/>
      <c r="B464" s="319" t="s">
        <v>1978</v>
      </c>
      <c r="C464" s="225" t="s">
        <v>1988</v>
      </c>
      <c r="D464" s="216" t="s">
        <v>1989</v>
      </c>
      <c r="E464" s="679">
        <v>80</v>
      </c>
      <c r="F464" s="216" t="s">
        <v>392</v>
      </c>
      <c r="G464" s="216" t="s">
        <v>395</v>
      </c>
      <c r="H464" s="219" t="s">
        <v>402</v>
      </c>
      <c r="I464" s="199">
        <v>45280</v>
      </c>
      <c r="J464" s="240" t="s">
        <v>357</v>
      </c>
      <c r="K464" s="240" t="s">
        <v>357</v>
      </c>
      <c r="L464" s="240" t="s">
        <v>357</v>
      </c>
      <c r="M464" s="191">
        <v>45280</v>
      </c>
      <c r="N464" s="199">
        <v>45280</v>
      </c>
      <c r="O464" s="277" t="s">
        <v>358</v>
      </c>
    </row>
    <row r="465" spans="1:15" s="104" customFormat="1" ht="19.5" customHeight="1">
      <c r="A465" s="143"/>
      <c r="B465" s="318" t="s">
        <v>1978</v>
      </c>
      <c r="C465" s="215" t="s">
        <v>1979</v>
      </c>
      <c r="D465" s="216" t="s">
        <v>1984</v>
      </c>
      <c r="E465" s="679">
        <v>80</v>
      </c>
      <c r="F465" s="216" t="s">
        <v>392</v>
      </c>
      <c r="G465" s="216" t="s">
        <v>395</v>
      </c>
      <c r="H465" s="688" t="s">
        <v>402</v>
      </c>
      <c r="I465" s="240">
        <v>45317</v>
      </c>
      <c r="J465" s="240" t="s">
        <v>357</v>
      </c>
      <c r="K465" s="240" t="s">
        <v>357</v>
      </c>
      <c r="L465" s="240" t="s">
        <v>357</v>
      </c>
      <c r="M465" s="189">
        <v>45317</v>
      </c>
      <c r="N465" s="199">
        <v>45317</v>
      </c>
      <c r="O465" s="277" t="s">
        <v>358</v>
      </c>
    </row>
    <row r="466" spans="1:15" s="104" customFormat="1" ht="19.5" customHeight="1">
      <c r="A466" s="143"/>
      <c r="B466" s="690" t="s">
        <v>1993</v>
      </c>
      <c r="C466" s="215" t="s">
        <v>2008</v>
      </c>
      <c r="D466" s="216" t="s">
        <v>2023</v>
      </c>
      <c r="E466" s="679">
        <v>80</v>
      </c>
      <c r="F466" s="216" t="s">
        <v>1</v>
      </c>
      <c r="G466" s="216" t="s">
        <v>347</v>
      </c>
      <c r="H466" s="688" t="s">
        <v>402</v>
      </c>
      <c r="I466" s="240">
        <v>45326</v>
      </c>
      <c r="J466" s="240" t="s">
        <v>357</v>
      </c>
      <c r="K466" s="240" t="s">
        <v>357</v>
      </c>
      <c r="L466" s="240" t="s">
        <v>357</v>
      </c>
      <c r="M466" s="189">
        <v>45326</v>
      </c>
      <c r="N466" s="199">
        <v>45326</v>
      </c>
      <c r="O466" s="277" t="s">
        <v>358</v>
      </c>
    </row>
    <row r="467" spans="1:15" s="115" customFormat="1" ht="19.5" customHeight="1">
      <c r="A467" s="142"/>
      <c r="B467" s="690" t="s">
        <v>1993</v>
      </c>
      <c r="C467" s="731" t="s">
        <v>1994</v>
      </c>
      <c r="D467" s="216" t="s">
        <v>2954</v>
      </c>
      <c r="E467" s="683">
        <v>70</v>
      </c>
      <c r="F467" s="684" t="s">
        <v>1</v>
      </c>
      <c r="G467" s="684" t="s">
        <v>347</v>
      </c>
      <c r="H467" s="685">
        <v>2011</v>
      </c>
      <c r="I467" s="686" t="s">
        <v>357</v>
      </c>
      <c r="J467" s="240">
        <v>44360</v>
      </c>
      <c r="K467" s="240">
        <v>44804</v>
      </c>
      <c r="L467" s="240">
        <v>44865</v>
      </c>
      <c r="M467" s="687">
        <v>44865</v>
      </c>
      <c r="N467" s="199">
        <v>44865</v>
      </c>
      <c r="O467" s="277" t="s">
        <v>350</v>
      </c>
    </row>
    <row r="468" spans="1:15" s="104" customFormat="1" ht="19.5" customHeight="1" outlineLevel="2">
      <c r="A468" s="143"/>
      <c r="B468" s="318" t="s">
        <v>1993</v>
      </c>
      <c r="C468" s="215" t="s">
        <v>1994</v>
      </c>
      <c r="D468" s="216" t="s">
        <v>1995</v>
      </c>
      <c r="E468" s="679">
        <v>78</v>
      </c>
      <c r="F468" s="216" t="s">
        <v>1</v>
      </c>
      <c r="G468" s="216" t="s">
        <v>347</v>
      </c>
      <c r="H468" s="219" t="s">
        <v>372</v>
      </c>
      <c r="I468" s="240">
        <v>45161</v>
      </c>
      <c r="J468" s="240" t="s">
        <v>357</v>
      </c>
      <c r="K468" s="240" t="s">
        <v>357</v>
      </c>
      <c r="L468" s="240">
        <v>45161</v>
      </c>
      <c r="M468" s="191">
        <v>45110</v>
      </c>
      <c r="N468" s="199">
        <v>45110</v>
      </c>
      <c r="O468" s="277" t="s">
        <v>358</v>
      </c>
    </row>
    <row r="469" spans="1:15" s="104" customFormat="1" ht="19.5" customHeight="1" outlineLevel="2">
      <c r="A469" s="143"/>
      <c r="B469" s="318" t="s">
        <v>1993</v>
      </c>
      <c r="C469" s="215" t="s">
        <v>1999</v>
      </c>
      <c r="D469" s="216" t="s">
        <v>2000</v>
      </c>
      <c r="E469" s="679">
        <v>18</v>
      </c>
      <c r="F469" s="216" t="s">
        <v>1</v>
      </c>
      <c r="G469" s="216" t="s">
        <v>371</v>
      </c>
      <c r="H469" s="219" t="s">
        <v>372</v>
      </c>
      <c r="I469" s="240">
        <v>45161</v>
      </c>
      <c r="J469" s="240" t="s">
        <v>357</v>
      </c>
      <c r="K469" s="240" t="s">
        <v>357</v>
      </c>
      <c r="L469" s="240">
        <v>45161</v>
      </c>
      <c r="M469" s="191">
        <v>45161</v>
      </c>
      <c r="N469" s="199">
        <v>45161</v>
      </c>
      <c r="O469" s="277" t="s">
        <v>374</v>
      </c>
    </row>
    <row r="470" spans="1:15" s="104" customFormat="1" ht="19.5" customHeight="1" outlineLevel="2">
      <c r="A470" s="143"/>
      <c r="B470" s="318" t="s">
        <v>1993</v>
      </c>
      <c r="C470" s="215" t="s">
        <v>1999</v>
      </c>
      <c r="D470" s="216" t="s">
        <v>2004</v>
      </c>
      <c r="E470" s="679">
        <v>80</v>
      </c>
      <c r="F470" s="216" t="s">
        <v>1</v>
      </c>
      <c r="G470" s="216" t="s">
        <v>347</v>
      </c>
      <c r="H470" s="219" t="s">
        <v>372</v>
      </c>
      <c r="I470" s="240">
        <v>45161</v>
      </c>
      <c r="J470" s="240" t="s">
        <v>357</v>
      </c>
      <c r="K470" s="240" t="s">
        <v>357</v>
      </c>
      <c r="L470" s="240">
        <v>45161</v>
      </c>
      <c r="M470" s="191">
        <v>44953</v>
      </c>
      <c r="N470" s="199">
        <v>44953</v>
      </c>
      <c r="O470" s="277" t="s">
        <v>374</v>
      </c>
    </row>
    <row r="471" spans="1:15" s="104" customFormat="1" ht="19.5" customHeight="1" outlineLevel="2">
      <c r="A471" s="143"/>
      <c r="B471" s="318" t="s">
        <v>1993</v>
      </c>
      <c r="C471" s="215" t="s">
        <v>2008</v>
      </c>
      <c r="D471" s="216" t="s">
        <v>2009</v>
      </c>
      <c r="E471" s="679">
        <v>39</v>
      </c>
      <c r="F471" s="216" t="s">
        <v>1</v>
      </c>
      <c r="G471" s="216" t="s">
        <v>347</v>
      </c>
      <c r="H471" s="219" t="s">
        <v>372</v>
      </c>
      <c r="I471" s="240">
        <v>45161</v>
      </c>
      <c r="J471" s="240" t="s">
        <v>357</v>
      </c>
      <c r="K471" s="240" t="s">
        <v>357</v>
      </c>
      <c r="L471" s="240">
        <v>45161</v>
      </c>
      <c r="M471" s="191">
        <v>44862</v>
      </c>
      <c r="N471" s="199">
        <v>44862</v>
      </c>
      <c r="O471" s="277" t="s">
        <v>358</v>
      </c>
    </row>
    <row r="472" spans="1:15" s="104" customFormat="1" ht="19.5" customHeight="1" outlineLevel="2">
      <c r="A472" s="143"/>
      <c r="B472" s="318" t="s">
        <v>1993</v>
      </c>
      <c r="C472" s="215" t="s">
        <v>1999</v>
      </c>
      <c r="D472" s="216" t="s">
        <v>2955</v>
      </c>
      <c r="E472" s="679">
        <v>80</v>
      </c>
      <c r="F472" s="216" t="s">
        <v>392</v>
      </c>
      <c r="G472" s="216" t="s">
        <v>395</v>
      </c>
      <c r="H472" s="219" t="s">
        <v>372</v>
      </c>
      <c r="I472" s="240">
        <v>45161</v>
      </c>
      <c r="J472" s="240" t="s">
        <v>357</v>
      </c>
      <c r="K472" s="240" t="s">
        <v>357</v>
      </c>
      <c r="L472" s="240">
        <v>45161</v>
      </c>
      <c r="M472" s="191">
        <v>44805</v>
      </c>
      <c r="N472" s="199">
        <v>44805</v>
      </c>
      <c r="O472" s="277" t="s">
        <v>374</v>
      </c>
    </row>
    <row r="473" spans="1:15" s="104" customFormat="1" ht="19.5" customHeight="1" outlineLevel="2">
      <c r="A473" s="143"/>
      <c r="B473" s="318" t="s">
        <v>1993</v>
      </c>
      <c r="C473" s="215" t="s">
        <v>2014</v>
      </c>
      <c r="D473" s="216" t="s">
        <v>2015</v>
      </c>
      <c r="E473" s="679">
        <v>21</v>
      </c>
      <c r="F473" s="216" t="s">
        <v>392</v>
      </c>
      <c r="G473" s="216" t="s">
        <v>693</v>
      </c>
      <c r="H473" s="219" t="s">
        <v>372</v>
      </c>
      <c r="I473" s="240">
        <v>45161</v>
      </c>
      <c r="J473" s="240" t="s">
        <v>357</v>
      </c>
      <c r="K473" s="240" t="s">
        <v>357</v>
      </c>
      <c r="L473" s="240">
        <v>45161</v>
      </c>
      <c r="M473" s="191">
        <v>44925</v>
      </c>
      <c r="N473" s="199">
        <v>44925</v>
      </c>
      <c r="O473" s="277" t="s">
        <v>374</v>
      </c>
    </row>
    <row r="474" spans="1:15" s="104" customFormat="1" ht="19.5" customHeight="1" outlineLevel="2">
      <c r="A474" s="143"/>
      <c r="B474" s="318" t="s">
        <v>1993</v>
      </c>
      <c r="C474" s="215" t="s">
        <v>2019</v>
      </c>
      <c r="D474" s="216" t="s">
        <v>2020</v>
      </c>
      <c r="E474" s="679">
        <v>60</v>
      </c>
      <c r="F474" s="216" t="s">
        <v>392</v>
      </c>
      <c r="G474" s="216" t="s">
        <v>395</v>
      </c>
      <c r="H474" s="219" t="s">
        <v>372</v>
      </c>
      <c r="I474" s="240">
        <v>45161</v>
      </c>
      <c r="J474" s="240" t="s">
        <v>357</v>
      </c>
      <c r="K474" s="240" t="s">
        <v>357</v>
      </c>
      <c r="L474" s="240">
        <v>45161</v>
      </c>
      <c r="M474" s="191">
        <v>45161</v>
      </c>
      <c r="N474" s="199">
        <v>45161</v>
      </c>
      <c r="O474" s="277" t="s">
        <v>374</v>
      </c>
    </row>
    <row r="475" spans="1:15" s="104" customFormat="1" ht="19.5" customHeight="1" outlineLevel="2">
      <c r="A475" s="143"/>
      <c r="B475" s="318" t="s">
        <v>2027</v>
      </c>
      <c r="C475" s="215" t="s">
        <v>2956</v>
      </c>
      <c r="D475" s="216" t="s">
        <v>2957</v>
      </c>
      <c r="E475" s="679">
        <v>80</v>
      </c>
      <c r="F475" s="216" t="s">
        <v>392</v>
      </c>
      <c r="G475" s="216" t="s">
        <v>395</v>
      </c>
      <c r="H475" s="219" t="s">
        <v>348</v>
      </c>
      <c r="I475" s="240">
        <v>44605</v>
      </c>
      <c r="J475" s="240">
        <v>44651</v>
      </c>
      <c r="K475" s="240">
        <v>44652</v>
      </c>
      <c r="L475" s="240">
        <v>44652</v>
      </c>
      <c r="M475" s="191">
        <v>44742</v>
      </c>
      <c r="N475" s="199">
        <v>44834</v>
      </c>
      <c r="O475" s="277" t="s">
        <v>350</v>
      </c>
    </row>
    <row r="476" spans="1:15" s="104" customFormat="1" ht="19.5" customHeight="1" outlineLevel="2">
      <c r="A476" s="143"/>
      <c r="B476" s="319" t="s">
        <v>2027</v>
      </c>
      <c r="C476" s="215" t="s">
        <v>2958</v>
      </c>
      <c r="D476" s="216" t="s">
        <v>2959</v>
      </c>
      <c r="E476" s="679">
        <v>65</v>
      </c>
      <c r="F476" s="216" t="s">
        <v>392</v>
      </c>
      <c r="G476" s="216" t="s">
        <v>395</v>
      </c>
      <c r="H476" s="219" t="s">
        <v>402</v>
      </c>
      <c r="I476" s="199">
        <v>45262</v>
      </c>
      <c r="J476" s="240" t="s">
        <v>357</v>
      </c>
      <c r="K476" s="240" t="s">
        <v>357</v>
      </c>
      <c r="L476" s="240" t="s">
        <v>357</v>
      </c>
      <c r="M476" s="191">
        <v>45262</v>
      </c>
      <c r="N476" s="199">
        <v>45262</v>
      </c>
      <c r="O476" s="277" t="s">
        <v>358</v>
      </c>
    </row>
    <row r="477" spans="1:15" s="115" customFormat="1" ht="19.5" customHeight="1" outlineLevel="2">
      <c r="A477" s="142"/>
      <c r="B477" s="718" t="s">
        <v>2027</v>
      </c>
      <c r="C477" s="684" t="s">
        <v>2028</v>
      </c>
      <c r="D477" s="216" t="s">
        <v>2029</v>
      </c>
      <c r="E477" s="683">
        <v>14</v>
      </c>
      <c r="F477" s="684" t="s">
        <v>1</v>
      </c>
      <c r="G477" s="684" t="s">
        <v>401</v>
      </c>
      <c r="H477" s="685" t="s">
        <v>402</v>
      </c>
      <c r="I477" s="686">
        <v>44915</v>
      </c>
      <c r="J477" s="240" t="s">
        <v>357</v>
      </c>
      <c r="K477" s="240" t="s">
        <v>357</v>
      </c>
      <c r="L477" s="240" t="s">
        <v>357</v>
      </c>
      <c r="M477" s="687">
        <v>44915</v>
      </c>
      <c r="N477" s="199">
        <v>44915</v>
      </c>
      <c r="O477" s="277" t="s">
        <v>358</v>
      </c>
    </row>
    <row r="478" spans="1:15" s="115" customFormat="1" ht="19.5" customHeight="1" outlineLevel="2">
      <c r="A478" s="142"/>
      <c r="B478" s="718" t="s">
        <v>2027</v>
      </c>
      <c r="C478" s="684" t="s">
        <v>2035</v>
      </c>
      <c r="D478" s="216" t="s">
        <v>2036</v>
      </c>
      <c r="E478" s="683">
        <v>34</v>
      </c>
      <c r="F478" s="684" t="s">
        <v>1</v>
      </c>
      <c r="G478" s="684" t="s">
        <v>401</v>
      </c>
      <c r="H478" s="685" t="s">
        <v>402</v>
      </c>
      <c r="I478" s="686">
        <v>44915</v>
      </c>
      <c r="J478" s="240" t="s">
        <v>357</v>
      </c>
      <c r="K478" s="240" t="s">
        <v>357</v>
      </c>
      <c r="L478" s="240" t="s">
        <v>357</v>
      </c>
      <c r="M478" s="687">
        <v>44915</v>
      </c>
      <c r="N478" s="199">
        <v>44915</v>
      </c>
      <c r="O478" s="277" t="s">
        <v>358</v>
      </c>
    </row>
    <row r="479" spans="1:15" s="115" customFormat="1" ht="19.5" customHeight="1" outlineLevel="2">
      <c r="A479" s="142"/>
      <c r="B479" s="718" t="s">
        <v>2027</v>
      </c>
      <c r="C479" s="684" t="s">
        <v>2033</v>
      </c>
      <c r="D479" s="216" t="s">
        <v>2034</v>
      </c>
      <c r="E479" s="683">
        <v>23</v>
      </c>
      <c r="F479" s="684" t="s">
        <v>1</v>
      </c>
      <c r="G479" s="684" t="s">
        <v>401</v>
      </c>
      <c r="H479" s="689" t="s">
        <v>402</v>
      </c>
      <c r="I479" s="240">
        <v>44952</v>
      </c>
      <c r="J479" s="240" t="s">
        <v>357</v>
      </c>
      <c r="K479" s="240" t="s">
        <v>357</v>
      </c>
      <c r="L479" s="240" t="s">
        <v>357</v>
      </c>
      <c r="M479" s="189">
        <v>44952</v>
      </c>
      <c r="N479" s="199">
        <v>44952</v>
      </c>
      <c r="O479" s="277" t="s">
        <v>358</v>
      </c>
    </row>
    <row r="480" spans="1:15" s="115" customFormat="1" ht="19.5" customHeight="1" outlineLevel="2">
      <c r="A480" s="142"/>
      <c r="B480" s="718" t="s">
        <v>2040</v>
      </c>
      <c r="C480" s="684" t="s">
        <v>2960</v>
      </c>
      <c r="D480" s="216" t="s">
        <v>2042</v>
      </c>
      <c r="E480" s="683">
        <v>5</v>
      </c>
      <c r="F480" s="684" t="s">
        <v>1</v>
      </c>
      <c r="G480" s="684" t="s">
        <v>371</v>
      </c>
      <c r="H480" s="685">
        <v>2013</v>
      </c>
      <c r="I480" s="686" t="s">
        <v>357</v>
      </c>
      <c r="J480" s="240">
        <v>44469</v>
      </c>
      <c r="K480" s="240">
        <v>44501</v>
      </c>
      <c r="L480" s="240">
        <v>44592</v>
      </c>
      <c r="M480" s="687">
        <v>44711</v>
      </c>
      <c r="N480" s="199">
        <v>44711</v>
      </c>
      <c r="O480" s="277" t="s">
        <v>350</v>
      </c>
    </row>
    <row r="481" spans="1:15" s="115" customFormat="1" ht="19.5" customHeight="1" outlineLevel="2">
      <c r="A481" s="142"/>
      <c r="B481" s="718" t="s">
        <v>2040</v>
      </c>
      <c r="C481" s="684" t="s">
        <v>2041</v>
      </c>
      <c r="D481" s="216" t="s">
        <v>2042</v>
      </c>
      <c r="E481" s="683">
        <v>80</v>
      </c>
      <c r="F481" s="684" t="s">
        <v>1</v>
      </c>
      <c r="G481" s="684" t="s">
        <v>347</v>
      </c>
      <c r="H481" s="685" t="s">
        <v>402</v>
      </c>
      <c r="I481" s="686">
        <v>45262</v>
      </c>
      <c r="J481" s="240" t="s">
        <v>357</v>
      </c>
      <c r="K481" s="240" t="s">
        <v>357</v>
      </c>
      <c r="L481" s="240" t="s">
        <v>357</v>
      </c>
      <c r="M481" s="687">
        <v>45262</v>
      </c>
      <c r="N481" s="199">
        <v>44711</v>
      </c>
      <c r="O481" s="277" t="s">
        <v>350</v>
      </c>
    </row>
    <row r="482" spans="1:15" s="115" customFormat="1" ht="19.5" customHeight="1" outlineLevel="2">
      <c r="A482" s="142"/>
      <c r="B482" s="718" t="s">
        <v>2040</v>
      </c>
      <c r="C482" s="684" t="s">
        <v>2961</v>
      </c>
      <c r="D482" s="216" t="s">
        <v>2962</v>
      </c>
      <c r="E482" s="683">
        <v>15</v>
      </c>
      <c r="F482" s="684" t="s">
        <v>1</v>
      </c>
      <c r="G482" s="684" t="s">
        <v>371</v>
      </c>
      <c r="H482" s="685">
        <v>2013</v>
      </c>
      <c r="I482" s="686" t="s">
        <v>357</v>
      </c>
      <c r="J482" s="240">
        <v>44469</v>
      </c>
      <c r="K482" s="240">
        <v>44501</v>
      </c>
      <c r="L482" s="240">
        <v>44651</v>
      </c>
      <c r="M482" s="687">
        <v>44711</v>
      </c>
      <c r="N482" s="199">
        <v>44711</v>
      </c>
      <c r="O482" s="277" t="s">
        <v>350</v>
      </c>
    </row>
    <row r="483" spans="1:15" s="115" customFormat="1" ht="19.5" customHeight="1" outlineLevel="2">
      <c r="A483" s="142"/>
      <c r="B483" s="698" t="s">
        <v>2040</v>
      </c>
      <c r="C483" s="684" t="s">
        <v>2046</v>
      </c>
      <c r="D483" s="216" t="s">
        <v>2047</v>
      </c>
      <c r="E483" s="683">
        <v>31</v>
      </c>
      <c r="F483" s="684" t="s">
        <v>1</v>
      </c>
      <c r="G483" s="684" t="s">
        <v>371</v>
      </c>
      <c r="H483" s="685" t="s">
        <v>372</v>
      </c>
      <c r="I483" s="240">
        <v>45161</v>
      </c>
      <c r="J483" s="240" t="s">
        <v>357</v>
      </c>
      <c r="K483" s="240" t="s">
        <v>357</v>
      </c>
      <c r="L483" s="240">
        <v>45161</v>
      </c>
      <c r="M483" s="687">
        <v>45019</v>
      </c>
      <c r="N483" s="199">
        <v>45019</v>
      </c>
      <c r="O483" s="277" t="s">
        <v>374</v>
      </c>
    </row>
    <row r="484" spans="1:15" s="115" customFormat="1" ht="19.5" customHeight="1" outlineLevel="2">
      <c r="A484" s="142"/>
      <c r="B484" s="698" t="s">
        <v>2040</v>
      </c>
      <c r="C484" s="684" t="s">
        <v>2963</v>
      </c>
      <c r="D484" s="216" t="s">
        <v>2964</v>
      </c>
      <c r="E484" s="683">
        <v>26</v>
      </c>
      <c r="F484" s="684" t="s">
        <v>392</v>
      </c>
      <c r="G484" s="684" t="s">
        <v>693</v>
      </c>
      <c r="H484" s="685" t="s">
        <v>372</v>
      </c>
      <c r="I484" s="240">
        <v>45161</v>
      </c>
      <c r="J484" s="240" t="s">
        <v>357</v>
      </c>
      <c r="K484" s="240" t="s">
        <v>357</v>
      </c>
      <c r="L484" s="240">
        <v>45161</v>
      </c>
      <c r="M484" s="687">
        <v>44771</v>
      </c>
      <c r="N484" s="199">
        <v>44771</v>
      </c>
      <c r="O484" s="277" t="s">
        <v>374</v>
      </c>
    </row>
    <row r="485" spans="1:15" s="104" customFormat="1" ht="19.5" customHeight="1" outlineLevel="2">
      <c r="A485" s="143"/>
      <c r="B485" s="318" t="s">
        <v>2040</v>
      </c>
      <c r="C485" s="216" t="s">
        <v>2051</v>
      </c>
      <c r="D485" s="216" t="s">
        <v>2052</v>
      </c>
      <c r="E485" s="679">
        <v>50</v>
      </c>
      <c r="F485" s="216" t="s">
        <v>392</v>
      </c>
      <c r="G485" s="216" t="s">
        <v>395</v>
      </c>
      <c r="H485" s="219" t="s">
        <v>372</v>
      </c>
      <c r="I485" s="240">
        <v>45161</v>
      </c>
      <c r="J485" s="240" t="s">
        <v>357</v>
      </c>
      <c r="K485" s="240" t="s">
        <v>357</v>
      </c>
      <c r="L485" s="240">
        <v>45161</v>
      </c>
      <c r="M485" s="191">
        <v>45161</v>
      </c>
      <c r="N485" s="199">
        <v>45161</v>
      </c>
      <c r="O485" s="277" t="s">
        <v>374</v>
      </c>
    </row>
    <row r="486" spans="1:15" s="104" customFormat="1" ht="19.5" customHeight="1" outlineLevel="2">
      <c r="A486" s="143"/>
      <c r="B486" s="318" t="s">
        <v>2040</v>
      </c>
      <c r="C486" s="216" t="s">
        <v>2965</v>
      </c>
      <c r="D486" s="216" t="s">
        <v>2966</v>
      </c>
      <c r="E486" s="679">
        <v>50</v>
      </c>
      <c r="F486" s="216" t="s">
        <v>392</v>
      </c>
      <c r="G486" s="216" t="s">
        <v>395</v>
      </c>
      <c r="H486" s="219" t="s">
        <v>372</v>
      </c>
      <c r="I486" s="240">
        <v>45161</v>
      </c>
      <c r="J486" s="240" t="s">
        <v>357</v>
      </c>
      <c r="K486" s="240" t="s">
        <v>357</v>
      </c>
      <c r="L486" s="240">
        <v>45161</v>
      </c>
      <c r="M486" s="191">
        <v>45161</v>
      </c>
      <c r="N486" s="199">
        <v>45161</v>
      </c>
      <c r="O486" s="277" t="s">
        <v>358</v>
      </c>
    </row>
    <row r="487" spans="1:15" s="104" customFormat="1" ht="19.5" customHeight="1" outlineLevel="2">
      <c r="A487" s="143"/>
      <c r="B487" s="318" t="s">
        <v>2040</v>
      </c>
      <c r="C487" s="216" t="s">
        <v>2051</v>
      </c>
      <c r="D487" s="216" t="s">
        <v>2967</v>
      </c>
      <c r="E487" s="679">
        <v>20</v>
      </c>
      <c r="F487" s="216" t="s">
        <v>392</v>
      </c>
      <c r="G487" s="216" t="s">
        <v>465</v>
      </c>
      <c r="H487" s="219" t="s">
        <v>402</v>
      </c>
      <c r="I487" s="199">
        <v>44714</v>
      </c>
      <c r="J487" s="240" t="s">
        <v>357</v>
      </c>
      <c r="K487" s="240" t="s">
        <v>357</v>
      </c>
      <c r="L487" s="240" t="s">
        <v>357</v>
      </c>
      <c r="M487" s="191">
        <v>44714</v>
      </c>
      <c r="N487" s="199">
        <v>44714</v>
      </c>
      <c r="O487" s="277" t="s">
        <v>358</v>
      </c>
    </row>
    <row r="488" spans="1:15" s="104" customFormat="1" ht="19.5" customHeight="1" outlineLevel="2">
      <c r="A488" s="143"/>
      <c r="B488" s="318" t="s">
        <v>2040</v>
      </c>
      <c r="C488" s="216" t="s">
        <v>2055</v>
      </c>
      <c r="D488" s="216" t="s">
        <v>2056</v>
      </c>
      <c r="E488" s="679">
        <v>80</v>
      </c>
      <c r="F488" s="216" t="s">
        <v>392</v>
      </c>
      <c r="G488" s="216" t="s">
        <v>395</v>
      </c>
      <c r="H488" s="219" t="s">
        <v>402</v>
      </c>
      <c r="I488" s="199">
        <v>45280</v>
      </c>
      <c r="J488" s="240" t="s">
        <v>357</v>
      </c>
      <c r="K488" s="240" t="s">
        <v>357</v>
      </c>
      <c r="L488" s="240" t="s">
        <v>357</v>
      </c>
      <c r="M488" s="191">
        <v>45280</v>
      </c>
      <c r="N488" s="199">
        <v>45280</v>
      </c>
      <c r="O488" s="277" t="s">
        <v>358</v>
      </c>
    </row>
    <row r="489" spans="1:15" s="104" customFormat="1" ht="19.5" customHeight="1" outlineLevel="2">
      <c r="A489" s="143"/>
      <c r="B489" s="318" t="s">
        <v>2040</v>
      </c>
      <c r="C489" s="216" t="s">
        <v>2060</v>
      </c>
      <c r="D489" s="216" t="s">
        <v>2061</v>
      </c>
      <c r="E489" s="679">
        <v>80</v>
      </c>
      <c r="F489" s="216" t="s">
        <v>392</v>
      </c>
      <c r="G489" s="216" t="s">
        <v>395</v>
      </c>
      <c r="H489" s="219" t="s">
        <v>402</v>
      </c>
      <c r="I489" s="199">
        <v>45280</v>
      </c>
      <c r="J489" s="240" t="s">
        <v>357</v>
      </c>
      <c r="K489" s="240" t="s">
        <v>357</v>
      </c>
      <c r="L489" s="240" t="s">
        <v>357</v>
      </c>
      <c r="M489" s="191">
        <v>45280</v>
      </c>
      <c r="N489" s="199">
        <v>45280</v>
      </c>
      <c r="O489" s="277" t="s">
        <v>358</v>
      </c>
    </row>
    <row r="490" spans="1:15" s="104" customFormat="1" ht="19.5" customHeight="1" outlineLevel="2">
      <c r="A490" s="143"/>
      <c r="B490" s="318" t="s">
        <v>2065</v>
      </c>
      <c r="C490" s="216" t="s">
        <v>506</v>
      </c>
      <c r="D490" s="216" t="s">
        <v>2066</v>
      </c>
      <c r="E490" s="679">
        <v>80</v>
      </c>
      <c r="F490" s="216" t="s">
        <v>1</v>
      </c>
      <c r="G490" s="216" t="s">
        <v>347</v>
      </c>
      <c r="H490" s="219" t="s">
        <v>402</v>
      </c>
      <c r="I490" s="199">
        <v>45280</v>
      </c>
      <c r="J490" s="240" t="s">
        <v>357</v>
      </c>
      <c r="K490" s="240" t="s">
        <v>357</v>
      </c>
      <c r="L490" s="240" t="s">
        <v>357</v>
      </c>
      <c r="M490" s="191">
        <v>45280</v>
      </c>
      <c r="N490" s="199">
        <v>45280</v>
      </c>
      <c r="O490" s="277" t="s">
        <v>358</v>
      </c>
    </row>
    <row r="491" spans="1:15" s="104" customFormat="1" ht="19.5" customHeight="1" outlineLevel="2">
      <c r="A491" s="143"/>
      <c r="B491" s="318" t="s">
        <v>2078</v>
      </c>
      <c r="C491" s="215" t="s">
        <v>2070</v>
      </c>
      <c r="D491" s="216" t="s">
        <v>2079</v>
      </c>
      <c r="E491" s="679">
        <v>60</v>
      </c>
      <c r="F491" s="216" t="s">
        <v>1</v>
      </c>
      <c r="G491" s="216" t="s">
        <v>347</v>
      </c>
      <c r="H491" s="219">
        <v>2013</v>
      </c>
      <c r="I491" s="686" t="s">
        <v>357</v>
      </c>
      <c r="J491" s="240">
        <v>44804</v>
      </c>
      <c r="K491" s="240">
        <v>44804</v>
      </c>
      <c r="L491" s="240">
        <v>44804</v>
      </c>
      <c r="M491" s="191">
        <v>44804</v>
      </c>
      <c r="N491" s="199">
        <v>44804</v>
      </c>
      <c r="O491" s="277" t="s">
        <v>374</v>
      </c>
    </row>
    <row r="492" spans="1:15" s="104" customFormat="1" ht="22.5" customHeight="1" outlineLevel="2">
      <c r="A492" s="143"/>
      <c r="B492" s="318" t="s">
        <v>2065</v>
      </c>
      <c r="C492" s="215" t="s">
        <v>2070</v>
      </c>
      <c r="D492" s="216" t="s">
        <v>2071</v>
      </c>
      <c r="E492" s="679">
        <v>80</v>
      </c>
      <c r="F492" s="216" t="s">
        <v>1</v>
      </c>
      <c r="G492" s="216" t="s">
        <v>347</v>
      </c>
      <c r="H492" s="219">
        <v>2013</v>
      </c>
      <c r="I492" s="686" t="s">
        <v>357</v>
      </c>
      <c r="J492" s="240">
        <v>44469</v>
      </c>
      <c r="K492" s="240">
        <v>44651</v>
      </c>
      <c r="L492" s="240">
        <v>44651</v>
      </c>
      <c r="M492" s="191">
        <v>44834</v>
      </c>
      <c r="N492" s="199">
        <v>44834</v>
      </c>
      <c r="O492" s="277" t="s">
        <v>374</v>
      </c>
    </row>
    <row r="493" spans="1:15" s="115" customFormat="1" ht="22.5" customHeight="1" outlineLevel="2">
      <c r="A493" s="142"/>
      <c r="B493" s="698" t="s">
        <v>2065</v>
      </c>
      <c r="C493" s="684" t="s">
        <v>506</v>
      </c>
      <c r="D493" s="723" t="s">
        <v>2074</v>
      </c>
      <c r="E493" s="683">
        <v>80</v>
      </c>
      <c r="F493" s="684" t="s">
        <v>392</v>
      </c>
      <c r="G493" s="684" t="s">
        <v>699</v>
      </c>
      <c r="H493" s="685" t="s">
        <v>402</v>
      </c>
      <c r="I493" s="686">
        <v>44714</v>
      </c>
      <c r="J493" s="240" t="s">
        <v>357</v>
      </c>
      <c r="K493" s="240" t="s">
        <v>357</v>
      </c>
      <c r="L493" s="240" t="s">
        <v>357</v>
      </c>
      <c r="M493" s="687">
        <v>44714</v>
      </c>
      <c r="N493" s="199">
        <v>44714</v>
      </c>
      <c r="O493" s="277" t="s">
        <v>358</v>
      </c>
    </row>
    <row r="494" spans="1:15" s="115" customFormat="1" ht="22.5" customHeight="1" outlineLevel="2">
      <c r="A494" s="142"/>
      <c r="B494" s="698" t="s">
        <v>2065</v>
      </c>
      <c r="C494" s="684" t="s">
        <v>506</v>
      </c>
      <c r="D494" s="723" t="s">
        <v>2968</v>
      </c>
      <c r="E494" s="683">
        <v>20</v>
      </c>
      <c r="F494" s="684" t="s">
        <v>392</v>
      </c>
      <c r="G494" s="684" t="s">
        <v>699</v>
      </c>
      <c r="H494" s="685" t="s">
        <v>402</v>
      </c>
      <c r="I494" s="686">
        <v>44714</v>
      </c>
      <c r="J494" s="240" t="s">
        <v>357</v>
      </c>
      <c r="K494" s="240" t="s">
        <v>357</v>
      </c>
      <c r="L494" s="240" t="s">
        <v>357</v>
      </c>
      <c r="M494" s="687">
        <v>44714</v>
      </c>
      <c r="N494" s="199">
        <v>44714</v>
      </c>
      <c r="O494" s="277" t="s">
        <v>358</v>
      </c>
    </row>
    <row r="495" spans="1:15" s="115" customFormat="1" ht="22.5" customHeight="1" outlineLevel="2">
      <c r="A495" s="142"/>
      <c r="B495" s="698" t="s">
        <v>2078</v>
      </c>
      <c r="C495" s="684" t="s">
        <v>2070</v>
      </c>
      <c r="D495" s="723" t="s">
        <v>2082</v>
      </c>
      <c r="E495" s="683">
        <v>80</v>
      </c>
      <c r="F495" s="684" t="s">
        <v>1</v>
      </c>
      <c r="G495" s="684" t="s">
        <v>347</v>
      </c>
      <c r="H495" s="685">
        <v>2013</v>
      </c>
      <c r="I495" s="686" t="s">
        <v>357</v>
      </c>
      <c r="J495" s="240">
        <v>44804</v>
      </c>
      <c r="K495" s="240">
        <v>44804</v>
      </c>
      <c r="L495" s="240">
        <v>44804</v>
      </c>
      <c r="M495" s="687">
        <v>44804</v>
      </c>
      <c r="N495" s="199">
        <v>44804</v>
      </c>
      <c r="O495" s="277" t="s">
        <v>374</v>
      </c>
    </row>
    <row r="496" spans="1:15" s="115" customFormat="1" ht="22.5" customHeight="1" outlineLevel="2">
      <c r="A496" s="142"/>
      <c r="B496" s="698" t="s">
        <v>2078</v>
      </c>
      <c r="C496" s="684" t="s">
        <v>2070</v>
      </c>
      <c r="D496" s="723" t="s">
        <v>2085</v>
      </c>
      <c r="E496" s="683">
        <v>70</v>
      </c>
      <c r="F496" s="684" t="s">
        <v>1</v>
      </c>
      <c r="G496" s="684" t="s">
        <v>347</v>
      </c>
      <c r="H496" s="685">
        <v>2013</v>
      </c>
      <c r="I496" s="686" t="s">
        <v>357</v>
      </c>
      <c r="J496" s="240">
        <v>44469</v>
      </c>
      <c r="K496" s="240">
        <v>44652</v>
      </c>
      <c r="L496" s="240">
        <v>44652</v>
      </c>
      <c r="M496" s="687">
        <v>44652</v>
      </c>
      <c r="N496" s="199">
        <v>44834</v>
      </c>
      <c r="O496" s="277" t="s">
        <v>374</v>
      </c>
    </row>
    <row r="497" spans="1:15" s="104" customFormat="1" ht="19.5" customHeight="1" outlineLevel="2">
      <c r="A497" s="143"/>
      <c r="B497" s="318" t="s">
        <v>2078</v>
      </c>
      <c r="C497" s="215" t="s">
        <v>2070</v>
      </c>
      <c r="D497" s="412" t="s">
        <v>2089</v>
      </c>
      <c r="E497" s="679">
        <v>80</v>
      </c>
      <c r="F497" s="216" t="s">
        <v>392</v>
      </c>
      <c r="G497" s="216" t="s">
        <v>395</v>
      </c>
      <c r="H497" s="219" t="s">
        <v>348</v>
      </c>
      <c r="I497" s="240">
        <v>44605</v>
      </c>
      <c r="J497" s="240">
        <v>44651</v>
      </c>
      <c r="K497" s="240">
        <v>44802</v>
      </c>
      <c r="L497" s="240">
        <v>44802</v>
      </c>
      <c r="M497" s="191">
        <v>44834</v>
      </c>
      <c r="N497" s="199">
        <v>45016</v>
      </c>
      <c r="O497" s="277" t="s">
        <v>358</v>
      </c>
    </row>
    <row r="498" spans="1:15" s="104" customFormat="1" ht="19.5" customHeight="1" outlineLevel="2">
      <c r="A498" s="143"/>
      <c r="B498" s="318" t="s">
        <v>2078</v>
      </c>
      <c r="C498" s="215" t="s">
        <v>2070</v>
      </c>
      <c r="D498" s="412" t="s">
        <v>2093</v>
      </c>
      <c r="E498" s="679">
        <v>45</v>
      </c>
      <c r="F498" s="216" t="s">
        <v>392</v>
      </c>
      <c r="G498" s="216" t="s">
        <v>693</v>
      </c>
      <c r="H498" s="219">
        <v>2013</v>
      </c>
      <c r="I498" s="686" t="s">
        <v>357</v>
      </c>
      <c r="J498" s="240">
        <v>44429</v>
      </c>
      <c r="K498" s="240">
        <v>44682</v>
      </c>
      <c r="L498" s="240">
        <v>44682</v>
      </c>
      <c r="M498" s="191">
        <v>44834</v>
      </c>
      <c r="N498" s="199">
        <v>44834</v>
      </c>
      <c r="O498" s="277" t="s">
        <v>350</v>
      </c>
    </row>
    <row r="499" spans="1:15" s="104" customFormat="1" ht="19.5" customHeight="1" outlineLevel="2">
      <c r="A499" s="143"/>
      <c r="B499" s="318" t="s">
        <v>2078</v>
      </c>
      <c r="C499" s="215" t="s">
        <v>506</v>
      </c>
      <c r="D499" s="412" t="s">
        <v>2969</v>
      </c>
      <c r="E499" s="678">
        <v>10</v>
      </c>
      <c r="F499" s="216" t="s">
        <v>392</v>
      </c>
      <c r="G499" s="216" t="s">
        <v>699</v>
      </c>
      <c r="H499" s="219" t="s">
        <v>402</v>
      </c>
      <c r="I499" s="199">
        <v>44714</v>
      </c>
      <c r="J499" s="240" t="s">
        <v>357</v>
      </c>
      <c r="K499" s="240" t="s">
        <v>357</v>
      </c>
      <c r="L499" s="240" t="s">
        <v>357</v>
      </c>
      <c r="M499" s="191">
        <v>44714</v>
      </c>
      <c r="N499" s="199">
        <v>44714</v>
      </c>
      <c r="O499" s="277" t="s">
        <v>358</v>
      </c>
    </row>
    <row r="500" spans="1:15" s="115" customFormat="1" ht="19.5" customHeight="1" outlineLevel="2">
      <c r="A500" s="142"/>
      <c r="B500" s="680" t="s">
        <v>2078</v>
      </c>
      <c r="C500" s="684" t="s">
        <v>506</v>
      </c>
      <c r="D500" s="723" t="s">
        <v>2097</v>
      </c>
      <c r="E500" s="683">
        <v>13</v>
      </c>
      <c r="F500" s="684" t="s">
        <v>392</v>
      </c>
      <c r="G500" s="684" t="s">
        <v>401</v>
      </c>
      <c r="H500" s="685" t="s">
        <v>402</v>
      </c>
      <c r="I500" s="686">
        <v>44915</v>
      </c>
      <c r="J500" s="240" t="s">
        <v>357</v>
      </c>
      <c r="K500" s="240" t="s">
        <v>357</v>
      </c>
      <c r="L500" s="240" t="s">
        <v>357</v>
      </c>
      <c r="M500" s="687">
        <v>44915</v>
      </c>
      <c r="N500" s="199">
        <v>44915</v>
      </c>
      <c r="O500" s="277" t="s">
        <v>358</v>
      </c>
    </row>
    <row r="501" spans="1:15" s="104" customFormat="1" ht="19.5" customHeight="1" outlineLevel="2">
      <c r="A501" s="143"/>
      <c r="B501" s="318" t="s">
        <v>2078</v>
      </c>
      <c r="C501" s="215" t="s">
        <v>506</v>
      </c>
      <c r="D501" s="412" t="s">
        <v>2970</v>
      </c>
      <c r="E501" s="679">
        <v>5</v>
      </c>
      <c r="F501" s="216" t="s">
        <v>392</v>
      </c>
      <c r="G501" s="216" t="s">
        <v>465</v>
      </c>
      <c r="H501" s="219" t="s">
        <v>402</v>
      </c>
      <c r="I501" s="199">
        <v>44732</v>
      </c>
      <c r="J501" s="240" t="s">
        <v>357</v>
      </c>
      <c r="K501" s="240" t="s">
        <v>357</v>
      </c>
      <c r="L501" s="240" t="s">
        <v>357</v>
      </c>
      <c r="M501" s="191">
        <v>44732</v>
      </c>
      <c r="N501" s="199">
        <v>44732</v>
      </c>
      <c r="O501" s="277" t="s">
        <v>358</v>
      </c>
    </row>
    <row r="502" spans="1:15" s="115" customFormat="1" ht="19.5" customHeight="1" outlineLevel="2">
      <c r="A502" s="142"/>
      <c r="B502" s="680" t="s">
        <v>2103</v>
      </c>
      <c r="C502" s="684" t="s">
        <v>506</v>
      </c>
      <c r="D502" s="723" t="s">
        <v>2971</v>
      </c>
      <c r="E502" s="683">
        <v>5</v>
      </c>
      <c r="F502" s="684" t="s">
        <v>392</v>
      </c>
      <c r="G502" s="684" t="s">
        <v>699</v>
      </c>
      <c r="H502" s="685" t="s">
        <v>402</v>
      </c>
      <c r="I502" s="686">
        <v>44714</v>
      </c>
      <c r="J502" s="240" t="s">
        <v>357</v>
      </c>
      <c r="K502" s="240" t="s">
        <v>357</v>
      </c>
      <c r="L502" s="240" t="s">
        <v>357</v>
      </c>
      <c r="M502" s="687">
        <v>44714</v>
      </c>
      <c r="N502" s="199">
        <v>44714</v>
      </c>
      <c r="O502" s="277" t="s">
        <v>358</v>
      </c>
    </row>
    <row r="503" spans="1:15" s="115" customFormat="1" ht="19.5" customHeight="1" outlineLevel="2">
      <c r="A503" s="142"/>
      <c r="B503" s="698" t="s">
        <v>2103</v>
      </c>
      <c r="C503" s="684" t="s">
        <v>2104</v>
      </c>
      <c r="D503" s="723" t="s">
        <v>2105</v>
      </c>
      <c r="E503" s="683">
        <v>80</v>
      </c>
      <c r="F503" s="684" t="s">
        <v>1</v>
      </c>
      <c r="G503" s="684" t="s">
        <v>347</v>
      </c>
      <c r="H503" s="685">
        <v>2013</v>
      </c>
      <c r="I503" s="686" t="s">
        <v>357</v>
      </c>
      <c r="J503" s="240">
        <v>44337</v>
      </c>
      <c r="K503" s="240">
        <v>44804</v>
      </c>
      <c r="L503" s="240">
        <v>44804</v>
      </c>
      <c r="M503" s="687">
        <v>44804</v>
      </c>
      <c r="N503" s="199">
        <v>44804</v>
      </c>
      <c r="O503" s="277" t="s">
        <v>374</v>
      </c>
    </row>
    <row r="504" spans="1:15" s="115" customFormat="1" ht="19.5" customHeight="1" outlineLevel="2">
      <c r="A504" s="142"/>
      <c r="B504" s="698" t="s">
        <v>2103</v>
      </c>
      <c r="C504" s="684" t="s">
        <v>2104</v>
      </c>
      <c r="D504" s="723" t="s">
        <v>2972</v>
      </c>
      <c r="E504" s="683">
        <v>60</v>
      </c>
      <c r="F504" s="684" t="s">
        <v>1</v>
      </c>
      <c r="G504" s="684" t="s">
        <v>347</v>
      </c>
      <c r="H504" s="685">
        <v>2013</v>
      </c>
      <c r="I504" s="686" t="s">
        <v>357</v>
      </c>
      <c r="J504" s="240">
        <v>44337</v>
      </c>
      <c r="K504" s="240">
        <v>44804</v>
      </c>
      <c r="L504" s="240">
        <v>44804</v>
      </c>
      <c r="M504" s="687">
        <v>44804</v>
      </c>
      <c r="N504" s="199">
        <v>44804</v>
      </c>
      <c r="O504" s="277" t="s">
        <v>350</v>
      </c>
    </row>
    <row r="505" spans="1:15" s="107" customFormat="1" ht="12.75" customHeight="1" outlineLevel="1">
      <c r="A505" s="242"/>
      <c r="B505" s="242" t="s">
        <v>2108</v>
      </c>
      <c r="C505" s="692">
        <f>COUNTA(C460:C504)</f>
        <v>45</v>
      </c>
      <c r="D505" s="242" t="s">
        <v>2109</v>
      </c>
      <c r="E505" s="195">
        <f>SUM(E460:E504)</f>
        <v>2425</v>
      </c>
      <c r="F505" s="242"/>
      <c r="G505" s="242"/>
      <c r="H505" s="693"/>
      <c r="I505" s="736"/>
      <c r="J505" s="400"/>
      <c r="K505" s="400"/>
      <c r="L505" s="400"/>
      <c r="M505" s="695"/>
      <c r="N505" s="696"/>
      <c r="O505" s="697"/>
    </row>
    <row r="506" spans="1:15" s="104" customFormat="1" ht="19.5" customHeight="1" outlineLevel="2">
      <c r="A506" s="263" t="s">
        <v>2110</v>
      </c>
      <c r="B506" s="318" t="s">
        <v>2111</v>
      </c>
      <c r="C506" s="215" t="s">
        <v>2973</v>
      </c>
      <c r="D506" s="216" t="s">
        <v>2974</v>
      </c>
      <c r="E506" s="679">
        <v>66</v>
      </c>
      <c r="F506" s="216" t="s">
        <v>1</v>
      </c>
      <c r="G506" s="216" t="s">
        <v>347</v>
      </c>
      <c r="H506" s="219">
        <v>2013</v>
      </c>
      <c r="I506" s="686" t="s">
        <v>357</v>
      </c>
      <c r="J506" s="240">
        <v>44469</v>
      </c>
      <c r="K506" s="240">
        <v>44561</v>
      </c>
      <c r="L506" s="240">
        <v>44561</v>
      </c>
      <c r="M506" s="191">
        <v>44681</v>
      </c>
      <c r="N506" s="199">
        <v>44681</v>
      </c>
      <c r="O506" s="277" t="s">
        <v>374</v>
      </c>
    </row>
    <row r="507" spans="1:15" s="115" customFormat="1" ht="19.5" customHeight="1" outlineLevel="2">
      <c r="A507" s="142"/>
      <c r="B507" s="698" t="s">
        <v>2111</v>
      </c>
      <c r="C507" s="684" t="s">
        <v>2112</v>
      </c>
      <c r="D507" s="684" t="s">
        <v>2113</v>
      </c>
      <c r="E507" s="683">
        <v>80</v>
      </c>
      <c r="F507" s="684" t="s">
        <v>1</v>
      </c>
      <c r="G507" s="684" t="s">
        <v>347</v>
      </c>
      <c r="H507" s="685" t="s">
        <v>402</v>
      </c>
      <c r="I507" s="686">
        <v>45280</v>
      </c>
      <c r="J507" s="240" t="s">
        <v>357</v>
      </c>
      <c r="K507" s="240" t="s">
        <v>357</v>
      </c>
      <c r="L507" s="240" t="s">
        <v>357</v>
      </c>
      <c r="M507" s="687">
        <v>45280</v>
      </c>
      <c r="N507" s="199">
        <v>45280</v>
      </c>
      <c r="O507" s="277" t="s">
        <v>358</v>
      </c>
    </row>
    <row r="508" spans="1:15" s="115" customFormat="1" ht="19.5" customHeight="1" outlineLevel="2">
      <c r="A508" s="142"/>
      <c r="B508" s="698" t="s">
        <v>2111</v>
      </c>
      <c r="C508" s="684" t="s">
        <v>2112</v>
      </c>
      <c r="D508" s="684" t="s">
        <v>2113</v>
      </c>
      <c r="E508" s="683">
        <v>2</v>
      </c>
      <c r="F508" s="684" t="s">
        <v>1</v>
      </c>
      <c r="G508" s="684" t="s">
        <v>699</v>
      </c>
      <c r="H508" s="685" t="s">
        <v>402</v>
      </c>
      <c r="I508" s="686">
        <v>44732</v>
      </c>
      <c r="J508" s="240" t="s">
        <v>357</v>
      </c>
      <c r="K508" s="240" t="s">
        <v>357</v>
      </c>
      <c r="L508" s="240" t="s">
        <v>357</v>
      </c>
      <c r="M508" s="687">
        <v>44732</v>
      </c>
      <c r="N508" s="199">
        <v>45280</v>
      </c>
      <c r="O508" s="277" t="s">
        <v>358</v>
      </c>
    </row>
    <row r="509" spans="1:15" s="115" customFormat="1" ht="19.5" customHeight="1" outlineLevel="2">
      <c r="A509" s="142"/>
      <c r="B509" s="698" t="s">
        <v>2111</v>
      </c>
      <c r="C509" s="684" t="s">
        <v>2112</v>
      </c>
      <c r="D509" s="684" t="s">
        <v>2113</v>
      </c>
      <c r="E509" s="683">
        <v>15</v>
      </c>
      <c r="F509" s="684" t="s">
        <v>1</v>
      </c>
      <c r="G509" s="684" t="s">
        <v>401</v>
      </c>
      <c r="H509" s="685" t="s">
        <v>402</v>
      </c>
      <c r="I509" s="686">
        <v>44915</v>
      </c>
      <c r="J509" s="240" t="s">
        <v>357</v>
      </c>
      <c r="K509" s="240" t="s">
        <v>357</v>
      </c>
      <c r="L509" s="240" t="s">
        <v>357</v>
      </c>
      <c r="M509" s="687">
        <v>44915</v>
      </c>
      <c r="N509" s="199">
        <v>45280</v>
      </c>
      <c r="O509" s="277" t="s">
        <v>358</v>
      </c>
    </row>
    <row r="510" spans="1:15" s="115" customFormat="1" ht="19.5" customHeight="1" outlineLevel="2">
      <c r="A510" s="142"/>
      <c r="B510" s="698" t="s">
        <v>2111</v>
      </c>
      <c r="C510" s="684" t="s">
        <v>2975</v>
      </c>
      <c r="D510" s="684" t="s">
        <v>2976</v>
      </c>
      <c r="E510" s="683">
        <v>12</v>
      </c>
      <c r="F510" s="684" t="s">
        <v>392</v>
      </c>
      <c r="G510" s="684" t="s">
        <v>465</v>
      </c>
      <c r="H510" s="685" t="s">
        <v>402</v>
      </c>
      <c r="I510" s="686">
        <v>44714</v>
      </c>
      <c r="J510" s="240" t="s">
        <v>357</v>
      </c>
      <c r="K510" s="240" t="s">
        <v>357</v>
      </c>
      <c r="L510" s="240" t="s">
        <v>357</v>
      </c>
      <c r="M510" s="687">
        <v>44714</v>
      </c>
      <c r="N510" s="199">
        <v>44714</v>
      </c>
      <c r="O510" s="277" t="s">
        <v>358</v>
      </c>
    </row>
    <row r="511" spans="1:15" s="115" customFormat="1" ht="19.5" customHeight="1" outlineLevel="2">
      <c r="A511" s="142"/>
      <c r="B511" s="698" t="s">
        <v>2111</v>
      </c>
      <c r="C511" s="684" t="s">
        <v>2120</v>
      </c>
      <c r="D511" s="684" t="s">
        <v>2977</v>
      </c>
      <c r="E511" s="683">
        <v>20</v>
      </c>
      <c r="F511" s="684" t="s">
        <v>392</v>
      </c>
      <c r="G511" s="684" t="s">
        <v>699</v>
      </c>
      <c r="H511" s="685" t="s">
        <v>402</v>
      </c>
      <c r="I511" s="686">
        <v>44714</v>
      </c>
      <c r="J511" s="240" t="s">
        <v>357</v>
      </c>
      <c r="K511" s="240" t="s">
        <v>357</v>
      </c>
      <c r="L511" s="240" t="s">
        <v>357</v>
      </c>
      <c r="M511" s="687">
        <v>44714</v>
      </c>
      <c r="N511" s="199">
        <v>44714</v>
      </c>
      <c r="O511" s="277" t="s">
        <v>358</v>
      </c>
    </row>
    <row r="512" spans="1:15" s="115" customFormat="1" ht="19.5" customHeight="1" outlineLevel="2">
      <c r="A512" s="142"/>
      <c r="B512" s="698" t="s">
        <v>2111</v>
      </c>
      <c r="C512" s="684" t="s">
        <v>2120</v>
      </c>
      <c r="D512" s="684" t="s">
        <v>2978</v>
      </c>
      <c r="E512" s="683">
        <v>20</v>
      </c>
      <c r="F512" s="684" t="s">
        <v>392</v>
      </c>
      <c r="G512" s="684" t="s">
        <v>699</v>
      </c>
      <c r="H512" s="685" t="s">
        <v>402</v>
      </c>
      <c r="I512" s="686">
        <v>44714</v>
      </c>
      <c r="J512" s="240" t="s">
        <v>357</v>
      </c>
      <c r="K512" s="240" t="s">
        <v>357</v>
      </c>
      <c r="L512" s="240" t="s">
        <v>357</v>
      </c>
      <c r="M512" s="687">
        <v>44714</v>
      </c>
      <c r="N512" s="199">
        <v>44714</v>
      </c>
      <c r="O512" s="277" t="s">
        <v>358</v>
      </c>
    </row>
    <row r="513" spans="1:15" s="115" customFormat="1" ht="19.5" customHeight="1" outlineLevel="2">
      <c r="A513" s="142"/>
      <c r="B513" s="698" t="s">
        <v>2111</v>
      </c>
      <c r="C513" s="684" t="s">
        <v>2975</v>
      </c>
      <c r="D513" s="684" t="s">
        <v>2979</v>
      </c>
      <c r="E513" s="683">
        <v>3</v>
      </c>
      <c r="F513" s="684" t="s">
        <v>392</v>
      </c>
      <c r="G513" s="684" t="s">
        <v>699</v>
      </c>
      <c r="H513" s="685" t="s">
        <v>402</v>
      </c>
      <c r="I513" s="686">
        <v>44714</v>
      </c>
      <c r="J513" s="240" t="s">
        <v>357</v>
      </c>
      <c r="K513" s="240" t="s">
        <v>357</v>
      </c>
      <c r="L513" s="240" t="s">
        <v>357</v>
      </c>
      <c r="M513" s="687">
        <v>44714</v>
      </c>
      <c r="N513" s="199">
        <v>44714</v>
      </c>
      <c r="O513" s="277" t="s">
        <v>358</v>
      </c>
    </row>
    <row r="514" spans="1:15" s="115" customFormat="1" ht="19.5" customHeight="1" outlineLevel="2">
      <c r="A514" s="142"/>
      <c r="B514" s="698" t="s">
        <v>2111</v>
      </c>
      <c r="C514" s="684" t="s">
        <v>2980</v>
      </c>
      <c r="D514" s="684" t="s">
        <v>2981</v>
      </c>
      <c r="E514" s="683">
        <v>5</v>
      </c>
      <c r="F514" s="684" t="s">
        <v>1</v>
      </c>
      <c r="G514" s="684" t="s">
        <v>465</v>
      </c>
      <c r="H514" s="685" t="s">
        <v>402</v>
      </c>
      <c r="I514" s="686">
        <v>44732</v>
      </c>
      <c r="J514" s="240" t="s">
        <v>357</v>
      </c>
      <c r="K514" s="240" t="s">
        <v>357</v>
      </c>
      <c r="L514" s="240" t="s">
        <v>357</v>
      </c>
      <c r="M514" s="687">
        <v>44732</v>
      </c>
      <c r="N514" s="199">
        <v>44732</v>
      </c>
      <c r="O514" s="277" t="s">
        <v>358</v>
      </c>
    </row>
    <row r="515" spans="1:15" s="115" customFormat="1" ht="19.5" customHeight="1" outlineLevel="2">
      <c r="A515" s="142"/>
      <c r="B515" s="698" t="s">
        <v>2111</v>
      </c>
      <c r="C515" s="684" t="s">
        <v>2980</v>
      </c>
      <c r="D515" s="684" t="s">
        <v>2982</v>
      </c>
      <c r="E515" s="683">
        <v>3</v>
      </c>
      <c r="F515" s="684" t="s">
        <v>392</v>
      </c>
      <c r="G515" s="684" t="s">
        <v>699</v>
      </c>
      <c r="H515" s="685" t="s">
        <v>402</v>
      </c>
      <c r="I515" s="686">
        <v>44732</v>
      </c>
      <c r="J515" s="240" t="s">
        <v>357</v>
      </c>
      <c r="K515" s="240" t="s">
        <v>357</v>
      </c>
      <c r="L515" s="240" t="s">
        <v>357</v>
      </c>
      <c r="M515" s="687">
        <v>44732</v>
      </c>
      <c r="N515" s="199">
        <v>44732</v>
      </c>
      <c r="O515" s="277" t="s">
        <v>358</v>
      </c>
    </row>
    <row r="516" spans="1:15" s="115" customFormat="1" ht="19.5" customHeight="1" outlineLevel="2">
      <c r="A516" s="142"/>
      <c r="B516" s="698" t="s">
        <v>2111</v>
      </c>
      <c r="C516" s="684" t="s">
        <v>2980</v>
      </c>
      <c r="D516" s="684" t="s">
        <v>2983</v>
      </c>
      <c r="E516" s="683">
        <v>20</v>
      </c>
      <c r="F516" s="684" t="s">
        <v>392</v>
      </c>
      <c r="G516" s="684" t="s">
        <v>465</v>
      </c>
      <c r="H516" s="685" t="s">
        <v>402</v>
      </c>
      <c r="I516" s="686">
        <v>44732</v>
      </c>
      <c r="J516" s="240" t="s">
        <v>357</v>
      </c>
      <c r="K516" s="240" t="s">
        <v>357</v>
      </c>
      <c r="L516" s="240" t="s">
        <v>357</v>
      </c>
      <c r="M516" s="687">
        <v>44732</v>
      </c>
      <c r="N516" s="199">
        <v>44732</v>
      </c>
      <c r="O516" s="277" t="s">
        <v>358</v>
      </c>
    </row>
    <row r="517" spans="1:15" s="115" customFormat="1" ht="19.5" customHeight="1" outlineLevel="2">
      <c r="A517" s="142"/>
      <c r="B517" s="698" t="s">
        <v>2111</v>
      </c>
      <c r="C517" s="684" t="s">
        <v>2112</v>
      </c>
      <c r="D517" s="684" t="s">
        <v>2984</v>
      </c>
      <c r="E517" s="683">
        <v>15</v>
      </c>
      <c r="F517" s="684" t="s">
        <v>392</v>
      </c>
      <c r="G517" s="684" t="s">
        <v>699</v>
      </c>
      <c r="H517" s="685" t="s">
        <v>402</v>
      </c>
      <c r="I517" s="686">
        <v>44732</v>
      </c>
      <c r="J517" s="240" t="s">
        <v>357</v>
      </c>
      <c r="K517" s="240" t="s">
        <v>357</v>
      </c>
      <c r="L517" s="240" t="s">
        <v>357</v>
      </c>
      <c r="M517" s="687">
        <v>44732</v>
      </c>
      <c r="N517" s="199">
        <v>44732</v>
      </c>
      <c r="O517" s="277" t="s">
        <v>358</v>
      </c>
    </row>
    <row r="518" spans="1:15" s="115" customFormat="1" ht="19.5" customHeight="1" outlineLevel="2">
      <c r="A518" s="142"/>
      <c r="B518" s="698" t="s">
        <v>2111</v>
      </c>
      <c r="C518" s="684" t="s">
        <v>2980</v>
      </c>
      <c r="D518" s="684" t="s">
        <v>2985</v>
      </c>
      <c r="E518" s="683">
        <v>20</v>
      </c>
      <c r="F518" s="684" t="s">
        <v>392</v>
      </c>
      <c r="G518" s="684" t="s">
        <v>699</v>
      </c>
      <c r="H518" s="685" t="s">
        <v>402</v>
      </c>
      <c r="I518" s="686">
        <v>44732</v>
      </c>
      <c r="J518" s="240" t="s">
        <v>357</v>
      </c>
      <c r="K518" s="240" t="s">
        <v>357</v>
      </c>
      <c r="L518" s="240" t="s">
        <v>357</v>
      </c>
      <c r="M518" s="687">
        <v>44732</v>
      </c>
      <c r="N518" s="199">
        <v>44732</v>
      </c>
      <c r="O518" s="277" t="s">
        <v>358</v>
      </c>
    </row>
    <row r="519" spans="1:15" s="115" customFormat="1" ht="19.5" customHeight="1" outlineLevel="2">
      <c r="A519" s="142"/>
      <c r="B519" s="698" t="s">
        <v>2111</v>
      </c>
      <c r="C519" s="684" t="s">
        <v>2120</v>
      </c>
      <c r="D519" s="216" t="s">
        <v>2121</v>
      </c>
      <c r="E519" s="683">
        <v>47</v>
      </c>
      <c r="F519" s="684" t="s">
        <v>1</v>
      </c>
      <c r="G519" s="684" t="s">
        <v>401</v>
      </c>
      <c r="H519" s="689" t="s">
        <v>402</v>
      </c>
      <c r="I519" s="240">
        <v>44952</v>
      </c>
      <c r="J519" s="240" t="s">
        <v>357</v>
      </c>
      <c r="K519" s="240" t="s">
        <v>357</v>
      </c>
      <c r="L519" s="240" t="s">
        <v>357</v>
      </c>
      <c r="M519" s="189">
        <v>44952</v>
      </c>
      <c r="N519" s="199">
        <v>44952</v>
      </c>
      <c r="O519" s="277" t="s">
        <v>358</v>
      </c>
    </row>
    <row r="520" spans="1:15" s="115" customFormat="1" ht="19.5" customHeight="1" outlineLevel="2">
      <c r="A520" s="142"/>
      <c r="B520" s="698" t="s">
        <v>2111</v>
      </c>
      <c r="C520" s="684" t="s">
        <v>2120</v>
      </c>
      <c r="D520" s="216" t="s">
        <v>2125</v>
      </c>
      <c r="E520" s="683">
        <v>80</v>
      </c>
      <c r="F520" s="684" t="s">
        <v>392</v>
      </c>
      <c r="G520" s="216" t="s">
        <v>395</v>
      </c>
      <c r="H520" s="688" t="s">
        <v>402</v>
      </c>
      <c r="I520" s="240">
        <v>45317</v>
      </c>
      <c r="J520" s="240" t="s">
        <v>357</v>
      </c>
      <c r="K520" s="240" t="s">
        <v>357</v>
      </c>
      <c r="L520" s="240" t="s">
        <v>357</v>
      </c>
      <c r="M520" s="189">
        <v>45317</v>
      </c>
      <c r="N520" s="199">
        <v>45317</v>
      </c>
      <c r="O520" s="277" t="s">
        <v>358</v>
      </c>
    </row>
    <row r="521" spans="1:15" s="115" customFormat="1" ht="19.5" customHeight="1" outlineLevel="2">
      <c r="A521" s="142"/>
      <c r="B521" s="698" t="s">
        <v>2129</v>
      </c>
      <c r="C521" s="684" t="s">
        <v>2130</v>
      </c>
      <c r="D521" s="216" t="s">
        <v>2986</v>
      </c>
      <c r="E521" s="683">
        <v>5</v>
      </c>
      <c r="F521" s="684" t="s">
        <v>392</v>
      </c>
      <c r="G521" s="684" t="s">
        <v>699</v>
      </c>
      <c r="H521" s="685" t="s">
        <v>402</v>
      </c>
      <c r="I521" s="686">
        <v>44714</v>
      </c>
      <c r="J521" s="240" t="s">
        <v>357</v>
      </c>
      <c r="K521" s="240" t="s">
        <v>357</v>
      </c>
      <c r="L521" s="240" t="s">
        <v>357</v>
      </c>
      <c r="M521" s="687">
        <v>44714</v>
      </c>
      <c r="N521" s="199">
        <v>44714</v>
      </c>
      <c r="O521" s="277" t="s">
        <v>358</v>
      </c>
    </row>
    <row r="522" spans="1:15" s="115" customFormat="1" ht="19.5" customHeight="1" outlineLevel="2">
      <c r="A522" s="142"/>
      <c r="B522" s="698" t="s">
        <v>2129</v>
      </c>
      <c r="C522" s="684" t="s">
        <v>2130</v>
      </c>
      <c r="D522" s="216" t="s">
        <v>2131</v>
      </c>
      <c r="E522" s="683">
        <v>10</v>
      </c>
      <c r="F522" s="684" t="s">
        <v>392</v>
      </c>
      <c r="G522" s="684" t="s">
        <v>699</v>
      </c>
      <c r="H522" s="685" t="s">
        <v>402</v>
      </c>
      <c r="I522" s="686">
        <v>44811</v>
      </c>
      <c r="J522" s="240" t="s">
        <v>357</v>
      </c>
      <c r="K522" s="240" t="s">
        <v>357</v>
      </c>
      <c r="L522" s="240" t="s">
        <v>357</v>
      </c>
      <c r="M522" s="687">
        <v>44811</v>
      </c>
      <c r="N522" s="199">
        <v>44811</v>
      </c>
      <c r="O522" s="277" t="s">
        <v>358</v>
      </c>
    </row>
    <row r="523" spans="1:15" s="115" customFormat="1" ht="19.5" customHeight="1" outlineLevel="2">
      <c r="A523" s="142"/>
      <c r="B523" s="698" t="s">
        <v>2129</v>
      </c>
      <c r="C523" s="684" t="s">
        <v>2130</v>
      </c>
      <c r="D523" s="216" t="s">
        <v>2131</v>
      </c>
      <c r="E523" s="683">
        <v>10</v>
      </c>
      <c r="F523" s="684" t="s">
        <v>392</v>
      </c>
      <c r="G523" s="684" t="s">
        <v>465</v>
      </c>
      <c r="H523" s="685" t="s">
        <v>402</v>
      </c>
      <c r="I523" s="686">
        <v>44811</v>
      </c>
      <c r="J523" s="240" t="s">
        <v>357</v>
      </c>
      <c r="K523" s="240" t="s">
        <v>357</v>
      </c>
      <c r="L523" s="240" t="s">
        <v>357</v>
      </c>
      <c r="M523" s="687">
        <v>44811</v>
      </c>
      <c r="N523" s="199">
        <v>44811</v>
      </c>
      <c r="O523" s="277" t="s">
        <v>358</v>
      </c>
    </row>
    <row r="524" spans="1:15" s="115" customFormat="1" ht="19.5" customHeight="1" outlineLevel="2">
      <c r="A524" s="142"/>
      <c r="B524" s="698" t="s">
        <v>2129</v>
      </c>
      <c r="C524" s="684" t="s">
        <v>2130</v>
      </c>
      <c r="D524" s="216" t="s">
        <v>2135</v>
      </c>
      <c r="E524" s="683">
        <v>100</v>
      </c>
      <c r="F524" s="684" t="s">
        <v>392</v>
      </c>
      <c r="G524" s="684" t="s">
        <v>395</v>
      </c>
      <c r="H524" s="685" t="s">
        <v>402</v>
      </c>
      <c r="I524" s="686">
        <v>45358</v>
      </c>
      <c r="J524" s="240" t="s">
        <v>357</v>
      </c>
      <c r="K524" s="240" t="s">
        <v>357</v>
      </c>
      <c r="L524" s="240" t="s">
        <v>357</v>
      </c>
      <c r="M524" s="687">
        <v>45358</v>
      </c>
      <c r="N524" s="199">
        <v>45358</v>
      </c>
      <c r="O524" s="277" t="s">
        <v>358</v>
      </c>
    </row>
    <row r="525" spans="1:15" s="104" customFormat="1" ht="19.5" customHeight="1" outlineLevel="2">
      <c r="A525" s="143"/>
      <c r="B525" s="323" t="s">
        <v>2129</v>
      </c>
      <c r="C525" s="216" t="s">
        <v>2145</v>
      </c>
      <c r="D525" s="216" t="s">
        <v>2146</v>
      </c>
      <c r="E525" s="679">
        <v>80</v>
      </c>
      <c r="F525" s="216" t="s">
        <v>1</v>
      </c>
      <c r="G525" s="216" t="s">
        <v>347</v>
      </c>
      <c r="H525" s="219">
        <v>2011</v>
      </c>
      <c r="I525" s="686" t="s">
        <v>357</v>
      </c>
      <c r="J525" s="240">
        <v>44329</v>
      </c>
      <c r="K525" s="240">
        <v>44561</v>
      </c>
      <c r="L525" s="240">
        <v>44651</v>
      </c>
      <c r="M525" s="191">
        <v>44804</v>
      </c>
      <c r="N525" s="199">
        <v>44804</v>
      </c>
      <c r="O525" s="277" t="s">
        <v>374</v>
      </c>
    </row>
    <row r="526" spans="1:15" s="104" customFormat="1" ht="19.5" customHeight="1" outlineLevel="2">
      <c r="A526" s="143"/>
      <c r="B526" s="323" t="s">
        <v>2129</v>
      </c>
      <c r="C526" s="216" t="s">
        <v>2145</v>
      </c>
      <c r="D526" s="216" t="s">
        <v>2141</v>
      </c>
      <c r="E526" s="679">
        <v>20</v>
      </c>
      <c r="F526" s="216" t="s">
        <v>1</v>
      </c>
      <c r="G526" s="684" t="s">
        <v>401</v>
      </c>
      <c r="H526" s="689" t="s">
        <v>402</v>
      </c>
      <c r="I526" s="240">
        <v>44952</v>
      </c>
      <c r="J526" s="240" t="s">
        <v>357</v>
      </c>
      <c r="K526" s="240" t="s">
        <v>357</v>
      </c>
      <c r="L526" s="240" t="s">
        <v>357</v>
      </c>
      <c r="M526" s="189">
        <v>44952</v>
      </c>
      <c r="N526" s="199">
        <v>44952</v>
      </c>
      <c r="O526" s="277" t="s">
        <v>358</v>
      </c>
    </row>
    <row r="527" spans="1:15" s="104" customFormat="1" ht="19.5" customHeight="1" outlineLevel="2">
      <c r="A527" s="143"/>
      <c r="B527" s="323" t="s">
        <v>2129</v>
      </c>
      <c r="C527" s="216" t="s">
        <v>2145</v>
      </c>
      <c r="D527" s="216" t="s">
        <v>2141</v>
      </c>
      <c r="E527" s="679">
        <v>40</v>
      </c>
      <c r="F527" s="216" t="s">
        <v>1</v>
      </c>
      <c r="G527" s="684" t="s">
        <v>401</v>
      </c>
      <c r="H527" s="689" t="s">
        <v>402</v>
      </c>
      <c r="I527" s="240">
        <v>44952</v>
      </c>
      <c r="J527" s="240" t="s">
        <v>357</v>
      </c>
      <c r="K527" s="240" t="s">
        <v>357</v>
      </c>
      <c r="L527" s="240" t="s">
        <v>357</v>
      </c>
      <c r="M527" s="189">
        <v>44952</v>
      </c>
      <c r="N527" s="199">
        <v>44952</v>
      </c>
      <c r="O527" s="277" t="s">
        <v>358</v>
      </c>
    </row>
    <row r="528" spans="1:15" s="104" customFormat="1" ht="19.5" customHeight="1" outlineLevel="2">
      <c r="A528" s="143"/>
      <c r="B528" s="705" t="s">
        <v>2156</v>
      </c>
      <c r="C528" s="216" t="s">
        <v>2174</v>
      </c>
      <c r="D528" s="216" t="s">
        <v>2163</v>
      </c>
      <c r="E528" s="679">
        <v>78</v>
      </c>
      <c r="F528" s="684" t="s">
        <v>392</v>
      </c>
      <c r="G528" s="216" t="s">
        <v>395</v>
      </c>
      <c r="H528" s="688" t="s">
        <v>402</v>
      </c>
      <c r="I528" s="240">
        <v>45326</v>
      </c>
      <c r="J528" s="240" t="s">
        <v>357</v>
      </c>
      <c r="K528" s="240" t="s">
        <v>357</v>
      </c>
      <c r="L528" s="240" t="s">
        <v>357</v>
      </c>
      <c r="M528" s="189">
        <v>45326</v>
      </c>
      <c r="N528" s="199">
        <v>45326</v>
      </c>
      <c r="O528" s="277" t="s">
        <v>358</v>
      </c>
    </row>
    <row r="529" spans="1:15" s="104" customFormat="1" ht="19.5" customHeight="1" outlineLevel="2">
      <c r="A529" s="143"/>
      <c r="B529" s="705" t="s">
        <v>2156</v>
      </c>
      <c r="C529" s="216" t="s">
        <v>506</v>
      </c>
      <c r="D529" s="216" t="s">
        <v>2170</v>
      </c>
      <c r="E529" s="679">
        <v>40</v>
      </c>
      <c r="F529" s="684" t="s">
        <v>392</v>
      </c>
      <c r="G529" s="684" t="s">
        <v>465</v>
      </c>
      <c r="H529" s="689" t="s">
        <v>402</v>
      </c>
      <c r="I529" s="156">
        <v>44768</v>
      </c>
      <c r="J529" s="240" t="s">
        <v>357</v>
      </c>
      <c r="K529" s="240" t="s">
        <v>357</v>
      </c>
      <c r="L529" s="240" t="s">
        <v>357</v>
      </c>
      <c r="M529" s="157">
        <v>44768</v>
      </c>
      <c r="N529" s="199">
        <v>44768</v>
      </c>
      <c r="O529" s="277" t="s">
        <v>358</v>
      </c>
    </row>
    <row r="530" spans="1:15" s="115" customFormat="1" ht="19.5" customHeight="1" outlineLevel="2">
      <c r="A530" s="142"/>
      <c r="B530" s="705" t="s">
        <v>2156</v>
      </c>
      <c r="C530" s="682" t="s">
        <v>2157</v>
      </c>
      <c r="D530" s="216" t="s">
        <v>2158</v>
      </c>
      <c r="E530" s="706">
        <v>10</v>
      </c>
      <c r="F530" s="682" t="s">
        <v>1</v>
      </c>
      <c r="G530" s="684" t="s">
        <v>465</v>
      </c>
      <c r="H530" s="688" t="s">
        <v>402</v>
      </c>
      <c r="I530" s="707">
        <v>44732</v>
      </c>
      <c r="J530" s="240" t="s">
        <v>357</v>
      </c>
      <c r="K530" s="240" t="s">
        <v>357</v>
      </c>
      <c r="L530" s="240" t="s">
        <v>357</v>
      </c>
      <c r="M530" s="708">
        <v>44732</v>
      </c>
      <c r="N530" s="199">
        <v>44732</v>
      </c>
      <c r="O530" s="277" t="s">
        <v>358</v>
      </c>
    </row>
    <row r="531" spans="1:15" s="115" customFormat="1" ht="19.5" customHeight="1" outlineLevel="2">
      <c r="A531" s="142"/>
      <c r="B531" s="705" t="s">
        <v>2156</v>
      </c>
      <c r="C531" s="682" t="s">
        <v>2157</v>
      </c>
      <c r="D531" s="216" t="s">
        <v>2158</v>
      </c>
      <c r="E531" s="706">
        <v>16</v>
      </c>
      <c r="F531" s="682" t="s">
        <v>1</v>
      </c>
      <c r="G531" s="684" t="s">
        <v>465</v>
      </c>
      <c r="H531" s="688" t="s">
        <v>402</v>
      </c>
      <c r="I531" s="707">
        <v>44732</v>
      </c>
      <c r="J531" s="240" t="s">
        <v>357</v>
      </c>
      <c r="K531" s="240" t="s">
        <v>357</v>
      </c>
      <c r="L531" s="240" t="s">
        <v>357</v>
      </c>
      <c r="M531" s="708">
        <v>44732</v>
      </c>
      <c r="N531" s="199">
        <v>44732</v>
      </c>
      <c r="O531" s="277" t="s">
        <v>358</v>
      </c>
    </row>
    <row r="532" spans="1:15" s="115" customFormat="1" ht="19.5" customHeight="1" outlineLevel="2">
      <c r="A532" s="142"/>
      <c r="B532" s="698" t="s">
        <v>2156</v>
      </c>
      <c r="C532" s="684" t="s">
        <v>2157</v>
      </c>
      <c r="D532" s="216" t="s">
        <v>2987</v>
      </c>
      <c r="E532" s="683">
        <v>10</v>
      </c>
      <c r="F532" s="684" t="s">
        <v>392</v>
      </c>
      <c r="G532" s="684" t="s">
        <v>699</v>
      </c>
      <c r="H532" s="685" t="s">
        <v>402</v>
      </c>
      <c r="I532" s="686">
        <v>44732</v>
      </c>
      <c r="J532" s="240" t="s">
        <v>357</v>
      </c>
      <c r="K532" s="240" t="s">
        <v>357</v>
      </c>
      <c r="L532" s="240" t="s">
        <v>357</v>
      </c>
      <c r="M532" s="687">
        <v>44732</v>
      </c>
      <c r="N532" s="199">
        <v>44732</v>
      </c>
      <c r="O532" s="277" t="s">
        <v>358</v>
      </c>
    </row>
    <row r="533" spans="1:15" s="115" customFormat="1" ht="19.5" customHeight="1" outlineLevel="2">
      <c r="A533" s="142"/>
      <c r="B533" s="698" t="s">
        <v>2156</v>
      </c>
      <c r="C533" s="684" t="s">
        <v>2174</v>
      </c>
      <c r="D533" s="216" t="s">
        <v>2175</v>
      </c>
      <c r="E533" s="683">
        <v>80</v>
      </c>
      <c r="F533" s="684" t="s">
        <v>392</v>
      </c>
      <c r="G533" s="684" t="s">
        <v>395</v>
      </c>
      <c r="H533" s="685" t="s">
        <v>402</v>
      </c>
      <c r="I533" s="686">
        <v>45280</v>
      </c>
      <c r="J533" s="240" t="s">
        <v>357</v>
      </c>
      <c r="K533" s="240" t="s">
        <v>357</v>
      </c>
      <c r="L533" s="240" t="s">
        <v>357</v>
      </c>
      <c r="M533" s="687">
        <v>45280</v>
      </c>
      <c r="N533" s="199">
        <v>45280</v>
      </c>
      <c r="O533" s="277" t="s">
        <v>358</v>
      </c>
    </row>
    <row r="534" spans="1:15" s="115" customFormat="1" ht="19.5" customHeight="1" outlineLevel="2">
      <c r="A534" s="142"/>
      <c r="B534" s="698" t="s">
        <v>2184</v>
      </c>
      <c r="C534" s="216" t="s">
        <v>506</v>
      </c>
      <c r="D534" s="216" t="s">
        <v>2208</v>
      </c>
      <c r="E534" s="683">
        <v>20</v>
      </c>
      <c r="F534" s="684" t="s">
        <v>392</v>
      </c>
      <c r="G534" s="684" t="s">
        <v>401</v>
      </c>
      <c r="H534" s="688" t="s">
        <v>402</v>
      </c>
      <c r="I534" s="240">
        <v>44961</v>
      </c>
      <c r="J534" s="240" t="s">
        <v>357</v>
      </c>
      <c r="K534" s="240" t="s">
        <v>357</v>
      </c>
      <c r="L534" s="240" t="s">
        <v>357</v>
      </c>
      <c r="M534" s="687">
        <v>45020</v>
      </c>
      <c r="N534" s="199">
        <v>44961</v>
      </c>
      <c r="O534" s="277" t="s">
        <v>358</v>
      </c>
    </row>
    <row r="535" spans="1:15" s="115" customFormat="1" ht="19.5" customHeight="1" outlineLevel="2">
      <c r="A535" s="142"/>
      <c r="B535" s="698" t="s">
        <v>2184</v>
      </c>
      <c r="C535" s="684" t="s">
        <v>2185</v>
      </c>
      <c r="D535" s="216" t="s">
        <v>2186</v>
      </c>
      <c r="E535" s="683">
        <v>80</v>
      </c>
      <c r="F535" s="684" t="s">
        <v>1</v>
      </c>
      <c r="G535" s="684" t="s">
        <v>347</v>
      </c>
      <c r="H535" s="685">
        <v>2011</v>
      </c>
      <c r="I535" s="686" t="s">
        <v>357</v>
      </c>
      <c r="J535" s="240">
        <v>44469</v>
      </c>
      <c r="K535" s="240">
        <v>44591</v>
      </c>
      <c r="L535" s="240">
        <v>44591</v>
      </c>
      <c r="M535" s="687">
        <v>44834</v>
      </c>
      <c r="N535" s="199">
        <v>44834</v>
      </c>
      <c r="O535" s="277" t="s">
        <v>374</v>
      </c>
    </row>
    <row r="536" spans="1:15" s="115" customFormat="1" ht="19.5" customHeight="1" outlineLevel="2">
      <c r="A536" s="142"/>
      <c r="B536" s="698" t="s">
        <v>2184</v>
      </c>
      <c r="C536" s="684" t="s">
        <v>2185</v>
      </c>
      <c r="D536" s="216" t="s">
        <v>2988</v>
      </c>
      <c r="E536" s="683">
        <v>10</v>
      </c>
      <c r="F536" s="684" t="s">
        <v>1</v>
      </c>
      <c r="G536" s="684" t="s">
        <v>371</v>
      </c>
      <c r="H536" s="685" t="s">
        <v>348</v>
      </c>
      <c r="I536" s="240">
        <v>44605</v>
      </c>
      <c r="J536" s="240">
        <v>44605</v>
      </c>
      <c r="K536" s="240">
        <v>44605</v>
      </c>
      <c r="L536" s="240">
        <v>44804</v>
      </c>
      <c r="M536" s="687">
        <v>44804</v>
      </c>
      <c r="N536" s="199">
        <v>44804</v>
      </c>
      <c r="O536" s="277" t="s">
        <v>374</v>
      </c>
    </row>
    <row r="537" spans="1:15" s="104" customFormat="1" ht="19.5" customHeight="1" outlineLevel="2">
      <c r="A537" s="143"/>
      <c r="B537" s="323" t="s">
        <v>2184</v>
      </c>
      <c r="C537" s="216" t="s">
        <v>2185</v>
      </c>
      <c r="D537" s="216" t="s">
        <v>2197</v>
      </c>
      <c r="E537" s="679">
        <v>80</v>
      </c>
      <c r="F537" s="216" t="s">
        <v>1</v>
      </c>
      <c r="G537" s="684" t="s">
        <v>347</v>
      </c>
      <c r="H537" s="219">
        <v>2013</v>
      </c>
      <c r="I537" s="686" t="s">
        <v>357</v>
      </c>
      <c r="J537" s="240">
        <v>44439</v>
      </c>
      <c r="K537" s="240">
        <v>44681</v>
      </c>
      <c r="L537" s="240">
        <v>44804</v>
      </c>
      <c r="M537" s="191">
        <v>44804</v>
      </c>
      <c r="N537" s="199">
        <v>44804</v>
      </c>
      <c r="O537" s="277" t="s">
        <v>374</v>
      </c>
    </row>
    <row r="538" spans="1:15" s="104" customFormat="1" ht="19.5" customHeight="1" outlineLevel="2">
      <c r="A538" s="143"/>
      <c r="B538" s="323" t="s">
        <v>2184</v>
      </c>
      <c r="C538" s="216" t="s">
        <v>2185</v>
      </c>
      <c r="D538" s="216" t="s">
        <v>2201</v>
      </c>
      <c r="E538" s="678">
        <v>80</v>
      </c>
      <c r="F538" s="216" t="s">
        <v>392</v>
      </c>
      <c r="G538" s="684" t="s">
        <v>395</v>
      </c>
      <c r="H538" s="219" t="s">
        <v>348</v>
      </c>
      <c r="I538" s="240">
        <v>44605</v>
      </c>
      <c r="J538" s="240">
        <v>44651</v>
      </c>
      <c r="K538" s="240">
        <v>44605</v>
      </c>
      <c r="L538" s="240">
        <v>44774</v>
      </c>
      <c r="M538" s="191">
        <v>44774</v>
      </c>
      <c r="N538" s="199">
        <v>44774</v>
      </c>
      <c r="O538" s="277" t="s">
        <v>374</v>
      </c>
    </row>
    <row r="539" spans="1:15" s="104" customFormat="1" ht="34.5" customHeight="1" outlineLevel="2">
      <c r="A539" s="143"/>
      <c r="B539" s="323" t="s">
        <v>2184</v>
      </c>
      <c r="C539" s="216" t="s">
        <v>506</v>
      </c>
      <c r="D539" s="216" t="s">
        <v>2204</v>
      </c>
      <c r="E539" s="679">
        <v>13</v>
      </c>
      <c r="F539" s="216" t="s">
        <v>1</v>
      </c>
      <c r="G539" s="684" t="s">
        <v>699</v>
      </c>
      <c r="H539" s="219" t="s">
        <v>402</v>
      </c>
      <c r="I539" s="199">
        <v>44732</v>
      </c>
      <c r="J539" s="240" t="s">
        <v>357</v>
      </c>
      <c r="K539" s="240" t="s">
        <v>357</v>
      </c>
      <c r="L539" s="240" t="s">
        <v>357</v>
      </c>
      <c r="M539" s="191">
        <v>44732</v>
      </c>
      <c r="N539" s="199">
        <v>44732</v>
      </c>
      <c r="O539" s="277" t="s">
        <v>358</v>
      </c>
    </row>
    <row r="540" spans="1:15" s="104" customFormat="1" ht="34.5" customHeight="1" outlineLevel="2">
      <c r="A540" s="143"/>
      <c r="B540" s="323" t="s">
        <v>2184</v>
      </c>
      <c r="C540" s="216" t="s">
        <v>2185</v>
      </c>
      <c r="D540" s="216" t="s">
        <v>2209</v>
      </c>
      <c r="E540" s="679">
        <v>20</v>
      </c>
      <c r="F540" s="684" t="s">
        <v>392</v>
      </c>
      <c r="G540" s="684" t="s">
        <v>401</v>
      </c>
      <c r="H540" s="689" t="s">
        <v>402</v>
      </c>
      <c r="I540" s="240">
        <v>44952</v>
      </c>
      <c r="J540" s="240" t="s">
        <v>357</v>
      </c>
      <c r="K540" s="240" t="s">
        <v>357</v>
      </c>
      <c r="L540" s="240" t="s">
        <v>357</v>
      </c>
      <c r="M540" s="189">
        <v>44952</v>
      </c>
      <c r="N540" s="199">
        <v>44952</v>
      </c>
      <c r="O540" s="277" t="s">
        <v>358</v>
      </c>
    </row>
    <row r="541" spans="1:15" s="104" customFormat="1" ht="34.5" customHeight="1" outlineLevel="2">
      <c r="A541" s="143"/>
      <c r="B541" s="323" t="s">
        <v>2184</v>
      </c>
      <c r="C541" s="216" t="s">
        <v>2185</v>
      </c>
      <c r="D541" s="216" t="s">
        <v>2989</v>
      </c>
      <c r="E541" s="679">
        <v>53</v>
      </c>
      <c r="F541" s="684" t="s">
        <v>392</v>
      </c>
      <c r="G541" s="684" t="s">
        <v>395</v>
      </c>
      <c r="H541" s="688" t="s">
        <v>402</v>
      </c>
      <c r="I541" s="240">
        <v>45317</v>
      </c>
      <c r="J541" s="240" t="s">
        <v>357</v>
      </c>
      <c r="K541" s="240" t="s">
        <v>357</v>
      </c>
      <c r="L541" s="240" t="s">
        <v>357</v>
      </c>
      <c r="M541" s="189">
        <v>45317</v>
      </c>
      <c r="N541" s="199">
        <v>45317</v>
      </c>
      <c r="O541" s="277" t="s">
        <v>358</v>
      </c>
    </row>
    <row r="542" spans="1:15" s="104" customFormat="1" ht="34.5" customHeight="1" outlineLevel="2">
      <c r="A542" s="143"/>
      <c r="B542" s="323" t="s">
        <v>2184</v>
      </c>
      <c r="C542" s="216" t="s">
        <v>2185</v>
      </c>
      <c r="D542" s="216" t="s">
        <v>2990</v>
      </c>
      <c r="E542" s="679">
        <v>80</v>
      </c>
      <c r="F542" s="684" t="s">
        <v>392</v>
      </c>
      <c r="G542" s="216" t="s">
        <v>2461</v>
      </c>
      <c r="H542" s="688" t="s">
        <v>402</v>
      </c>
      <c r="I542" s="240">
        <v>45317</v>
      </c>
      <c r="J542" s="240" t="s">
        <v>357</v>
      </c>
      <c r="K542" s="240" t="s">
        <v>357</v>
      </c>
      <c r="L542" s="240" t="s">
        <v>357</v>
      </c>
      <c r="M542" s="189">
        <v>45317</v>
      </c>
      <c r="N542" s="199">
        <v>45317</v>
      </c>
      <c r="O542" s="277" t="s">
        <v>358</v>
      </c>
    </row>
    <row r="543" spans="1:15" s="104" customFormat="1" ht="34.5" customHeight="1" outlineLevel="2">
      <c r="A543" s="143"/>
      <c r="B543" s="323" t="s">
        <v>2184</v>
      </c>
      <c r="C543" s="216" t="s">
        <v>2185</v>
      </c>
      <c r="D543" s="216" t="s">
        <v>2190</v>
      </c>
      <c r="E543" s="679">
        <v>99</v>
      </c>
      <c r="F543" s="684" t="s">
        <v>1</v>
      </c>
      <c r="G543" s="216" t="s">
        <v>347</v>
      </c>
      <c r="H543" s="688" t="s">
        <v>402</v>
      </c>
      <c r="I543" s="240">
        <v>45358</v>
      </c>
      <c r="J543" s="240" t="s">
        <v>357</v>
      </c>
      <c r="K543" s="240" t="s">
        <v>357</v>
      </c>
      <c r="L543" s="240" t="s">
        <v>357</v>
      </c>
      <c r="M543" s="189">
        <v>45358</v>
      </c>
      <c r="N543" s="199">
        <v>45358</v>
      </c>
      <c r="O543" s="277" t="s">
        <v>358</v>
      </c>
    </row>
    <row r="544" spans="1:15" s="104" customFormat="1" ht="34.5" customHeight="1" outlineLevel="2">
      <c r="A544" s="143"/>
      <c r="B544" s="323" t="s">
        <v>2184</v>
      </c>
      <c r="C544" s="216" t="s">
        <v>2185</v>
      </c>
      <c r="D544" s="216" t="s">
        <v>2193</v>
      </c>
      <c r="E544" s="679">
        <v>100</v>
      </c>
      <c r="F544" s="684" t="s">
        <v>392</v>
      </c>
      <c r="G544" s="216" t="s">
        <v>395</v>
      </c>
      <c r="H544" s="688" t="s">
        <v>402</v>
      </c>
      <c r="I544" s="240">
        <v>45358</v>
      </c>
      <c r="J544" s="240" t="s">
        <v>357</v>
      </c>
      <c r="K544" s="240" t="s">
        <v>357</v>
      </c>
      <c r="L544" s="240" t="s">
        <v>357</v>
      </c>
      <c r="M544" s="189">
        <v>45358</v>
      </c>
      <c r="N544" s="199">
        <v>45358</v>
      </c>
      <c r="O544" s="277" t="s">
        <v>358</v>
      </c>
    </row>
    <row r="545" spans="1:15" s="104" customFormat="1" ht="19.5" customHeight="1" outlineLevel="2">
      <c r="A545" s="143"/>
      <c r="B545" s="323" t="s">
        <v>2184</v>
      </c>
      <c r="C545" s="216" t="s">
        <v>506</v>
      </c>
      <c r="D545" s="216" t="s">
        <v>2213</v>
      </c>
      <c r="E545" s="678">
        <v>34</v>
      </c>
      <c r="F545" s="216" t="s">
        <v>1</v>
      </c>
      <c r="G545" s="216" t="s">
        <v>401</v>
      </c>
      <c r="H545" s="219" t="s">
        <v>402</v>
      </c>
      <c r="I545" s="199">
        <v>44915</v>
      </c>
      <c r="J545" s="240" t="s">
        <v>357</v>
      </c>
      <c r="K545" s="240" t="s">
        <v>357</v>
      </c>
      <c r="L545" s="240" t="s">
        <v>357</v>
      </c>
      <c r="M545" s="191">
        <v>44915</v>
      </c>
      <c r="N545" s="199">
        <v>44915</v>
      </c>
      <c r="O545" s="277" t="s">
        <v>358</v>
      </c>
    </row>
    <row r="546" spans="1:15" s="104" customFormat="1" ht="19.5" customHeight="1" outlineLevel="2">
      <c r="A546" s="143"/>
      <c r="B546" s="318" t="s">
        <v>2216</v>
      </c>
      <c r="C546" s="215" t="s">
        <v>2217</v>
      </c>
      <c r="D546" s="216" t="s">
        <v>2218</v>
      </c>
      <c r="E546" s="679">
        <v>60</v>
      </c>
      <c r="F546" s="216" t="s">
        <v>1</v>
      </c>
      <c r="G546" s="216" t="s">
        <v>347</v>
      </c>
      <c r="H546" s="219">
        <v>2013</v>
      </c>
      <c r="I546" s="686" t="s">
        <v>357</v>
      </c>
      <c r="J546" s="240">
        <v>44500</v>
      </c>
      <c r="K546" s="240">
        <v>44592</v>
      </c>
      <c r="L546" s="240">
        <v>44592</v>
      </c>
      <c r="M546" s="191">
        <v>44834</v>
      </c>
      <c r="N546" s="199">
        <v>44834</v>
      </c>
      <c r="O546" s="277" t="s">
        <v>374</v>
      </c>
    </row>
    <row r="547" spans="1:15" s="104" customFormat="1" ht="19.5" customHeight="1" outlineLevel="2">
      <c r="A547" s="143"/>
      <c r="B547" s="318" t="s">
        <v>2216</v>
      </c>
      <c r="C547" s="215" t="s">
        <v>2217</v>
      </c>
      <c r="D547" s="216" t="s">
        <v>2235</v>
      </c>
      <c r="E547" s="679">
        <v>39</v>
      </c>
      <c r="F547" s="216" t="s">
        <v>392</v>
      </c>
      <c r="G547" s="216" t="s">
        <v>395</v>
      </c>
      <c r="H547" s="219" t="s">
        <v>402</v>
      </c>
      <c r="I547" s="686">
        <v>45358</v>
      </c>
      <c r="J547" s="240" t="s">
        <v>357</v>
      </c>
      <c r="K547" s="240" t="s">
        <v>357</v>
      </c>
      <c r="L547" s="240" t="s">
        <v>357</v>
      </c>
      <c r="M547" s="191">
        <v>45358</v>
      </c>
      <c r="N547" s="199">
        <v>45358</v>
      </c>
      <c r="O547" s="277" t="s">
        <v>358</v>
      </c>
    </row>
    <row r="548" spans="1:15" s="115" customFormat="1" ht="19.5" customHeight="1" outlineLevel="2">
      <c r="A548" s="142"/>
      <c r="B548" s="680" t="s">
        <v>2216</v>
      </c>
      <c r="C548" s="681" t="s">
        <v>2221</v>
      </c>
      <c r="D548" s="216" t="s">
        <v>2222</v>
      </c>
      <c r="E548" s="683">
        <v>80</v>
      </c>
      <c r="F548" s="684" t="s">
        <v>392</v>
      </c>
      <c r="G548" s="684" t="s">
        <v>395</v>
      </c>
      <c r="H548" s="685" t="s">
        <v>402</v>
      </c>
      <c r="I548" s="686">
        <v>45280</v>
      </c>
      <c r="J548" s="240" t="s">
        <v>357</v>
      </c>
      <c r="K548" s="240" t="s">
        <v>357</v>
      </c>
      <c r="L548" s="240" t="s">
        <v>357</v>
      </c>
      <c r="M548" s="687">
        <v>45280</v>
      </c>
      <c r="N548" s="199">
        <v>45280</v>
      </c>
      <c r="O548" s="277" t="s">
        <v>358</v>
      </c>
    </row>
    <row r="549" spans="1:15" s="115" customFormat="1" ht="19.5" customHeight="1" outlineLevel="2">
      <c r="A549" s="142"/>
      <c r="B549" s="680" t="s">
        <v>2216</v>
      </c>
      <c r="C549" s="681" t="s">
        <v>2226</v>
      </c>
      <c r="D549" s="216" t="s">
        <v>2227</v>
      </c>
      <c r="E549" s="683">
        <v>80</v>
      </c>
      <c r="F549" s="684" t="s">
        <v>392</v>
      </c>
      <c r="G549" s="684" t="s">
        <v>395</v>
      </c>
      <c r="H549" s="685" t="s">
        <v>402</v>
      </c>
      <c r="I549" s="686">
        <v>45280</v>
      </c>
      <c r="J549" s="240" t="s">
        <v>357</v>
      </c>
      <c r="K549" s="240" t="s">
        <v>357</v>
      </c>
      <c r="L549" s="240" t="s">
        <v>357</v>
      </c>
      <c r="M549" s="687">
        <v>45280</v>
      </c>
      <c r="N549" s="199">
        <v>45280</v>
      </c>
      <c r="O549" s="277" t="s">
        <v>358</v>
      </c>
    </row>
    <row r="550" spans="1:15" s="115" customFormat="1" ht="19.5" customHeight="1" outlineLevel="2">
      <c r="A550" s="142"/>
      <c r="B550" s="680" t="s">
        <v>2216</v>
      </c>
      <c r="C550" s="681" t="s">
        <v>2226</v>
      </c>
      <c r="D550" s="216" t="s">
        <v>2231</v>
      </c>
      <c r="E550" s="683">
        <v>91</v>
      </c>
      <c r="F550" s="684" t="s">
        <v>1</v>
      </c>
      <c r="G550" s="684" t="s">
        <v>347</v>
      </c>
      <c r="H550" s="685" t="s">
        <v>402</v>
      </c>
      <c r="I550" s="686">
        <v>45280</v>
      </c>
      <c r="J550" s="240" t="s">
        <v>357</v>
      </c>
      <c r="K550" s="240" t="s">
        <v>357</v>
      </c>
      <c r="L550" s="240" t="s">
        <v>357</v>
      </c>
      <c r="M550" s="687">
        <v>45280</v>
      </c>
      <c r="N550" s="199">
        <v>45280</v>
      </c>
      <c r="O550" s="277" t="s">
        <v>358</v>
      </c>
    </row>
    <row r="551" spans="1:15" s="115" customFormat="1" ht="19.5" customHeight="1" outlineLevel="2">
      <c r="A551" s="142"/>
      <c r="B551" s="680" t="s">
        <v>2216</v>
      </c>
      <c r="C551" s="216" t="s">
        <v>2237</v>
      </c>
      <c r="D551" s="216" t="s">
        <v>2238</v>
      </c>
      <c r="E551" s="683">
        <v>20</v>
      </c>
      <c r="F551" s="684" t="s">
        <v>1</v>
      </c>
      <c r="G551" s="684" t="s">
        <v>401</v>
      </c>
      <c r="H551" s="685" t="s">
        <v>402</v>
      </c>
      <c r="I551" s="686">
        <v>44915</v>
      </c>
      <c r="J551" s="240" t="s">
        <v>357</v>
      </c>
      <c r="K551" s="240" t="s">
        <v>357</v>
      </c>
      <c r="L551" s="240" t="s">
        <v>357</v>
      </c>
      <c r="M551" s="687">
        <v>44915</v>
      </c>
      <c r="N551" s="199">
        <v>44915</v>
      </c>
      <c r="O551" s="277" t="s">
        <v>358</v>
      </c>
    </row>
    <row r="552" spans="1:15" s="115" customFormat="1" ht="19.5" customHeight="1" outlineLevel="2">
      <c r="A552" s="142"/>
      <c r="B552" s="680" t="s">
        <v>2239</v>
      </c>
      <c r="C552" s="684" t="s">
        <v>506</v>
      </c>
      <c r="D552" s="216" t="s">
        <v>2991</v>
      </c>
      <c r="E552" s="683">
        <v>20</v>
      </c>
      <c r="F552" s="684" t="s">
        <v>392</v>
      </c>
      <c r="G552" s="684" t="s">
        <v>465</v>
      </c>
      <c r="H552" s="685" t="s">
        <v>402</v>
      </c>
      <c r="I552" s="686">
        <v>44732</v>
      </c>
      <c r="J552" s="240" t="s">
        <v>357</v>
      </c>
      <c r="K552" s="240" t="s">
        <v>357</v>
      </c>
      <c r="L552" s="240" t="s">
        <v>357</v>
      </c>
      <c r="M552" s="687">
        <v>44732</v>
      </c>
      <c r="N552" s="199">
        <v>44732</v>
      </c>
      <c r="O552" s="277" t="s">
        <v>358</v>
      </c>
    </row>
    <row r="553" spans="1:15" s="115" customFormat="1" ht="19.5" customHeight="1" outlineLevel="2">
      <c r="A553" s="142"/>
      <c r="B553" s="698" t="s">
        <v>2239</v>
      </c>
      <c r="C553" s="684" t="s">
        <v>2240</v>
      </c>
      <c r="D553" s="216" t="s">
        <v>2241</v>
      </c>
      <c r="E553" s="683">
        <v>80</v>
      </c>
      <c r="F553" s="684" t="s">
        <v>1</v>
      </c>
      <c r="G553" s="684" t="s">
        <v>347</v>
      </c>
      <c r="H553" s="685">
        <v>2013</v>
      </c>
      <c r="I553" s="686" t="s">
        <v>357</v>
      </c>
      <c r="J553" s="240">
        <v>44469</v>
      </c>
      <c r="K553" s="240">
        <v>44651</v>
      </c>
      <c r="L553" s="240">
        <v>44651</v>
      </c>
      <c r="M553" s="687">
        <v>44834</v>
      </c>
      <c r="N553" s="199">
        <v>44834</v>
      </c>
      <c r="O553" s="277" t="s">
        <v>374</v>
      </c>
    </row>
    <row r="554" spans="1:15" s="104" customFormat="1" ht="19.5" customHeight="1" outlineLevel="2">
      <c r="A554" s="143"/>
      <c r="B554" s="318" t="s">
        <v>2239</v>
      </c>
      <c r="C554" s="215" t="s">
        <v>2240</v>
      </c>
      <c r="D554" s="216" t="s">
        <v>2244</v>
      </c>
      <c r="E554" s="679">
        <v>80</v>
      </c>
      <c r="F554" s="216" t="s">
        <v>1</v>
      </c>
      <c r="G554" s="216" t="s">
        <v>347</v>
      </c>
      <c r="H554" s="219">
        <v>2013</v>
      </c>
      <c r="I554" s="686" t="s">
        <v>357</v>
      </c>
      <c r="J554" s="240">
        <v>44804</v>
      </c>
      <c r="K554" s="240">
        <v>44804</v>
      </c>
      <c r="L554" s="240">
        <v>44804</v>
      </c>
      <c r="M554" s="191">
        <v>44804</v>
      </c>
      <c r="N554" s="199">
        <v>44804</v>
      </c>
      <c r="O554" s="277" t="s">
        <v>374</v>
      </c>
    </row>
    <row r="555" spans="1:15" s="104" customFormat="1" ht="19.5" customHeight="1" outlineLevel="2">
      <c r="A555" s="143"/>
      <c r="B555" s="291" t="s">
        <v>2239</v>
      </c>
      <c r="C555" s="220" t="s">
        <v>2240</v>
      </c>
      <c r="D555" s="216" t="s">
        <v>2248</v>
      </c>
      <c r="E555" s="679">
        <v>80</v>
      </c>
      <c r="F555" s="222" t="s">
        <v>1</v>
      </c>
      <c r="G555" s="216" t="s">
        <v>347</v>
      </c>
      <c r="H555" s="229">
        <v>2013</v>
      </c>
      <c r="I555" s="686" t="s">
        <v>357</v>
      </c>
      <c r="J555" s="240">
        <v>44804</v>
      </c>
      <c r="K555" s="240">
        <v>44804</v>
      </c>
      <c r="L555" s="240">
        <v>44804</v>
      </c>
      <c r="M555" s="191">
        <v>44804</v>
      </c>
      <c r="N555" s="199">
        <v>44804</v>
      </c>
      <c r="O555" s="277" t="s">
        <v>374</v>
      </c>
    </row>
    <row r="556" spans="1:15" s="104" customFormat="1" ht="19.5" customHeight="1" outlineLevel="2">
      <c r="A556" s="143"/>
      <c r="B556" s="318" t="s">
        <v>2239</v>
      </c>
      <c r="C556" s="215" t="s">
        <v>506</v>
      </c>
      <c r="D556" s="216" t="s">
        <v>2992</v>
      </c>
      <c r="E556" s="679">
        <v>5</v>
      </c>
      <c r="F556" s="216" t="s">
        <v>392</v>
      </c>
      <c r="G556" s="216" t="s">
        <v>699</v>
      </c>
      <c r="H556" s="218" t="s">
        <v>402</v>
      </c>
      <c r="I556" s="199">
        <v>44714</v>
      </c>
      <c r="J556" s="240" t="s">
        <v>357</v>
      </c>
      <c r="K556" s="240" t="s">
        <v>357</v>
      </c>
      <c r="L556" s="240" t="s">
        <v>357</v>
      </c>
      <c r="M556" s="191">
        <v>44714</v>
      </c>
      <c r="N556" s="199">
        <v>44714</v>
      </c>
      <c r="O556" s="277" t="s">
        <v>358</v>
      </c>
    </row>
    <row r="557" spans="1:15" s="104" customFormat="1" ht="19.5" customHeight="1" outlineLevel="2">
      <c r="A557" s="143"/>
      <c r="B557" s="291" t="s">
        <v>2239</v>
      </c>
      <c r="C557" s="220" t="s">
        <v>2240</v>
      </c>
      <c r="D557" s="216" t="s">
        <v>2251</v>
      </c>
      <c r="E557" s="679">
        <v>100</v>
      </c>
      <c r="F557" s="216" t="s">
        <v>392</v>
      </c>
      <c r="G557" s="684" t="s">
        <v>395</v>
      </c>
      <c r="H557" s="688" t="s">
        <v>402</v>
      </c>
      <c r="I557" s="240">
        <v>45317</v>
      </c>
      <c r="J557" s="240" t="s">
        <v>357</v>
      </c>
      <c r="K557" s="240" t="s">
        <v>357</v>
      </c>
      <c r="L557" s="240" t="s">
        <v>357</v>
      </c>
      <c r="M557" s="189">
        <v>45317</v>
      </c>
      <c r="N557" s="199">
        <v>45317</v>
      </c>
      <c r="O557" s="277" t="s">
        <v>358</v>
      </c>
    </row>
    <row r="558" spans="1:15" s="104" customFormat="1" ht="19.5" customHeight="1" outlineLevel="2">
      <c r="A558" s="143"/>
      <c r="B558" s="293" t="s">
        <v>2259</v>
      </c>
      <c r="C558" s="220" t="s">
        <v>2260</v>
      </c>
      <c r="D558" s="216" t="s">
        <v>2265</v>
      </c>
      <c r="E558" s="679">
        <v>100</v>
      </c>
      <c r="F558" s="216" t="s">
        <v>392</v>
      </c>
      <c r="G558" s="684" t="s">
        <v>395</v>
      </c>
      <c r="H558" s="688" t="s">
        <v>402</v>
      </c>
      <c r="I558" s="240">
        <v>45317</v>
      </c>
      <c r="J558" s="240" t="s">
        <v>357</v>
      </c>
      <c r="K558" s="240" t="s">
        <v>357</v>
      </c>
      <c r="L558" s="240" t="s">
        <v>357</v>
      </c>
      <c r="M558" s="189">
        <v>45317</v>
      </c>
      <c r="N558" s="199">
        <v>45317</v>
      </c>
      <c r="O558" s="277" t="s">
        <v>358</v>
      </c>
    </row>
    <row r="559" spans="1:15" s="104" customFormat="1" ht="19.5" customHeight="1" outlineLevel="2">
      <c r="A559" s="143"/>
      <c r="B559" s="293" t="s">
        <v>2259</v>
      </c>
      <c r="C559" s="220" t="s">
        <v>2260</v>
      </c>
      <c r="D559" s="216" t="s">
        <v>2261</v>
      </c>
      <c r="E559" s="679">
        <v>80</v>
      </c>
      <c r="F559" s="216" t="s">
        <v>392</v>
      </c>
      <c r="G559" s="684" t="s">
        <v>395</v>
      </c>
      <c r="H559" s="688" t="s">
        <v>402</v>
      </c>
      <c r="I559" s="240">
        <v>45317</v>
      </c>
      <c r="J559" s="240" t="s">
        <v>357</v>
      </c>
      <c r="K559" s="240" t="s">
        <v>357</v>
      </c>
      <c r="L559" s="240" t="s">
        <v>357</v>
      </c>
      <c r="M559" s="189">
        <v>45317</v>
      </c>
      <c r="N559" s="199">
        <v>45317</v>
      </c>
      <c r="O559" s="277" t="s">
        <v>358</v>
      </c>
    </row>
    <row r="560" spans="1:15" s="104" customFormat="1" ht="19.5" customHeight="1">
      <c r="A560" s="143"/>
      <c r="B560" s="319" t="s">
        <v>2269</v>
      </c>
      <c r="C560" s="225" t="s">
        <v>2270</v>
      </c>
      <c r="D560" s="216" t="s">
        <v>2271</v>
      </c>
      <c r="E560" s="679">
        <v>80</v>
      </c>
      <c r="F560" s="216" t="s">
        <v>1</v>
      </c>
      <c r="G560" s="216" t="s">
        <v>347</v>
      </c>
      <c r="H560" s="219" t="s">
        <v>372</v>
      </c>
      <c r="I560" s="240">
        <v>45161</v>
      </c>
      <c r="J560" s="240" t="s">
        <v>357</v>
      </c>
      <c r="K560" s="240" t="s">
        <v>357</v>
      </c>
      <c r="L560" s="240">
        <v>45161</v>
      </c>
      <c r="M560" s="191">
        <v>45161</v>
      </c>
      <c r="N560" s="199">
        <v>45161</v>
      </c>
      <c r="O560" s="277" t="s">
        <v>358</v>
      </c>
    </row>
    <row r="561" spans="1:15" s="104" customFormat="1" ht="19.5" customHeight="1">
      <c r="A561" s="143"/>
      <c r="B561" s="319" t="s">
        <v>2269</v>
      </c>
      <c r="C561" s="225" t="s">
        <v>2993</v>
      </c>
      <c r="D561" s="216" t="s">
        <v>2994</v>
      </c>
      <c r="E561" s="679">
        <v>80</v>
      </c>
      <c r="F561" s="216" t="s">
        <v>392</v>
      </c>
      <c r="G561" s="216" t="s">
        <v>395</v>
      </c>
      <c r="H561" s="219" t="s">
        <v>372</v>
      </c>
      <c r="I561" s="240">
        <v>45161</v>
      </c>
      <c r="J561" s="240" t="s">
        <v>357</v>
      </c>
      <c r="K561" s="240" t="s">
        <v>357</v>
      </c>
      <c r="L561" s="240">
        <v>45161</v>
      </c>
      <c r="M561" s="191">
        <v>44926</v>
      </c>
      <c r="N561" s="199">
        <v>44926</v>
      </c>
      <c r="O561" s="277" t="s">
        <v>374</v>
      </c>
    </row>
    <row r="562" spans="1:15" s="115" customFormat="1" ht="19.5" customHeight="1">
      <c r="A562" s="142"/>
      <c r="B562" s="690" t="s">
        <v>2269</v>
      </c>
      <c r="C562" s="735" t="s">
        <v>2275</v>
      </c>
      <c r="D562" s="216" t="s">
        <v>2276</v>
      </c>
      <c r="E562" s="683">
        <v>100</v>
      </c>
      <c r="F562" s="684" t="s">
        <v>1</v>
      </c>
      <c r="G562" s="684" t="s">
        <v>347</v>
      </c>
      <c r="H562" s="685" t="s">
        <v>402</v>
      </c>
      <c r="I562" s="686">
        <v>45280</v>
      </c>
      <c r="J562" s="240" t="s">
        <v>357</v>
      </c>
      <c r="K562" s="240" t="s">
        <v>357</v>
      </c>
      <c r="L562" s="240" t="s">
        <v>357</v>
      </c>
      <c r="M562" s="687">
        <v>45280</v>
      </c>
      <c r="N562" s="199">
        <v>45280</v>
      </c>
      <c r="O562" s="277" t="s">
        <v>358</v>
      </c>
    </row>
    <row r="563" spans="1:15" s="115" customFormat="1" ht="19.5" customHeight="1">
      <c r="A563" s="142"/>
      <c r="B563" s="690" t="s">
        <v>2269</v>
      </c>
      <c r="C563" s="735" t="s">
        <v>2280</v>
      </c>
      <c r="D563" s="216" t="s">
        <v>2281</v>
      </c>
      <c r="E563" s="683">
        <v>28</v>
      </c>
      <c r="F563" s="684" t="s">
        <v>1</v>
      </c>
      <c r="G563" s="684" t="s">
        <v>401</v>
      </c>
      <c r="H563" s="685" t="s">
        <v>402</v>
      </c>
      <c r="I563" s="686">
        <v>44915</v>
      </c>
      <c r="J563" s="240" t="s">
        <v>357</v>
      </c>
      <c r="K563" s="240" t="s">
        <v>357</v>
      </c>
      <c r="L563" s="240" t="s">
        <v>357</v>
      </c>
      <c r="M563" s="687">
        <v>44915</v>
      </c>
      <c r="N563" s="199">
        <v>44915</v>
      </c>
      <c r="O563" s="277" t="s">
        <v>358</v>
      </c>
    </row>
    <row r="564" spans="1:15" s="104" customFormat="1" ht="19.5" customHeight="1">
      <c r="A564" s="143"/>
      <c r="B564" s="319" t="s">
        <v>2285</v>
      </c>
      <c r="C564" s="410" t="s">
        <v>2286</v>
      </c>
      <c r="D564" s="216" t="s">
        <v>2287</v>
      </c>
      <c r="E564" s="679">
        <v>29</v>
      </c>
      <c r="F564" s="216" t="s">
        <v>1</v>
      </c>
      <c r="G564" s="216" t="s">
        <v>371</v>
      </c>
      <c r="H564" s="219" t="s">
        <v>372</v>
      </c>
      <c r="I564" s="240">
        <v>45161</v>
      </c>
      <c r="J564" s="240" t="s">
        <v>357</v>
      </c>
      <c r="K564" s="240" t="s">
        <v>357</v>
      </c>
      <c r="L564" s="240">
        <v>45161</v>
      </c>
      <c r="M564" s="191">
        <v>45047</v>
      </c>
      <c r="N564" s="199">
        <v>45047</v>
      </c>
      <c r="O564" s="277" t="s">
        <v>374</v>
      </c>
    </row>
    <row r="565" spans="1:15" s="104" customFormat="1" ht="19.5" customHeight="1">
      <c r="A565" s="143"/>
      <c r="B565" s="319" t="s">
        <v>2285</v>
      </c>
      <c r="C565" s="410" t="s">
        <v>2291</v>
      </c>
      <c r="D565" s="216" t="s">
        <v>2292</v>
      </c>
      <c r="E565" s="679">
        <v>80</v>
      </c>
      <c r="F565" s="216" t="s">
        <v>1</v>
      </c>
      <c r="G565" s="216" t="s">
        <v>347</v>
      </c>
      <c r="H565" s="219" t="s">
        <v>372</v>
      </c>
      <c r="I565" s="240">
        <v>45161</v>
      </c>
      <c r="J565" s="240" t="s">
        <v>357</v>
      </c>
      <c r="K565" s="240" t="s">
        <v>357</v>
      </c>
      <c r="L565" s="240">
        <v>45161</v>
      </c>
      <c r="M565" s="191">
        <v>44774</v>
      </c>
      <c r="N565" s="199">
        <v>44774</v>
      </c>
      <c r="O565" s="277" t="s">
        <v>358</v>
      </c>
    </row>
    <row r="566" spans="1:15" s="104" customFormat="1" ht="19.5" customHeight="1">
      <c r="A566" s="143"/>
      <c r="B566" s="293" t="s">
        <v>2285</v>
      </c>
      <c r="C566" s="416" t="s">
        <v>2291</v>
      </c>
      <c r="D566" s="216" t="s">
        <v>2296</v>
      </c>
      <c r="E566" s="711">
        <v>18</v>
      </c>
      <c r="F566" s="222" t="s">
        <v>1</v>
      </c>
      <c r="G566" s="222" t="s">
        <v>371</v>
      </c>
      <c r="H566" s="229" t="s">
        <v>372</v>
      </c>
      <c r="I566" s="240">
        <v>45161</v>
      </c>
      <c r="J566" s="240" t="s">
        <v>357</v>
      </c>
      <c r="K566" s="240" t="s">
        <v>357</v>
      </c>
      <c r="L566" s="240">
        <v>45161</v>
      </c>
      <c r="M566" s="190">
        <v>45161</v>
      </c>
      <c r="N566" s="199">
        <v>45161</v>
      </c>
      <c r="O566" s="277" t="s">
        <v>358</v>
      </c>
    </row>
    <row r="567" spans="1:15" s="104" customFormat="1" ht="19.5" customHeight="1">
      <c r="A567" s="143"/>
      <c r="B567" s="293" t="s">
        <v>2285</v>
      </c>
      <c r="C567" s="416" t="s">
        <v>2291</v>
      </c>
      <c r="D567" s="216" t="s">
        <v>2296</v>
      </c>
      <c r="E567" s="711">
        <v>26</v>
      </c>
      <c r="F567" s="222" t="s">
        <v>1</v>
      </c>
      <c r="G567" s="222" t="s">
        <v>371</v>
      </c>
      <c r="H567" s="229" t="s">
        <v>372</v>
      </c>
      <c r="I567" s="240">
        <v>45161</v>
      </c>
      <c r="J567" s="240" t="s">
        <v>357</v>
      </c>
      <c r="K567" s="240" t="s">
        <v>357</v>
      </c>
      <c r="L567" s="240">
        <v>45161</v>
      </c>
      <c r="M567" s="190">
        <v>45161</v>
      </c>
      <c r="N567" s="199">
        <v>45161</v>
      </c>
      <c r="O567" s="277" t="s">
        <v>358</v>
      </c>
    </row>
    <row r="568" spans="1:15" s="104" customFormat="1" ht="19.5" customHeight="1">
      <c r="A568" s="143"/>
      <c r="B568" s="319" t="s">
        <v>2285</v>
      </c>
      <c r="C568" s="410" t="s">
        <v>2286</v>
      </c>
      <c r="D568" s="216" t="s">
        <v>2303</v>
      </c>
      <c r="E568" s="679">
        <v>68</v>
      </c>
      <c r="F568" s="216" t="s">
        <v>1</v>
      </c>
      <c r="G568" s="216" t="s">
        <v>347</v>
      </c>
      <c r="H568" s="219" t="s">
        <v>372</v>
      </c>
      <c r="I568" s="240">
        <v>45161</v>
      </c>
      <c r="J568" s="240" t="s">
        <v>357</v>
      </c>
      <c r="K568" s="240" t="s">
        <v>357</v>
      </c>
      <c r="L568" s="240">
        <v>45161</v>
      </c>
      <c r="M568" s="191">
        <v>45161</v>
      </c>
      <c r="N568" s="199">
        <v>45161</v>
      </c>
      <c r="O568" s="277" t="s">
        <v>358</v>
      </c>
    </row>
    <row r="569" spans="1:15" s="104" customFormat="1" ht="19.5" customHeight="1">
      <c r="A569" s="143"/>
      <c r="B569" s="319" t="s">
        <v>2285</v>
      </c>
      <c r="C569" s="410" t="s">
        <v>2291</v>
      </c>
      <c r="D569" s="216" t="s">
        <v>2307</v>
      </c>
      <c r="E569" s="679">
        <v>80</v>
      </c>
      <c r="F569" s="216" t="s">
        <v>392</v>
      </c>
      <c r="G569" s="216" t="s">
        <v>395</v>
      </c>
      <c r="H569" s="219" t="s">
        <v>372</v>
      </c>
      <c r="I569" s="240">
        <v>45161</v>
      </c>
      <c r="J569" s="240" t="s">
        <v>357</v>
      </c>
      <c r="K569" s="240" t="s">
        <v>357</v>
      </c>
      <c r="L569" s="240">
        <v>45161</v>
      </c>
      <c r="M569" s="191">
        <v>44865</v>
      </c>
      <c r="N569" s="199">
        <v>44865</v>
      </c>
      <c r="O569" s="277" t="s">
        <v>374</v>
      </c>
    </row>
    <row r="570" spans="1:15" s="104" customFormat="1" ht="19.5" customHeight="1">
      <c r="A570" s="143"/>
      <c r="B570" s="319" t="s">
        <v>2285</v>
      </c>
      <c r="C570" s="410" t="s">
        <v>2286</v>
      </c>
      <c r="D570" s="216" t="s">
        <v>2315</v>
      </c>
      <c r="E570" s="679">
        <v>80</v>
      </c>
      <c r="F570" s="216" t="s">
        <v>392</v>
      </c>
      <c r="G570" s="216" t="s">
        <v>395</v>
      </c>
      <c r="H570" s="219" t="s">
        <v>372</v>
      </c>
      <c r="I570" s="240">
        <v>45161</v>
      </c>
      <c r="J570" s="240" t="s">
        <v>357</v>
      </c>
      <c r="K570" s="240" t="s">
        <v>357</v>
      </c>
      <c r="L570" s="240">
        <v>45161</v>
      </c>
      <c r="M570" s="191">
        <v>45161</v>
      </c>
      <c r="N570" s="199">
        <v>45161</v>
      </c>
      <c r="O570" s="277" t="s">
        <v>358</v>
      </c>
    </row>
    <row r="571" spans="1:15" s="104" customFormat="1" ht="19.5" customHeight="1">
      <c r="A571" s="143"/>
      <c r="B571" s="319" t="s">
        <v>2285</v>
      </c>
      <c r="C571" s="410" t="s">
        <v>2310</v>
      </c>
      <c r="D571" s="216" t="s">
        <v>2311</v>
      </c>
      <c r="E571" s="679">
        <v>60</v>
      </c>
      <c r="F571" s="216" t="s">
        <v>1</v>
      </c>
      <c r="G571" s="684" t="s">
        <v>347</v>
      </c>
      <c r="H571" s="688" t="s">
        <v>402</v>
      </c>
      <c r="I571" s="240">
        <v>45317</v>
      </c>
      <c r="J571" s="240" t="s">
        <v>357</v>
      </c>
      <c r="K571" s="240" t="s">
        <v>357</v>
      </c>
      <c r="L571" s="240" t="s">
        <v>357</v>
      </c>
      <c r="M571" s="189">
        <v>45317</v>
      </c>
      <c r="N571" s="199">
        <v>45317</v>
      </c>
      <c r="O571" s="277" t="s">
        <v>358</v>
      </c>
    </row>
    <row r="572" spans="1:15" s="115" customFormat="1" ht="19.5" customHeight="1">
      <c r="A572" s="142"/>
      <c r="B572" s="690" t="s">
        <v>2319</v>
      </c>
      <c r="C572" s="735" t="s">
        <v>2320</v>
      </c>
      <c r="D572" s="216" t="s">
        <v>2321</v>
      </c>
      <c r="E572" s="683">
        <v>80</v>
      </c>
      <c r="F572" s="684" t="s">
        <v>1</v>
      </c>
      <c r="G572" s="684" t="s">
        <v>347</v>
      </c>
      <c r="H572" s="685" t="s">
        <v>402</v>
      </c>
      <c r="I572" s="686">
        <v>45280</v>
      </c>
      <c r="J572" s="240" t="s">
        <v>357</v>
      </c>
      <c r="K572" s="240" t="s">
        <v>357</v>
      </c>
      <c r="L572" s="240" t="s">
        <v>357</v>
      </c>
      <c r="M572" s="687">
        <v>45280</v>
      </c>
      <c r="N572" s="199">
        <v>45280</v>
      </c>
      <c r="O572" s="277" t="s">
        <v>358</v>
      </c>
    </row>
    <row r="573" spans="1:15" s="104" customFormat="1" ht="19.5" customHeight="1" outlineLevel="2">
      <c r="A573" s="143"/>
      <c r="B573" s="378" t="s">
        <v>2319</v>
      </c>
      <c r="C573" s="228" t="s">
        <v>2995</v>
      </c>
      <c r="D573" s="230" t="s">
        <v>2996</v>
      </c>
      <c r="E573" s="720">
        <v>12</v>
      </c>
      <c r="F573" s="227" t="s">
        <v>1</v>
      </c>
      <c r="G573" s="216" t="s">
        <v>371</v>
      </c>
      <c r="H573" s="216" t="s">
        <v>409</v>
      </c>
      <c r="I573" s="686" t="s">
        <v>357</v>
      </c>
      <c r="J573" s="240">
        <v>44337</v>
      </c>
      <c r="K573" s="240">
        <v>44487</v>
      </c>
      <c r="L573" s="240">
        <v>44515</v>
      </c>
      <c r="M573" s="191">
        <v>44591</v>
      </c>
      <c r="N573" s="199">
        <v>44651</v>
      </c>
      <c r="O573" s="277" t="s">
        <v>350</v>
      </c>
    </row>
    <row r="574" spans="1:15" s="104" customFormat="1" ht="24" customHeight="1" outlineLevel="2">
      <c r="A574" s="143"/>
      <c r="B574" s="378" t="s">
        <v>2319</v>
      </c>
      <c r="C574" s="228" t="s">
        <v>2325</v>
      </c>
      <c r="D574" s="417" t="s">
        <v>2326</v>
      </c>
      <c r="E574" s="720">
        <v>29</v>
      </c>
      <c r="F574" s="227" t="s">
        <v>1</v>
      </c>
      <c r="G574" s="216" t="s">
        <v>957</v>
      </c>
      <c r="H574" s="216" t="s">
        <v>409</v>
      </c>
      <c r="I574" s="686" t="s">
        <v>357</v>
      </c>
      <c r="J574" s="240">
        <v>44469</v>
      </c>
      <c r="K574" s="240">
        <v>44651</v>
      </c>
      <c r="L574" s="240">
        <v>44651</v>
      </c>
      <c r="M574" s="191">
        <v>44742</v>
      </c>
      <c r="N574" s="199">
        <v>44742</v>
      </c>
      <c r="O574" s="277" t="s">
        <v>374</v>
      </c>
    </row>
    <row r="575" spans="1:15" s="107" customFormat="1" ht="12.75" customHeight="1" outlineLevel="1">
      <c r="A575" s="241"/>
      <c r="B575" s="242" t="s">
        <v>2329</v>
      </c>
      <c r="C575" s="692">
        <f>COUNTA(C506:C574)</f>
        <v>69</v>
      </c>
      <c r="D575" s="242" t="s">
        <v>2330</v>
      </c>
      <c r="E575" s="195">
        <f>SUM(E506:E574)</f>
        <v>3341</v>
      </c>
      <c r="F575" s="242"/>
      <c r="G575" s="242"/>
      <c r="H575" s="693"/>
      <c r="I575" s="736"/>
      <c r="J575" s="400"/>
      <c r="K575" s="400"/>
      <c r="L575" s="400"/>
      <c r="M575" s="695"/>
      <c r="N575" s="696"/>
      <c r="O575" s="697"/>
    </row>
    <row r="576" spans="1:15" s="107" customFormat="1" ht="12.75" customHeight="1" outlineLevel="1">
      <c r="A576" s="648" t="s">
        <v>2331</v>
      </c>
      <c r="B576" s="319" t="s">
        <v>2332</v>
      </c>
      <c r="C576" s="225" t="s">
        <v>2333</v>
      </c>
      <c r="D576" s="216" t="s">
        <v>2337</v>
      </c>
      <c r="E576" s="720">
        <v>37</v>
      </c>
      <c r="F576" s="227" t="s">
        <v>1</v>
      </c>
      <c r="G576" s="216" t="s">
        <v>347</v>
      </c>
      <c r="H576" s="688" t="s">
        <v>402</v>
      </c>
      <c r="I576" s="240">
        <v>45317</v>
      </c>
      <c r="J576" s="240" t="s">
        <v>357</v>
      </c>
      <c r="K576" s="240" t="s">
        <v>357</v>
      </c>
      <c r="L576" s="240" t="s">
        <v>357</v>
      </c>
      <c r="M576" s="189">
        <v>45317</v>
      </c>
      <c r="N576" s="240">
        <v>45317</v>
      </c>
      <c r="O576" s="139" t="s">
        <v>358</v>
      </c>
    </row>
    <row r="577" spans="1:15" s="107" customFormat="1" ht="12.75" customHeight="1" outlineLevel="1">
      <c r="A577" s="649"/>
      <c r="B577" s="319" t="s">
        <v>2332</v>
      </c>
      <c r="C577" s="225" t="s">
        <v>2333</v>
      </c>
      <c r="D577" s="216" t="s">
        <v>2334</v>
      </c>
      <c r="E577" s="720">
        <v>37</v>
      </c>
      <c r="F577" s="227" t="s">
        <v>1</v>
      </c>
      <c r="G577" s="216" t="s">
        <v>347</v>
      </c>
      <c r="H577" s="688" t="s">
        <v>402</v>
      </c>
      <c r="I577" s="240">
        <v>45317</v>
      </c>
      <c r="J577" s="240" t="s">
        <v>357</v>
      </c>
      <c r="K577" s="240" t="s">
        <v>357</v>
      </c>
      <c r="L577" s="240" t="s">
        <v>357</v>
      </c>
      <c r="M577" s="189">
        <v>45317</v>
      </c>
      <c r="N577" s="240">
        <v>45317</v>
      </c>
      <c r="O577" s="139" t="s">
        <v>358</v>
      </c>
    </row>
    <row r="578" spans="1:15" s="107" customFormat="1" ht="12.75" customHeight="1" outlineLevel="1">
      <c r="A578" s="649"/>
      <c r="B578" s="690" t="s">
        <v>2340</v>
      </c>
      <c r="C578" s="684" t="s">
        <v>506</v>
      </c>
      <c r="D578" s="216" t="s">
        <v>2997</v>
      </c>
      <c r="E578" s="720">
        <v>4</v>
      </c>
      <c r="F578" s="227" t="s">
        <v>1</v>
      </c>
      <c r="G578" s="216" t="s">
        <v>699</v>
      </c>
      <c r="H578" s="688" t="s">
        <v>402</v>
      </c>
      <c r="I578" s="240">
        <v>44777</v>
      </c>
      <c r="J578" s="240" t="s">
        <v>357</v>
      </c>
      <c r="K578" s="240" t="s">
        <v>357</v>
      </c>
      <c r="L578" s="240" t="s">
        <v>357</v>
      </c>
      <c r="M578" s="189">
        <v>44777</v>
      </c>
      <c r="N578" s="240">
        <v>44777</v>
      </c>
      <c r="O578" s="139" t="s">
        <v>358</v>
      </c>
    </row>
    <row r="579" spans="1:15" s="104" customFormat="1" ht="19.5" customHeight="1">
      <c r="A579" s="649"/>
      <c r="B579" s="319" t="s">
        <v>2340</v>
      </c>
      <c r="C579" s="225" t="s">
        <v>2341</v>
      </c>
      <c r="D579" s="216" t="s">
        <v>2342</v>
      </c>
      <c r="E579" s="720">
        <v>55</v>
      </c>
      <c r="F579" s="216" t="s">
        <v>1</v>
      </c>
      <c r="G579" s="216" t="s">
        <v>347</v>
      </c>
      <c r="H579" s="219" t="s">
        <v>372</v>
      </c>
      <c r="I579" s="240">
        <v>45161</v>
      </c>
      <c r="J579" s="240" t="s">
        <v>357</v>
      </c>
      <c r="K579" s="240" t="s">
        <v>357</v>
      </c>
      <c r="L579" s="240">
        <v>45170</v>
      </c>
      <c r="M579" s="191">
        <v>45161</v>
      </c>
      <c r="N579" s="240">
        <v>45161</v>
      </c>
      <c r="O579" s="139" t="s">
        <v>374</v>
      </c>
    </row>
    <row r="580" spans="1:15" s="104" customFormat="1" ht="19.5" customHeight="1">
      <c r="A580" s="143"/>
      <c r="B580" s="319" t="s">
        <v>2340</v>
      </c>
      <c r="C580" s="225" t="s">
        <v>2341</v>
      </c>
      <c r="D580" s="216" t="s">
        <v>2998</v>
      </c>
      <c r="E580" s="720">
        <v>27</v>
      </c>
      <c r="F580" s="216" t="s">
        <v>392</v>
      </c>
      <c r="G580" s="216" t="s">
        <v>693</v>
      </c>
      <c r="H580" s="219" t="s">
        <v>372</v>
      </c>
      <c r="I580" s="240">
        <v>45161</v>
      </c>
      <c r="J580" s="240" t="s">
        <v>357</v>
      </c>
      <c r="K580" s="240" t="s">
        <v>357</v>
      </c>
      <c r="L580" s="240">
        <v>44562</v>
      </c>
      <c r="M580" s="191">
        <v>44662</v>
      </c>
      <c r="N580" s="240">
        <v>44699</v>
      </c>
      <c r="O580" s="139" t="s">
        <v>374</v>
      </c>
    </row>
    <row r="581" spans="1:15" s="104" customFormat="1" ht="19.5" customHeight="1">
      <c r="A581" s="143"/>
      <c r="B581" s="319" t="s">
        <v>2340</v>
      </c>
      <c r="C581" s="225" t="s">
        <v>2341</v>
      </c>
      <c r="D581" s="216" t="s">
        <v>2345</v>
      </c>
      <c r="E581" s="720">
        <v>26</v>
      </c>
      <c r="F581" s="216" t="s">
        <v>1</v>
      </c>
      <c r="G581" s="216" t="s">
        <v>347</v>
      </c>
      <c r="H581" s="219" t="s">
        <v>372</v>
      </c>
      <c r="I581" s="240">
        <v>45161</v>
      </c>
      <c r="J581" s="240" t="s">
        <v>357</v>
      </c>
      <c r="K581" s="240" t="s">
        <v>357</v>
      </c>
      <c r="L581" s="240">
        <v>45161</v>
      </c>
      <c r="M581" s="191">
        <v>45161</v>
      </c>
      <c r="N581" s="240">
        <v>45161</v>
      </c>
      <c r="O581" s="139" t="s">
        <v>358</v>
      </c>
    </row>
    <row r="582" spans="1:15" s="115" customFormat="1" ht="18.600000000000001" customHeight="1">
      <c r="A582" s="142"/>
      <c r="B582" s="690" t="s">
        <v>2340</v>
      </c>
      <c r="C582" s="684" t="s">
        <v>506</v>
      </c>
      <c r="D582" s="216" t="s">
        <v>2349</v>
      </c>
      <c r="E582" s="725">
        <v>5</v>
      </c>
      <c r="F582" s="684" t="s">
        <v>392</v>
      </c>
      <c r="G582" s="684" t="s">
        <v>699</v>
      </c>
      <c r="H582" s="685" t="s">
        <v>402</v>
      </c>
      <c r="I582" s="686">
        <v>44732</v>
      </c>
      <c r="J582" s="240" t="s">
        <v>357</v>
      </c>
      <c r="K582" s="240" t="s">
        <v>357</v>
      </c>
      <c r="L582" s="240" t="s">
        <v>357</v>
      </c>
      <c r="M582" s="687">
        <v>44732</v>
      </c>
      <c r="N582" s="240">
        <v>44732</v>
      </c>
      <c r="O582" s="139" t="s">
        <v>358</v>
      </c>
    </row>
    <row r="583" spans="1:15" s="115" customFormat="1" ht="18.600000000000001" customHeight="1">
      <c r="A583" s="142"/>
      <c r="B583" s="690" t="s">
        <v>2340</v>
      </c>
      <c r="C583" s="684" t="s">
        <v>506</v>
      </c>
      <c r="D583" s="216" t="s">
        <v>2999</v>
      </c>
      <c r="E583" s="725">
        <v>60</v>
      </c>
      <c r="F583" s="684" t="s">
        <v>1</v>
      </c>
      <c r="G583" s="684" t="s">
        <v>347</v>
      </c>
      <c r="H583" s="685" t="s">
        <v>402</v>
      </c>
      <c r="I583" s="686">
        <v>45280</v>
      </c>
      <c r="J583" s="240" t="s">
        <v>357</v>
      </c>
      <c r="K583" s="240" t="s">
        <v>357</v>
      </c>
      <c r="L583" s="240" t="s">
        <v>357</v>
      </c>
      <c r="M583" s="687">
        <v>45280</v>
      </c>
      <c r="N583" s="240">
        <v>45280</v>
      </c>
      <c r="O583" s="139" t="s">
        <v>358</v>
      </c>
    </row>
    <row r="584" spans="1:15" s="115" customFormat="1" ht="18.600000000000001" customHeight="1">
      <c r="A584" s="142"/>
      <c r="B584" s="319" t="s">
        <v>2340</v>
      </c>
      <c r="C584" s="225" t="s">
        <v>2341</v>
      </c>
      <c r="D584" s="216" t="s">
        <v>2359</v>
      </c>
      <c r="E584" s="725">
        <v>80</v>
      </c>
      <c r="F584" s="684" t="s">
        <v>392</v>
      </c>
      <c r="G584" s="216" t="s">
        <v>395</v>
      </c>
      <c r="H584" s="688" t="s">
        <v>402</v>
      </c>
      <c r="I584" s="240">
        <v>45317</v>
      </c>
      <c r="J584" s="240" t="s">
        <v>357</v>
      </c>
      <c r="K584" s="240" t="s">
        <v>357</v>
      </c>
      <c r="L584" s="240" t="s">
        <v>357</v>
      </c>
      <c r="M584" s="189">
        <v>45317</v>
      </c>
      <c r="N584" s="240">
        <v>45317</v>
      </c>
      <c r="O584" s="139" t="s">
        <v>358</v>
      </c>
    </row>
    <row r="585" spans="1:15" s="115" customFormat="1" ht="18.600000000000001" customHeight="1">
      <c r="A585" s="142"/>
      <c r="B585" s="319" t="s">
        <v>2340</v>
      </c>
      <c r="C585" s="225" t="s">
        <v>2341</v>
      </c>
      <c r="D585" s="216" t="s">
        <v>2353</v>
      </c>
      <c r="E585" s="725">
        <v>21</v>
      </c>
      <c r="F585" s="684" t="s">
        <v>1</v>
      </c>
      <c r="G585" s="216" t="s">
        <v>401</v>
      </c>
      <c r="H585" s="688" t="s">
        <v>402</v>
      </c>
      <c r="I585" s="240">
        <v>44992</v>
      </c>
      <c r="J585" s="240" t="s">
        <v>357</v>
      </c>
      <c r="K585" s="240" t="s">
        <v>357</v>
      </c>
      <c r="L585" s="240" t="s">
        <v>357</v>
      </c>
      <c r="M585" s="189">
        <v>44992</v>
      </c>
      <c r="N585" s="240">
        <v>45358</v>
      </c>
      <c r="O585" s="139" t="s">
        <v>358</v>
      </c>
    </row>
    <row r="586" spans="1:15" s="115" customFormat="1" ht="18.600000000000001" customHeight="1">
      <c r="A586" s="142"/>
      <c r="B586" s="319" t="s">
        <v>2340</v>
      </c>
      <c r="C586" s="225" t="s">
        <v>2341</v>
      </c>
      <c r="D586" s="216" t="s">
        <v>3000</v>
      </c>
      <c r="E586" s="725">
        <v>2</v>
      </c>
      <c r="F586" s="684" t="s">
        <v>1</v>
      </c>
      <c r="G586" s="216" t="s">
        <v>699</v>
      </c>
      <c r="H586" s="688" t="s">
        <v>402</v>
      </c>
      <c r="I586" s="240">
        <v>44811</v>
      </c>
      <c r="J586" s="240" t="s">
        <v>357</v>
      </c>
      <c r="K586" s="240" t="s">
        <v>357</v>
      </c>
      <c r="L586" s="240" t="s">
        <v>357</v>
      </c>
      <c r="M586" s="189">
        <v>44811</v>
      </c>
      <c r="N586" s="240">
        <v>44811</v>
      </c>
      <c r="O586" s="139" t="s">
        <v>358</v>
      </c>
    </row>
    <row r="587" spans="1:15" s="115" customFormat="1" ht="18.600000000000001" customHeight="1">
      <c r="A587" s="142"/>
      <c r="B587" s="319" t="s">
        <v>2340</v>
      </c>
      <c r="C587" s="225" t="s">
        <v>2341</v>
      </c>
      <c r="D587" s="216" t="s">
        <v>2353</v>
      </c>
      <c r="E587" s="725">
        <v>31</v>
      </c>
      <c r="F587" s="684" t="s">
        <v>1</v>
      </c>
      <c r="G587" s="216" t="s">
        <v>347</v>
      </c>
      <c r="H587" s="688" t="s">
        <v>402</v>
      </c>
      <c r="I587" s="240">
        <v>45358</v>
      </c>
      <c r="J587" s="240" t="s">
        <v>357</v>
      </c>
      <c r="K587" s="240" t="s">
        <v>357</v>
      </c>
      <c r="L587" s="240" t="s">
        <v>357</v>
      </c>
      <c r="M587" s="189">
        <v>45358</v>
      </c>
      <c r="N587" s="240">
        <v>45358</v>
      </c>
      <c r="O587" s="139" t="s">
        <v>358</v>
      </c>
    </row>
    <row r="588" spans="1:15" s="115" customFormat="1" ht="18.600000000000001" customHeight="1">
      <c r="A588" s="142"/>
      <c r="B588" s="690" t="s">
        <v>2363</v>
      </c>
      <c r="C588" s="682" t="s">
        <v>506</v>
      </c>
      <c r="D588" s="216" t="s">
        <v>2364</v>
      </c>
      <c r="E588" s="725">
        <v>60</v>
      </c>
      <c r="F588" s="684" t="s">
        <v>1</v>
      </c>
      <c r="G588" s="684" t="s">
        <v>347</v>
      </c>
      <c r="H588" s="688" t="s">
        <v>402</v>
      </c>
      <c r="I588" s="240">
        <v>45317</v>
      </c>
      <c r="J588" s="240" t="s">
        <v>357</v>
      </c>
      <c r="K588" s="240" t="s">
        <v>357</v>
      </c>
      <c r="L588" s="240" t="s">
        <v>357</v>
      </c>
      <c r="M588" s="189">
        <v>45317</v>
      </c>
      <c r="N588" s="240">
        <v>45317</v>
      </c>
      <c r="O588" s="139" t="s">
        <v>358</v>
      </c>
    </row>
    <row r="589" spans="1:15" s="115" customFormat="1" ht="18.600000000000001" customHeight="1">
      <c r="A589" s="142"/>
      <c r="B589" s="690" t="s">
        <v>2363</v>
      </c>
      <c r="C589" s="731" t="s">
        <v>3001</v>
      </c>
      <c r="D589" s="216" t="s">
        <v>2997</v>
      </c>
      <c r="E589" s="725">
        <v>31</v>
      </c>
      <c r="F589" s="684" t="s">
        <v>1</v>
      </c>
      <c r="G589" s="684" t="s">
        <v>347</v>
      </c>
      <c r="H589" s="685" t="s">
        <v>372</v>
      </c>
      <c r="I589" s="240">
        <v>45161</v>
      </c>
      <c r="J589" s="240" t="s">
        <v>357</v>
      </c>
      <c r="K589" s="240" t="s">
        <v>357</v>
      </c>
      <c r="L589" s="240">
        <v>44651</v>
      </c>
      <c r="M589" s="687">
        <v>44802</v>
      </c>
      <c r="N589" s="240">
        <v>44777</v>
      </c>
      <c r="O589" s="139" t="s">
        <v>358</v>
      </c>
    </row>
    <row r="590" spans="1:15" s="115" customFormat="1" ht="18.600000000000001" customHeight="1">
      <c r="A590" s="142"/>
      <c r="B590" s="690" t="s">
        <v>2363</v>
      </c>
      <c r="C590" s="731" t="s">
        <v>3002</v>
      </c>
      <c r="D590" s="216" t="s">
        <v>3003</v>
      </c>
      <c r="E590" s="725">
        <v>8</v>
      </c>
      <c r="F590" s="684" t="s">
        <v>1</v>
      </c>
      <c r="G590" s="684" t="s">
        <v>465</v>
      </c>
      <c r="H590" s="685" t="s">
        <v>402</v>
      </c>
      <c r="I590" s="686">
        <v>44714</v>
      </c>
      <c r="J590" s="240" t="s">
        <v>357</v>
      </c>
      <c r="K590" s="240" t="s">
        <v>357</v>
      </c>
      <c r="L590" s="240" t="s">
        <v>357</v>
      </c>
      <c r="M590" s="687">
        <v>44714</v>
      </c>
      <c r="N590" s="240">
        <v>44714</v>
      </c>
      <c r="O590" s="139" t="s">
        <v>358</v>
      </c>
    </row>
    <row r="591" spans="1:15" s="115" customFormat="1" ht="18.600000000000001" customHeight="1">
      <c r="A591" s="142"/>
      <c r="B591" s="713" t="s">
        <v>2363</v>
      </c>
      <c r="C591" s="714" t="s">
        <v>2367</v>
      </c>
      <c r="D591" s="216" t="s">
        <v>2368</v>
      </c>
      <c r="E591" s="742">
        <v>21</v>
      </c>
      <c r="F591" s="682" t="s">
        <v>1</v>
      </c>
      <c r="G591" s="682" t="s">
        <v>401</v>
      </c>
      <c r="H591" s="688" t="s">
        <v>402</v>
      </c>
      <c r="I591" s="707">
        <v>44915</v>
      </c>
      <c r="J591" s="240" t="s">
        <v>357</v>
      </c>
      <c r="K591" s="240" t="s">
        <v>357</v>
      </c>
      <c r="L591" s="240" t="s">
        <v>357</v>
      </c>
      <c r="M591" s="708">
        <v>44915</v>
      </c>
      <c r="N591" s="240">
        <v>44915</v>
      </c>
      <c r="O591" s="139" t="s">
        <v>358</v>
      </c>
    </row>
    <row r="592" spans="1:15" s="115" customFormat="1" ht="18.600000000000001" customHeight="1">
      <c r="A592" s="142"/>
      <c r="B592" s="713" t="s">
        <v>2363</v>
      </c>
      <c r="C592" s="714" t="s">
        <v>3004</v>
      </c>
      <c r="D592" s="216" t="s">
        <v>2999</v>
      </c>
      <c r="E592" s="742">
        <v>8</v>
      </c>
      <c r="F592" s="682" t="s">
        <v>1</v>
      </c>
      <c r="G592" s="682" t="s">
        <v>465</v>
      </c>
      <c r="H592" s="688" t="s">
        <v>402</v>
      </c>
      <c r="I592" s="707">
        <v>44732</v>
      </c>
      <c r="J592" s="240" t="s">
        <v>357</v>
      </c>
      <c r="K592" s="240" t="s">
        <v>357</v>
      </c>
      <c r="L592" s="240" t="s">
        <v>357</v>
      </c>
      <c r="M592" s="708">
        <v>44732</v>
      </c>
      <c r="N592" s="240">
        <v>45280</v>
      </c>
      <c r="O592" s="139" t="s">
        <v>358</v>
      </c>
    </row>
    <row r="593" spans="1:15" s="115" customFormat="1" ht="19.5" customHeight="1">
      <c r="A593" s="142"/>
      <c r="B593" s="710" t="s">
        <v>2363</v>
      </c>
      <c r="C593" s="743" t="s">
        <v>3004</v>
      </c>
      <c r="D593" s="216" t="s">
        <v>2999</v>
      </c>
      <c r="E593" s="742">
        <v>8</v>
      </c>
      <c r="F593" s="682" t="s">
        <v>1</v>
      </c>
      <c r="G593" s="682" t="s">
        <v>465</v>
      </c>
      <c r="H593" s="688" t="s">
        <v>402</v>
      </c>
      <c r="I593" s="707">
        <v>44732</v>
      </c>
      <c r="J593" s="240" t="s">
        <v>357</v>
      </c>
      <c r="K593" s="240" t="s">
        <v>357</v>
      </c>
      <c r="L593" s="240" t="s">
        <v>357</v>
      </c>
      <c r="M593" s="708">
        <v>44732</v>
      </c>
      <c r="N593" s="240">
        <v>45280</v>
      </c>
      <c r="O593" s="139" t="s">
        <v>358</v>
      </c>
    </row>
    <row r="594" spans="1:15" s="104" customFormat="1" ht="19.5" customHeight="1">
      <c r="A594" s="143"/>
      <c r="B594" s="293" t="s">
        <v>2363</v>
      </c>
      <c r="C594" s="221" t="s">
        <v>3005</v>
      </c>
      <c r="D594" s="216" t="s">
        <v>3006</v>
      </c>
      <c r="E594" s="733">
        <v>28</v>
      </c>
      <c r="F594" s="222" t="s">
        <v>392</v>
      </c>
      <c r="G594" s="222" t="s">
        <v>395</v>
      </c>
      <c r="H594" s="229" t="s">
        <v>402</v>
      </c>
      <c r="I594" s="198">
        <v>45280</v>
      </c>
      <c r="J594" s="240" t="s">
        <v>357</v>
      </c>
      <c r="K594" s="240" t="s">
        <v>357</v>
      </c>
      <c r="L594" s="240" t="s">
        <v>357</v>
      </c>
      <c r="M594" s="190">
        <v>45280</v>
      </c>
      <c r="N594" s="240">
        <v>45280</v>
      </c>
      <c r="O594" s="139" t="s">
        <v>358</v>
      </c>
    </row>
    <row r="595" spans="1:15" s="115" customFormat="1" ht="19.5" customHeight="1" outlineLevel="2">
      <c r="A595" s="142"/>
      <c r="B595" s="713" t="s">
        <v>2374</v>
      </c>
      <c r="C595" s="682" t="s">
        <v>506</v>
      </c>
      <c r="D595" s="216" t="s">
        <v>2375</v>
      </c>
      <c r="E595" s="706">
        <v>10</v>
      </c>
      <c r="F595" s="682" t="s">
        <v>1</v>
      </c>
      <c r="G595" s="682" t="s">
        <v>465</v>
      </c>
      <c r="H595" s="688" t="s">
        <v>402</v>
      </c>
      <c r="I595" s="707">
        <v>44732</v>
      </c>
      <c r="J595" s="240" t="s">
        <v>357</v>
      </c>
      <c r="K595" s="240" t="s">
        <v>357</v>
      </c>
      <c r="L595" s="240" t="s">
        <v>357</v>
      </c>
      <c r="M595" s="708">
        <v>44732</v>
      </c>
      <c r="N595" s="240">
        <v>44732</v>
      </c>
      <c r="O595" s="139" t="s">
        <v>358</v>
      </c>
    </row>
    <row r="596" spans="1:15" s="115" customFormat="1" ht="19.5" customHeight="1" outlineLevel="2">
      <c r="A596" s="142"/>
      <c r="B596" s="713" t="s">
        <v>2374</v>
      </c>
      <c r="C596" s="682" t="s">
        <v>506</v>
      </c>
      <c r="D596" s="216" t="s">
        <v>2375</v>
      </c>
      <c r="E596" s="706">
        <v>25</v>
      </c>
      <c r="F596" s="682" t="s">
        <v>1</v>
      </c>
      <c r="G596" s="682" t="s">
        <v>465</v>
      </c>
      <c r="H596" s="688" t="s">
        <v>402</v>
      </c>
      <c r="I596" s="707">
        <v>44732</v>
      </c>
      <c r="J596" s="240" t="s">
        <v>357</v>
      </c>
      <c r="K596" s="240" t="s">
        <v>357</v>
      </c>
      <c r="L596" s="240" t="s">
        <v>357</v>
      </c>
      <c r="M596" s="708">
        <v>44732</v>
      </c>
      <c r="N596" s="240">
        <v>44732</v>
      </c>
      <c r="O596" s="139" t="s">
        <v>358</v>
      </c>
    </row>
    <row r="597" spans="1:15" s="115" customFormat="1" ht="19.5" customHeight="1" outlineLevel="2">
      <c r="A597" s="142"/>
      <c r="B597" s="713" t="s">
        <v>2379</v>
      </c>
      <c r="C597" s="682" t="s">
        <v>2396</v>
      </c>
      <c r="D597" s="216" t="s">
        <v>3007</v>
      </c>
      <c r="E597" s="706">
        <v>28</v>
      </c>
      <c r="F597" s="682" t="s">
        <v>1</v>
      </c>
      <c r="G597" s="682" t="s">
        <v>371</v>
      </c>
      <c r="H597" s="688" t="s">
        <v>372</v>
      </c>
      <c r="I597" s="240">
        <v>45161</v>
      </c>
      <c r="J597" s="240" t="s">
        <v>357</v>
      </c>
      <c r="K597" s="240" t="s">
        <v>357</v>
      </c>
      <c r="L597" s="240">
        <v>44805</v>
      </c>
      <c r="M597" s="708">
        <v>44895</v>
      </c>
      <c r="N597" s="240">
        <v>44895</v>
      </c>
      <c r="O597" s="139" t="s">
        <v>374</v>
      </c>
    </row>
    <row r="598" spans="1:15" s="104" customFormat="1" ht="19.5" customHeight="1">
      <c r="A598" s="143"/>
      <c r="B598" s="293" t="s">
        <v>2379</v>
      </c>
      <c r="C598" s="221" t="s">
        <v>506</v>
      </c>
      <c r="D598" s="216" t="s">
        <v>3007</v>
      </c>
      <c r="E598" s="711">
        <v>18</v>
      </c>
      <c r="F598" s="222" t="s">
        <v>1</v>
      </c>
      <c r="G598" s="222" t="s">
        <v>401</v>
      </c>
      <c r="H598" s="229" t="s">
        <v>402</v>
      </c>
      <c r="I598" s="198">
        <v>44897</v>
      </c>
      <c r="J598" s="240" t="s">
        <v>357</v>
      </c>
      <c r="K598" s="240" t="s">
        <v>357</v>
      </c>
      <c r="L598" s="240" t="s">
        <v>357</v>
      </c>
      <c r="M598" s="190">
        <v>44897</v>
      </c>
      <c r="N598" s="240">
        <v>44895</v>
      </c>
      <c r="O598" s="139" t="s">
        <v>374</v>
      </c>
    </row>
    <row r="599" spans="1:15" s="115" customFormat="1" ht="19.5" customHeight="1">
      <c r="A599" s="142"/>
      <c r="B599" s="710" t="s">
        <v>2379</v>
      </c>
      <c r="C599" s="682" t="s">
        <v>506</v>
      </c>
      <c r="D599" s="216" t="s">
        <v>2390</v>
      </c>
      <c r="E599" s="706">
        <v>34</v>
      </c>
      <c r="F599" s="682" t="s">
        <v>1</v>
      </c>
      <c r="G599" s="682" t="s">
        <v>401</v>
      </c>
      <c r="H599" s="688" t="s">
        <v>402</v>
      </c>
      <c r="I599" s="707">
        <v>44915</v>
      </c>
      <c r="J599" s="240" t="s">
        <v>357</v>
      </c>
      <c r="K599" s="240" t="s">
        <v>357</v>
      </c>
      <c r="L599" s="240" t="s">
        <v>357</v>
      </c>
      <c r="M599" s="708">
        <v>44915</v>
      </c>
      <c r="N599" s="240">
        <v>44915</v>
      </c>
      <c r="O599" s="139" t="s">
        <v>358</v>
      </c>
    </row>
    <row r="600" spans="1:15" s="115" customFormat="1" ht="19.5" customHeight="1">
      <c r="A600" s="142"/>
      <c r="B600" s="710" t="s">
        <v>2379</v>
      </c>
      <c r="C600" s="682" t="s">
        <v>506</v>
      </c>
      <c r="D600" s="216" t="s">
        <v>2380</v>
      </c>
      <c r="E600" s="706">
        <v>80</v>
      </c>
      <c r="F600" s="682" t="s">
        <v>392</v>
      </c>
      <c r="G600" s="222" t="s">
        <v>395</v>
      </c>
      <c r="H600" s="688" t="s">
        <v>402</v>
      </c>
      <c r="I600" s="240">
        <v>45317</v>
      </c>
      <c r="J600" s="240" t="s">
        <v>357</v>
      </c>
      <c r="K600" s="240" t="s">
        <v>357</v>
      </c>
      <c r="L600" s="240" t="s">
        <v>357</v>
      </c>
      <c r="M600" s="189">
        <v>45317</v>
      </c>
      <c r="N600" s="240">
        <v>45317</v>
      </c>
      <c r="O600" s="139" t="s">
        <v>358</v>
      </c>
    </row>
    <row r="601" spans="1:15" s="115" customFormat="1" ht="19.5" customHeight="1">
      <c r="A601" s="142"/>
      <c r="B601" s="710" t="s">
        <v>2379</v>
      </c>
      <c r="C601" s="682" t="s">
        <v>506</v>
      </c>
      <c r="D601" s="216" t="s">
        <v>2384</v>
      </c>
      <c r="E601" s="706">
        <v>80</v>
      </c>
      <c r="F601" s="682" t="s">
        <v>1</v>
      </c>
      <c r="G601" s="684" t="s">
        <v>347</v>
      </c>
      <c r="H601" s="688" t="s">
        <v>402</v>
      </c>
      <c r="I601" s="240">
        <v>45317</v>
      </c>
      <c r="J601" s="240" t="s">
        <v>357</v>
      </c>
      <c r="K601" s="240" t="s">
        <v>357</v>
      </c>
      <c r="L601" s="240" t="s">
        <v>357</v>
      </c>
      <c r="M601" s="189">
        <v>45317</v>
      </c>
      <c r="N601" s="240">
        <v>45317</v>
      </c>
      <c r="O601" s="139" t="s">
        <v>358</v>
      </c>
    </row>
    <row r="602" spans="1:15" s="115" customFormat="1" ht="19.5" customHeight="1">
      <c r="A602" s="142"/>
      <c r="B602" s="710" t="s">
        <v>2379</v>
      </c>
      <c r="C602" s="682" t="s">
        <v>506</v>
      </c>
      <c r="D602" s="216" t="s">
        <v>2387</v>
      </c>
      <c r="E602" s="706">
        <v>98</v>
      </c>
      <c r="F602" s="682" t="s">
        <v>392</v>
      </c>
      <c r="G602" s="684" t="s">
        <v>395</v>
      </c>
      <c r="H602" s="688" t="s">
        <v>402</v>
      </c>
      <c r="I602" s="240">
        <v>45317</v>
      </c>
      <c r="J602" s="240" t="s">
        <v>357</v>
      </c>
      <c r="K602" s="240" t="s">
        <v>357</v>
      </c>
      <c r="L602" s="240" t="s">
        <v>357</v>
      </c>
      <c r="M602" s="189">
        <v>45317</v>
      </c>
      <c r="N602" s="240">
        <v>45317</v>
      </c>
      <c r="O602" s="139" t="s">
        <v>358</v>
      </c>
    </row>
    <row r="603" spans="1:15" s="115" customFormat="1" ht="19.5" customHeight="1">
      <c r="A603" s="142"/>
      <c r="B603" s="710" t="s">
        <v>2379</v>
      </c>
      <c r="C603" s="682" t="s">
        <v>506</v>
      </c>
      <c r="D603" s="216" t="s">
        <v>3008</v>
      </c>
      <c r="E603" s="706">
        <v>20</v>
      </c>
      <c r="F603" s="682" t="s">
        <v>392</v>
      </c>
      <c r="G603" s="684" t="s">
        <v>3009</v>
      </c>
      <c r="H603" s="689" t="s">
        <v>402</v>
      </c>
      <c r="I603" s="156">
        <v>44768</v>
      </c>
      <c r="J603" s="240" t="s">
        <v>357</v>
      </c>
      <c r="K603" s="240" t="s">
        <v>357</v>
      </c>
      <c r="L603" s="240" t="s">
        <v>357</v>
      </c>
      <c r="M603" s="157">
        <v>44768</v>
      </c>
      <c r="N603" s="240">
        <v>44768</v>
      </c>
      <c r="O603" s="139" t="s">
        <v>358</v>
      </c>
    </row>
    <row r="604" spans="1:15" s="115" customFormat="1" ht="19.5" customHeight="1">
      <c r="A604" s="142"/>
      <c r="B604" s="710" t="s">
        <v>2379</v>
      </c>
      <c r="C604" s="682" t="s">
        <v>506</v>
      </c>
      <c r="D604" s="216" t="s">
        <v>3010</v>
      </c>
      <c r="E604" s="706">
        <v>63</v>
      </c>
      <c r="F604" s="682" t="s">
        <v>392</v>
      </c>
      <c r="G604" s="684" t="s">
        <v>395</v>
      </c>
      <c r="H604" s="688" t="s">
        <v>402</v>
      </c>
      <c r="I604" s="240">
        <v>45317</v>
      </c>
      <c r="J604" s="240" t="s">
        <v>357</v>
      </c>
      <c r="K604" s="240" t="s">
        <v>357</v>
      </c>
      <c r="L604" s="240" t="s">
        <v>357</v>
      </c>
      <c r="M604" s="189">
        <v>45317</v>
      </c>
      <c r="N604" s="240">
        <v>45317</v>
      </c>
      <c r="O604" s="139" t="s">
        <v>358</v>
      </c>
    </row>
    <row r="605" spans="1:15" s="104" customFormat="1" ht="19.5" customHeight="1" outlineLevel="2">
      <c r="A605" s="143"/>
      <c r="B605" s="291" t="s">
        <v>2399</v>
      </c>
      <c r="C605" s="220" t="s">
        <v>3011</v>
      </c>
      <c r="D605" s="216" t="s">
        <v>3012</v>
      </c>
      <c r="E605" s="711">
        <v>8</v>
      </c>
      <c r="F605" s="222" t="s">
        <v>1</v>
      </c>
      <c r="G605" s="684" t="s">
        <v>699</v>
      </c>
      <c r="H605" s="229" t="s">
        <v>402</v>
      </c>
      <c r="I605" s="198">
        <v>44732</v>
      </c>
      <c r="J605" s="240" t="s">
        <v>357</v>
      </c>
      <c r="K605" s="240" t="s">
        <v>357</v>
      </c>
      <c r="L605" s="240" t="s">
        <v>357</v>
      </c>
      <c r="M605" s="190">
        <v>44732</v>
      </c>
      <c r="N605" s="240">
        <v>44732</v>
      </c>
      <c r="O605" s="139" t="s">
        <v>358</v>
      </c>
    </row>
    <row r="606" spans="1:15" s="115" customFormat="1" ht="19.5" customHeight="1" outlineLevel="2">
      <c r="A606" s="142"/>
      <c r="B606" s="709" t="s">
        <v>2399</v>
      </c>
      <c r="C606" s="739" t="s">
        <v>3013</v>
      </c>
      <c r="D606" s="216" t="s">
        <v>2400</v>
      </c>
      <c r="E606" s="706">
        <v>49</v>
      </c>
      <c r="F606" s="682" t="s">
        <v>1</v>
      </c>
      <c r="G606" s="684" t="s">
        <v>401</v>
      </c>
      <c r="H606" s="688" t="s">
        <v>402</v>
      </c>
      <c r="I606" s="707">
        <v>44915</v>
      </c>
      <c r="J606" s="240" t="s">
        <v>357</v>
      </c>
      <c r="K606" s="240" t="s">
        <v>357</v>
      </c>
      <c r="L606" s="240" t="s">
        <v>357</v>
      </c>
      <c r="M606" s="708">
        <v>44915</v>
      </c>
      <c r="N606" s="240">
        <v>44915</v>
      </c>
      <c r="O606" s="139" t="s">
        <v>358</v>
      </c>
    </row>
    <row r="607" spans="1:15" s="115" customFormat="1" ht="19.5" customHeight="1" outlineLevel="2">
      <c r="A607" s="142"/>
      <c r="B607" s="709" t="s">
        <v>2399</v>
      </c>
      <c r="C607" s="739" t="s">
        <v>2404</v>
      </c>
      <c r="D607" s="216" t="s">
        <v>2400</v>
      </c>
      <c r="E607" s="706">
        <v>36</v>
      </c>
      <c r="F607" s="682" t="s">
        <v>1</v>
      </c>
      <c r="G607" s="684" t="s">
        <v>401</v>
      </c>
      <c r="H607" s="688" t="s">
        <v>402</v>
      </c>
      <c r="I607" s="707">
        <v>44915</v>
      </c>
      <c r="J607" s="240" t="s">
        <v>357</v>
      </c>
      <c r="K607" s="240" t="s">
        <v>357</v>
      </c>
      <c r="L607" s="240" t="s">
        <v>357</v>
      </c>
      <c r="M607" s="708">
        <v>44915</v>
      </c>
      <c r="N607" s="240">
        <v>44915</v>
      </c>
      <c r="O607" s="139" t="s">
        <v>358</v>
      </c>
    </row>
    <row r="608" spans="1:15" s="115" customFormat="1" ht="19.5" customHeight="1" outlineLevel="2">
      <c r="A608" s="142"/>
      <c r="B608" s="709" t="s">
        <v>2399</v>
      </c>
      <c r="C608" s="739" t="s">
        <v>2408</v>
      </c>
      <c r="D608" s="216" t="s">
        <v>2409</v>
      </c>
      <c r="E608" s="706">
        <v>77</v>
      </c>
      <c r="F608" s="682" t="s">
        <v>1</v>
      </c>
      <c r="G608" s="684" t="s">
        <v>347</v>
      </c>
      <c r="H608" s="688">
        <v>2013</v>
      </c>
      <c r="I608" s="686" t="s">
        <v>357</v>
      </c>
      <c r="J608" s="240">
        <v>44718</v>
      </c>
      <c r="K608" s="240">
        <v>44718</v>
      </c>
      <c r="L608" s="240">
        <v>44865</v>
      </c>
      <c r="M608" s="708">
        <v>44865</v>
      </c>
      <c r="N608" s="240">
        <v>44865</v>
      </c>
      <c r="O608" s="139" t="s">
        <v>374</v>
      </c>
    </row>
    <row r="609" spans="1:15" s="115" customFormat="1" ht="19.5" customHeight="1" outlineLevel="2">
      <c r="A609" s="142"/>
      <c r="B609" s="709" t="s">
        <v>2413</v>
      </c>
      <c r="C609" s="739" t="s">
        <v>2414</v>
      </c>
      <c r="D609" s="216" t="s">
        <v>2415</v>
      </c>
      <c r="E609" s="706">
        <v>8</v>
      </c>
      <c r="F609" s="682" t="s">
        <v>1</v>
      </c>
      <c r="G609" s="684" t="s">
        <v>371</v>
      </c>
      <c r="H609" s="688">
        <v>2013</v>
      </c>
      <c r="I609" s="686" t="s">
        <v>357</v>
      </c>
      <c r="J609" s="240">
        <v>44358</v>
      </c>
      <c r="K609" s="240">
        <v>44703</v>
      </c>
      <c r="L609" s="240">
        <v>44703</v>
      </c>
      <c r="M609" s="708">
        <v>44703</v>
      </c>
      <c r="N609" s="240">
        <v>44703</v>
      </c>
      <c r="O609" s="139" t="s">
        <v>350</v>
      </c>
    </row>
    <row r="610" spans="1:15" s="115" customFormat="1" ht="19.5" customHeight="1" outlineLevel="2">
      <c r="A610" s="142"/>
      <c r="B610" s="709" t="s">
        <v>2413</v>
      </c>
      <c r="C610" s="739" t="s">
        <v>2414</v>
      </c>
      <c r="D610" s="216" t="s">
        <v>2419</v>
      </c>
      <c r="E610" s="706">
        <v>64</v>
      </c>
      <c r="F610" s="682" t="s">
        <v>1</v>
      </c>
      <c r="G610" s="684" t="s">
        <v>347</v>
      </c>
      <c r="H610" s="688">
        <v>2013</v>
      </c>
      <c r="I610" s="686" t="s">
        <v>357</v>
      </c>
      <c r="J610" s="240">
        <v>44473</v>
      </c>
      <c r="K610" s="240">
        <v>44865</v>
      </c>
      <c r="L610" s="240">
        <v>44865</v>
      </c>
      <c r="M610" s="708">
        <v>44865</v>
      </c>
      <c r="N610" s="240">
        <v>44865</v>
      </c>
      <c r="O610" s="139" t="s">
        <v>374</v>
      </c>
    </row>
    <row r="611" spans="1:15" s="115" customFormat="1" ht="19.5" customHeight="1" outlineLevel="2">
      <c r="A611" s="142"/>
      <c r="B611" s="709" t="s">
        <v>2413</v>
      </c>
      <c r="C611" s="739" t="s">
        <v>2414</v>
      </c>
      <c r="D611" s="216" t="s">
        <v>3014</v>
      </c>
      <c r="E611" s="706">
        <v>80</v>
      </c>
      <c r="F611" s="682" t="s">
        <v>1</v>
      </c>
      <c r="G611" s="684" t="s">
        <v>347</v>
      </c>
      <c r="H611" s="688">
        <v>2011</v>
      </c>
      <c r="I611" s="686" t="s">
        <v>357</v>
      </c>
      <c r="J611" s="240">
        <v>44452</v>
      </c>
      <c r="K611" s="240">
        <v>44592</v>
      </c>
      <c r="L611" s="240">
        <v>44641</v>
      </c>
      <c r="M611" s="708">
        <v>44641</v>
      </c>
      <c r="N611" s="240">
        <v>44641</v>
      </c>
      <c r="O611" s="139" t="s">
        <v>350</v>
      </c>
    </row>
    <row r="612" spans="1:15" s="104" customFormat="1" ht="19.5" customHeight="1" outlineLevel="2">
      <c r="A612" s="143"/>
      <c r="B612" s="291" t="s">
        <v>2413</v>
      </c>
      <c r="C612" s="220" t="s">
        <v>2414</v>
      </c>
      <c r="D612" s="217" t="s">
        <v>2421</v>
      </c>
      <c r="E612" s="711">
        <v>80</v>
      </c>
      <c r="F612" s="222" t="s">
        <v>1</v>
      </c>
      <c r="G612" s="684" t="s">
        <v>347</v>
      </c>
      <c r="H612" s="229">
        <v>2013</v>
      </c>
      <c r="I612" s="686" t="s">
        <v>357</v>
      </c>
      <c r="J612" s="240">
        <v>44452</v>
      </c>
      <c r="K612" s="240">
        <v>44851</v>
      </c>
      <c r="L612" s="240">
        <v>44851</v>
      </c>
      <c r="M612" s="190">
        <v>44851</v>
      </c>
      <c r="N612" s="240">
        <v>44851</v>
      </c>
      <c r="O612" s="139" t="s">
        <v>374</v>
      </c>
    </row>
    <row r="613" spans="1:15" s="104" customFormat="1" ht="19.5" customHeight="1" outlineLevel="2">
      <c r="A613" s="143"/>
      <c r="B613" s="291" t="s">
        <v>2413</v>
      </c>
      <c r="C613" s="220" t="s">
        <v>2432</v>
      </c>
      <c r="D613" s="216" t="s">
        <v>2429</v>
      </c>
      <c r="E613" s="711">
        <v>100</v>
      </c>
      <c r="F613" s="222" t="s">
        <v>1</v>
      </c>
      <c r="G613" s="684" t="s">
        <v>347</v>
      </c>
      <c r="H613" s="229" t="s">
        <v>402</v>
      </c>
      <c r="I613" s="198">
        <v>45280</v>
      </c>
      <c r="J613" s="240" t="s">
        <v>357</v>
      </c>
      <c r="K613" s="240" t="s">
        <v>357</v>
      </c>
      <c r="L613" s="240" t="s">
        <v>357</v>
      </c>
      <c r="M613" s="190">
        <v>45280</v>
      </c>
      <c r="N613" s="240">
        <v>45280</v>
      </c>
      <c r="O613" s="139" t="s">
        <v>358</v>
      </c>
    </row>
    <row r="614" spans="1:15" s="104" customFormat="1" ht="19.5" customHeight="1" outlineLevel="2">
      <c r="A614" s="143"/>
      <c r="B614" s="291" t="s">
        <v>2413</v>
      </c>
      <c r="C614" s="220" t="s">
        <v>2428</v>
      </c>
      <c r="D614" s="216" t="s">
        <v>2429</v>
      </c>
      <c r="E614" s="711">
        <v>100</v>
      </c>
      <c r="F614" s="222" t="s">
        <v>1</v>
      </c>
      <c r="G614" s="684" t="s">
        <v>347</v>
      </c>
      <c r="H614" s="229" t="s">
        <v>402</v>
      </c>
      <c r="I614" s="198">
        <v>45280</v>
      </c>
      <c r="J614" s="240" t="s">
        <v>357</v>
      </c>
      <c r="K614" s="240" t="s">
        <v>357</v>
      </c>
      <c r="L614" s="240" t="s">
        <v>357</v>
      </c>
      <c r="M614" s="190">
        <v>45280</v>
      </c>
      <c r="N614" s="240">
        <v>45280</v>
      </c>
      <c r="O614" s="139" t="s">
        <v>358</v>
      </c>
    </row>
    <row r="615" spans="1:15" s="104" customFormat="1" ht="19.5" customHeight="1" outlineLevel="2">
      <c r="A615" s="143"/>
      <c r="B615" s="318" t="s">
        <v>2413</v>
      </c>
      <c r="C615" s="215" t="s">
        <v>2425</v>
      </c>
      <c r="D615" s="216" t="s">
        <v>3015</v>
      </c>
      <c r="E615" s="679">
        <v>18</v>
      </c>
      <c r="F615" s="216" t="s">
        <v>392</v>
      </c>
      <c r="G615" s="684" t="s">
        <v>465</v>
      </c>
      <c r="H615" s="219" t="s">
        <v>402</v>
      </c>
      <c r="I615" s="199">
        <v>44732</v>
      </c>
      <c r="J615" s="240" t="s">
        <v>357</v>
      </c>
      <c r="K615" s="240" t="s">
        <v>357</v>
      </c>
      <c r="L615" s="240" t="s">
        <v>357</v>
      </c>
      <c r="M615" s="191">
        <v>44732</v>
      </c>
      <c r="N615" s="240">
        <v>44732</v>
      </c>
      <c r="O615" s="139" t="s">
        <v>358</v>
      </c>
    </row>
    <row r="616" spans="1:15" s="104" customFormat="1" ht="19.5" customHeight="1" outlineLevel="2">
      <c r="A616" s="143"/>
      <c r="B616" s="318" t="s">
        <v>2413</v>
      </c>
      <c r="C616" s="215" t="s">
        <v>2425</v>
      </c>
      <c r="D616" s="216" t="s">
        <v>2426</v>
      </c>
      <c r="E616" s="679">
        <v>80</v>
      </c>
      <c r="F616" s="682" t="s">
        <v>392</v>
      </c>
      <c r="G616" s="684" t="s">
        <v>395</v>
      </c>
      <c r="H616" s="688" t="s">
        <v>402</v>
      </c>
      <c r="I616" s="240">
        <v>45326</v>
      </c>
      <c r="J616" s="240" t="s">
        <v>357</v>
      </c>
      <c r="K616" s="240" t="s">
        <v>357</v>
      </c>
      <c r="L616" s="240" t="s">
        <v>357</v>
      </c>
      <c r="M616" s="189">
        <v>45326</v>
      </c>
      <c r="N616" s="240">
        <v>45326</v>
      </c>
      <c r="O616" s="139" t="s">
        <v>358</v>
      </c>
    </row>
    <row r="617" spans="1:15" s="104" customFormat="1" ht="19.5" customHeight="1" outlineLevel="2">
      <c r="A617" s="143"/>
      <c r="B617" s="318" t="s">
        <v>2435</v>
      </c>
      <c r="C617" s="215" t="s">
        <v>2436</v>
      </c>
      <c r="D617" s="216" t="s">
        <v>3016</v>
      </c>
      <c r="E617" s="679">
        <v>20</v>
      </c>
      <c r="F617" s="216" t="s">
        <v>392</v>
      </c>
      <c r="G617" s="684" t="s">
        <v>465</v>
      </c>
      <c r="H617" s="219" t="s">
        <v>402</v>
      </c>
      <c r="I617" s="199">
        <v>44714</v>
      </c>
      <c r="J617" s="240" t="s">
        <v>357</v>
      </c>
      <c r="K617" s="240" t="s">
        <v>357</v>
      </c>
      <c r="L617" s="240" t="s">
        <v>357</v>
      </c>
      <c r="M617" s="191">
        <v>44714</v>
      </c>
      <c r="N617" s="240">
        <v>44714</v>
      </c>
      <c r="O617" s="139" t="s">
        <v>358</v>
      </c>
    </row>
    <row r="618" spans="1:15" s="104" customFormat="1" ht="19.5" customHeight="1" outlineLevel="2">
      <c r="A618" s="143"/>
      <c r="B618" s="318" t="s">
        <v>2435</v>
      </c>
      <c r="C618" s="215" t="s">
        <v>3017</v>
      </c>
      <c r="D618" s="216" t="s">
        <v>3018</v>
      </c>
      <c r="E618" s="679">
        <v>80</v>
      </c>
      <c r="F618" s="216" t="s">
        <v>1</v>
      </c>
      <c r="G618" s="684" t="s">
        <v>347</v>
      </c>
      <c r="H618" s="219">
        <v>2013</v>
      </c>
      <c r="I618" s="686" t="s">
        <v>357</v>
      </c>
      <c r="J618" s="240">
        <v>44585</v>
      </c>
      <c r="K618" s="240">
        <v>44711</v>
      </c>
      <c r="L618" s="240">
        <v>44788</v>
      </c>
      <c r="M618" s="191">
        <v>44788</v>
      </c>
      <c r="N618" s="240">
        <v>44788</v>
      </c>
      <c r="O618" s="139" t="s">
        <v>350</v>
      </c>
    </row>
    <row r="619" spans="1:15" s="104" customFormat="1" ht="19.5" customHeight="1" outlineLevel="2">
      <c r="A619" s="143"/>
      <c r="B619" s="318" t="s">
        <v>2435</v>
      </c>
      <c r="C619" s="215" t="s">
        <v>3019</v>
      </c>
      <c r="D619" s="216" t="s">
        <v>3020</v>
      </c>
      <c r="E619" s="679">
        <v>80</v>
      </c>
      <c r="F619" s="216" t="s">
        <v>1</v>
      </c>
      <c r="G619" s="684" t="s">
        <v>347</v>
      </c>
      <c r="H619" s="219">
        <v>2011</v>
      </c>
      <c r="I619" s="686" t="s">
        <v>357</v>
      </c>
      <c r="J619" s="240">
        <v>44603</v>
      </c>
      <c r="K619" s="240">
        <v>44712</v>
      </c>
      <c r="L619" s="240">
        <v>44712</v>
      </c>
      <c r="M619" s="191">
        <v>44804</v>
      </c>
      <c r="N619" s="240">
        <v>44804</v>
      </c>
      <c r="O619" s="139" t="s">
        <v>350</v>
      </c>
    </row>
    <row r="620" spans="1:15" s="104" customFormat="1" ht="33.75" customHeight="1" outlineLevel="2">
      <c r="A620" s="143"/>
      <c r="B620" s="318" t="s">
        <v>2435</v>
      </c>
      <c r="C620" s="215" t="s">
        <v>2436</v>
      </c>
      <c r="D620" s="216" t="s">
        <v>2437</v>
      </c>
      <c r="E620" s="679">
        <v>80</v>
      </c>
      <c r="F620" s="216" t="s">
        <v>1</v>
      </c>
      <c r="G620" s="684" t="s">
        <v>347</v>
      </c>
      <c r="H620" s="219">
        <v>2013</v>
      </c>
      <c r="I620" s="686" t="s">
        <v>357</v>
      </c>
      <c r="J620" s="240">
        <v>44803</v>
      </c>
      <c r="K620" s="240">
        <v>44803</v>
      </c>
      <c r="L620" s="240">
        <v>44803</v>
      </c>
      <c r="M620" s="191">
        <v>44803</v>
      </c>
      <c r="N620" s="240">
        <v>44803</v>
      </c>
      <c r="O620" s="139" t="s">
        <v>374</v>
      </c>
    </row>
    <row r="621" spans="1:15" s="115" customFormat="1" ht="12" outlineLevel="2">
      <c r="A621" s="142"/>
      <c r="B621" s="698" t="s">
        <v>2435</v>
      </c>
      <c r="C621" s="684" t="s">
        <v>2436</v>
      </c>
      <c r="D621" s="216" t="s">
        <v>2441</v>
      </c>
      <c r="E621" s="683">
        <v>99</v>
      </c>
      <c r="F621" s="684" t="s">
        <v>1</v>
      </c>
      <c r="G621" s="684" t="s">
        <v>347</v>
      </c>
      <c r="H621" s="685" t="s">
        <v>402</v>
      </c>
      <c r="I621" s="686">
        <v>45280</v>
      </c>
      <c r="J621" s="240" t="s">
        <v>357</v>
      </c>
      <c r="K621" s="240" t="s">
        <v>357</v>
      </c>
      <c r="L621" s="240" t="s">
        <v>357</v>
      </c>
      <c r="M621" s="687">
        <v>45280</v>
      </c>
      <c r="N621" s="240">
        <v>45280</v>
      </c>
      <c r="O621" s="139" t="s">
        <v>358</v>
      </c>
    </row>
    <row r="622" spans="1:15" s="115" customFormat="1" ht="12" outlineLevel="2">
      <c r="A622" s="142"/>
      <c r="B622" s="698" t="s">
        <v>2435</v>
      </c>
      <c r="C622" s="684" t="s">
        <v>2444</v>
      </c>
      <c r="D622" s="216" t="s">
        <v>2445</v>
      </c>
      <c r="E622" s="683">
        <v>62</v>
      </c>
      <c r="F622" s="684" t="s">
        <v>1</v>
      </c>
      <c r="G622" s="684" t="s">
        <v>347</v>
      </c>
      <c r="H622" s="685">
        <v>2013</v>
      </c>
      <c r="I622" s="686" t="s">
        <v>357</v>
      </c>
      <c r="J622" s="240">
        <v>44440</v>
      </c>
      <c r="K622" s="240">
        <v>44651</v>
      </c>
      <c r="L622" s="240">
        <v>44651</v>
      </c>
      <c r="M622" s="687">
        <v>44805</v>
      </c>
      <c r="N622" s="240">
        <v>44805</v>
      </c>
      <c r="O622" s="139" t="s">
        <v>358</v>
      </c>
    </row>
    <row r="623" spans="1:15" s="115" customFormat="1" ht="12" outlineLevel="2">
      <c r="A623" s="142"/>
      <c r="B623" s="698" t="s">
        <v>2435</v>
      </c>
      <c r="C623" s="684" t="s">
        <v>2436</v>
      </c>
      <c r="D623" s="216" t="s">
        <v>2450</v>
      </c>
      <c r="E623" s="683">
        <v>70</v>
      </c>
      <c r="F623" s="684" t="s">
        <v>392</v>
      </c>
      <c r="G623" s="684" t="s">
        <v>395</v>
      </c>
      <c r="H623" s="685" t="s">
        <v>402</v>
      </c>
      <c r="I623" s="686">
        <v>45280</v>
      </c>
      <c r="J623" s="240" t="s">
        <v>357</v>
      </c>
      <c r="K623" s="240" t="s">
        <v>357</v>
      </c>
      <c r="L623" s="240" t="s">
        <v>357</v>
      </c>
      <c r="M623" s="687">
        <v>45280</v>
      </c>
      <c r="N623" s="240">
        <v>45280</v>
      </c>
      <c r="O623" s="139" t="s">
        <v>358</v>
      </c>
    </row>
    <row r="624" spans="1:15" s="115" customFormat="1" ht="29.25" outlineLevel="2">
      <c r="A624" s="142"/>
      <c r="B624" s="698" t="s">
        <v>2435</v>
      </c>
      <c r="C624" s="216" t="s">
        <v>506</v>
      </c>
      <c r="D624" s="216" t="s">
        <v>2441</v>
      </c>
      <c r="E624" s="683">
        <v>18</v>
      </c>
      <c r="F624" s="216" t="s">
        <v>1</v>
      </c>
      <c r="G624" s="684" t="s">
        <v>401</v>
      </c>
      <c r="H624" s="689" t="s">
        <v>402</v>
      </c>
      <c r="I624" s="240">
        <v>44952</v>
      </c>
      <c r="J624" s="240" t="s">
        <v>357</v>
      </c>
      <c r="K624" s="240" t="s">
        <v>357</v>
      </c>
      <c r="L624" s="240" t="s">
        <v>357</v>
      </c>
      <c r="M624" s="189">
        <v>44952</v>
      </c>
      <c r="N624" s="240">
        <v>45280</v>
      </c>
      <c r="O624" s="139" t="s">
        <v>358</v>
      </c>
    </row>
    <row r="625" spans="1:15" s="115" customFormat="1" ht="12" outlineLevel="2">
      <c r="A625" s="142"/>
      <c r="B625" s="318" t="s">
        <v>2454</v>
      </c>
      <c r="C625" s="216" t="s">
        <v>506</v>
      </c>
      <c r="D625" s="216" t="s">
        <v>2455</v>
      </c>
      <c r="E625" s="683">
        <v>44</v>
      </c>
      <c r="F625" s="216" t="s">
        <v>1</v>
      </c>
      <c r="G625" s="684" t="s">
        <v>347</v>
      </c>
      <c r="H625" s="688" t="s">
        <v>402</v>
      </c>
      <c r="I625" s="240">
        <v>45317</v>
      </c>
      <c r="J625" s="240" t="s">
        <v>357</v>
      </c>
      <c r="K625" s="240" t="s">
        <v>357</v>
      </c>
      <c r="L625" s="240" t="s">
        <v>357</v>
      </c>
      <c r="M625" s="189">
        <v>45317</v>
      </c>
      <c r="N625" s="240">
        <v>45317</v>
      </c>
      <c r="O625" s="139" t="s">
        <v>358</v>
      </c>
    </row>
    <row r="626" spans="1:15" s="115" customFormat="1" ht="12" outlineLevel="2">
      <c r="A626" s="142"/>
      <c r="B626" s="318" t="s">
        <v>2454</v>
      </c>
      <c r="C626" s="216" t="s">
        <v>506</v>
      </c>
      <c r="D626" s="216" t="s">
        <v>2458</v>
      </c>
      <c r="E626" s="683">
        <v>80</v>
      </c>
      <c r="F626" s="684" t="s">
        <v>392</v>
      </c>
      <c r="G626" s="684" t="s">
        <v>2461</v>
      </c>
      <c r="H626" s="688" t="s">
        <v>402</v>
      </c>
      <c r="I626" s="240">
        <v>45317</v>
      </c>
      <c r="J626" s="240" t="s">
        <v>357</v>
      </c>
      <c r="K626" s="240" t="s">
        <v>357</v>
      </c>
      <c r="L626" s="240" t="s">
        <v>357</v>
      </c>
      <c r="M626" s="189">
        <v>45317</v>
      </c>
      <c r="N626" s="240">
        <v>45317</v>
      </c>
      <c r="O626" s="139" t="s">
        <v>358</v>
      </c>
    </row>
    <row r="627" spans="1:15" s="104" customFormat="1" ht="18.600000000000001" customHeight="1" outlineLevel="2">
      <c r="A627" s="143"/>
      <c r="B627" s="318" t="s">
        <v>2454</v>
      </c>
      <c r="C627" s="215" t="s">
        <v>3021</v>
      </c>
      <c r="D627" s="216" t="s">
        <v>3022</v>
      </c>
      <c r="E627" s="679">
        <v>27</v>
      </c>
      <c r="F627" s="216" t="s">
        <v>1</v>
      </c>
      <c r="G627" s="684" t="s">
        <v>371</v>
      </c>
      <c r="H627" s="219">
        <v>2013</v>
      </c>
      <c r="I627" s="686" t="s">
        <v>357</v>
      </c>
      <c r="J627" s="240">
        <v>44431</v>
      </c>
      <c r="K627" s="240">
        <v>44538</v>
      </c>
      <c r="L627" s="240">
        <v>44565</v>
      </c>
      <c r="M627" s="191">
        <v>44679</v>
      </c>
      <c r="N627" s="240">
        <v>44679</v>
      </c>
      <c r="O627" s="139" t="s">
        <v>350</v>
      </c>
    </row>
    <row r="628" spans="1:15" s="115" customFormat="1" ht="18.600000000000001" customHeight="1" outlineLevel="2">
      <c r="A628" s="142"/>
      <c r="B628" s="680" t="s">
        <v>2462</v>
      </c>
      <c r="C628" s="681" t="s">
        <v>3023</v>
      </c>
      <c r="D628" s="216" t="s">
        <v>3024</v>
      </c>
      <c r="E628" s="683">
        <v>13</v>
      </c>
      <c r="F628" s="684" t="s">
        <v>392</v>
      </c>
      <c r="G628" s="684" t="s">
        <v>465</v>
      </c>
      <c r="H628" s="685" t="s">
        <v>402</v>
      </c>
      <c r="I628" s="686">
        <v>44732</v>
      </c>
      <c r="J628" s="240" t="s">
        <v>357</v>
      </c>
      <c r="K628" s="240" t="s">
        <v>357</v>
      </c>
      <c r="L628" s="240" t="s">
        <v>357</v>
      </c>
      <c r="M628" s="687">
        <v>44732</v>
      </c>
      <c r="N628" s="240">
        <v>44732</v>
      </c>
      <c r="O628" s="139" t="s">
        <v>358</v>
      </c>
    </row>
    <row r="629" spans="1:15" s="115" customFormat="1" ht="18.600000000000001" customHeight="1" outlineLevel="2">
      <c r="A629" s="142"/>
      <c r="B629" s="680" t="s">
        <v>2462</v>
      </c>
      <c r="C629" s="681" t="s">
        <v>2463</v>
      </c>
      <c r="D629" s="216" t="s">
        <v>2464</v>
      </c>
      <c r="E629" s="683">
        <v>100</v>
      </c>
      <c r="F629" s="684" t="s">
        <v>392</v>
      </c>
      <c r="G629" s="684" t="s">
        <v>395</v>
      </c>
      <c r="H629" s="688" t="s">
        <v>402</v>
      </c>
      <c r="I629" s="240">
        <v>45317</v>
      </c>
      <c r="J629" s="240" t="s">
        <v>357</v>
      </c>
      <c r="K629" s="240" t="s">
        <v>357</v>
      </c>
      <c r="L629" s="240" t="s">
        <v>357</v>
      </c>
      <c r="M629" s="189">
        <v>45317</v>
      </c>
      <c r="N629" s="240">
        <v>45317</v>
      </c>
      <c r="O629" s="139" t="s">
        <v>358</v>
      </c>
    </row>
    <row r="630" spans="1:15" s="115" customFormat="1" ht="18.600000000000001" customHeight="1" outlineLevel="2">
      <c r="A630" s="142"/>
      <c r="B630" s="680" t="s">
        <v>2474</v>
      </c>
      <c r="C630" s="681" t="s">
        <v>3025</v>
      </c>
      <c r="D630" s="216" t="s">
        <v>3026</v>
      </c>
      <c r="E630" s="683">
        <v>20</v>
      </c>
      <c r="F630" s="684" t="s">
        <v>392</v>
      </c>
      <c r="G630" s="684" t="s">
        <v>465</v>
      </c>
      <c r="H630" s="689" t="s">
        <v>402</v>
      </c>
      <c r="I630" s="156">
        <v>44768</v>
      </c>
      <c r="J630" s="240" t="s">
        <v>357</v>
      </c>
      <c r="K630" s="240" t="s">
        <v>357</v>
      </c>
      <c r="L630" s="240" t="s">
        <v>357</v>
      </c>
      <c r="M630" s="157">
        <v>44768</v>
      </c>
      <c r="N630" s="240">
        <v>44768</v>
      </c>
      <c r="O630" s="139" t="s">
        <v>358</v>
      </c>
    </row>
    <row r="631" spans="1:15" s="115" customFormat="1" ht="18.600000000000001" customHeight="1" outlineLevel="2">
      <c r="A631" s="142"/>
      <c r="B631" s="680" t="s">
        <v>2474</v>
      </c>
      <c r="C631" s="681" t="s">
        <v>3025</v>
      </c>
      <c r="D631" s="216" t="s">
        <v>3027</v>
      </c>
      <c r="E631" s="683">
        <v>20</v>
      </c>
      <c r="F631" s="684" t="s">
        <v>392</v>
      </c>
      <c r="G631" s="684" t="s">
        <v>465</v>
      </c>
      <c r="H631" s="689" t="s">
        <v>402</v>
      </c>
      <c r="I631" s="156">
        <v>44768</v>
      </c>
      <c r="J631" s="240" t="s">
        <v>357</v>
      </c>
      <c r="K631" s="240" t="s">
        <v>357</v>
      </c>
      <c r="L631" s="240" t="s">
        <v>357</v>
      </c>
      <c r="M631" s="157">
        <v>44768</v>
      </c>
      <c r="N631" s="240">
        <v>44768</v>
      </c>
      <c r="O631" s="139" t="s">
        <v>358</v>
      </c>
    </row>
    <row r="632" spans="1:15" s="115" customFormat="1" ht="18.600000000000001" customHeight="1" outlineLevel="2">
      <c r="A632" s="142"/>
      <c r="B632" s="680" t="s">
        <v>2474</v>
      </c>
      <c r="C632" s="681" t="s">
        <v>3025</v>
      </c>
      <c r="D632" s="216" t="s">
        <v>3028</v>
      </c>
      <c r="E632" s="683">
        <v>20</v>
      </c>
      <c r="F632" s="684" t="s">
        <v>392</v>
      </c>
      <c r="G632" s="684" t="s">
        <v>465</v>
      </c>
      <c r="H632" s="689" t="s">
        <v>402</v>
      </c>
      <c r="I632" s="156">
        <v>44768</v>
      </c>
      <c r="J632" s="240" t="s">
        <v>357</v>
      </c>
      <c r="K632" s="240" t="s">
        <v>357</v>
      </c>
      <c r="L632" s="240" t="s">
        <v>357</v>
      </c>
      <c r="M632" s="157">
        <v>44768</v>
      </c>
      <c r="N632" s="240">
        <v>44768</v>
      </c>
      <c r="O632" s="139" t="s">
        <v>358</v>
      </c>
    </row>
    <row r="633" spans="1:15" s="115" customFormat="1" ht="18.600000000000001" customHeight="1" outlineLevel="2">
      <c r="A633" s="142"/>
      <c r="B633" s="680" t="s">
        <v>2474</v>
      </c>
      <c r="C633" s="681" t="s">
        <v>2475</v>
      </c>
      <c r="D633" s="216" t="s">
        <v>2476</v>
      </c>
      <c r="E633" s="683">
        <v>100</v>
      </c>
      <c r="F633" s="684" t="s">
        <v>392</v>
      </c>
      <c r="G633" s="684" t="s">
        <v>395</v>
      </c>
      <c r="H633" s="685" t="s">
        <v>402</v>
      </c>
      <c r="I633" s="686">
        <v>45280</v>
      </c>
      <c r="J633" s="240" t="s">
        <v>357</v>
      </c>
      <c r="K633" s="240" t="s">
        <v>357</v>
      </c>
      <c r="L633" s="240" t="s">
        <v>357</v>
      </c>
      <c r="M633" s="687">
        <v>45280</v>
      </c>
      <c r="N633" s="240">
        <v>45280</v>
      </c>
      <c r="O633" s="139" t="s">
        <v>358</v>
      </c>
    </row>
    <row r="634" spans="1:15" s="115" customFormat="1" ht="18.600000000000001" customHeight="1" outlineLevel="2">
      <c r="A634" s="142"/>
      <c r="B634" s="680" t="s">
        <v>2474</v>
      </c>
      <c r="C634" s="681" t="s">
        <v>3029</v>
      </c>
      <c r="D634" s="216" t="s">
        <v>3030</v>
      </c>
      <c r="E634" s="683">
        <v>7</v>
      </c>
      <c r="F634" s="684" t="s">
        <v>392</v>
      </c>
      <c r="G634" s="684" t="s">
        <v>465</v>
      </c>
      <c r="H634" s="685" t="s">
        <v>402</v>
      </c>
      <c r="I634" s="686">
        <v>44732</v>
      </c>
      <c r="J634" s="240" t="s">
        <v>357</v>
      </c>
      <c r="K634" s="240" t="s">
        <v>357</v>
      </c>
      <c r="L634" s="240" t="s">
        <v>357</v>
      </c>
      <c r="M634" s="687">
        <v>44732</v>
      </c>
      <c r="N634" s="240">
        <v>44732</v>
      </c>
      <c r="O634" s="139" t="s">
        <v>358</v>
      </c>
    </row>
    <row r="635" spans="1:15" s="115" customFormat="1" ht="18.600000000000001" customHeight="1" outlineLevel="2">
      <c r="A635" s="142"/>
      <c r="B635" s="680" t="s">
        <v>2474</v>
      </c>
      <c r="C635" s="681" t="s">
        <v>2475</v>
      </c>
      <c r="D635" s="216" t="s">
        <v>2480</v>
      </c>
      <c r="E635" s="683">
        <v>100</v>
      </c>
      <c r="F635" s="684" t="s">
        <v>392</v>
      </c>
      <c r="G635" s="684" t="s">
        <v>395</v>
      </c>
      <c r="H635" s="685" t="s">
        <v>402</v>
      </c>
      <c r="I635" s="686">
        <v>45280</v>
      </c>
      <c r="J635" s="240" t="s">
        <v>357</v>
      </c>
      <c r="K635" s="240" t="s">
        <v>357</v>
      </c>
      <c r="L635" s="240" t="s">
        <v>357</v>
      </c>
      <c r="M635" s="687">
        <v>45280</v>
      </c>
      <c r="N635" s="240">
        <v>45280</v>
      </c>
      <c r="O635" s="139" t="s">
        <v>358</v>
      </c>
    </row>
    <row r="636" spans="1:15" s="115" customFormat="1" ht="18.600000000000001" customHeight="1" outlineLevel="2">
      <c r="A636" s="142"/>
      <c r="B636" s="680" t="s">
        <v>2474</v>
      </c>
      <c r="C636" s="681" t="s">
        <v>2475</v>
      </c>
      <c r="D636" s="216" t="s">
        <v>3031</v>
      </c>
      <c r="E636" s="683">
        <v>13</v>
      </c>
      <c r="F636" s="684" t="s">
        <v>392</v>
      </c>
      <c r="G636" s="684" t="s">
        <v>699</v>
      </c>
      <c r="H636" s="685" t="s">
        <v>402</v>
      </c>
      <c r="I636" s="686">
        <v>44732</v>
      </c>
      <c r="J636" s="240" t="s">
        <v>357</v>
      </c>
      <c r="K636" s="240" t="s">
        <v>357</v>
      </c>
      <c r="L636" s="240" t="s">
        <v>357</v>
      </c>
      <c r="M636" s="687">
        <v>44732</v>
      </c>
      <c r="N636" s="240">
        <v>44732</v>
      </c>
      <c r="O636" s="139" t="s">
        <v>358</v>
      </c>
    </row>
    <row r="637" spans="1:15" s="115" customFormat="1" ht="18.600000000000001" customHeight="1" outlineLevel="2">
      <c r="A637" s="142"/>
      <c r="B637" s="680" t="s">
        <v>2487</v>
      </c>
      <c r="C637" s="216" t="s">
        <v>2488</v>
      </c>
      <c r="D637" s="216" t="s">
        <v>2489</v>
      </c>
      <c r="E637" s="683">
        <v>18</v>
      </c>
      <c r="F637" s="684" t="s">
        <v>1</v>
      </c>
      <c r="G637" s="684" t="s">
        <v>401</v>
      </c>
      <c r="H637" s="685" t="s">
        <v>402</v>
      </c>
      <c r="I637" s="686">
        <v>44915</v>
      </c>
      <c r="J637" s="240" t="s">
        <v>357</v>
      </c>
      <c r="K637" s="240" t="s">
        <v>357</v>
      </c>
      <c r="L637" s="240" t="s">
        <v>357</v>
      </c>
      <c r="M637" s="687">
        <v>44915</v>
      </c>
      <c r="N637" s="240">
        <v>44915</v>
      </c>
      <c r="O637" s="139" t="s">
        <v>358</v>
      </c>
    </row>
    <row r="638" spans="1:15" s="104" customFormat="1" ht="19.5" customHeight="1" outlineLevel="2">
      <c r="A638" s="143"/>
      <c r="B638" s="318" t="s">
        <v>2487</v>
      </c>
      <c r="C638" s="215" t="s">
        <v>2493</v>
      </c>
      <c r="D638" s="216" t="s">
        <v>2494</v>
      </c>
      <c r="E638" s="679">
        <v>80</v>
      </c>
      <c r="F638" s="216" t="s">
        <v>1</v>
      </c>
      <c r="G638" s="684" t="s">
        <v>347</v>
      </c>
      <c r="H638" s="219">
        <v>2013</v>
      </c>
      <c r="I638" s="686" t="s">
        <v>357</v>
      </c>
      <c r="J638" s="240">
        <v>44702</v>
      </c>
      <c r="K638" s="240">
        <v>44802</v>
      </c>
      <c r="L638" s="240">
        <v>44802</v>
      </c>
      <c r="M638" s="191">
        <v>44802</v>
      </c>
      <c r="N638" s="240">
        <v>44802</v>
      </c>
      <c r="O638" s="139" t="s">
        <v>374</v>
      </c>
    </row>
    <row r="639" spans="1:15" s="104" customFormat="1" ht="19.5" customHeight="1" outlineLevel="2">
      <c r="A639" s="143"/>
      <c r="B639" s="318" t="s">
        <v>2487</v>
      </c>
      <c r="C639" s="215" t="s">
        <v>2498</v>
      </c>
      <c r="D639" s="216" t="s">
        <v>2499</v>
      </c>
      <c r="E639" s="679">
        <v>80</v>
      </c>
      <c r="F639" s="216" t="s">
        <v>392</v>
      </c>
      <c r="G639" s="684" t="s">
        <v>395</v>
      </c>
      <c r="H639" s="219" t="s">
        <v>348</v>
      </c>
      <c r="I639" s="240">
        <v>44605</v>
      </c>
      <c r="J639" s="240">
        <v>44743</v>
      </c>
      <c r="K639" s="240">
        <v>44743</v>
      </c>
      <c r="L639" s="240">
        <v>44743</v>
      </c>
      <c r="M639" s="191">
        <v>44743</v>
      </c>
      <c r="N639" s="240">
        <v>44834</v>
      </c>
      <c r="O639" s="139" t="s">
        <v>374</v>
      </c>
    </row>
    <row r="640" spans="1:15" s="104" customFormat="1" ht="19.5" customHeight="1" outlineLevel="2">
      <c r="A640" s="143"/>
      <c r="B640" s="323" t="s">
        <v>2487</v>
      </c>
      <c r="C640" s="215" t="s">
        <v>2498</v>
      </c>
      <c r="D640" s="216" t="s">
        <v>2503</v>
      </c>
      <c r="E640" s="679">
        <v>80</v>
      </c>
      <c r="F640" s="216" t="s">
        <v>1</v>
      </c>
      <c r="G640" s="684" t="s">
        <v>347</v>
      </c>
      <c r="H640" s="219">
        <v>2013</v>
      </c>
      <c r="I640" s="686" t="s">
        <v>357</v>
      </c>
      <c r="J640" s="240">
        <v>44862</v>
      </c>
      <c r="K640" s="240">
        <v>44862</v>
      </c>
      <c r="L640" s="240">
        <v>44862</v>
      </c>
      <c r="M640" s="191">
        <v>45107</v>
      </c>
      <c r="N640" s="240">
        <v>45107</v>
      </c>
      <c r="O640" s="139" t="s">
        <v>374</v>
      </c>
    </row>
    <row r="641" spans="1:15" s="104" customFormat="1" ht="19.5" customHeight="1" outlineLevel="2">
      <c r="A641" s="143"/>
      <c r="B641" s="405" t="s">
        <v>2487</v>
      </c>
      <c r="C641" s="216" t="s">
        <v>3032</v>
      </c>
      <c r="D641" s="216" t="s">
        <v>3033</v>
      </c>
      <c r="E641" s="679">
        <v>60</v>
      </c>
      <c r="F641" s="216" t="s">
        <v>1</v>
      </c>
      <c r="G641" s="684" t="s">
        <v>347</v>
      </c>
      <c r="H641" s="219">
        <v>2013</v>
      </c>
      <c r="I641" s="686" t="s">
        <v>357</v>
      </c>
      <c r="J641" s="240">
        <v>44473</v>
      </c>
      <c r="K641" s="240">
        <v>44576</v>
      </c>
      <c r="L641" s="240">
        <v>44620</v>
      </c>
      <c r="M641" s="191">
        <v>44712</v>
      </c>
      <c r="N641" s="240">
        <v>44712</v>
      </c>
      <c r="O641" s="139" t="s">
        <v>350</v>
      </c>
    </row>
    <row r="642" spans="1:15" s="115" customFormat="1" ht="19.5" customHeight="1" outlineLevel="2">
      <c r="A642" s="142"/>
      <c r="B642" s="698" t="s">
        <v>2507</v>
      </c>
      <c r="C642" s="216" t="s">
        <v>1220</v>
      </c>
      <c r="D642" s="216" t="s">
        <v>1221</v>
      </c>
      <c r="E642" s="683">
        <v>7</v>
      </c>
      <c r="F642" s="684" t="s">
        <v>1</v>
      </c>
      <c r="G642" s="684" t="s">
        <v>371</v>
      </c>
      <c r="H642" s="685" t="s">
        <v>372</v>
      </c>
      <c r="I642" s="240">
        <v>45161</v>
      </c>
      <c r="J642" s="240" t="s">
        <v>357</v>
      </c>
      <c r="K642" s="240" t="s">
        <v>357</v>
      </c>
      <c r="L642" s="240">
        <v>44592</v>
      </c>
      <c r="M642" s="687">
        <v>44651</v>
      </c>
      <c r="N642" s="240">
        <v>44634</v>
      </c>
      <c r="O642" s="139" t="s">
        <v>350</v>
      </c>
    </row>
    <row r="643" spans="1:15" s="115" customFormat="1" ht="19.5" customHeight="1" outlineLevel="2">
      <c r="A643" s="142"/>
      <c r="B643" s="698" t="s">
        <v>2507</v>
      </c>
      <c r="C643" s="684" t="s">
        <v>2508</v>
      </c>
      <c r="D643" s="216" t="s">
        <v>2509</v>
      </c>
      <c r="E643" s="683">
        <v>21</v>
      </c>
      <c r="F643" s="684" t="s">
        <v>1</v>
      </c>
      <c r="G643" s="684" t="s">
        <v>371</v>
      </c>
      <c r="H643" s="685" t="s">
        <v>372</v>
      </c>
      <c r="I643" s="240">
        <v>45161</v>
      </c>
      <c r="J643" s="240" t="s">
        <v>357</v>
      </c>
      <c r="K643" s="240" t="s">
        <v>357</v>
      </c>
      <c r="L643" s="240">
        <v>44866</v>
      </c>
      <c r="M643" s="687">
        <v>44879</v>
      </c>
      <c r="N643" s="240">
        <v>44879</v>
      </c>
      <c r="O643" s="139" t="s">
        <v>374</v>
      </c>
    </row>
    <row r="644" spans="1:15" s="104" customFormat="1" ht="19.5" customHeight="1" outlineLevel="2">
      <c r="A644" s="143"/>
      <c r="B644" s="323" t="s">
        <v>2507</v>
      </c>
      <c r="C644" s="216" t="s">
        <v>2513</v>
      </c>
      <c r="D644" s="216" t="s">
        <v>2514</v>
      </c>
      <c r="E644" s="678">
        <v>100</v>
      </c>
      <c r="F644" s="216" t="s">
        <v>392</v>
      </c>
      <c r="G644" s="684" t="s">
        <v>395</v>
      </c>
      <c r="H644" s="219" t="s">
        <v>402</v>
      </c>
      <c r="I644" s="199">
        <v>45280</v>
      </c>
      <c r="J644" s="240" t="s">
        <v>357</v>
      </c>
      <c r="K644" s="240" t="s">
        <v>357</v>
      </c>
      <c r="L644" s="240" t="s">
        <v>357</v>
      </c>
      <c r="M644" s="191">
        <v>45280</v>
      </c>
      <c r="N644" s="240">
        <v>45280</v>
      </c>
      <c r="O644" s="139" t="s">
        <v>358</v>
      </c>
    </row>
    <row r="645" spans="1:15" s="104" customFormat="1" ht="19.5" customHeight="1">
      <c r="A645" s="143"/>
      <c r="B645" s="404" t="s">
        <v>2507</v>
      </c>
      <c r="C645" s="216" t="s">
        <v>2517</v>
      </c>
      <c r="D645" s="216" t="s">
        <v>2518</v>
      </c>
      <c r="E645" s="711">
        <v>100</v>
      </c>
      <c r="F645" s="222" t="s">
        <v>392</v>
      </c>
      <c r="G645" s="684" t="s">
        <v>395</v>
      </c>
      <c r="H645" s="229" t="s">
        <v>402</v>
      </c>
      <c r="I645" s="198">
        <v>45280</v>
      </c>
      <c r="J645" s="240" t="s">
        <v>357</v>
      </c>
      <c r="K645" s="240" t="s">
        <v>357</v>
      </c>
      <c r="L645" s="240" t="s">
        <v>357</v>
      </c>
      <c r="M645" s="190">
        <v>45280</v>
      </c>
      <c r="N645" s="240">
        <v>45280</v>
      </c>
      <c r="O645" s="139" t="s">
        <v>358</v>
      </c>
    </row>
    <row r="646" spans="1:15" s="115" customFormat="1" ht="19.5" customHeight="1">
      <c r="A646" s="142"/>
      <c r="B646" s="710" t="s">
        <v>2522</v>
      </c>
      <c r="C646" s="743" t="s">
        <v>2523</v>
      </c>
      <c r="D646" s="216" t="s">
        <v>2524</v>
      </c>
      <c r="E646" s="706">
        <v>40</v>
      </c>
      <c r="F646" s="682" t="s">
        <v>1</v>
      </c>
      <c r="G646" s="684" t="s">
        <v>401</v>
      </c>
      <c r="H646" s="688" t="s">
        <v>402</v>
      </c>
      <c r="I646" s="707">
        <v>44915</v>
      </c>
      <c r="J646" s="240" t="s">
        <v>357</v>
      </c>
      <c r="K646" s="240" t="s">
        <v>357</v>
      </c>
      <c r="L646" s="240" t="s">
        <v>357</v>
      </c>
      <c r="M646" s="708">
        <v>44915</v>
      </c>
      <c r="N646" s="240">
        <v>44915</v>
      </c>
      <c r="O646" s="139" t="s">
        <v>358</v>
      </c>
    </row>
    <row r="647" spans="1:15" s="115" customFormat="1" ht="19.5" customHeight="1">
      <c r="A647" s="142"/>
      <c r="B647" s="718" t="s">
        <v>2522</v>
      </c>
      <c r="C647" s="744" t="s">
        <v>2523</v>
      </c>
      <c r="D647" s="216" t="s">
        <v>2524</v>
      </c>
      <c r="E647" s="700">
        <v>5</v>
      </c>
      <c r="F647" s="684" t="s">
        <v>1</v>
      </c>
      <c r="G647" s="684" t="s">
        <v>401</v>
      </c>
      <c r="H647" s="685" t="s">
        <v>402</v>
      </c>
      <c r="I647" s="686">
        <v>44915</v>
      </c>
      <c r="J647" s="240" t="s">
        <v>357</v>
      </c>
      <c r="K647" s="240" t="s">
        <v>357</v>
      </c>
      <c r="L647" s="240" t="s">
        <v>357</v>
      </c>
      <c r="M647" s="687">
        <v>44915</v>
      </c>
      <c r="N647" s="240">
        <v>44915</v>
      </c>
      <c r="O647" s="139" t="s">
        <v>358</v>
      </c>
    </row>
    <row r="648" spans="1:15" s="115" customFormat="1" ht="19.5" customHeight="1">
      <c r="A648" s="142"/>
      <c r="B648" s="718" t="s">
        <v>2522</v>
      </c>
      <c r="C648" s="744" t="s">
        <v>2523</v>
      </c>
      <c r="D648" s="216" t="s">
        <v>3034</v>
      </c>
      <c r="E648" s="700">
        <v>60</v>
      </c>
      <c r="F648" s="684" t="s">
        <v>1</v>
      </c>
      <c r="G648" s="684" t="s">
        <v>347</v>
      </c>
      <c r="H648" s="685">
        <v>2013</v>
      </c>
      <c r="I648" s="686" t="s">
        <v>357</v>
      </c>
      <c r="J648" s="240">
        <v>44494</v>
      </c>
      <c r="K648" s="240">
        <v>44651</v>
      </c>
      <c r="L648" s="240">
        <v>44651</v>
      </c>
      <c r="M648" s="687">
        <v>44669</v>
      </c>
      <c r="N648" s="240">
        <v>44669</v>
      </c>
      <c r="O648" s="139" t="s">
        <v>350</v>
      </c>
    </row>
    <row r="649" spans="1:15" s="104" customFormat="1" ht="19.5" customHeight="1">
      <c r="A649" s="143"/>
      <c r="B649" s="405" t="s">
        <v>2522</v>
      </c>
      <c r="C649" s="744" t="s">
        <v>2523</v>
      </c>
      <c r="D649" s="216" t="s">
        <v>2531</v>
      </c>
      <c r="E649" s="678">
        <v>20</v>
      </c>
      <c r="F649" s="216" t="s">
        <v>1</v>
      </c>
      <c r="G649" s="684" t="s">
        <v>465</v>
      </c>
      <c r="H649" s="219" t="s">
        <v>402</v>
      </c>
      <c r="I649" s="199">
        <v>44714</v>
      </c>
      <c r="J649" s="240" t="s">
        <v>357</v>
      </c>
      <c r="K649" s="240" t="s">
        <v>357</v>
      </c>
      <c r="L649" s="240" t="s">
        <v>357</v>
      </c>
      <c r="M649" s="191">
        <v>44714</v>
      </c>
      <c r="N649" s="240">
        <v>44714</v>
      </c>
      <c r="O649" s="139" t="s">
        <v>358</v>
      </c>
    </row>
    <row r="650" spans="1:15" s="115" customFormat="1" ht="19.5" customHeight="1">
      <c r="A650" s="142"/>
      <c r="B650" s="718" t="s">
        <v>2522</v>
      </c>
      <c r="C650" s="216" t="s">
        <v>2535</v>
      </c>
      <c r="D650" s="217" t="s">
        <v>2536</v>
      </c>
      <c r="E650" s="683">
        <v>70</v>
      </c>
      <c r="F650" s="684" t="s">
        <v>1</v>
      </c>
      <c r="G650" s="684" t="s">
        <v>347</v>
      </c>
      <c r="H650" s="685" t="s">
        <v>402</v>
      </c>
      <c r="I650" s="686">
        <v>45280</v>
      </c>
      <c r="J650" s="240" t="s">
        <v>357</v>
      </c>
      <c r="K650" s="240" t="s">
        <v>357</v>
      </c>
      <c r="L650" s="240" t="s">
        <v>357</v>
      </c>
      <c r="M650" s="687">
        <v>45280</v>
      </c>
      <c r="N650" s="240">
        <v>45280</v>
      </c>
      <c r="O650" s="139" t="s">
        <v>358</v>
      </c>
    </row>
    <row r="651" spans="1:15" s="104" customFormat="1" ht="25.35" customHeight="1" outlineLevel="2">
      <c r="A651" s="143"/>
      <c r="B651" s="323" t="s">
        <v>2540</v>
      </c>
      <c r="C651" s="216" t="s">
        <v>2541</v>
      </c>
      <c r="D651" s="216" t="s">
        <v>2542</v>
      </c>
      <c r="E651" s="679">
        <v>80</v>
      </c>
      <c r="F651" s="216" t="s">
        <v>1</v>
      </c>
      <c r="G651" s="684" t="s">
        <v>347</v>
      </c>
      <c r="H651" s="219">
        <v>2013</v>
      </c>
      <c r="I651" s="686" t="s">
        <v>357</v>
      </c>
      <c r="J651" s="240">
        <v>44865</v>
      </c>
      <c r="K651" s="240">
        <v>44865</v>
      </c>
      <c r="L651" s="240">
        <v>44865</v>
      </c>
      <c r="M651" s="191">
        <v>44942</v>
      </c>
      <c r="N651" s="240">
        <v>44942</v>
      </c>
      <c r="O651" s="139" t="s">
        <v>374</v>
      </c>
    </row>
    <row r="652" spans="1:15" s="104" customFormat="1" ht="19.5" customHeight="1" outlineLevel="2">
      <c r="A652" s="143"/>
      <c r="B652" s="323" t="s">
        <v>2540</v>
      </c>
      <c r="C652" s="216" t="s">
        <v>2546</v>
      </c>
      <c r="D652" s="216" t="s">
        <v>2547</v>
      </c>
      <c r="E652" s="679">
        <v>80</v>
      </c>
      <c r="F652" s="216" t="s">
        <v>1</v>
      </c>
      <c r="G652" s="684" t="s">
        <v>347</v>
      </c>
      <c r="H652" s="219" t="s">
        <v>372</v>
      </c>
      <c r="I652" s="240">
        <v>45161</v>
      </c>
      <c r="J652" s="240" t="s">
        <v>357</v>
      </c>
      <c r="K652" s="240" t="s">
        <v>357</v>
      </c>
      <c r="L652" s="240">
        <v>45017</v>
      </c>
      <c r="M652" s="191">
        <v>45017</v>
      </c>
      <c r="N652" s="240">
        <v>45017</v>
      </c>
      <c r="O652" s="139" t="s">
        <v>374</v>
      </c>
    </row>
    <row r="653" spans="1:15" s="104" customFormat="1" ht="19.5" customHeight="1" outlineLevel="2">
      <c r="A653" s="143"/>
      <c r="B653" s="323" t="s">
        <v>2540</v>
      </c>
      <c r="C653" s="216" t="s">
        <v>2546</v>
      </c>
      <c r="D653" s="216" t="s">
        <v>2551</v>
      </c>
      <c r="E653" s="679">
        <v>80</v>
      </c>
      <c r="F653" s="216" t="s">
        <v>1</v>
      </c>
      <c r="G653" s="684" t="s">
        <v>347</v>
      </c>
      <c r="H653" s="219" t="s">
        <v>372</v>
      </c>
      <c r="I653" s="240">
        <v>45161</v>
      </c>
      <c r="J653" s="240" t="s">
        <v>357</v>
      </c>
      <c r="K653" s="240" t="s">
        <v>357</v>
      </c>
      <c r="L653" s="240">
        <v>45047</v>
      </c>
      <c r="M653" s="191">
        <v>45047</v>
      </c>
      <c r="N653" s="240">
        <v>45047</v>
      </c>
      <c r="O653" s="139" t="s">
        <v>358</v>
      </c>
    </row>
    <row r="654" spans="1:15" s="104" customFormat="1" ht="19.5" customHeight="1" outlineLevel="2">
      <c r="A654" s="143"/>
      <c r="B654" s="323" t="s">
        <v>2540</v>
      </c>
      <c r="C654" s="216" t="s">
        <v>2541</v>
      </c>
      <c r="D654" s="216" t="s">
        <v>2554</v>
      </c>
      <c r="E654" s="679">
        <v>80</v>
      </c>
      <c r="F654" s="216" t="s">
        <v>392</v>
      </c>
      <c r="G654" s="684" t="s">
        <v>395</v>
      </c>
      <c r="H654" s="219" t="s">
        <v>372</v>
      </c>
      <c r="I654" s="240">
        <v>45161</v>
      </c>
      <c r="J654" s="240" t="s">
        <v>357</v>
      </c>
      <c r="K654" s="240" t="s">
        <v>357</v>
      </c>
      <c r="L654" s="240">
        <v>44805</v>
      </c>
      <c r="M654" s="191">
        <v>44900</v>
      </c>
      <c r="N654" s="240">
        <v>44900</v>
      </c>
      <c r="O654" s="139" t="s">
        <v>358</v>
      </c>
    </row>
    <row r="655" spans="1:15" s="104" customFormat="1" ht="19.5" customHeight="1" outlineLevel="2">
      <c r="A655" s="143"/>
      <c r="B655" s="323" t="s">
        <v>2540</v>
      </c>
      <c r="C655" s="216" t="s">
        <v>2558</v>
      </c>
      <c r="D655" s="216" t="s">
        <v>2559</v>
      </c>
      <c r="E655" s="679">
        <v>80</v>
      </c>
      <c r="F655" s="216" t="s">
        <v>392</v>
      </c>
      <c r="G655" s="684" t="s">
        <v>395</v>
      </c>
      <c r="H655" s="219" t="s">
        <v>372</v>
      </c>
      <c r="I655" s="240">
        <v>45161</v>
      </c>
      <c r="J655" s="240" t="s">
        <v>357</v>
      </c>
      <c r="K655" s="240" t="s">
        <v>357</v>
      </c>
      <c r="L655" s="240">
        <v>45170</v>
      </c>
      <c r="M655" s="191">
        <v>45161</v>
      </c>
      <c r="N655" s="240">
        <v>45161</v>
      </c>
      <c r="O655" s="139" t="s">
        <v>358</v>
      </c>
    </row>
    <row r="656" spans="1:15" s="104" customFormat="1" ht="19.5" customHeight="1" outlineLevel="2">
      <c r="A656" s="143"/>
      <c r="B656" s="323" t="s">
        <v>2540</v>
      </c>
      <c r="C656" s="216" t="s">
        <v>2541</v>
      </c>
      <c r="D656" s="216" t="s">
        <v>3035</v>
      </c>
      <c r="E656" s="679">
        <v>80</v>
      </c>
      <c r="F656" s="216" t="s">
        <v>392</v>
      </c>
      <c r="G656" s="684" t="s">
        <v>395</v>
      </c>
      <c r="H656" s="219" t="s">
        <v>372</v>
      </c>
      <c r="I656" s="240">
        <v>45161</v>
      </c>
      <c r="J656" s="240" t="s">
        <v>357</v>
      </c>
      <c r="K656" s="240" t="s">
        <v>357</v>
      </c>
      <c r="L656" s="240">
        <v>44804</v>
      </c>
      <c r="M656" s="191">
        <v>44680</v>
      </c>
      <c r="N656" s="240">
        <v>44680</v>
      </c>
      <c r="O656" s="139" t="s">
        <v>374</v>
      </c>
    </row>
    <row r="657" spans="1:15" s="115" customFormat="1" ht="19.5" customHeight="1" outlineLevel="2">
      <c r="A657" s="142"/>
      <c r="B657" s="698" t="s">
        <v>2563</v>
      </c>
      <c r="C657" s="684" t="s">
        <v>2564</v>
      </c>
      <c r="D657" s="217" t="s">
        <v>2565</v>
      </c>
      <c r="E657" s="683">
        <v>70</v>
      </c>
      <c r="F657" s="684" t="s">
        <v>1</v>
      </c>
      <c r="G657" s="684" t="s">
        <v>347</v>
      </c>
      <c r="H657" s="685">
        <v>2013</v>
      </c>
      <c r="I657" s="686" t="s">
        <v>357</v>
      </c>
      <c r="J657" s="240">
        <v>44449</v>
      </c>
      <c r="K657" s="240">
        <v>44651</v>
      </c>
      <c r="L657" s="240">
        <v>44743</v>
      </c>
      <c r="M657" s="687">
        <v>44743</v>
      </c>
      <c r="N657" s="240">
        <v>44743</v>
      </c>
      <c r="O657" s="139" t="s">
        <v>350</v>
      </c>
    </row>
    <row r="658" spans="1:15" s="115" customFormat="1" ht="19.5" customHeight="1" outlineLevel="2">
      <c r="A658" s="142"/>
      <c r="B658" s="698" t="s">
        <v>2563</v>
      </c>
      <c r="C658" s="684" t="s">
        <v>2569</v>
      </c>
      <c r="D658" s="217" t="s">
        <v>2570</v>
      </c>
      <c r="E658" s="745">
        <v>30</v>
      </c>
      <c r="F658" s="684" t="s">
        <v>1</v>
      </c>
      <c r="G658" s="684" t="s">
        <v>371</v>
      </c>
      <c r="H658" s="685">
        <v>2013</v>
      </c>
      <c r="I658" s="686" t="s">
        <v>357</v>
      </c>
      <c r="J658" s="240">
        <v>44589</v>
      </c>
      <c r="K658" s="240">
        <v>44589</v>
      </c>
      <c r="L658" s="240">
        <v>44589</v>
      </c>
      <c r="M658" s="687">
        <v>44804</v>
      </c>
      <c r="N658" s="240">
        <v>44804</v>
      </c>
      <c r="O658" s="139" t="s">
        <v>374</v>
      </c>
    </row>
    <row r="659" spans="1:15" s="115" customFormat="1" ht="19.5" customHeight="1" outlineLevel="2">
      <c r="A659" s="142"/>
      <c r="B659" s="698" t="s">
        <v>2563</v>
      </c>
      <c r="C659" s="684" t="s">
        <v>2574</v>
      </c>
      <c r="D659" s="216" t="s">
        <v>2575</v>
      </c>
      <c r="E659" s="683">
        <v>100</v>
      </c>
      <c r="F659" s="684" t="s">
        <v>392</v>
      </c>
      <c r="G659" s="684" t="s">
        <v>395</v>
      </c>
      <c r="H659" s="685" t="s">
        <v>402</v>
      </c>
      <c r="I659" s="686">
        <v>45280</v>
      </c>
      <c r="J659" s="240" t="s">
        <v>357</v>
      </c>
      <c r="K659" s="240" t="s">
        <v>357</v>
      </c>
      <c r="L659" s="240" t="s">
        <v>357</v>
      </c>
      <c r="M659" s="687">
        <v>45280</v>
      </c>
      <c r="N659" s="240">
        <v>45280</v>
      </c>
      <c r="O659" s="139" t="s">
        <v>358</v>
      </c>
    </row>
    <row r="660" spans="1:15" s="104" customFormat="1" ht="19.5" customHeight="1" outlineLevel="2">
      <c r="A660" s="143"/>
      <c r="B660" s="323" t="s">
        <v>2563</v>
      </c>
      <c r="C660" s="216" t="s">
        <v>3036</v>
      </c>
      <c r="D660" s="216" t="s">
        <v>3037</v>
      </c>
      <c r="E660" s="679">
        <v>80</v>
      </c>
      <c r="F660" s="216" t="s">
        <v>392</v>
      </c>
      <c r="G660" s="684" t="s">
        <v>395</v>
      </c>
      <c r="H660" s="219" t="s">
        <v>402</v>
      </c>
      <c r="I660" s="199">
        <v>45280</v>
      </c>
      <c r="J660" s="240" t="s">
        <v>357</v>
      </c>
      <c r="K660" s="240" t="s">
        <v>357</v>
      </c>
      <c r="L660" s="240" t="s">
        <v>357</v>
      </c>
      <c r="M660" s="191">
        <v>45280</v>
      </c>
      <c r="N660" s="240">
        <v>45280</v>
      </c>
      <c r="O660" s="139" t="s">
        <v>358</v>
      </c>
    </row>
    <row r="661" spans="1:15" s="104" customFormat="1" ht="19.5" customHeight="1" outlineLevel="2">
      <c r="A661" s="143"/>
      <c r="B661" s="319" t="s">
        <v>2578</v>
      </c>
      <c r="C661" s="684" t="s">
        <v>506</v>
      </c>
      <c r="D661" s="216" t="s">
        <v>2579</v>
      </c>
      <c r="E661" s="679">
        <v>80</v>
      </c>
      <c r="F661" s="216" t="s">
        <v>392</v>
      </c>
      <c r="G661" s="684" t="s">
        <v>395</v>
      </c>
      <c r="H661" s="688" t="s">
        <v>402</v>
      </c>
      <c r="I661" s="240">
        <v>45317</v>
      </c>
      <c r="J661" s="240" t="s">
        <v>357</v>
      </c>
      <c r="K661" s="240" t="s">
        <v>357</v>
      </c>
      <c r="L661" s="240" t="s">
        <v>357</v>
      </c>
      <c r="M661" s="189">
        <v>45317</v>
      </c>
      <c r="N661" s="240">
        <v>45317</v>
      </c>
      <c r="O661" s="139" t="s">
        <v>358</v>
      </c>
    </row>
    <row r="662" spans="1:15" s="104" customFormat="1" ht="19.5" customHeight="1" outlineLevel="2">
      <c r="A662" s="143"/>
      <c r="B662" s="319" t="s">
        <v>2578</v>
      </c>
      <c r="C662" s="684" t="s">
        <v>2583</v>
      </c>
      <c r="D662" s="216" t="s">
        <v>3038</v>
      </c>
      <c r="E662" s="679">
        <v>16</v>
      </c>
      <c r="F662" s="216" t="s">
        <v>1</v>
      </c>
      <c r="G662" s="684" t="s">
        <v>465</v>
      </c>
      <c r="H662" s="688" t="s">
        <v>402</v>
      </c>
      <c r="I662" s="240">
        <v>44811</v>
      </c>
      <c r="J662" s="240" t="s">
        <v>357</v>
      </c>
      <c r="K662" s="240" t="s">
        <v>357</v>
      </c>
      <c r="L662" s="240" t="s">
        <v>357</v>
      </c>
      <c r="M662" s="189">
        <v>44811</v>
      </c>
      <c r="N662" s="240">
        <v>44811</v>
      </c>
      <c r="O662" s="139" t="s">
        <v>358</v>
      </c>
    </row>
    <row r="663" spans="1:15" s="115" customFormat="1" ht="19.350000000000001" customHeight="1" outlineLevel="2">
      <c r="A663" s="142"/>
      <c r="B663" s="698" t="s">
        <v>2588</v>
      </c>
      <c r="C663" s="684" t="s">
        <v>2594</v>
      </c>
      <c r="D663" s="216" t="s">
        <v>3039</v>
      </c>
      <c r="E663" s="683">
        <v>20</v>
      </c>
      <c r="F663" s="684" t="s">
        <v>392</v>
      </c>
      <c r="G663" s="684" t="s">
        <v>465</v>
      </c>
      <c r="H663" s="685" t="s">
        <v>402</v>
      </c>
      <c r="I663" s="686">
        <v>44714</v>
      </c>
      <c r="J663" s="240" t="s">
        <v>357</v>
      </c>
      <c r="K663" s="240" t="s">
        <v>357</v>
      </c>
      <c r="L663" s="240" t="s">
        <v>357</v>
      </c>
      <c r="M663" s="687">
        <v>44714</v>
      </c>
      <c r="N663" s="240">
        <v>44714</v>
      </c>
      <c r="O663" s="139" t="s">
        <v>358</v>
      </c>
    </row>
    <row r="664" spans="1:15" s="115" customFormat="1" ht="19.350000000000001" customHeight="1" outlineLevel="2">
      <c r="A664" s="142"/>
      <c r="B664" s="698" t="s">
        <v>2588</v>
      </c>
      <c r="C664" s="684" t="s">
        <v>2589</v>
      </c>
      <c r="D664" s="216" t="s">
        <v>3040</v>
      </c>
      <c r="E664" s="683">
        <v>15</v>
      </c>
      <c r="F664" s="684" t="s">
        <v>1</v>
      </c>
      <c r="G664" s="684" t="s">
        <v>465</v>
      </c>
      <c r="H664" s="685" t="s">
        <v>402</v>
      </c>
      <c r="I664" s="686">
        <v>44732</v>
      </c>
      <c r="J664" s="240" t="s">
        <v>357</v>
      </c>
      <c r="K664" s="240" t="s">
        <v>357</v>
      </c>
      <c r="L664" s="240" t="s">
        <v>357</v>
      </c>
      <c r="M664" s="687">
        <v>44732</v>
      </c>
      <c r="N664" s="240">
        <v>44732</v>
      </c>
      <c r="O664" s="139" t="s">
        <v>358</v>
      </c>
    </row>
    <row r="665" spans="1:15" s="115" customFormat="1" ht="19.350000000000001" customHeight="1" outlineLevel="2">
      <c r="A665" s="142"/>
      <c r="B665" s="698" t="s">
        <v>2588</v>
      </c>
      <c r="C665" s="684" t="s">
        <v>2589</v>
      </c>
      <c r="D665" s="216" t="s">
        <v>2591</v>
      </c>
      <c r="E665" s="683">
        <v>80</v>
      </c>
      <c r="F665" s="216" t="s">
        <v>392</v>
      </c>
      <c r="G665" s="684" t="s">
        <v>395</v>
      </c>
      <c r="H665" s="688" t="s">
        <v>402</v>
      </c>
      <c r="I665" s="240">
        <v>45326</v>
      </c>
      <c r="J665" s="240" t="s">
        <v>357</v>
      </c>
      <c r="K665" s="240" t="s">
        <v>357</v>
      </c>
      <c r="L665" s="240" t="s">
        <v>357</v>
      </c>
      <c r="M665" s="189">
        <v>45326</v>
      </c>
      <c r="N665" s="240">
        <v>45326</v>
      </c>
      <c r="O665" s="139" t="s">
        <v>358</v>
      </c>
    </row>
    <row r="666" spans="1:15" s="115" customFormat="1" ht="19.350000000000001" customHeight="1" outlineLevel="2">
      <c r="A666" s="142"/>
      <c r="B666" s="698" t="s">
        <v>2588</v>
      </c>
      <c r="C666" s="684" t="s">
        <v>2589</v>
      </c>
      <c r="D666" s="216" t="s">
        <v>2590</v>
      </c>
      <c r="E666" s="683">
        <v>80</v>
      </c>
      <c r="F666" s="216" t="s">
        <v>1</v>
      </c>
      <c r="G666" s="684" t="s">
        <v>347</v>
      </c>
      <c r="H666" s="688" t="s">
        <v>402</v>
      </c>
      <c r="I666" s="240">
        <v>45358</v>
      </c>
      <c r="J666" s="240" t="s">
        <v>357</v>
      </c>
      <c r="K666" s="240" t="s">
        <v>357</v>
      </c>
      <c r="L666" s="240" t="s">
        <v>357</v>
      </c>
      <c r="M666" s="189">
        <v>45358</v>
      </c>
      <c r="N666" s="240">
        <v>45358</v>
      </c>
      <c r="O666" s="139" t="s">
        <v>358</v>
      </c>
    </row>
    <row r="667" spans="1:15" s="115" customFormat="1" ht="19.350000000000001" customHeight="1" outlineLevel="2">
      <c r="A667" s="142"/>
      <c r="B667" s="698" t="s">
        <v>2602</v>
      </c>
      <c r="C667" s="684" t="s">
        <v>506</v>
      </c>
      <c r="D667" s="216" t="s">
        <v>2603</v>
      </c>
      <c r="E667" s="683">
        <v>90</v>
      </c>
      <c r="F667" s="684" t="s">
        <v>392</v>
      </c>
      <c r="G667" s="684" t="s">
        <v>395</v>
      </c>
      <c r="H667" s="685" t="s">
        <v>402</v>
      </c>
      <c r="I667" s="686">
        <v>45280</v>
      </c>
      <c r="J667" s="240" t="s">
        <v>357</v>
      </c>
      <c r="K667" s="240" t="s">
        <v>357</v>
      </c>
      <c r="L667" s="240" t="s">
        <v>357</v>
      </c>
      <c r="M667" s="687">
        <v>45280</v>
      </c>
      <c r="N667" s="240">
        <v>45280</v>
      </c>
      <c r="O667" s="139" t="s">
        <v>358</v>
      </c>
    </row>
    <row r="668" spans="1:15" s="115" customFormat="1" ht="19.350000000000001" customHeight="1" outlineLevel="2">
      <c r="A668" s="142"/>
      <c r="B668" s="698" t="s">
        <v>2602</v>
      </c>
      <c r="C668" s="684" t="s">
        <v>506</v>
      </c>
      <c r="D668" s="216" t="s">
        <v>2607</v>
      </c>
      <c r="E668" s="683">
        <v>5</v>
      </c>
      <c r="F668" s="684" t="s">
        <v>1</v>
      </c>
      <c r="G668" s="684" t="s">
        <v>465</v>
      </c>
      <c r="H668" s="685" t="s">
        <v>402</v>
      </c>
      <c r="I668" s="686">
        <v>44732</v>
      </c>
      <c r="J668" s="240" t="s">
        <v>357</v>
      </c>
      <c r="K668" s="240" t="s">
        <v>357</v>
      </c>
      <c r="L668" s="240" t="s">
        <v>357</v>
      </c>
      <c r="M668" s="687">
        <v>44732</v>
      </c>
      <c r="N668" s="240">
        <v>44732</v>
      </c>
      <c r="O668" s="139" t="s">
        <v>358</v>
      </c>
    </row>
    <row r="669" spans="1:15" s="115" customFormat="1" ht="19.350000000000001" customHeight="1" outlineLevel="2">
      <c r="A669" s="142"/>
      <c r="B669" s="698" t="s">
        <v>2602</v>
      </c>
      <c r="C669" s="684" t="s">
        <v>506</v>
      </c>
      <c r="D669" s="216" t="s">
        <v>2611</v>
      </c>
      <c r="E669" s="683">
        <v>33</v>
      </c>
      <c r="F669" s="684" t="s">
        <v>1</v>
      </c>
      <c r="G669" s="684" t="s">
        <v>401</v>
      </c>
      <c r="H669" s="685" t="s">
        <v>402</v>
      </c>
      <c r="I669" s="686">
        <v>44915</v>
      </c>
      <c r="J669" s="240" t="s">
        <v>357</v>
      </c>
      <c r="K669" s="240" t="s">
        <v>357</v>
      </c>
      <c r="L669" s="240" t="s">
        <v>357</v>
      </c>
      <c r="M669" s="687">
        <v>44915</v>
      </c>
      <c r="N669" s="240">
        <v>44915</v>
      </c>
      <c r="O669" s="139" t="s">
        <v>358</v>
      </c>
    </row>
    <row r="670" spans="1:15" s="115" customFormat="1" ht="19.350000000000001" customHeight="1" outlineLevel="2">
      <c r="A670" s="142"/>
      <c r="B670" s="698" t="s">
        <v>2602</v>
      </c>
      <c r="C670" s="684" t="s">
        <v>506</v>
      </c>
      <c r="D670" s="216" t="s">
        <v>2619</v>
      </c>
      <c r="E670" s="683">
        <v>20</v>
      </c>
      <c r="F670" s="684" t="s">
        <v>392</v>
      </c>
      <c r="G670" s="684" t="s">
        <v>465</v>
      </c>
      <c r="H670" s="685" t="s">
        <v>402</v>
      </c>
      <c r="I670" s="686">
        <v>44732</v>
      </c>
      <c r="J670" s="240" t="s">
        <v>357</v>
      </c>
      <c r="K670" s="240" t="s">
        <v>357</v>
      </c>
      <c r="L670" s="240" t="s">
        <v>357</v>
      </c>
      <c r="M670" s="687">
        <v>44732</v>
      </c>
      <c r="N670" s="240">
        <v>44732</v>
      </c>
      <c r="O670" s="139" t="s">
        <v>358</v>
      </c>
    </row>
    <row r="671" spans="1:15" s="115" customFormat="1" ht="19.350000000000001" customHeight="1" outlineLevel="2">
      <c r="A671" s="142"/>
      <c r="B671" s="698" t="s">
        <v>2602</v>
      </c>
      <c r="C671" s="684" t="s">
        <v>2615</v>
      </c>
      <c r="D671" s="216" t="s">
        <v>3041</v>
      </c>
      <c r="E671" s="683">
        <v>8</v>
      </c>
      <c r="F671" s="684" t="s">
        <v>1</v>
      </c>
      <c r="G671" s="684" t="s">
        <v>465</v>
      </c>
      <c r="H671" s="689" t="s">
        <v>402</v>
      </c>
      <c r="I671" s="156">
        <v>44768</v>
      </c>
      <c r="J671" s="240" t="s">
        <v>357</v>
      </c>
      <c r="K671" s="240" t="s">
        <v>357</v>
      </c>
      <c r="L671" s="240" t="s">
        <v>357</v>
      </c>
      <c r="M671" s="157">
        <v>44768</v>
      </c>
      <c r="N671" s="240">
        <v>44742</v>
      </c>
      <c r="O671" s="139" t="s">
        <v>358</v>
      </c>
    </row>
    <row r="672" spans="1:15" s="115" customFormat="1" ht="19.350000000000001" customHeight="1" outlineLevel="2">
      <c r="A672" s="142"/>
      <c r="B672" s="698" t="s">
        <v>2602</v>
      </c>
      <c r="C672" s="684" t="s">
        <v>2615</v>
      </c>
      <c r="D672" s="216" t="s">
        <v>2616</v>
      </c>
      <c r="E672" s="683">
        <v>80</v>
      </c>
      <c r="F672" s="684" t="s">
        <v>1</v>
      </c>
      <c r="G672" s="684" t="s">
        <v>347</v>
      </c>
      <c r="H672" s="688" t="s">
        <v>402</v>
      </c>
      <c r="I672" s="240">
        <v>45317</v>
      </c>
      <c r="J672" s="240" t="s">
        <v>357</v>
      </c>
      <c r="K672" s="240" t="s">
        <v>357</v>
      </c>
      <c r="L672" s="240" t="s">
        <v>357</v>
      </c>
      <c r="M672" s="189">
        <v>45317</v>
      </c>
      <c r="N672" s="240">
        <v>45317</v>
      </c>
      <c r="O672" s="139" t="s">
        <v>358</v>
      </c>
    </row>
    <row r="673" spans="1:15" s="115" customFormat="1" ht="19.5" customHeight="1" outlineLevel="2">
      <c r="A673" s="142"/>
      <c r="B673" s="698" t="s">
        <v>2623</v>
      </c>
      <c r="C673" s="684" t="s">
        <v>506</v>
      </c>
      <c r="D673" s="216" t="s">
        <v>3042</v>
      </c>
      <c r="E673" s="683">
        <v>30</v>
      </c>
      <c r="F673" s="684" t="s">
        <v>392</v>
      </c>
      <c r="G673" s="684" t="s">
        <v>699</v>
      </c>
      <c r="H673" s="685" t="s">
        <v>402</v>
      </c>
      <c r="I673" s="686">
        <v>44732</v>
      </c>
      <c r="J673" s="240" t="s">
        <v>357</v>
      </c>
      <c r="K673" s="240" t="s">
        <v>357</v>
      </c>
      <c r="L673" s="240" t="s">
        <v>357</v>
      </c>
      <c r="M673" s="687">
        <v>44732</v>
      </c>
      <c r="N673" s="240">
        <v>44732</v>
      </c>
      <c r="O673" s="139" t="s">
        <v>358</v>
      </c>
    </row>
    <row r="674" spans="1:15" s="104" customFormat="1" ht="19.5" customHeight="1" outlineLevel="2">
      <c r="A674" s="143"/>
      <c r="B674" s="318" t="s">
        <v>2623</v>
      </c>
      <c r="C674" s="215" t="s">
        <v>2624</v>
      </c>
      <c r="D674" s="216" t="s">
        <v>3043</v>
      </c>
      <c r="E674" s="679">
        <v>50</v>
      </c>
      <c r="F674" s="216" t="s">
        <v>392</v>
      </c>
      <c r="G674" s="684" t="s">
        <v>395</v>
      </c>
      <c r="H674" s="219" t="s">
        <v>372</v>
      </c>
      <c r="I674" s="240">
        <v>45161</v>
      </c>
      <c r="J674" s="240" t="s">
        <v>357</v>
      </c>
      <c r="K674" s="240" t="s">
        <v>357</v>
      </c>
      <c r="L674" s="240">
        <v>45170</v>
      </c>
      <c r="M674" s="191">
        <v>44713</v>
      </c>
      <c r="N674" s="240">
        <v>44711</v>
      </c>
      <c r="O674" s="139" t="s">
        <v>374</v>
      </c>
    </row>
    <row r="675" spans="1:15" s="104" customFormat="1" ht="19.5" customHeight="1">
      <c r="A675" s="143"/>
      <c r="B675" s="319" t="s">
        <v>2623</v>
      </c>
      <c r="C675" s="225" t="s">
        <v>2624</v>
      </c>
      <c r="D675" s="216" t="s">
        <v>2625</v>
      </c>
      <c r="E675" s="679">
        <v>80</v>
      </c>
      <c r="F675" s="216" t="s">
        <v>1</v>
      </c>
      <c r="G675" s="684" t="s">
        <v>347</v>
      </c>
      <c r="H675" s="219" t="s">
        <v>372</v>
      </c>
      <c r="I675" s="240">
        <v>45161</v>
      </c>
      <c r="J675" s="240" t="s">
        <v>357</v>
      </c>
      <c r="K675" s="240" t="s">
        <v>357</v>
      </c>
      <c r="L675" s="240">
        <v>45170</v>
      </c>
      <c r="M675" s="191">
        <v>45161</v>
      </c>
      <c r="N675" s="240">
        <v>45161</v>
      </c>
      <c r="O675" s="139" t="s">
        <v>358</v>
      </c>
    </row>
    <row r="676" spans="1:15" s="104" customFormat="1" ht="19.5" customHeight="1">
      <c r="A676" s="143"/>
      <c r="B676" s="319" t="s">
        <v>2623</v>
      </c>
      <c r="C676" s="225" t="s">
        <v>3044</v>
      </c>
      <c r="D676" s="216" t="s">
        <v>3045</v>
      </c>
      <c r="E676" s="679">
        <v>8</v>
      </c>
      <c r="F676" s="216" t="s">
        <v>1</v>
      </c>
      <c r="G676" s="684" t="s">
        <v>699</v>
      </c>
      <c r="H676" s="689" t="s">
        <v>402</v>
      </c>
      <c r="I676" s="156">
        <v>44768</v>
      </c>
      <c r="J676" s="240" t="s">
        <v>357</v>
      </c>
      <c r="K676" s="240" t="s">
        <v>357</v>
      </c>
      <c r="L676" s="240" t="s">
        <v>357</v>
      </c>
      <c r="M676" s="157">
        <v>44768</v>
      </c>
      <c r="N676" s="240">
        <v>44768</v>
      </c>
      <c r="O676" s="139" t="s">
        <v>358</v>
      </c>
    </row>
    <row r="677" spans="1:15" s="104" customFormat="1" ht="19.5" customHeight="1">
      <c r="A677" s="143"/>
      <c r="B677" s="319" t="s">
        <v>2623</v>
      </c>
      <c r="C677" s="225" t="s">
        <v>3044</v>
      </c>
      <c r="D677" s="216" t="s">
        <v>3046</v>
      </c>
      <c r="E677" s="679">
        <v>20</v>
      </c>
      <c r="F677" s="684" t="s">
        <v>392</v>
      </c>
      <c r="G677" s="684" t="s">
        <v>465</v>
      </c>
      <c r="H677" s="689" t="s">
        <v>402</v>
      </c>
      <c r="I677" s="156">
        <v>44768</v>
      </c>
      <c r="J677" s="240" t="s">
        <v>357</v>
      </c>
      <c r="K677" s="240" t="s">
        <v>357</v>
      </c>
      <c r="L677" s="240" t="s">
        <v>357</v>
      </c>
      <c r="M677" s="157">
        <v>44768</v>
      </c>
      <c r="N677" s="240">
        <v>44666</v>
      </c>
      <c r="O677" s="139" t="s">
        <v>358</v>
      </c>
    </row>
    <row r="678" spans="1:15" s="115" customFormat="1" ht="19.5" customHeight="1">
      <c r="A678" s="142"/>
      <c r="B678" s="718" t="s">
        <v>2629</v>
      </c>
      <c r="C678" s="684" t="s">
        <v>506</v>
      </c>
      <c r="D678" s="216" t="s">
        <v>3047</v>
      </c>
      <c r="E678" s="683">
        <v>20</v>
      </c>
      <c r="F678" s="684" t="s">
        <v>392</v>
      </c>
      <c r="G678" s="684" t="s">
        <v>699</v>
      </c>
      <c r="H678" s="685" t="s">
        <v>402</v>
      </c>
      <c r="I678" s="686">
        <v>44714</v>
      </c>
      <c r="J678" s="240" t="s">
        <v>357</v>
      </c>
      <c r="K678" s="240" t="s">
        <v>357</v>
      </c>
      <c r="L678" s="240" t="s">
        <v>357</v>
      </c>
      <c r="M678" s="687">
        <v>44714</v>
      </c>
      <c r="N678" s="240">
        <v>44714</v>
      </c>
      <c r="O678" s="139" t="s">
        <v>358</v>
      </c>
    </row>
    <row r="679" spans="1:15" s="115" customFormat="1" ht="19.5" customHeight="1">
      <c r="A679" s="142"/>
      <c r="B679" s="718" t="s">
        <v>2629</v>
      </c>
      <c r="C679" s="684" t="s">
        <v>506</v>
      </c>
      <c r="D679" s="216" t="s">
        <v>3048</v>
      </c>
      <c r="E679" s="683">
        <v>2</v>
      </c>
      <c r="F679" s="684" t="s">
        <v>392</v>
      </c>
      <c r="G679" s="684" t="s">
        <v>699</v>
      </c>
      <c r="H679" s="685" t="s">
        <v>402</v>
      </c>
      <c r="I679" s="686">
        <v>44714</v>
      </c>
      <c r="J679" s="240" t="s">
        <v>357</v>
      </c>
      <c r="K679" s="240" t="s">
        <v>357</v>
      </c>
      <c r="L679" s="240" t="s">
        <v>357</v>
      </c>
      <c r="M679" s="687">
        <v>44714</v>
      </c>
      <c r="N679" s="240">
        <v>44714</v>
      </c>
      <c r="O679" s="139" t="s">
        <v>358</v>
      </c>
    </row>
    <row r="680" spans="1:15" s="115" customFormat="1" ht="19.5" customHeight="1">
      <c r="A680" s="142"/>
      <c r="B680" s="718" t="s">
        <v>2629</v>
      </c>
      <c r="C680" s="684" t="s">
        <v>506</v>
      </c>
      <c r="D680" s="216" t="s">
        <v>2630</v>
      </c>
      <c r="E680" s="683">
        <v>60</v>
      </c>
      <c r="F680" s="684" t="s">
        <v>1</v>
      </c>
      <c r="G680" s="684" t="s">
        <v>347</v>
      </c>
      <c r="H680" s="685" t="s">
        <v>402</v>
      </c>
      <c r="I680" s="686">
        <v>45280</v>
      </c>
      <c r="J680" s="240" t="s">
        <v>357</v>
      </c>
      <c r="K680" s="240" t="s">
        <v>357</v>
      </c>
      <c r="L680" s="240" t="s">
        <v>357</v>
      </c>
      <c r="M680" s="687">
        <v>45280</v>
      </c>
      <c r="N680" s="240">
        <v>45280</v>
      </c>
      <c r="O680" s="139" t="s">
        <v>358</v>
      </c>
    </row>
    <row r="681" spans="1:15" s="115" customFormat="1" ht="19.5" customHeight="1">
      <c r="A681" s="142"/>
      <c r="B681" s="718" t="s">
        <v>2629</v>
      </c>
      <c r="C681" s="684" t="s">
        <v>2634</v>
      </c>
      <c r="D681" s="216" t="s">
        <v>3049</v>
      </c>
      <c r="E681" s="683">
        <v>80</v>
      </c>
      <c r="F681" s="684" t="s">
        <v>392</v>
      </c>
      <c r="G681" s="684" t="s">
        <v>395</v>
      </c>
      <c r="H681" s="688" t="s">
        <v>402</v>
      </c>
      <c r="I681" s="240">
        <v>45317</v>
      </c>
      <c r="J681" s="240" t="s">
        <v>357</v>
      </c>
      <c r="K681" s="240" t="s">
        <v>357</v>
      </c>
      <c r="L681" s="240" t="s">
        <v>357</v>
      </c>
      <c r="M681" s="189">
        <v>45317</v>
      </c>
      <c r="N681" s="240">
        <v>45317</v>
      </c>
      <c r="O681" s="139" t="s">
        <v>358</v>
      </c>
    </row>
    <row r="682" spans="1:15" s="115" customFormat="1" ht="19.5" customHeight="1">
      <c r="A682" s="142"/>
      <c r="B682" s="718" t="s">
        <v>2629</v>
      </c>
      <c r="C682" s="684" t="s">
        <v>2634</v>
      </c>
      <c r="D682" s="216" t="s">
        <v>3050</v>
      </c>
      <c r="E682" s="683">
        <v>30</v>
      </c>
      <c r="F682" s="684" t="s">
        <v>392</v>
      </c>
      <c r="G682" s="684" t="s">
        <v>395</v>
      </c>
      <c r="H682" s="688" t="s">
        <v>402</v>
      </c>
      <c r="I682" s="240">
        <v>45317</v>
      </c>
      <c r="J682" s="240" t="s">
        <v>357</v>
      </c>
      <c r="K682" s="240" t="s">
        <v>357</v>
      </c>
      <c r="L682" s="240" t="s">
        <v>357</v>
      </c>
      <c r="M682" s="189">
        <v>45317</v>
      </c>
      <c r="N682" s="240">
        <v>45317</v>
      </c>
      <c r="O682" s="139" t="s">
        <v>358</v>
      </c>
    </row>
    <row r="683" spans="1:15" s="115" customFormat="1" ht="19.5" customHeight="1">
      <c r="A683" s="142"/>
      <c r="B683" s="718" t="s">
        <v>2629</v>
      </c>
      <c r="C683" s="684" t="s">
        <v>2634</v>
      </c>
      <c r="D683" s="216" t="s">
        <v>3051</v>
      </c>
      <c r="E683" s="683">
        <v>5</v>
      </c>
      <c r="F683" s="684" t="s">
        <v>392</v>
      </c>
      <c r="G683" s="684" t="s">
        <v>465</v>
      </c>
      <c r="H683" s="689" t="s">
        <v>402</v>
      </c>
      <c r="I683" s="156">
        <v>44768</v>
      </c>
      <c r="J683" s="240" t="s">
        <v>357</v>
      </c>
      <c r="K683" s="240" t="s">
        <v>357</v>
      </c>
      <c r="L683" s="240" t="s">
        <v>357</v>
      </c>
      <c r="M683" s="157">
        <v>44768</v>
      </c>
      <c r="N683" s="240">
        <v>44714</v>
      </c>
      <c r="O683" s="139" t="s">
        <v>358</v>
      </c>
    </row>
    <row r="684" spans="1:15" s="115" customFormat="1" ht="19.5" customHeight="1">
      <c r="A684" s="142"/>
      <c r="B684" s="718" t="s">
        <v>2629</v>
      </c>
      <c r="C684" s="684" t="s">
        <v>2634</v>
      </c>
      <c r="D684" s="217" t="s">
        <v>3052</v>
      </c>
      <c r="E684" s="683">
        <v>15</v>
      </c>
      <c r="F684" s="684" t="s">
        <v>1</v>
      </c>
      <c r="G684" s="684" t="s">
        <v>465</v>
      </c>
      <c r="H684" s="689" t="s">
        <v>402</v>
      </c>
      <c r="I684" s="156">
        <v>44768</v>
      </c>
      <c r="J684" s="240" t="s">
        <v>357</v>
      </c>
      <c r="K684" s="240" t="s">
        <v>357</v>
      </c>
      <c r="L684" s="240" t="s">
        <v>357</v>
      </c>
      <c r="M684" s="157">
        <v>44768</v>
      </c>
      <c r="N684" s="240">
        <v>44768</v>
      </c>
      <c r="O684" s="139" t="s">
        <v>358</v>
      </c>
    </row>
    <row r="685" spans="1:15" s="115" customFormat="1" ht="19.5" customHeight="1">
      <c r="A685" s="142"/>
      <c r="B685" s="718" t="s">
        <v>2643</v>
      </c>
      <c r="C685" s="684" t="s">
        <v>506</v>
      </c>
      <c r="D685" s="216" t="s">
        <v>2655</v>
      </c>
      <c r="E685" s="683">
        <v>80</v>
      </c>
      <c r="F685" s="684" t="s">
        <v>1</v>
      </c>
      <c r="G685" s="684" t="s">
        <v>347</v>
      </c>
      <c r="H685" s="688" t="s">
        <v>402</v>
      </c>
      <c r="I685" s="240">
        <v>45317</v>
      </c>
      <c r="J685" s="240" t="s">
        <v>357</v>
      </c>
      <c r="K685" s="240" t="s">
        <v>357</v>
      </c>
      <c r="L685" s="240" t="s">
        <v>357</v>
      </c>
      <c r="M685" s="189">
        <v>45317</v>
      </c>
      <c r="N685" s="240">
        <v>44713</v>
      </c>
      <c r="O685" s="139" t="s">
        <v>358</v>
      </c>
    </row>
    <row r="686" spans="1:15" s="115" customFormat="1" ht="19.5" customHeight="1">
      <c r="A686" s="142"/>
      <c r="B686" s="718" t="s">
        <v>2643</v>
      </c>
      <c r="C686" s="684" t="s">
        <v>2644</v>
      </c>
      <c r="D686" s="216" t="s">
        <v>2645</v>
      </c>
      <c r="E686" s="683">
        <v>100</v>
      </c>
      <c r="F686" s="684" t="s">
        <v>392</v>
      </c>
      <c r="G686" s="684" t="s">
        <v>395</v>
      </c>
      <c r="H686" s="685" t="s">
        <v>402</v>
      </c>
      <c r="I686" s="686">
        <v>45280</v>
      </c>
      <c r="J686" s="240" t="s">
        <v>357</v>
      </c>
      <c r="K686" s="240" t="s">
        <v>357</v>
      </c>
      <c r="L686" s="240" t="s">
        <v>357</v>
      </c>
      <c r="M686" s="687">
        <v>45280</v>
      </c>
      <c r="N686" s="240">
        <v>45280</v>
      </c>
      <c r="O686" s="139" t="s">
        <v>358</v>
      </c>
    </row>
    <row r="687" spans="1:15" s="115" customFormat="1" ht="19.5" customHeight="1">
      <c r="A687" s="142"/>
      <c r="B687" s="718" t="s">
        <v>2643</v>
      </c>
      <c r="C687" s="684" t="s">
        <v>2644</v>
      </c>
      <c r="D687" s="216" t="s">
        <v>2645</v>
      </c>
      <c r="E687" s="683">
        <v>20</v>
      </c>
      <c r="F687" s="684" t="s">
        <v>392</v>
      </c>
      <c r="G687" s="684" t="s">
        <v>401</v>
      </c>
      <c r="H687" s="685" t="s">
        <v>402</v>
      </c>
      <c r="I687" s="686">
        <v>44915</v>
      </c>
      <c r="J687" s="240" t="s">
        <v>357</v>
      </c>
      <c r="K687" s="240" t="s">
        <v>357</v>
      </c>
      <c r="L687" s="240" t="s">
        <v>357</v>
      </c>
      <c r="M687" s="687">
        <v>44915</v>
      </c>
      <c r="N687" s="240">
        <v>45280</v>
      </c>
      <c r="O687" s="139" t="s">
        <v>358</v>
      </c>
    </row>
    <row r="688" spans="1:15" s="115" customFormat="1" ht="19.5" customHeight="1">
      <c r="A688" s="142"/>
      <c r="B688" s="718" t="s">
        <v>2643</v>
      </c>
      <c r="C688" s="684" t="s">
        <v>2644</v>
      </c>
      <c r="D688" s="216" t="s">
        <v>2651</v>
      </c>
      <c r="E688" s="683">
        <v>80</v>
      </c>
      <c r="F688" s="684" t="s">
        <v>392</v>
      </c>
      <c r="G688" s="684" t="s">
        <v>2461</v>
      </c>
      <c r="H688" s="685" t="s">
        <v>402</v>
      </c>
      <c r="I688" s="686">
        <v>45280</v>
      </c>
      <c r="J688" s="240" t="s">
        <v>357</v>
      </c>
      <c r="K688" s="240" t="s">
        <v>357</v>
      </c>
      <c r="L688" s="240" t="s">
        <v>357</v>
      </c>
      <c r="M688" s="687">
        <v>45280</v>
      </c>
      <c r="N688" s="240">
        <v>45280</v>
      </c>
      <c r="O688" s="139" t="s">
        <v>358</v>
      </c>
    </row>
    <row r="689" spans="1:15" s="115" customFormat="1" ht="19.5" customHeight="1">
      <c r="A689" s="142"/>
      <c r="B689" s="718" t="s">
        <v>2658</v>
      </c>
      <c r="C689" s="684" t="s">
        <v>2659</v>
      </c>
      <c r="D689" s="216" t="s">
        <v>2667</v>
      </c>
      <c r="E689" s="683">
        <v>60</v>
      </c>
      <c r="F689" s="684" t="s">
        <v>392</v>
      </c>
      <c r="G689" s="684" t="s">
        <v>395</v>
      </c>
      <c r="H689" s="688" t="s">
        <v>402</v>
      </c>
      <c r="I689" s="240">
        <v>45326</v>
      </c>
      <c r="J689" s="240" t="s">
        <v>357</v>
      </c>
      <c r="K689" s="240" t="s">
        <v>357</v>
      </c>
      <c r="L689" s="240" t="s">
        <v>357</v>
      </c>
      <c r="M689" s="189">
        <v>45326</v>
      </c>
      <c r="N689" s="240">
        <v>45326</v>
      </c>
      <c r="O689" s="139" t="s">
        <v>358</v>
      </c>
    </row>
    <row r="690" spans="1:15" s="115" customFormat="1" ht="19.5" customHeight="1">
      <c r="A690" s="142"/>
      <c r="B690" s="718" t="s">
        <v>2658</v>
      </c>
      <c r="C690" s="684" t="s">
        <v>2659</v>
      </c>
      <c r="D690" s="216" t="s">
        <v>2667</v>
      </c>
      <c r="E690" s="683">
        <v>52</v>
      </c>
      <c r="F690" s="684"/>
      <c r="G690" s="684"/>
      <c r="H690" s="688" t="s">
        <v>402</v>
      </c>
      <c r="I690" s="240">
        <v>45326</v>
      </c>
      <c r="J690" s="240" t="s">
        <v>357</v>
      </c>
      <c r="K690" s="240" t="s">
        <v>357</v>
      </c>
      <c r="L690" s="240" t="s">
        <v>357</v>
      </c>
      <c r="M690" s="189">
        <v>45326</v>
      </c>
      <c r="N690" s="240">
        <v>45326</v>
      </c>
      <c r="O690" s="139" t="s">
        <v>358</v>
      </c>
    </row>
    <row r="691" spans="1:15" s="115" customFormat="1" ht="19.5" customHeight="1">
      <c r="A691" s="142"/>
      <c r="B691" s="718" t="s">
        <v>2658</v>
      </c>
      <c r="C691" s="684" t="s">
        <v>2659</v>
      </c>
      <c r="D691" s="216" t="s">
        <v>2660</v>
      </c>
      <c r="E691" s="683">
        <v>13</v>
      </c>
      <c r="F691" s="684" t="s">
        <v>1</v>
      </c>
      <c r="G691" s="684" t="s">
        <v>699</v>
      </c>
      <c r="H691" s="685" t="s">
        <v>402</v>
      </c>
      <c r="I691" s="686">
        <v>44714</v>
      </c>
      <c r="J691" s="240" t="s">
        <v>357</v>
      </c>
      <c r="K691" s="240" t="s">
        <v>357</v>
      </c>
      <c r="L691" s="240" t="s">
        <v>357</v>
      </c>
      <c r="M691" s="687">
        <v>44714</v>
      </c>
      <c r="N691" s="240">
        <v>44714</v>
      </c>
      <c r="O691" s="139" t="s">
        <v>358</v>
      </c>
    </row>
    <row r="692" spans="1:15" s="115" customFormat="1" ht="19.5" customHeight="1">
      <c r="A692" s="142"/>
      <c r="B692" s="718" t="s">
        <v>2658</v>
      </c>
      <c r="C692" s="684" t="s">
        <v>506</v>
      </c>
      <c r="D692" s="216" t="s">
        <v>2664</v>
      </c>
      <c r="E692" s="683">
        <v>80</v>
      </c>
      <c r="F692" s="684" t="s">
        <v>1</v>
      </c>
      <c r="G692" s="684" t="s">
        <v>347</v>
      </c>
      <c r="H692" s="685" t="s">
        <v>402</v>
      </c>
      <c r="I692" s="686">
        <v>45280</v>
      </c>
      <c r="J692" s="240" t="s">
        <v>357</v>
      </c>
      <c r="K692" s="240" t="s">
        <v>357</v>
      </c>
      <c r="L692" s="240" t="s">
        <v>357</v>
      </c>
      <c r="M692" s="687">
        <v>45280</v>
      </c>
      <c r="N692" s="240">
        <v>45280</v>
      </c>
      <c r="O692" s="139" t="s">
        <v>358</v>
      </c>
    </row>
    <row r="693" spans="1:15" s="104" customFormat="1" ht="19.5" customHeight="1">
      <c r="A693" s="143"/>
      <c r="B693" s="319" t="s">
        <v>2658</v>
      </c>
      <c r="C693" s="225" t="s">
        <v>2659</v>
      </c>
      <c r="D693" s="216" t="s">
        <v>2676</v>
      </c>
      <c r="E693" s="679">
        <v>20</v>
      </c>
      <c r="F693" s="216" t="s">
        <v>1</v>
      </c>
      <c r="G693" s="216" t="s">
        <v>401</v>
      </c>
      <c r="H693" s="219" t="s">
        <v>402</v>
      </c>
      <c r="I693" s="199">
        <v>44915</v>
      </c>
      <c r="J693" s="240" t="s">
        <v>357</v>
      </c>
      <c r="K693" s="240" t="s">
        <v>357</v>
      </c>
      <c r="L693" s="240" t="s">
        <v>357</v>
      </c>
      <c r="M693" s="191">
        <v>44915</v>
      </c>
      <c r="N693" s="240">
        <v>44915</v>
      </c>
      <c r="O693" s="139" t="s">
        <v>358</v>
      </c>
    </row>
    <row r="694" spans="1:15" s="115" customFormat="1" ht="19.5" customHeight="1">
      <c r="A694" s="142"/>
      <c r="B694" s="718" t="s">
        <v>2658</v>
      </c>
      <c r="C694" s="684" t="s">
        <v>2683</v>
      </c>
      <c r="D694" s="216" t="s">
        <v>2684</v>
      </c>
      <c r="E694" s="683">
        <v>55</v>
      </c>
      <c r="F694" s="684" t="s">
        <v>1</v>
      </c>
      <c r="G694" s="684" t="s">
        <v>347</v>
      </c>
      <c r="H694" s="685">
        <v>2013</v>
      </c>
      <c r="I694" s="686" t="s">
        <v>357</v>
      </c>
      <c r="J694" s="240">
        <v>44641</v>
      </c>
      <c r="K694" s="240">
        <v>44865</v>
      </c>
      <c r="L694" s="240">
        <v>44865</v>
      </c>
      <c r="M694" s="687">
        <v>44834</v>
      </c>
      <c r="N694" s="240">
        <v>44865</v>
      </c>
      <c r="O694" s="139" t="s">
        <v>358</v>
      </c>
    </row>
    <row r="695" spans="1:15" s="104" customFormat="1" ht="19.5" customHeight="1" outlineLevel="2">
      <c r="A695" s="143"/>
      <c r="B695" s="318" t="s">
        <v>2658</v>
      </c>
      <c r="C695" s="215" t="s">
        <v>2671</v>
      </c>
      <c r="D695" s="216" t="s">
        <v>3053</v>
      </c>
      <c r="E695" s="679">
        <v>60</v>
      </c>
      <c r="F695" s="216" t="s">
        <v>1</v>
      </c>
      <c r="G695" s="216" t="s">
        <v>347</v>
      </c>
      <c r="H695" s="219" t="s">
        <v>348</v>
      </c>
      <c r="I695" s="240">
        <v>44605</v>
      </c>
      <c r="J695" s="240">
        <v>44670</v>
      </c>
      <c r="K695" s="240">
        <v>44810</v>
      </c>
      <c r="L695" s="240">
        <v>44810</v>
      </c>
      <c r="M695" s="191">
        <v>44810</v>
      </c>
      <c r="N695" s="240">
        <v>44810</v>
      </c>
      <c r="O695" s="139" t="s">
        <v>358</v>
      </c>
    </row>
    <row r="696" spans="1:15" s="107" customFormat="1" ht="12.75" customHeight="1" outlineLevel="1">
      <c r="A696" s="242"/>
      <c r="B696" s="242" t="s">
        <v>2688</v>
      </c>
      <c r="C696" s="692">
        <f>COUNTA(C576:C695)</f>
        <v>120</v>
      </c>
      <c r="D696" s="414" t="s">
        <v>2689</v>
      </c>
      <c r="E696" s="195">
        <f>SUM(E576:E695)</f>
        <v>5806</v>
      </c>
      <c r="F696" s="242"/>
      <c r="G696" s="242"/>
      <c r="H696" s="693"/>
      <c r="I696" s="736"/>
      <c r="J696" s="400"/>
      <c r="K696" s="400"/>
      <c r="L696" s="400"/>
      <c r="M696" s="695"/>
      <c r="N696" s="696"/>
      <c r="O696" s="697"/>
    </row>
    <row r="697" spans="1:15" s="104" customFormat="1" ht="19.5" customHeight="1" outlineLevel="2">
      <c r="A697" s="263" t="s">
        <v>2690</v>
      </c>
      <c r="B697" s="318" t="s">
        <v>2691</v>
      </c>
      <c r="C697" s="215" t="s">
        <v>2692</v>
      </c>
      <c r="D697" s="216" t="s">
        <v>2693</v>
      </c>
      <c r="E697" s="678">
        <v>62</v>
      </c>
      <c r="F697" s="216" t="s">
        <v>1</v>
      </c>
      <c r="G697" s="216" t="s">
        <v>347</v>
      </c>
      <c r="H697" s="219" t="s">
        <v>348</v>
      </c>
      <c r="I697" s="240">
        <v>44605</v>
      </c>
      <c r="J697" s="240">
        <v>44431</v>
      </c>
      <c r="K697" s="240">
        <v>44431</v>
      </c>
      <c r="L697" s="240">
        <v>44810</v>
      </c>
      <c r="M697" s="191">
        <v>44895</v>
      </c>
      <c r="N697" s="199">
        <v>44895</v>
      </c>
      <c r="O697" s="277" t="s">
        <v>374</v>
      </c>
    </row>
    <row r="698" spans="1:15" s="104" customFormat="1" ht="19.5" customHeight="1" outlineLevel="2">
      <c r="A698" s="143"/>
      <c r="B698" s="318" t="s">
        <v>2691</v>
      </c>
      <c r="C698" s="215" t="s">
        <v>2692</v>
      </c>
      <c r="D698" s="216" t="s">
        <v>2693</v>
      </c>
      <c r="E698" s="679">
        <v>18</v>
      </c>
      <c r="F698" s="216" t="s">
        <v>1</v>
      </c>
      <c r="G698" s="216" t="s">
        <v>401</v>
      </c>
      <c r="H698" s="219" t="s">
        <v>402</v>
      </c>
      <c r="I698" s="199">
        <v>44915</v>
      </c>
      <c r="J698" s="240" t="s">
        <v>357</v>
      </c>
      <c r="K698" s="240" t="s">
        <v>357</v>
      </c>
      <c r="L698" s="240" t="s">
        <v>357</v>
      </c>
      <c r="M698" s="191">
        <v>44915</v>
      </c>
      <c r="N698" s="199">
        <v>44895</v>
      </c>
      <c r="O698" s="277" t="s">
        <v>374</v>
      </c>
    </row>
    <row r="699" spans="1:15" s="104" customFormat="1" ht="19.5" customHeight="1" outlineLevel="2">
      <c r="A699" s="143"/>
      <c r="B699" s="318" t="s">
        <v>2691</v>
      </c>
      <c r="C699" s="215" t="s">
        <v>2692</v>
      </c>
      <c r="D699" s="217" t="s">
        <v>3054</v>
      </c>
      <c r="E699" s="679">
        <v>18</v>
      </c>
      <c r="F699" s="216" t="s">
        <v>1</v>
      </c>
      <c r="G699" s="216" t="s">
        <v>371</v>
      </c>
      <c r="H699" s="219">
        <v>2013</v>
      </c>
      <c r="I699" s="240" t="s">
        <v>357</v>
      </c>
      <c r="J699" s="240">
        <v>44522</v>
      </c>
      <c r="K699" s="240">
        <v>44634</v>
      </c>
      <c r="L699" s="240">
        <v>44634</v>
      </c>
      <c r="M699" s="191">
        <v>44811</v>
      </c>
      <c r="N699" s="199">
        <v>44811</v>
      </c>
      <c r="O699" s="277" t="s">
        <v>350</v>
      </c>
    </row>
    <row r="700" spans="1:15" s="115" customFormat="1" ht="19.5" customHeight="1" outlineLevel="2">
      <c r="A700" s="142"/>
      <c r="B700" s="680" t="s">
        <v>2691</v>
      </c>
      <c r="C700" s="681" t="s">
        <v>2692</v>
      </c>
      <c r="D700" s="216" t="s">
        <v>2706</v>
      </c>
      <c r="E700" s="683">
        <v>55</v>
      </c>
      <c r="F700" s="684" t="s">
        <v>1</v>
      </c>
      <c r="G700" s="684" t="s">
        <v>347</v>
      </c>
      <c r="H700" s="685" t="s">
        <v>402</v>
      </c>
      <c r="I700" s="686">
        <v>45280</v>
      </c>
      <c r="J700" s="240" t="s">
        <v>357</v>
      </c>
      <c r="K700" s="240" t="s">
        <v>357</v>
      </c>
      <c r="L700" s="240" t="s">
        <v>357</v>
      </c>
      <c r="M700" s="687">
        <v>45280</v>
      </c>
      <c r="N700" s="199">
        <v>44868</v>
      </c>
      <c r="O700" s="277" t="s">
        <v>358</v>
      </c>
    </row>
    <row r="701" spans="1:15" s="115" customFormat="1" ht="19.5" customHeight="1" outlineLevel="2">
      <c r="A701" s="142"/>
      <c r="B701" s="709" t="s">
        <v>2691</v>
      </c>
      <c r="C701" s="739" t="s">
        <v>2692</v>
      </c>
      <c r="D701" s="216" t="s">
        <v>2710</v>
      </c>
      <c r="E701" s="706">
        <v>26</v>
      </c>
      <c r="F701" s="682" t="s">
        <v>1</v>
      </c>
      <c r="G701" s="682" t="s">
        <v>401</v>
      </c>
      <c r="H701" s="688" t="s">
        <v>402</v>
      </c>
      <c r="I701" s="707">
        <v>44915</v>
      </c>
      <c r="J701" s="240" t="s">
        <v>357</v>
      </c>
      <c r="K701" s="240" t="s">
        <v>357</v>
      </c>
      <c r="L701" s="240" t="s">
        <v>357</v>
      </c>
      <c r="M701" s="708">
        <v>44915</v>
      </c>
      <c r="N701" s="199">
        <v>44915</v>
      </c>
      <c r="O701" s="277" t="s">
        <v>374</v>
      </c>
    </row>
    <row r="702" spans="1:15" s="115" customFormat="1" ht="19.5" customHeight="1" outlineLevel="2">
      <c r="A702" s="142"/>
      <c r="B702" s="709" t="s">
        <v>2691</v>
      </c>
      <c r="C702" s="739" t="s">
        <v>2692</v>
      </c>
      <c r="D702" s="216" t="s">
        <v>2710</v>
      </c>
      <c r="E702" s="706">
        <v>18</v>
      </c>
      <c r="F702" s="682" t="s">
        <v>1</v>
      </c>
      <c r="G702" s="682" t="s">
        <v>401</v>
      </c>
      <c r="H702" s="688" t="s">
        <v>402</v>
      </c>
      <c r="I702" s="707">
        <v>44915</v>
      </c>
      <c r="J702" s="240" t="s">
        <v>357</v>
      </c>
      <c r="K702" s="240" t="s">
        <v>357</v>
      </c>
      <c r="L702" s="240" t="s">
        <v>357</v>
      </c>
      <c r="M702" s="708">
        <v>44915</v>
      </c>
      <c r="N702" s="199">
        <v>44915</v>
      </c>
      <c r="O702" s="277" t="s">
        <v>374</v>
      </c>
    </row>
    <row r="703" spans="1:15" s="115" customFormat="1" ht="19.5" customHeight="1" outlineLevel="2">
      <c r="A703" s="142"/>
      <c r="B703" s="709" t="s">
        <v>2691</v>
      </c>
      <c r="C703" s="739" t="s">
        <v>2692</v>
      </c>
      <c r="D703" s="216" t="s">
        <v>2710</v>
      </c>
      <c r="E703" s="706">
        <v>18</v>
      </c>
      <c r="F703" s="682" t="s">
        <v>1</v>
      </c>
      <c r="G703" s="682" t="s">
        <v>401</v>
      </c>
      <c r="H703" s="688" t="s">
        <v>402</v>
      </c>
      <c r="I703" s="707">
        <v>44915</v>
      </c>
      <c r="J703" s="240" t="s">
        <v>357</v>
      </c>
      <c r="K703" s="240" t="s">
        <v>357</v>
      </c>
      <c r="L703" s="240" t="s">
        <v>357</v>
      </c>
      <c r="M703" s="708">
        <v>44915</v>
      </c>
      <c r="N703" s="199">
        <v>44915</v>
      </c>
      <c r="O703" s="277" t="s">
        <v>374</v>
      </c>
    </row>
    <row r="704" spans="1:15" s="115" customFormat="1" ht="19.5" customHeight="1" outlineLevel="2">
      <c r="A704" s="142"/>
      <c r="B704" s="680" t="s">
        <v>2691</v>
      </c>
      <c r="C704" s="681" t="s">
        <v>2692</v>
      </c>
      <c r="D704" s="216" t="s">
        <v>2717</v>
      </c>
      <c r="E704" s="683">
        <v>80</v>
      </c>
      <c r="F704" s="684" t="s">
        <v>1</v>
      </c>
      <c r="G704" s="684" t="s">
        <v>347</v>
      </c>
      <c r="H704" s="685" t="s">
        <v>402</v>
      </c>
      <c r="I704" s="686">
        <v>45280</v>
      </c>
      <c r="J704" s="240" t="s">
        <v>357</v>
      </c>
      <c r="K704" s="240" t="s">
        <v>357</v>
      </c>
      <c r="L704" s="240" t="s">
        <v>357</v>
      </c>
      <c r="M704" s="687">
        <v>45280</v>
      </c>
      <c r="N704" s="199">
        <v>45280</v>
      </c>
      <c r="O704" s="277" t="s">
        <v>358</v>
      </c>
    </row>
    <row r="705" spans="1:15" s="115" customFormat="1" ht="19.5" customHeight="1" outlineLevel="2">
      <c r="A705" s="142"/>
      <c r="B705" s="680" t="s">
        <v>2691</v>
      </c>
      <c r="C705" s="681" t="s">
        <v>2692</v>
      </c>
      <c r="D705" s="216" t="s">
        <v>3055</v>
      </c>
      <c r="E705" s="683">
        <v>8</v>
      </c>
      <c r="F705" s="684" t="s">
        <v>392</v>
      </c>
      <c r="G705" s="684" t="s">
        <v>465</v>
      </c>
      <c r="H705" s="685" t="s">
        <v>402</v>
      </c>
      <c r="I705" s="686">
        <v>44732</v>
      </c>
      <c r="J705" s="240" t="s">
        <v>357</v>
      </c>
      <c r="K705" s="240" t="s">
        <v>357</v>
      </c>
      <c r="L705" s="240" t="s">
        <v>357</v>
      </c>
      <c r="M705" s="687">
        <v>44732</v>
      </c>
      <c r="N705" s="199">
        <v>44732</v>
      </c>
      <c r="O705" s="277" t="s">
        <v>374</v>
      </c>
    </row>
    <row r="706" spans="1:15" s="115" customFormat="1" ht="19.5" customHeight="1" outlineLevel="2">
      <c r="A706" s="142"/>
      <c r="B706" s="680" t="s">
        <v>2691</v>
      </c>
      <c r="C706" s="681" t="s">
        <v>2692</v>
      </c>
      <c r="D706" s="216" t="s">
        <v>3056</v>
      </c>
      <c r="E706" s="683">
        <v>9</v>
      </c>
      <c r="F706" s="684" t="s">
        <v>392</v>
      </c>
      <c r="G706" s="684" t="s">
        <v>465</v>
      </c>
      <c r="H706" s="685" t="s">
        <v>402</v>
      </c>
      <c r="I706" s="686">
        <v>44811</v>
      </c>
      <c r="J706" s="240" t="s">
        <v>357</v>
      </c>
      <c r="K706" s="240" t="s">
        <v>357</v>
      </c>
      <c r="L706" s="240" t="s">
        <v>357</v>
      </c>
      <c r="M706" s="687">
        <v>44811</v>
      </c>
      <c r="N706" s="199">
        <v>44811</v>
      </c>
      <c r="O706" s="277" t="s">
        <v>374</v>
      </c>
    </row>
    <row r="707" spans="1:15" s="115" customFormat="1" ht="19.5" customHeight="1" outlineLevel="2">
      <c r="A707" s="142"/>
      <c r="B707" s="680" t="s">
        <v>2691</v>
      </c>
      <c r="C707" s="681" t="s">
        <v>2692</v>
      </c>
      <c r="D707" s="216" t="s">
        <v>2697</v>
      </c>
      <c r="E707" s="683">
        <v>100</v>
      </c>
      <c r="F707" s="684" t="s">
        <v>392</v>
      </c>
      <c r="G707" s="684" t="s">
        <v>395</v>
      </c>
      <c r="H707" s="685" t="s">
        <v>402</v>
      </c>
      <c r="I707" s="686">
        <v>45358</v>
      </c>
      <c r="J707" s="240" t="s">
        <v>357</v>
      </c>
      <c r="K707" s="240" t="s">
        <v>357</v>
      </c>
      <c r="L707" s="240" t="s">
        <v>357</v>
      </c>
      <c r="M707" s="687">
        <v>45358</v>
      </c>
      <c r="N707" s="199">
        <v>44991</v>
      </c>
      <c r="O707" s="277" t="s">
        <v>374</v>
      </c>
    </row>
    <row r="708" spans="1:15" s="115" customFormat="1" ht="19.5" customHeight="1" outlineLevel="2">
      <c r="A708" s="142"/>
      <c r="B708" s="680" t="s">
        <v>2691</v>
      </c>
      <c r="C708" s="681" t="s">
        <v>2701</v>
      </c>
      <c r="D708" s="216" t="s">
        <v>2702</v>
      </c>
      <c r="E708" s="683">
        <v>49</v>
      </c>
      <c r="F708" s="684" t="s">
        <v>1</v>
      </c>
      <c r="G708" s="684" t="s">
        <v>347</v>
      </c>
      <c r="H708" s="685" t="s">
        <v>402</v>
      </c>
      <c r="I708" s="686">
        <v>45358</v>
      </c>
      <c r="J708" s="240" t="s">
        <v>357</v>
      </c>
      <c r="K708" s="240" t="s">
        <v>357</v>
      </c>
      <c r="L708" s="240" t="s">
        <v>357</v>
      </c>
      <c r="M708" s="687">
        <v>45358</v>
      </c>
      <c r="N708" s="199">
        <v>45358</v>
      </c>
      <c r="O708" s="277" t="s">
        <v>358</v>
      </c>
    </row>
    <row r="709" spans="1:15" s="115" customFormat="1" ht="19.5" customHeight="1" outlineLevel="2">
      <c r="A709" s="142"/>
      <c r="B709" s="680" t="s">
        <v>2691</v>
      </c>
      <c r="C709" s="681" t="s">
        <v>2720</v>
      </c>
      <c r="D709" s="216" t="s">
        <v>2721</v>
      </c>
      <c r="E709" s="683">
        <v>80</v>
      </c>
      <c r="F709" s="684" t="s">
        <v>1</v>
      </c>
      <c r="G709" s="684" t="s">
        <v>957</v>
      </c>
      <c r="H709" s="685">
        <v>2013</v>
      </c>
      <c r="I709" s="240" t="s">
        <v>357</v>
      </c>
      <c r="J709" s="240">
        <v>44772</v>
      </c>
      <c r="K709" s="240">
        <v>44772</v>
      </c>
      <c r="L709" s="240">
        <v>44772</v>
      </c>
      <c r="M709" s="687">
        <v>44834</v>
      </c>
      <c r="N709" s="199">
        <v>44834</v>
      </c>
      <c r="O709" s="277" t="s">
        <v>374</v>
      </c>
    </row>
    <row r="710" spans="1:15" s="104" customFormat="1" ht="19.5" customHeight="1" outlineLevel="2">
      <c r="A710" s="143"/>
      <c r="B710" s="318" t="s">
        <v>3057</v>
      </c>
      <c r="C710" s="215" t="s">
        <v>2724</v>
      </c>
      <c r="D710" s="216" t="s">
        <v>3058</v>
      </c>
      <c r="E710" s="679">
        <v>39</v>
      </c>
      <c r="F710" s="216" t="s">
        <v>1</v>
      </c>
      <c r="G710" s="216" t="s">
        <v>347</v>
      </c>
      <c r="H710" s="219">
        <v>2013</v>
      </c>
      <c r="I710" s="240" t="s">
        <v>357</v>
      </c>
      <c r="J710" s="240">
        <v>44656</v>
      </c>
      <c r="K710" s="240">
        <v>44651</v>
      </c>
      <c r="L710" s="240">
        <v>44711</v>
      </c>
      <c r="M710" s="191">
        <v>44773</v>
      </c>
      <c r="N710" s="199">
        <v>44773</v>
      </c>
      <c r="O710" s="277" t="s">
        <v>350</v>
      </c>
    </row>
    <row r="711" spans="1:15" s="104" customFormat="1" ht="19.5" customHeight="1" outlineLevel="2">
      <c r="A711" s="143"/>
      <c r="B711" s="318" t="s">
        <v>2728</v>
      </c>
      <c r="C711" s="215" t="s">
        <v>3059</v>
      </c>
      <c r="D711" s="216" t="s">
        <v>3060</v>
      </c>
      <c r="E711" s="679">
        <v>16</v>
      </c>
      <c r="F711" s="216" t="s">
        <v>1</v>
      </c>
      <c r="G711" s="216" t="s">
        <v>465</v>
      </c>
      <c r="H711" s="688" t="s">
        <v>402</v>
      </c>
      <c r="I711" s="240">
        <v>44777</v>
      </c>
      <c r="J711" s="240" t="s">
        <v>357</v>
      </c>
      <c r="K711" s="240" t="s">
        <v>357</v>
      </c>
      <c r="L711" s="240" t="s">
        <v>357</v>
      </c>
      <c r="M711" s="189">
        <v>44777</v>
      </c>
      <c r="N711" s="199">
        <v>44777</v>
      </c>
      <c r="O711" s="277" t="s">
        <v>358</v>
      </c>
    </row>
    <row r="712" spans="1:15" s="104" customFormat="1" ht="19.5" customHeight="1" outlineLevel="2">
      <c r="A712" s="143"/>
      <c r="B712" s="318" t="s">
        <v>2728</v>
      </c>
      <c r="C712" s="215" t="s">
        <v>2734</v>
      </c>
      <c r="D712" s="216" t="s">
        <v>3061</v>
      </c>
      <c r="E712" s="679">
        <v>39</v>
      </c>
      <c r="F712" s="216" t="s">
        <v>1</v>
      </c>
      <c r="G712" s="216" t="s">
        <v>347</v>
      </c>
      <c r="H712" s="219">
        <v>2013</v>
      </c>
      <c r="I712" s="240" t="s">
        <v>357</v>
      </c>
      <c r="J712" s="240">
        <v>44578</v>
      </c>
      <c r="K712" s="240">
        <v>44578</v>
      </c>
      <c r="L712" s="240">
        <v>44659</v>
      </c>
      <c r="M712" s="191">
        <v>44883</v>
      </c>
      <c r="N712" s="199">
        <v>44883</v>
      </c>
      <c r="O712" s="277" t="s">
        <v>350</v>
      </c>
    </row>
    <row r="713" spans="1:15" s="115" customFormat="1" ht="48.75" outlineLevel="2">
      <c r="A713" s="142"/>
      <c r="B713" s="680" t="s">
        <v>2728</v>
      </c>
      <c r="C713" s="681" t="s">
        <v>2734</v>
      </c>
      <c r="D713" s="684" t="s">
        <v>3062</v>
      </c>
      <c r="E713" s="683">
        <v>21</v>
      </c>
      <c r="F713" s="684" t="s">
        <v>392</v>
      </c>
      <c r="G713" s="684" t="s">
        <v>465</v>
      </c>
      <c r="H713" s="685" t="s">
        <v>402</v>
      </c>
      <c r="I713" s="686">
        <v>44732</v>
      </c>
      <c r="J713" s="240" t="s">
        <v>357</v>
      </c>
      <c r="K713" s="240" t="s">
        <v>357</v>
      </c>
      <c r="L713" s="240" t="s">
        <v>357</v>
      </c>
      <c r="M713" s="687">
        <v>44732</v>
      </c>
      <c r="N713" s="199">
        <v>44732</v>
      </c>
      <c r="O713" s="277" t="s">
        <v>374</v>
      </c>
    </row>
    <row r="714" spans="1:15" s="115" customFormat="1" ht="48.75" outlineLevel="2">
      <c r="A714" s="142"/>
      <c r="B714" s="680" t="s">
        <v>2728</v>
      </c>
      <c r="C714" s="681" t="s">
        <v>3063</v>
      </c>
      <c r="D714" s="684" t="s">
        <v>3064</v>
      </c>
      <c r="E714" s="683">
        <v>8</v>
      </c>
      <c r="F714" s="684" t="s">
        <v>1</v>
      </c>
      <c r="G714" s="684" t="s">
        <v>465</v>
      </c>
      <c r="H714" s="685" t="s">
        <v>402</v>
      </c>
      <c r="I714" s="686">
        <v>44732</v>
      </c>
      <c r="J714" s="240" t="s">
        <v>357</v>
      </c>
      <c r="K714" s="240" t="s">
        <v>357</v>
      </c>
      <c r="L714" s="240" t="s">
        <v>357</v>
      </c>
      <c r="M714" s="687">
        <v>44732</v>
      </c>
      <c r="N714" s="199">
        <v>44732</v>
      </c>
      <c r="O714" s="277" t="s">
        <v>374</v>
      </c>
    </row>
    <row r="715" spans="1:15" s="115" customFormat="1" ht="12" outlineLevel="2">
      <c r="A715" s="142"/>
      <c r="B715" s="318" t="s">
        <v>2728</v>
      </c>
      <c r="C715" s="215" t="s">
        <v>2734</v>
      </c>
      <c r="D715" s="216" t="s">
        <v>2739</v>
      </c>
      <c r="E715" s="683">
        <v>44</v>
      </c>
      <c r="F715" s="684" t="s">
        <v>1</v>
      </c>
      <c r="G715" s="216" t="s">
        <v>347</v>
      </c>
      <c r="H715" s="688" t="s">
        <v>402</v>
      </c>
      <c r="I715" s="240">
        <v>45317</v>
      </c>
      <c r="J715" s="240" t="s">
        <v>357</v>
      </c>
      <c r="K715" s="240" t="s">
        <v>357</v>
      </c>
      <c r="L715" s="240" t="s">
        <v>357</v>
      </c>
      <c r="M715" s="189">
        <v>45317</v>
      </c>
      <c r="N715" s="199">
        <v>45173</v>
      </c>
      <c r="O715" s="277" t="s">
        <v>374</v>
      </c>
    </row>
    <row r="716" spans="1:15" s="115" customFormat="1" ht="29.25" outlineLevel="2">
      <c r="A716" s="142"/>
      <c r="B716" s="318" t="s">
        <v>2728</v>
      </c>
      <c r="C716" s="215" t="s">
        <v>2734</v>
      </c>
      <c r="D716" s="216" t="s">
        <v>2735</v>
      </c>
      <c r="E716" s="683">
        <v>13</v>
      </c>
      <c r="F716" s="684" t="s">
        <v>1</v>
      </c>
      <c r="G716" s="684" t="s">
        <v>401</v>
      </c>
      <c r="H716" s="689" t="s">
        <v>402</v>
      </c>
      <c r="I716" s="240">
        <v>44952</v>
      </c>
      <c r="J716" s="240" t="s">
        <v>357</v>
      </c>
      <c r="K716" s="240" t="s">
        <v>357</v>
      </c>
      <c r="L716" s="240" t="s">
        <v>357</v>
      </c>
      <c r="M716" s="189">
        <v>44952</v>
      </c>
      <c r="N716" s="199">
        <v>44952</v>
      </c>
      <c r="O716" s="277" t="s">
        <v>374</v>
      </c>
    </row>
    <row r="717" spans="1:15" s="115" customFormat="1" ht="12" outlineLevel="2">
      <c r="A717" s="142"/>
      <c r="B717" s="318" t="s">
        <v>2728</v>
      </c>
      <c r="C717" s="215" t="s">
        <v>2729</v>
      </c>
      <c r="D717" s="216" t="s">
        <v>3065</v>
      </c>
      <c r="E717" s="683">
        <v>44</v>
      </c>
      <c r="F717" s="684" t="s">
        <v>392</v>
      </c>
      <c r="G717" s="684" t="s">
        <v>395</v>
      </c>
      <c r="H717" s="689" t="s">
        <v>402</v>
      </c>
      <c r="I717" s="152">
        <v>45358</v>
      </c>
      <c r="J717" s="240" t="s">
        <v>357</v>
      </c>
      <c r="K717" s="240" t="s">
        <v>357</v>
      </c>
      <c r="L717" s="240" t="s">
        <v>357</v>
      </c>
      <c r="M717" s="160">
        <v>45358</v>
      </c>
      <c r="N717" s="199">
        <v>45173</v>
      </c>
      <c r="O717" s="277" t="s">
        <v>374</v>
      </c>
    </row>
    <row r="718" spans="1:15" s="115" customFormat="1" ht="48.75" outlineLevel="2">
      <c r="A718" s="142"/>
      <c r="B718" s="318" t="s">
        <v>2742</v>
      </c>
      <c r="C718" s="681" t="s">
        <v>2771</v>
      </c>
      <c r="D718" s="216" t="s">
        <v>2772</v>
      </c>
      <c r="E718" s="683">
        <v>10</v>
      </c>
      <c r="F718" s="227" t="s">
        <v>392</v>
      </c>
      <c r="G718" s="684" t="s">
        <v>465</v>
      </c>
      <c r="H718" s="689" t="s">
        <v>402</v>
      </c>
      <c r="I718" s="156">
        <v>44768</v>
      </c>
      <c r="J718" s="240" t="s">
        <v>357</v>
      </c>
      <c r="K718" s="240" t="s">
        <v>357</v>
      </c>
      <c r="L718" s="240" t="s">
        <v>357</v>
      </c>
      <c r="M718" s="157">
        <v>44768</v>
      </c>
      <c r="N718" s="199">
        <v>44768</v>
      </c>
      <c r="O718" s="277" t="s">
        <v>374</v>
      </c>
    </row>
    <row r="719" spans="1:15" s="104" customFormat="1" ht="19.5" customHeight="1" outlineLevel="2">
      <c r="A719" s="143"/>
      <c r="B719" s="318" t="s">
        <v>2742</v>
      </c>
      <c r="C719" s="215" t="s">
        <v>2743</v>
      </c>
      <c r="D719" s="217" t="s">
        <v>2744</v>
      </c>
      <c r="E719" s="679">
        <v>13</v>
      </c>
      <c r="F719" s="216" t="s">
        <v>1</v>
      </c>
      <c r="G719" s="216" t="s">
        <v>371</v>
      </c>
      <c r="H719" s="219" t="s">
        <v>372</v>
      </c>
      <c r="I719" s="240">
        <v>45161</v>
      </c>
      <c r="J719" s="240" t="s">
        <v>357</v>
      </c>
      <c r="K719" s="240" t="s">
        <v>357</v>
      </c>
      <c r="L719" s="240">
        <v>44981</v>
      </c>
      <c r="M719" s="191">
        <v>44804</v>
      </c>
      <c r="N719" s="199">
        <v>44804</v>
      </c>
      <c r="O719" s="277" t="s">
        <v>374</v>
      </c>
    </row>
    <row r="720" spans="1:15" s="104" customFormat="1" ht="19.5" customHeight="1" outlineLevel="2">
      <c r="A720" s="143"/>
      <c r="B720" s="318" t="s">
        <v>2742</v>
      </c>
      <c r="C720" s="226" t="s">
        <v>2748</v>
      </c>
      <c r="D720" s="216" t="s">
        <v>2749</v>
      </c>
      <c r="E720" s="720">
        <v>39</v>
      </c>
      <c r="F720" s="227" t="s">
        <v>1</v>
      </c>
      <c r="G720" s="216" t="s">
        <v>347</v>
      </c>
      <c r="H720" s="219" t="s">
        <v>372</v>
      </c>
      <c r="I720" s="240">
        <v>45161</v>
      </c>
      <c r="J720" s="240" t="s">
        <v>357</v>
      </c>
      <c r="K720" s="240" t="s">
        <v>357</v>
      </c>
      <c r="L720" s="240">
        <v>45047</v>
      </c>
      <c r="M720" s="191">
        <v>45047</v>
      </c>
      <c r="N720" s="199">
        <v>45047</v>
      </c>
      <c r="O720" s="277" t="s">
        <v>374</v>
      </c>
    </row>
    <row r="721" spans="1:15" s="104" customFormat="1" ht="19.5" customHeight="1" outlineLevel="2">
      <c r="A721" s="143"/>
      <c r="B721" s="324" t="s">
        <v>2742</v>
      </c>
      <c r="C721" s="226" t="s">
        <v>2743</v>
      </c>
      <c r="D721" s="217" t="s">
        <v>2753</v>
      </c>
      <c r="E721" s="720">
        <v>21</v>
      </c>
      <c r="F721" s="227" t="s">
        <v>1</v>
      </c>
      <c r="G721" s="216" t="s">
        <v>371</v>
      </c>
      <c r="H721" s="219" t="s">
        <v>372</v>
      </c>
      <c r="I721" s="240">
        <v>45161</v>
      </c>
      <c r="J721" s="240" t="s">
        <v>357</v>
      </c>
      <c r="K721" s="240" t="s">
        <v>357</v>
      </c>
      <c r="L721" s="240">
        <v>44801</v>
      </c>
      <c r="M721" s="191">
        <v>44802</v>
      </c>
      <c r="N721" s="199">
        <v>44802</v>
      </c>
      <c r="O721" s="277" t="s">
        <v>374</v>
      </c>
    </row>
    <row r="722" spans="1:15" s="104" customFormat="1" ht="19.5" customHeight="1" outlineLevel="2">
      <c r="A722" s="143"/>
      <c r="B722" s="324" t="s">
        <v>2742</v>
      </c>
      <c r="C722" s="226" t="s">
        <v>2743</v>
      </c>
      <c r="D722" s="216" t="s">
        <v>3066</v>
      </c>
      <c r="E722" s="720">
        <v>10</v>
      </c>
      <c r="F722" s="227" t="s">
        <v>392</v>
      </c>
      <c r="G722" s="216" t="s">
        <v>693</v>
      </c>
      <c r="H722" s="219" t="s">
        <v>372</v>
      </c>
      <c r="I722" s="240">
        <v>45161</v>
      </c>
      <c r="J722" s="240" t="s">
        <v>357</v>
      </c>
      <c r="K722" s="240" t="s">
        <v>357</v>
      </c>
      <c r="L722" s="240">
        <v>44621</v>
      </c>
      <c r="M722" s="191">
        <v>44651</v>
      </c>
      <c r="N722" s="199">
        <v>44669</v>
      </c>
      <c r="O722" s="277" t="s">
        <v>545</v>
      </c>
    </row>
    <row r="723" spans="1:15" s="104" customFormat="1" ht="19.5" customHeight="1" outlineLevel="2">
      <c r="A723" s="143"/>
      <c r="B723" s="324" t="s">
        <v>2742</v>
      </c>
      <c r="C723" s="226" t="s">
        <v>3067</v>
      </c>
      <c r="D723" s="216" t="s">
        <v>3068</v>
      </c>
      <c r="E723" s="720">
        <v>16</v>
      </c>
      <c r="F723" s="216" t="s">
        <v>392</v>
      </c>
      <c r="G723" s="216" t="s">
        <v>693</v>
      </c>
      <c r="H723" s="219" t="s">
        <v>372</v>
      </c>
      <c r="I723" s="240">
        <v>45161</v>
      </c>
      <c r="J723" s="240" t="s">
        <v>357</v>
      </c>
      <c r="K723" s="240" t="s">
        <v>357</v>
      </c>
      <c r="L723" s="240">
        <v>44792</v>
      </c>
      <c r="M723" s="191">
        <v>44893</v>
      </c>
      <c r="N723" s="199">
        <v>44893</v>
      </c>
      <c r="O723" s="277" t="s">
        <v>374</v>
      </c>
    </row>
    <row r="724" spans="1:15" s="104" customFormat="1" ht="19.5" customHeight="1" outlineLevel="2">
      <c r="A724" s="143"/>
      <c r="B724" s="324" t="s">
        <v>2742</v>
      </c>
      <c r="C724" s="226" t="s">
        <v>2743</v>
      </c>
      <c r="D724" s="217" t="s">
        <v>2757</v>
      </c>
      <c r="E724" s="720">
        <v>80</v>
      </c>
      <c r="F724" s="216" t="s">
        <v>392</v>
      </c>
      <c r="G724" s="216" t="s">
        <v>395</v>
      </c>
      <c r="H724" s="219" t="s">
        <v>372</v>
      </c>
      <c r="I724" s="240">
        <v>45161</v>
      </c>
      <c r="J724" s="240" t="s">
        <v>357</v>
      </c>
      <c r="K724" s="240" t="s">
        <v>357</v>
      </c>
      <c r="L724" s="240">
        <v>45161</v>
      </c>
      <c r="M724" s="191">
        <v>44805</v>
      </c>
      <c r="N724" s="199">
        <v>44805</v>
      </c>
      <c r="O724" s="277" t="s">
        <v>374</v>
      </c>
    </row>
    <row r="725" spans="1:15" s="104" customFormat="1" ht="19.5" customHeight="1" outlineLevel="2">
      <c r="A725" s="143"/>
      <c r="B725" s="324" t="s">
        <v>2742</v>
      </c>
      <c r="C725" s="226" t="s">
        <v>2761</v>
      </c>
      <c r="D725" s="216" t="s">
        <v>2762</v>
      </c>
      <c r="E725" s="720">
        <v>50</v>
      </c>
      <c r="F725" s="216" t="s">
        <v>392</v>
      </c>
      <c r="G725" s="216" t="s">
        <v>395</v>
      </c>
      <c r="H725" s="219" t="s">
        <v>372</v>
      </c>
      <c r="I725" s="240">
        <v>45161</v>
      </c>
      <c r="J725" s="240" t="s">
        <v>357</v>
      </c>
      <c r="K725" s="240" t="s">
        <v>357</v>
      </c>
      <c r="L725" s="240">
        <v>44804</v>
      </c>
      <c r="M725" s="191">
        <v>44804</v>
      </c>
      <c r="N725" s="199">
        <v>45019</v>
      </c>
      <c r="O725" s="277" t="s">
        <v>374</v>
      </c>
    </row>
    <row r="726" spans="1:15" s="104" customFormat="1" ht="19.5" customHeight="1" outlineLevel="2">
      <c r="A726" s="143"/>
      <c r="B726" s="324" t="s">
        <v>2742</v>
      </c>
      <c r="C726" s="226" t="s">
        <v>2766</v>
      </c>
      <c r="D726" s="216" t="s">
        <v>2767</v>
      </c>
      <c r="E726" s="720">
        <v>21</v>
      </c>
      <c r="F726" s="216" t="s">
        <v>392</v>
      </c>
      <c r="G726" s="216" t="s">
        <v>395</v>
      </c>
      <c r="H726" s="219" t="s">
        <v>372</v>
      </c>
      <c r="I726" s="240">
        <v>45161</v>
      </c>
      <c r="J726" s="240" t="s">
        <v>357</v>
      </c>
      <c r="K726" s="240" t="s">
        <v>357</v>
      </c>
      <c r="L726" s="240">
        <v>44805</v>
      </c>
      <c r="M726" s="191">
        <v>44805</v>
      </c>
      <c r="N726" s="199">
        <v>44805</v>
      </c>
      <c r="O726" s="277" t="s">
        <v>374</v>
      </c>
    </row>
    <row r="727" spans="1:15" s="104" customFormat="1" ht="19.5" customHeight="1" outlineLevel="2">
      <c r="A727" s="143"/>
      <c r="B727" s="324" t="s">
        <v>2742</v>
      </c>
      <c r="C727" s="226" t="s">
        <v>2743</v>
      </c>
      <c r="D727" s="216" t="s">
        <v>3069</v>
      </c>
      <c r="E727" s="720">
        <v>80</v>
      </c>
      <c r="F727" s="216" t="s">
        <v>392</v>
      </c>
      <c r="G727" s="216" t="s">
        <v>395</v>
      </c>
      <c r="H727" s="219" t="s">
        <v>372</v>
      </c>
      <c r="I727" s="240">
        <v>45161</v>
      </c>
      <c r="J727" s="240" t="s">
        <v>357</v>
      </c>
      <c r="K727" s="240" t="s">
        <v>357</v>
      </c>
      <c r="L727" s="240">
        <v>44815</v>
      </c>
      <c r="M727" s="191">
        <v>44896</v>
      </c>
      <c r="N727" s="199">
        <v>44896</v>
      </c>
      <c r="O727" s="277" t="s">
        <v>358</v>
      </c>
    </row>
    <row r="728" spans="1:15" s="104" customFormat="1" ht="19.5" customHeight="1" outlineLevel="2">
      <c r="A728" s="143"/>
      <c r="B728" s="324" t="s">
        <v>2742</v>
      </c>
      <c r="C728" s="226" t="s">
        <v>2743</v>
      </c>
      <c r="D728" s="216" t="s">
        <v>2776</v>
      </c>
      <c r="E728" s="720">
        <v>80</v>
      </c>
      <c r="F728" s="216" t="s">
        <v>392</v>
      </c>
      <c r="G728" s="216" t="s">
        <v>395</v>
      </c>
      <c r="H728" s="219" t="s">
        <v>372</v>
      </c>
      <c r="I728" s="240">
        <v>45161</v>
      </c>
      <c r="J728" s="240" t="s">
        <v>357</v>
      </c>
      <c r="K728" s="240" t="s">
        <v>357</v>
      </c>
      <c r="L728" s="240">
        <v>44900</v>
      </c>
      <c r="M728" s="191">
        <v>44813</v>
      </c>
      <c r="N728" s="199">
        <v>45161</v>
      </c>
      <c r="O728" s="277" t="s">
        <v>374</v>
      </c>
    </row>
    <row r="729" spans="1:15" s="104" customFormat="1" ht="19.5" customHeight="1" outlineLevel="2">
      <c r="A729" s="143"/>
      <c r="B729" s="324" t="s">
        <v>2787</v>
      </c>
      <c r="C729" s="226" t="s">
        <v>2788</v>
      </c>
      <c r="D729" s="217" t="s">
        <v>2789</v>
      </c>
      <c r="E729" s="720">
        <v>5</v>
      </c>
      <c r="F729" s="216" t="s">
        <v>1</v>
      </c>
      <c r="G729" s="216" t="s">
        <v>371</v>
      </c>
      <c r="H729" s="219" t="s">
        <v>348</v>
      </c>
      <c r="I729" s="240">
        <v>44605</v>
      </c>
      <c r="J729" s="240">
        <v>44605</v>
      </c>
      <c r="K729" s="240">
        <v>44605</v>
      </c>
      <c r="L729" s="240">
        <v>44605</v>
      </c>
      <c r="M729" s="191">
        <v>44879</v>
      </c>
      <c r="N729" s="199">
        <v>45161</v>
      </c>
      <c r="O729" s="277" t="s">
        <v>374</v>
      </c>
    </row>
    <row r="730" spans="1:15" s="104" customFormat="1" ht="19.5" customHeight="1" outlineLevel="2">
      <c r="A730" s="143"/>
      <c r="B730" s="319" t="s">
        <v>2787</v>
      </c>
      <c r="C730" s="226" t="s">
        <v>2788</v>
      </c>
      <c r="D730" s="217" t="s">
        <v>2793</v>
      </c>
      <c r="E730" s="720">
        <v>25</v>
      </c>
      <c r="F730" s="228" t="s">
        <v>1</v>
      </c>
      <c r="G730" s="216" t="s">
        <v>371</v>
      </c>
      <c r="H730" s="219" t="s">
        <v>372</v>
      </c>
      <c r="I730" s="240">
        <v>45161</v>
      </c>
      <c r="J730" s="240" t="s">
        <v>357</v>
      </c>
      <c r="K730" s="240" t="s">
        <v>357</v>
      </c>
      <c r="L730" s="240">
        <v>44848</v>
      </c>
      <c r="M730" s="191">
        <v>44879</v>
      </c>
      <c r="N730" s="199">
        <v>45161</v>
      </c>
      <c r="O730" s="277" t="s">
        <v>374</v>
      </c>
    </row>
    <row r="731" spans="1:15" s="104" customFormat="1" ht="19.5" customHeight="1" outlineLevel="2">
      <c r="A731" s="143"/>
      <c r="B731" s="319" t="s">
        <v>2787</v>
      </c>
      <c r="C731" s="226" t="s">
        <v>2788</v>
      </c>
      <c r="D731" s="216" t="s">
        <v>3070</v>
      </c>
      <c r="E731" s="720">
        <v>8</v>
      </c>
      <c r="F731" s="228" t="s">
        <v>1</v>
      </c>
      <c r="G731" s="216" t="s">
        <v>371</v>
      </c>
      <c r="H731" s="219" t="s">
        <v>372</v>
      </c>
      <c r="I731" s="240">
        <v>45161</v>
      </c>
      <c r="J731" s="240" t="s">
        <v>357</v>
      </c>
      <c r="K731" s="240" t="s">
        <v>357</v>
      </c>
      <c r="L731" s="240">
        <v>44774</v>
      </c>
      <c r="M731" s="191">
        <v>44606</v>
      </c>
      <c r="N731" s="199">
        <v>44746</v>
      </c>
      <c r="O731" s="277" t="s">
        <v>358</v>
      </c>
    </row>
    <row r="732" spans="1:15" s="104" customFormat="1" ht="19.5" customHeight="1" outlineLevel="2">
      <c r="A732" s="143"/>
      <c r="B732" s="319" t="s">
        <v>2787</v>
      </c>
      <c r="C732" s="226" t="s">
        <v>2799</v>
      </c>
      <c r="D732" s="216" t="s">
        <v>2800</v>
      </c>
      <c r="E732" s="720">
        <v>21</v>
      </c>
      <c r="F732" s="216" t="s">
        <v>1</v>
      </c>
      <c r="G732" s="216" t="s">
        <v>347</v>
      </c>
      <c r="H732" s="688" t="s">
        <v>402</v>
      </c>
      <c r="I732" s="240">
        <v>45317</v>
      </c>
      <c r="J732" s="240" t="s">
        <v>357</v>
      </c>
      <c r="K732" s="240" t="s">
        <v>357</v>
      </c>
      <c r="L732" s="240" t="s">
        <v>357</v>
      </c>
      <c r="M732" s="189">
        <v>45317</v>
      </c>
      <c r="N732" s="199">
        <v>45317</v>
      </c>
      <c r="O732" s="277" t="s">
        <v>358</v>
      </c>
    </row>
    <row r="733" spans="1:15" s="104" customFormat="1" ht="19.5" customHeight="1" outlineLevel="2">
      <c r="A733" s="143"/>
      <c r="B733" s="293" t="s">
        <v>2787</v>
      </c>
      <c r="C733" s="231" t="s">
        <v>3071</v>
      </c>
      <c r="D733" s="223" t="s">
        <v>3072</v>
      </c>
      <c r="E733" s="733">
        <v>5</v>
      </c>
      <c r="F733" s="223" t="s">
        <v>1</v>
      </c>
      <c r="G733" s="222" t="s">
        <v>371</v>
      </c>
      <c r="H733" s="229" t="s">
        <v>372</v>
      </c>
      <c r="I733" s="240">
        <v>45161</v>
      </c>
      <c r="J733" s="240" t="s">
        <v>357</v>
      </c>
      <c r="K733" s="240" t="s">
        <v>357</v>
      </c>
      <c r="L733" s="240">
        <v>44872</v>
      </c>
      <c r="M733" s="190">
        <v>44872</v>
      </c>
      <c r="N733" s="199">
        <v>45161</v>
      </c>
      <c r="O733" s="277" t="s">
        <v>374</v>
      </c>
    </row>
    <row r="734" spans="1:15" s="104" customFormat="1" ht="19.5" customHeight="1" outlineLevel="2">
      <c r="A734" s="140"/>
      <c r="B734" s="293" t="s">
        <v>2787</v>
      </c>
      <c r="C734" s="231" t="s">
        <v>2794</v>
      </c>
      <c r="D734" s="223" t="s">
        <v>2795</v>
      </c>
      <c r="E734" s="733">
        <v>80</v>
      </c>
      <c r="F734" s="223" t="s">
        <v>392</v>
      </c>
      <c r="G734" s="222" t="s">
        <v>347</v>
      </c>
      <c r="H734" s="229" t="s">
        <v>402</v>
      </c>
      <c r="I734" s="240">
        <v>45358</v>
      </c>
      <c r="J734" s="240" t="s">
        <v>357</v>
      </c>
      <c r="K734" s="240" t="s">
        <v>357</v>
      </c>
      <c r="L734" s="240" t="s">
        <v>357</v>
      </c>
      <c r="M734" s="190">
        <v>45358</v>
      </c>
      <c r="N734" s="199">
        <v>45358</v>
      </c>
      <c r="O734" s="277" t="s">
        <v>358</v>
      </c>
    </row>
    <row r="735" spans="1:15" s="107" customFormat="1" ht="12.75" customHeight="1" outlineLevel="1">
      <c r="A735" s="161"/>
      <c r="B735" s="161" t="s">
        <v>2804</v>
      </c>
      <c r="C735" s="162">
        <f>COUNTA(C697:C734)</f>
        <v>38</v>
      </c>
      <c r="D735" s="161" t="s">
        <v>2805</v>
      </c>
      <c r="E735" s="163">
        <f>SUM(E697:E734)</f>
        <v>1329</v>
      </c>
      <c r="F735" s="161"/>
      <c r="G735" s="161"/>
      <c r="H735" s="161"/>
      <c r="I735" s="161"/>
      <c r="J735" s="161"/>
      <c r="K735" s="161"/>
      <c r="L735" s="161"/>
      <c r="M735" s="164"/>
      <c r="N735" s="164"/>
      <c r="O735" s="165"/>
    </row>
    <row r="736" spans="1:15" s="118" customFormat="1" ht="19.350000000000001" customHeight="1" outlineLevel="1" collapsed="1">
      <c r="A736" s="746" t="s">
        <v>2806</v>
      </c>
      <c r="B736" s="747">
        <f>C736</f>
        <v>716</v>
      </c>
      <c r="C736" s="748">
        <f>SUM(C735,C696,C575,C505,C459,C444,C397,C380,C377,C367,C349,C299,C255,C194,C155,C60,C31)</f>
        <v>716</v>
      </c>
      <c r="D736" s="747" t="s">
        <v>2807</v>
      </c>
      <c r="E736" s="749">
        <f>E31+E60+E155+E194+E255+E299+E349+E367+E377+E380+E397+E444+E459+E505+E575+E696+E735</f>
        <v>31748</v>
      </c>
      <c r="F736" s="747"/>
      <c r="G736" s="747"/>
      <c r="H736" s="747"/>
      <c r="I736" s="747"/>
      <c r="J736" s="747"/>
      <c r="K736" s="747"/>
      <c r="L736" s="747"/>
      <c r="M736" s="747"/>
      <c r="N736" s="747"/>
      <c r="O736" s="750"/>
    </row>
    <row r="737" spans="1:15">
      <c r="A737" s="166" t="s">
        <v>2808</v>
      </c>
      <c r="B737" s="132"/>
      <c r="C737" s="132"/>
      <c r="D737" s="120"/>
      <c r="E737" s="120"/>
      <c r="F737" s="121"/>
      <c r="G737" s="167"/>
      <c r="H737" s="167"/>
      <c r="I737" s="167"/>
      <c r="J737" s="167"/>
      <c r="K737" s="167"/>
      <c r="L737" s="167"/>
      <c r="M737" s="168"/>
      <c r="N737" s="168"/>
      <c r="O737" s="122"/>
    </row>
    <row r="739" spans="1:15" s="105" customFormat="1" ht="12.75" hidden="1" thickBot="1">
      <c r="A739" s="642" t="s">
        <v>2809</v>
      </c>
      <c r="B739" s="643"/>
      <c r="C739" s="169">
        <v>-1859</v>
      </c>
      <c r="D739" s="170" t="s">
        <v>2810</v>
      </c>
      <c r="E739" s="171"/>
      <c r="F739" s="108"/>
      <c r="M739" s="172"/>
      <c r="N739" s="172"/>
      <c r="O739" s="109"/>
    </row>
    <row r="740" spans="1:15" s="105" customFormat="1" ht="15.75" hidden="1" customHeight="1">
      <c r="A740"/>
      <c r="B740" s="173"/>
      <c r="C740" s="174">
        <f>C738+C739</f>
        <v>-1859</v>
      </c>
      <c r="D740" s="175"/>
      <c r="E740" s="176"/>
      <c r="F740" s="111"/>
      <c r="M740" s="172"/>
      <c r="N740" s="172"/>
      <c r="O740" s="109"/>
    </row>
    <row r="741" spans="1:15" s="105" customFormat="1" ht="15.75" hidden="1" thickBot="1">
      <c r="A741" s="177" t="s">
        <v>2811</v>
      </c>
      <c r="B741" s="178"/>
      <c r="C741" s="179">
        <v>655</v>
      </c>
      <c r="D741" s="180"/>
      <c r="E741" s="181"/>
      <c r="F741" s="110"/>
      <c r="M741" s="172"/>
      <c r="N741" s="172"/>
      <c r="O741" s="109"/>
    </row>
    <row r="742" spans="1:15">
      <c r="A742" s="182"/>
      <c r="B742" s="119"/>
      <c r="C742" s="119"/>
      <c r="D742" s="120"/>
      <c r="E742" s="120"/>
      <c r="F742" s="121"/>
      <c r="G742" s="167"/>
      <c r="H742" s="167"/>
      <c r="I742" s="167"/>
      <c r="J742" s="167"/>
      <c r="K742" s="167"/>
      <c r="L742" s="167"/>
      <c r="M742" s="168"/>
      <c r="N742" s="168"/>
      <c r="O742" s="122"/>
    </row>
  </sheetData>
  <autoFilter ref="A2:O737" xr:uid="{5D145390-B91F-41F8-8E96-243A131793C7}"/>
  <mergeCells count="4">
    <mergeCell ref="A1:O1"/>
    <mergeCell ref="A195:A201"/>
    <mergeCell ref="A576:A579"/>
    <mergeCell ref="A739:B739"/>
  </mergeCells>
  <pageMargins left="0.15748031496062992" right="0.11811023622047245" top="0.59055118110236227" bottom="0.35433070866141736" header="0.15748031496062992" footer="0.15748031496062992"/>
  <pageSetup paperSize="5" scale="59" fitToHeight="0" pageOrder="overThenDown" orientation="landscape" cellComments="asDisplayed" r:id="rId1"/>
  <headerFooter>
    <oddFooter>&amp;LDirection du soutien au développement du réseau (DSDR) &amp;RPage : &amp;P de &amp;N / Mise à jour au &amp;A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D29F7-E7A7-4E90-B914-3C62B4D0A130}">
  <sheetPr codeName="Feuil7"/>
  <dimension ref="A1:C21"/>
  <sheetViews>
    <sheetView workbookViewId="0"/>
  </sheetViews>
  <sheetFormatPr defaultColWidth="11.42578125" defaultRowHeight="15"/>
  <cols>
    <col min="2" max="3" width="18.5703125" customWidth="1"/>
  </cols>
  <sheetData>
    <row r="1" spans="1:3">
      <c r="A1" t="s">
        <v>3073</v>
      </c>
    </row>
    <row r="2" spans="1:3">
      <c r="A2" t="s">
        <v>3074</v>
      </c>
      <c r="B2" t="s">
        <v>3075</v>
      </c>
      <c r="C2" t="s">
        <v>3076</v>
      </c>
    </row>
    <row r="3" spans="1:3">
      <c r="A3">
        <v>1</v>
      </c>
      <c r="B3" t="e">
        <f>#REF!</f>
        <v>#REF!</v>
      </c>
      <c r="C3" t="e">
        <f>#REF!</f>
        <v>#REF!</v>
      </c>
    </row>
    <row r="4" spans="1:3">
      <c r="A4">
        <v>2</v>
      </c>
      <c r="B4" t="e">
        <f>#REF!</f>
        <v>#REF!</v>
      </c>
      <c r="C4" t="e">
        <f>#REF!</f>
        <v>#REF!</v>
      </c>
    </row>
    <row r="5" spans="1:3">
      <c r="A5">
        <v>3</v>
      </c>
      <c r="B5" t="e">
        <f>#REF!</f>
        <v>#REF!</v>
      </c>
      <c r="C5" t="e">
        <f>#REF!</f>
        <v>#REF!</v>
      </c>
    </row>
    <row r="6" spans="1:3">
      <c r="A6">
        <v>4</v>
      </c>
      <c r="B6" t="e">
        <f>#REF!</f>
        <v>#REF!</v>
      </c>
      <c r="C6" t="e">
        <f>#REF!</f>
        <v>#REF!</v>
      </c>
    </row>
    <row r="7" spans="1:3">
      <c r="A7">
        <v>5</v>
      </c>
      <c r="B7" t="e">
        <f>#REF!</f>
        <v>#REF!</v>
      </c>
      <c r="C7" t="e">
        <f>#REF!</f>
        <v>#REF!</v>
      </c>
    </row>
    <row r="8" spans="1:3">
      <c r="A8">
        <v>6</v>
      </c>
      <c r="B8" t="e">
        <f>#REF!</f>
        <v>#REF!</v>
      </c>
      <c r="C8" t="e">
        <f>#REF!</f>
        <v>#REF!</v>
      </c>
    </row>
    <row r="9" spans="1:3">
      <c r="A9">
        <v>7</v>
      </c>
      <c r="B9" t="e">
        <f>#REF!</f>
        <v>#REF!</v>
      </c>
      <c r="C9" t="e">
        <f>#REF!</f>
        <v>#REF!</v>
      </c>
    </row>
    <row r="10" spans="1:3">
      <c r="A10">
        <v>8</v>
      </c>
      <c r="B10" t="e">
        <f>#REF!</f>
        <v>#REF!</v>
      </c>
      <c r="C10" t="e">
        <f>#REF!</f>
        <v>#REF!</v>
      </c>
    </row>
    <row r="11" spans="1:3">
      <c r="A11">
        <v>9</v>
      </c>
      <c r="B11" t="e">
        <f>#REF!</f>
        <v>#REF!</v>
      </c>
      <c r="C11" t="e">
        <f>#REF!</f>
        <v>#REF!</v>
      </c>
    </row>
    <row r="12" spans="1:3">
      <c r="A12">
        <v>10</v>
      </c>
      <c r="B12" t="e">
        <f>#REF!</f>
        <v>#REF!</v>
      </c>
      <c r="C12" t="e">
        <f>#REF!</f>
        <v>#REF!</v>
      </c>
    </row>
    <row r="13" spans="1:3">
      <c r="A13">
        <v>11</v>
      </c>
      <c r="B13" t="e">
        <f>#REF!</f>
        <v>#REF!</v>
      </c>
      <c r="C13" t="e">
        <f>#REF!</f>
        <v>#REF!</v>
      </c>
    </row>
    <row r="14" spans="1:3">
      <c r="A14">
        <v>12</v>
      </c>
      <c r="B14" t="e">
        <f>#REF!</f>
        <v>#REF!</v>
      </c>
      <c r="C14" t="e">
        <f>#REF!</f>
        <v>#REF!</v>
      </c>
    </row>
    <row r="15" spans="1:3">
      <c r="A15">
        <v>13</v>
      </c>
      <c r="B15" t="e">
        <f>#REF!</f>
        <v>#REF!</v>
      </c>
      <c r="C15" t="e">
        <f>#REF!</f>
        <v>#REF!</v>
      </c>
    </row>
    <row r="16" spans="1:3">
      <c r="A16">
        <v>14</v>
      </c>
      <c r="B16" t="e">
        <f>#REF!</f>
        <v>#REF!</v>
      </c>
      <c r="C16" t="e">
        <f>#REF!</f>
        <v>#REF!</v>
      </c>
    </row>
    <row r="17" spans="1:3">
      <c r="A17">
        <v>15</v>
      </c>
      <c r="B17" t="e">
        <f>#REF!</f>
        <v>#REF!</v>
      </c>
      <c r="C17" t="e">
        <f>#REF!</f>
        <v>#REF!</v>
      </c>
    </row>
    <row r="18" spans="1:3">
      <c r="A18">
        <v>16</v>
      </c>
      <c r="B18" t="e">
        <f>#REF!</f>
        <v>#REF!</v>
      </c>
      <c r="C18" t="e">
        <f>#REF!</f>
        <v>#REF!</v>
      </c>
    </row>
    <row r="19" spans="1:3">
      <c r="A19">
        <v>17</v>
      </c>
      <c r="B19" t="e">
        <f>#REF!</f>
        <v>#REF!</v>
      </c>
      <c r="C19" t="e">
        <f>#REF!</f>
        <v>#REF!</v>
      </c>
    </row>
    <row r="20" spans="1:3">
      <c r="B20" t="e">
        <f>SUBTOTAL(109,Tableau1[nombre de projet])</f>
        <v>#REF!</v>
      </c>
      <c r="C20" t="e">
        <f>SUBTOTAL(109,Tableau1[nombre de places])</f>
        <v>#REF!</v>
      </c>
    </row>
    <row r="21" spans="1:3">
      <c r="B21">
        <v>716</v>
      </c>
      <c r="C21">
        <v>31748</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8D6DC-E87D-4424-AB8F-11FF73196916}">
  <sheetPr codeName="Feuil8">
    <tabColor rgb="FF00B0F0"/>
    <pageSetUpPr fitToPage="1"/>
  </sheetPr>
  <dimension ref="A1:XEV34"/>
  <sheetViews>
    <sheetView topLeftCell="A11" zoomScaleNormal="100" workbookViewId="0">
      <selection activeCell="C33" sqref="C33"/>
    </sheetView>
  </sheetViews>
  <sheetFormatPr defaultColWidth="11.42578125" defaultRowHeight="15" outlineLevelRow="1"/>
  <cols>
    <col min="1" max="1" width="23" customWidth="1"/>
    <col min="2" max="2" width="8.42578125" customWidth="1"/>
    <col min="3" max="3" width="19.42578125" customWidth="1"/>
    <col min="4" max="4" width="36" customWidth="1"/>
    <col min="5" max="7" width="15.42578125" customWidth="1"/>
    <col min="8" max="8" width="19.28515625" bestFit="1" customWidth="1"/>
    <col min="9" max="9" width="10.7109375" bestFit="1" customWidth="1"/>
    <col min="10" max="10" width="11.7109375" bestFit="1" customWidth="1"/>
    <col min="11" max="11" width="13.42578125" customWidth="1"/>
    <col min="12" max="12" width="20.5703125" customWidth="1"/>
    <col min="13" max="13" width="16.28515625" bestFit="1" customWidth="1"/>
    <col min="14" max="14" width="17.7109375" bestFit="1" customWidth="1"/>
    <col min="15" max="15" width="16.28515625" bestFit="1" customWidth="1"/>
    <col min="16" max="17" width="18.28515625" bestFit="1" customWidth="1"/>
    <col min="18" max="18" width="17.7109375" bestFit="1" customWidth="1"/>
    <col min="19" max="19" width="14.5703125" customWidth="1"/>
    <col min="20" max="20" width="15.42578125" customWidth="1"/>
  </cols>
  <sheetData>
    <row r="1" spans="1:16376" s="8" customFormat="1" ht="21" customHeight="1" thickBot="1">
      <c r="A1" s="653" t="s">
        <v>3077</v>
      </c>
      <c r="B1" s="654"/>
      <c r="C1" s="654"/>
      <c r="D1" s="654"/>
      <c r="E1" s="654"/>
      <c r="F1" s="654"/>
      <c r="G1" s="654"/>
      <c r="H1" s="654"/>
      <c r="I1" s="654"/>
      <c r="J1" s="654"/>
      <c r="K1" s="654"/>
      <c r="L1" s="654"/>
      <c r="M1" s="654"/>
      <c r="N1" s="654"/>
      <c r="O1" s="654"/>
      <c r="P1" s="654"/>
      <c r="Q1" s="654"/>
      <c r="R1" s="654"/>
      <c r="S1" s="654"/>
      <c r="T1" s="655"/>
      <c r="U1" s="113"/>
      <c r="V1" s="113"/>
      <c r="W1" s="113"/>
      <c r="X1" s="113"/>
      <c r="Y1" s="113"/>
      <c r="Z1" s="114"/>
    </row>
    <row r="2" spans="1:16376" ht="51.75" customHeight="1">
      <c r="A2" s="244" t="s">
        <v>315</v>
      </c>
      <c r="B2" s="130" t="s">
        <v>316</v>
      </c>
      <c r="C2" s="130" t="s">
        <v>317</v>
      </c>
      <c r="D2" s="130" t="s">
        <v>319</v>
      </c>
      <c r="E2" s="129" t="s">
        <v>320</v>
      </c>
      <c r="F2" s="128" t="s">
        <v>321</v>
      </c>
      <c r="G2" s="364" t="s">
        <v>322</v>
      </c>
      <c r="H2" s="130" t="s">
        <v>323</v>
      </c>
      <c r="I2" s="130" t="s">
        <v>324</v>
      </c>
      <c r="J2" s="130" t="s">
        <v>326</v>
      </c>
      <c r="K2" s="130" t="s">
        <v>3078</v>
      </c>
      <c r="L2" s="130" t="s">
        <v>328</v>
      </c>
      <c r="M2" s="129" t="s">
        <v>3079</v>
      </c>
      <c r="N2" s="129" t="s">
        <v>3080</v>
      </c>
      <c r="O2" s="129" t="s">
        <v>3081</v>
      </c>
      <c r="P2" s="130" t="s">
        <v>3082</v>
      </c>
      <c r="Q2" s="130" t="s">
        <v>3083</v>
      </c>
      <c r="R2" s="130" t="s">
        <v>3084</v>
      </c>
      <c r="S2" s="130" t="s">
        <v>3085</v>
      </c>
      <c r="T2" s="245" t="s">
        <v>3086</v>
      </c>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3"/>
      <c r="HD2" s="103"/>
      <c r="HE2" s="103"/>
      <c r="HF2" s="103"/>
      <c r="HG2" s="103"/>
      <c r="HH2" s="103"/>
      <c r="HI2" s="103"/>
      <c r="HJ2" s="103"/>
      <c r="HK2" s="103"/>
      <c r="HL2" s="103"/>
      <c r="HM2" s="103"/>
      <c r="HN2" s="103"/>
      <c r="HO2" s="103"/>
      <c r="HP2" s="103"/>
      <c r="HQ2" s="103"/>
      <c r="HR2" s="103"/>
      <c r="HS2" s="103"/>
      <c r="HT2" s="103"/>
      <c r="HU2" s="103"/>
      <c r="HV2" s="103"/>
      <c r="HW2" s="103"/>
      <c r="HX2" s="103"/>
      <c r="HY2" s="103"/>
      <c r="HZ2" s="103"/>
      <c r="IA2" s="103"/>
      <c r="IB2" s="103"/>
      <c r="IC2" s="103"/>
      <c r="ID2" s="103"/>
      <c r="IE2" s="103"/>
      <c r="IF2" s="103"/>
      <c r="IG2" s="103"/>
      <c r="IH2" s="103"/>
      <c r="II2" s="103"/>
      <c r="IJ2" s="103"/>
      <c r="IK2" s="103"/>
      <c r="IL2" s="103"/>
      <c r="IM2" s="103"/>
      <c r="IN2" s="103"/>
      <c r="IO2" s="103"/>
      <c r="IP2" s="103"/>
      <c r="IQ2" s="103"/>
      <c r="IR2" s="103"/>
      <c r="IS2" s="103"/>
      <c r="IT2" s="103"/>
      <c r="IU2" s="103"/>
      <c r="IV2" s="103"/>
      <c r="IW2" s="103"/>
      <c r="IX2" s="103"/>
      <c r="IY2" s="103"/>
      <c r="IZ2" s="103"/>
      <c r="JA2" s="103"/>
      <c r="JB2" s="103"/>
      <c r="JC2" s="103"/>
      <c r="JD2" s="103"/>
      <c r="JE2" s="103"/>
      <c r="JF2" s="103"/>
      <c r="JG2" s="103"/>
      <c r="JH2" s="103"/>
      <c r="JI2" s="103"/>
      <c r="JJ2" s="103"/>
      <c r="JK2" s="103"/>
      <c r="JL2" s="103"/>
      <c r="JM2" s="103"/>
      <c r="JN2" s="103"/>
      <c r="JO2" s="103"/>
      <c r="JP2" s="103"/>
      <c r="JQ2" s="103"/>
      <c r="JR2" s="103"/>
      <c r="JS2" s="103"/>
      <c r="JT2" s="103"/>
      <c r="JU2" s="103"/>
      <c r="JV2" s="103"/>
      <c r="JW2" s="103"/>
      <c r="JX2" s="103"/>
      <c r="JY2" s="103"/>
      <c r="JZ2" s="103"/>
      <c r="KA2" s="103"/>
      <c r="KB2" s="103"/>
      <c r="KC2" s="103"/>
      <c r="KD2" s="103"/>
      <c r="KE2" s="103"/>
      <c r="KF2" s="103"/>
      <c r="KG2" s="103"/>
      <c r="KH2" s="103"/>
      <c r="KI2" s="103"/>
      <c r="KJ2" s="103"/>
      <c r="KK2" s="103"/>
      <c r="KL2" s="103"/>
      <c r="KM2" s="103"/>
      <c r="KN2" s="103"/>
      <c r="KO2" s="103"/>
      <c r="KP2" s="103"/>
      <c r="KQ2" s="103"/>
      <c r="KR2" s="103"/>
      <c r="KS2" s="103"/>
      <c r="KT2" s="103"/>
      <c r="KU2" s="103"/>
      <c r="KV2" s="103"/>
      <c r="KW2" s="103"/>
      <c r="KX2" s="103"/>
      <c r="KY2" s="103"/>
      <c r="KZ2" s="103"/>
      <c r="LA2" s="103"/>
      <c r="LB2" s="103"/>
      <c r="LC2" s="103"/>
      <c r="LD2" s="103"/>
      <c r="LE2" s="103"/>
      <c r="LF2" s="103"/>
      <c r="LG2" s="103"/>
      <c r="LH2" s="103"/>
      <c r="LI2" s="103"/>
      <c r="LJ2" s="103"/>
      <c r="LK2" s="103"/>
      <c r="LL2" s="103"/>
      <c r="LM2" s="103"/>
      <c r="LN2" s="103"/>
      <c r="LO2" s="103"/>
      <c r="LP2" s="103"/>
      <c r="LQ2" s="103"/>
      <c r="LR2" s="103"/>
      <c r="LS2" s="103"/>
      <c r="LT2" s="103"/>
      <c r="LU2" s="103"/>
      <c r="LV2" s="103"/>
      <c r="LW2" s="103"/>
      <c r="LX2" s="103"/>
      <c r="LY2" s="103"/>
      <c r="LZ2" s="103"/>
      <c r="MA2" s="103"/>
      <c r="MB2" s="103"/>
      <c r="MC2" s="103"/>
      <c r="MD2" s="103"/>
      <c r="ME2" s="103"/>
      <c r="MF2" s="103"/>
      <c r="MG2" s="103"/>
      <c r="MH2" s="103"/>
      <c r="MI2" s="103"/>
      <c r="MJ2" s="103"/>
      <c r="MK2" s="103"/>
      <c r="ML2" s="103"/>
      <c r="MM2" s="103"/>
      <c r="MN2" s="103"/>
      <c r="MO2" s="103"/>
      <c r="MP2" s="103"/>
      <c r="MQ2" s="103"/>
      <c r="MR2" s="103"/>
      <c r="MS2" s="103"/>
      <c r="MT2" s="103"/>
      <c r="MU2" s="103"/>
      <c r="MV2" s="103"/>
      <c r="MW2" s="103"/>
      <c r="MX2" s="103"/>
      <c r="MY2" s="103"/>
      <c r="MZ2" s="103"/>
      <c r="NA2" s="103"/>
      <c r="NB2" s="103"/>
      <c r="NC2" s="103"/>
      <c r="ND2" s="103"/>
      <c r="NE2" s="103"/>
      <c r="NF2" s="103"/>
      <c r="NG2" s="103"/>
      <c r="NH2" s="103"/>
      <c r="NI2" s="103"/>
      <c r="NJ2" s="103"/>
      <c r="NK2" s="103"/>
      <c r="NL2" s="103"/>
      <c r="NM2" s="103"/>
      <c r="NN2" s="103"/>
      <c r="NO2" s="103"/>
      <c r="NP2" s="103"/>
      <c r="NQ2" s="103"/>
      <c r="NR2" s="103"/>
      <c r="NS2" s="103"/>
      <c r="NT2" s="103"/>
      <c r="NU2" s="103"/>
      <c r="NV2" s="103"/>
      <c r="NW2" s="103"/>
      <c r="NX2" s="103"/>
      <c r="NY2" s="103"/>
      <c r="NZ2" s="103"/>
      <c r="OA2" s="103"/>
      <c r="OB2" s="103"/>
      <c r="OC2" s="103"/>
      <c r="OD2" s="103"/>
      <c r="OE2" s="103"/>
      <c r="OF2" s="103"/>
      <c r="OG2" s="103"/>
      <c r="OH2" s="103"/>
      <c r="OI2" s="103"/>
      <c r="OJ2" s="103"/>
      <c r="OK2" s="103"/>
      <c r="OL2" s="103"/>
      <c r="OM2" s="103"/>
      <c r="ON2" s="103"/>
      <c r="OO2" s="103"/>
      <c r="OP2" s="103"/>
      <c r="OQ2" s="103"/>
      <c r="OR2" s="103"/>
      <c r="OS2" s="103"/>
      <c r="OT2" s="103"/>
      <c r="OU2" s="103"/>
      <c r="OV2" s="103"/>
      <c r="OW2" s="103"/>
      <c r="OX2" s="103"/>
      <c r="OY2" s="103"/>
      <c r="OZ2" s="103"/>
      <c r="PA2" s="103"/>
      <c r="PB2" s="103"/>
      <c r="PC2" s="103"/>
      <c r="PD2" s="103"/>
      <c r="PE2" s="103"/>
      <c r="PF2" s="103"/>
      <c r="PG2" s="103"/>
      <c r="PH2" s="103"/>
      <c r="PI2" s="103"/>
      <c r="PJ2" s="103"/>
      <c r="PK2" s="103"/>
      <c r="PL2" s="103"/>
      <c r="PM2" s="103"/>
      <c r="PN2" s="103"/>
      <c r="PO2" s="103"/>
      <c r="PP2" s="103"/>
      <c r="PQ2" s="103"/>
      <c r="PR2" s="103"/>
      <c r="PS2" s="103"/>
      <c r="PT2" s="103"/>
      <c r="PU2" s="103"/>
      <c r="PV2" s="103"/>
      <c r="PW2" s="103"/>
      <c r="PX2" s="103"/>
      <c r="PY2" s="103"/>
      <c r="PZ2" s="103"/>
      <c r="QA2" s="103"/>
      <c r="QB2" s="103"/>
      <c r="QC2" s="103"/>
      <c r="QD2" s="103"/>
      <c r="QE2" s="103"/>
      <c r="QF2" s="103"/>
      <c r="QG2" s="103"/>
      <c r="QH2" s="103"/>
      <c r="QI2" s="103"/>
      <c r="QJ2" s="103"/>
      <c r="QK2" s="103"/>
      <c r="QL2" s="103"/>
      <c r="QM2" s="103"/>
      <c r="QN2" s="103"/>
      <c r="QO2" s="103"/>
      <c r="QP2" s="103"/>
      <c r="QQ2" s="103"/>
      <c r="QR2" s="103"/>
      <c r="QS2" s="103"/>
      <c r="QT2" s="103"/>
      <c r="QU2" s="103"/>
      <c r="QV2" s="103"/>
      <c r="QW2" s="103"/>
      <c r="QX2" s="103"/>
      <c r="QY2" s="103"/>
      <c r="QZ2" s="103"/>
      <c r="RA2" s="103"/>
      <c r="RB2" s="103"/>
      <c r="RC2" s="103"/>
      <c r="RD2" s="103"/>
      <c r="RE2" s="103"/>
      <c r="RF2" s="103"/>
      <c r="RG2" s="103"/>
      <c r="RH2" s="103"/>
      <c r="RI2" s="103"/>
      <c r="RJ2" s="103"/>
      <c r="RK2" s="103"/>
      <c r="RL2" s="103"/>
      <c r="RM2" s="103"/>
      <c r="RN2" s="103"/>
      <c r="RO2" s="103"/>
      <c r="RP2" s="103"/>
      <c r="RQ2" s="103"/>
      <c r="RR2" s="103"/>
      <c r="RS2" s="103"/>
      <c r="RT2" s="103"/>
      <c r="RU2" s="103"/>
      <c r="RV2" s="103"/>
      <c r="RW2" s="103"/>
      <c r="RX2" s="103"/>
      <c r="RY2" s="103"/>
      <c r="RZ2" s="103"/>
      <c r="SA2" s="103"/>
      <c r="SB2" s="103"/>
      <c r="SC2" s="103"/>
      <c r="SD2" s="103"/>
      <c r="SE2" s="103"/>
      <c r="SF2" s="103"/>
      <c r="SG2" s="103"/>
      <c r="SH2" s="103"/>
      <c r="SI2" s="103"/>
      <c r="SJ2" s="103"/>
      <c r="SK2" s="103"/>
      <c r="SL2" s="103"/>
      <c r="SM2" s="103"/>
      <c r="SN2" s="103"/>
      <c r="SO2" s="103"/>
      <c r="SP2" s="103"/>
      <c r="SQ2" s="103"/>
      <c r="SR2" s="103"/>
      <c r="SS2" s="103"/>
      <c r="ST2" s="103"/>
      <c r="SU2" s="103"/>
      <c r="SV2" s="103"/>
      <c r="SW2" s="103"/>
      <c r="SX2" s="103"/>
      <c r="SY2" s="103"/>
      <c r="SZ2" s="103"/>
      <c r="TA2" s="103"/>
      <c r="TB2" s="103"/>
      <c r="TC2" s="103"/>
      <c r="TD2" s="103"/>
      <c r="TE2" s="103"/>
      <c r="TF2" s="103"/>
      <c r="TG2" s="103"/>
      <c r="TH2" s="103"/>
      <c r="TI2" s="103"/>
      <c r="TJ2" s="103"/>
      <c r="TK2" s="103"/>
      <c r="TL2" s="103"/>
      <c r="TM2" s="103"/>
      <c r="TN2" s="103"/>
      <c r="TO2" s="103"/>
      <c r="TP2" s="103"/>
      <c r="TQ2" s="103"/>
      <c r="TR2" s="103"/>
      <c r="TS2" s="103"/>
      <c r="TT2" s="103"/>
      <c r="TU2" s="103"/>
      <c r="TV2" s="103"/>
      <c r="TW2" s="103"/>
      <c r="TX2" s="103"/>
      <c r="TY2" s="103"/>
      <c r="TZ2" s="103"/>
      <c r="UA2" s="103"/>
      <c r="UB2" s="103"/>
      <c r="UC2" s="103"/>
      <c r="UD2" s="103"/>
      <c r="UE2" s="103"/>
      <c r="UF2" s="103"/>
      <c r="UG2" s="103"/>
      <c r="UH2" s="103"/>
      <c r="UI2" s="103"/>
      <c r="UJ2" s="103"/>
      <c r="UK2" s="103"/>
      <c r="UL2" s="103"/>
      <c r="UM2" s="103"/>
      <c r="UN2" s="103"/>
      <c r="UO2" s="103"/>
      <c r="UP2" s="103"/>
      <c r="UQ2" s="103"/>
      <c r="UR2" s="103"/>
      <c r="US2" s="103"/>
      <c r="UT2" s="103"/>
      <c r="UU2" s="103"/>
      <c r="UV2" s="103"/>
      <c r="UW2" s="103"/>
      <c r="UX2" s="103"/>
      <c r="UY2" s="103"/>
      <c r="UZ2" s="103"/>
      <c r="VA2" s="103"/>
      <c r="VB2" s="103"/>
      <c r="VC2" s="103"/>
      <c r="VD2" s="103"/>
      <c r="VE2" s="103"/>
      <c r="VF2" s="103"/>
      <c r="VG2" s="103"/>
      <c r="VH2" s="103"/>
      <c r="VI2" s="103"/>
      <c r="VJ2" s="103"/>
      <c r="VK2" s="103"/>
      <c r="VL2" s="103"/>
      <c r="VM2" s="103"/>
      <c r="VN2" s="103"/>
      <c r="VO2" s="103"/>
      <c r="VP2" s="103"/>
      <c r="VQ2" s="103"/>
      <c r="VR2" s="103"/>
      <c r="VS2" s="103"/>
      <c r="VT2" s="103"/>
      <c r="VU2" s="103"/>
      <c r="VV2" s="103"/>
      <c r="VW2" s="103"/>
      <c r="VX2" s="103"/>
      <c r="VY2" s="103"/>
      <c r="VZ2" s="103"/>
      <c r="WA2" s="103"/>
      <c r="WB2" s="103"/>
      <c r="WC2" s="103"/>
      <c r="WD2" s="103"/>
      <c r="WE2" s="103"/>
      <c r="WF2" s="103"/>
      <c r="WG2" s="103"/>
      <c r="WH2" s="103"/>
      <c r="WI2" s="103"/>
      <c r="WJ2" s="103"/>
      <c r="WK2" s="103"/>
      <c r="WL2" s="103"/>
      <c r="WM2" s="103"/>
      <c r="WN2" s="103"/>
      <c r="WO2" s="103"/>
      <c r="WP2" s="103"/>
      <c r="WQ2" s="103"/>
      <c r="WR2" s="103"/>
      <c r="WS2" s="103"/>
      <c r="WT2" s="103"/>
      <c r="WU2" s="103"/>
      <c r="WV2" s="103"/>
      <c r="WW2" s="103"/>
      <c r="WX2" s="103"/>
      <c r="WY2" s="103"/>
      <c r="WZ2" s="103"/>
      <c r="XA2" s="103"/>
      <c r="XB2" s="103"/>
      <c r="XC2" s="103"/>
      <c r="XD2" s="103"/>
      <c r="XE2" s="103"/>
      <c r="XF2" s="103"/>
      <c r="XG2" s="103"/>
      <c r="XH2" s="103"/>
      <c r="XI2" s="103"/>
      <c r="XJ2" s="103"/>
      <c r="XK2" s="103"/>
      <c r="XL2" s="103"/>
      <c r="XM2" s="103"/>
      <c r="XN2" s="103"/>
      <c r="XO2" s="103"/>
      <c r="XP2" s="103"/>
      <c r="XQ2" s="103"/>
      <c r="XR2" s="103"/>
      <c r="XS2" s="103"/>
      <c r="XT2" s="103"/>
      <c r="XU2" s="103"/>
      <c r="XV2" s="103"/>
      <c r="XW2" s="103"/>
      <c r="XX2" s="103"/>
      <c r="XY2" s="103"/>
      <c r="XZ2" s="103"/>
      <c r="YA2" s="103"/>
      <c r="YB2" s="103"/>
      <c r="YC2" s="103"/>
      <c r="YD2" s="103"/>
      <c r="YE2" s="103"/>
      <c r="YF2" s="103"/>
      <c r="YG2" s="103"/>
      <c r="YH2" s="103"/>
      <c r="YI2" s="103"/>
      <c r="YJ2" s="103"/>
      <c r="YK2" s="103"/>
      <c r="YL2" s="103"/>
      <c r="YM2" s="103"/>
      <c r="YN2" s="103"/>
      <c r="YO2" s="103"/>
      <c r="YP2" s="103"/>
      <c r="YQ2" s="103"/>
      <c r="YR2" s="103"/>
      <c r="YS2" s="103"/>
      <c r="YT2" s="103"/>
      <c r="YU2" s="103"/>
      <c r="YV2" s="103"/>
      <c r="YW2" s="103"/>
      <c r="YX2" s="103"/>
      <c r="YY2" s="103"/>
      <c r="YZ2" s="103"/>
      <c r="ZA2" s="103"/>
      <c r="ZB2" s="103"/>
      <c r="ZC2" s="103"/>
      <c r="ZD2" s="103"/>
      <c r="ZE2" s="103"/>
      <c r="ZF2" s="103"/>
      <c r="ZG2" s="103"/>
      <c r="ZH2" s="103"/>
      <c r="ZI2" s="103"/>
      <c r="ZJ2" s="103"/>
      <c r="ZK2" s="103"/>
      <c r="ZL2" s="103"/>
      <c r="ZM2" s="103"/>
      <c r="ZN2" s="103"/>
      <c r="ZO2" s="103"/>
      <c r="ZP2" s="103"/>
      <c r="ZQ2" s="103"/>
      <c r="ZR2" s="103"/>
      <c r="ZS2" s="103"/>
      <c r="ZT2" s="103"/>
      <c r="ZU2" s="103"/>
      <c r="ZV2" s="103"/>
      <c r="ZW2" s="103"/>
      <c r="ZX2" s="103"/>
      <c r="ZY2" s="103"/>
      <c r="ZZ2" s="103"/>
      <c r="AAA2" s="103"/>
      <c r="AAB2" s="103"/>
      <c r="AAC2" s="103"/>
      <c r="AAD2" s="103"/>
      <c r="AAE2" s="103"/>
      <c r="AAF2" s="103"/>
      <c r="AAG2" s="103"/>
      <c r="AAH2" s="103"/>
      <c r="AAI2" s="103"/>
      <c r="AAJ2" s="103"/>
      <c r="AAK2" s="103"/>
      <c r="AAL2" s="103"/>
      <c r="AAM2" s="103"/>
      <c r="AAN2" s="103"/>
      <c r="AAO2" s="103"/>
      <c r="AAP2" s="103"/>
      <c r="AAQ2" s="103"/>
      <c r="AAR2" s="103"/>
      <c r="AAS2" s="103"/>
      <c r="AAT2" s="103"/>
      <c r="AAU2" s="103"/>
      <c r="AAV2" s="103"/>
      <c r="AAW2" s="103"/>
      <c r="AAX2" s="103"/>
      <c r="AAY2" s="103"/>
      <c r="AAZ2" s="103"/>
      <c r="ABA2" s="103"/>
      <c r="ABB2" s="103"/>
      <c r="ABC2" s="103"/>
      <c r="ABD2" s="103"/>
      <c r="ABE2" s="103"/>
      <c r="ABF2" s="103"/>
      <c r="ABG2" s="103"/>
      <c r="ABH2" s="103"/>
      <c r="ABI2" s="103"/>
      <c r="ABJ2" s="103"/>
      <c r="ABK2" s="103"/>
      <c r="ABL2" s="103"/>
      <c r="ABM2" s="103"/>
      <c r="ABN2" s="103"/>
      <c r="ABO2" s="103"/>
      <c r="ABP2" s="103"/>
      <c r="ABQ2" s="103"/>
      <c r="ABR2" s="103"/>
      <c r="ABS2" s="103"/>
      <c r="ABT2" s="103"/>
      <c r="ABU2" s="103"/>
      <c r="ABV2" s="103"/>
      <c r="ABW2" s="103"/>
      <c r="ABX2" s="103"/>
      <c r="ABY2" s="103"/>
      <c r="ABZ2" s="103"/>
      <c r="ACA2" s="103"/>
      <c r="ACB2" s="103"/>
      <c r="ACC2" s="103"/>
      <c r="ACD2" s="103"/>
      <c r="ACE2" s="103"/>
      <c r="ACF2" s="103"/>
      <c r="ACG2" s="103"/>
      <c r="ACH2" s="103"/>
      <c r="ACI2" s="103"/>
      <c r="ACJ2" s="103"/>
      <c r="ACK2" s="103"/>
      <c r="ACL2" s="103"/>
      <c r="ACM2" s="103"/>
      <c r="ACN2" s="103"/>
      <c r="ACO2" s="103"/>
      <c r="ACP2" s="103"/>
      <c r="ACQ2" s="103"/>
      <c r="ACR2" s="103"/>
      <c r="ACS2" s="103"/>
      <c r="ACT2" s="103"/>
      <c r="ACU2" s="103"/>
      <c r="ACV2" s="103"/>
      <c r="ACW2" s="103"/>
      <c r="ACX2" s="103"/>
      <c r="ACY2" s="103"/>
      <c r="ACZ2" s="103"/>
      <c r="ADA2" s="103"/>
      <c r="ADB2" s="103"/>
      <c r="ADC2" s="103"/>
      <c r="ADD2" s="103"/>
      <c r="ADE2" s="103"/>
      <c r="ADF2" s="103"/>
      <c r="ADG2" s="103"/>
      <c r="ADH2" s="103"/>
      <c r="ADI2" s="103"/>
      <c r="ADJ2" s="103"/>
      <c r="ADK2" s="103"/>
      <c r="ADL2" s="103"/>
      <c r="ADM2" s="103"/>
      <c r="ADN2" s="103"/>
      <c r="ADO2" s="103"/>
      <c r="ADP2" s="103"/>
      <c r="ADQ2" s="103"/>
      <c r="ADR2" s="103"/>
      <c r="ADS2" s="103"/>
      <c r="ADT2" s="103"/>
      <c r="ADU2" s="103"/>
      <c r="ADV2" s="103"/>
      <c r="ADW2" s="103"/>
      <c r="ADX2" s="103"/>
      <c r="ADY2" s="103"/>
      <c r="ADZ2" s="103"/>
      <c r="AEA2" s="103"/>
      <c r="AEB2" s="103"/>
      <c r="AEC2" s="103"/>
      <c r="AED2" s="103"/>
      <c r="AEE2" s="103"/>
      <c r="AEF2" s="103"/>
      <c r="AEG2" s="103"/>
      <c r="AEH2" s="103"/>
      <c r="AEI2" s="103"/>
      <c r="AEJ2" s="103"/>
      <c r="AEK2" s="103"/>
      <c r="AEL2" s="103"/>
      <c r="AEM2" s="103"/>
      <c r="AEN2" s="103"/>
      <c r="AEO2" s="103"/>
      <c r="AEP2" s="103"/>
      <c r="AEQ2" s="103"/>
      <c r="AER2" s="103"/>
      <c r="AES2" s="103"/>
      <c r="AET2" s="103"/>
      <c r="AEU2" s="103"/>
      <c r="AEV2" s="103"/>
      <c r="AEW2" s="103"/>
      <c r="AEX2" s="103"/>
      <c r="AEY2" s="103"/>
      <c r="AEZ2" s="103"/>
      <c r="AFA2" s="103"/>
      <c r="AFB2" s="103"/>
      <c r="AFC2" s="103"/>
      <c r="AFD2" s="103"/>
      <c r="AFE2" s="103"/>
      <c r="AFF2" s="103"/>
      <c r="AFG2" s="103"/>
      <c r="AFH2" s="103"/>
      <c r="AFI2" s="103"/>
      <c r="AFJ2" s="103"/>
      <c r="AFK2" s="103"/>
      <c r="AFL2" s="103"/>
      <c r="AFM2" s="103"/>
      <c r="AFN2" s="103"/>
      <c r="AFO2" s="103"/>
      <c r="AFP2" s="103"/>
      <c r="AFQ2" s="103"/>
      <c r="AFR2" s="103"/>
      <c r="AFS2" s="103"/>
      <c r="AFT2" s="103"/>
      <c r="AFU2" s="103"/>
      <c r="AFV2" s="103"/>
      <c r="AFW2" s="103"/>
      <c r="AFX2" s="103"/>
      <c r="AFY2" s="103"/>
      <c r="AFZ2" s="103"/>
      <c r="AGA2" s="103"/>
      <c r="AGB2" s="103"/>
      <c r="AGC2" s="103"/>
      <c r="AGD2" s="103"/>
      <c r="AGE2" s="103"/>
      <c r="AGF2" s="103"/>
      <c r="AGG2" s="103"/>
      <c r="AGH2" s="103"/>
      <c r="AGI2" s="103"/>
      <c r="AGJ2" s="103"/>
      <c r="AGK2" s="103"/>
      <c r="AGL2" s="103"/>
      <c r="AGM2" s="103"/>
      <c r="AGN2" s="103"/>
      <c r="AGO2" s="103"/>
      <c r="AGP2" s="103"/>
      <c r="AGQ2" s="103"/>
      <c r="AGR2" s="103"/>
      <c r="AGS2" s="103"/>
      <c r="AGT2" s="103"/>
      <c r="AGU2" s="103"/>
      <c r="AGV2" s="103"/>
      <c r="AGW2" s="103"/>
      <c r="AGX2" s="103"/>
      <c r="AGY2" s="103"/>
      <c r="AGZ2" s="103"/>
      <c r="AHA2" s="103"/>
      <c r="AHB2" s="103"/>
      <c r="AHC2" s="103"/>
      <c r="AHD2" s="103"/>
      <c r="AHE2" s="103"/>
      <c r="AHF2" s="103"/>
      <c r="AHG2" s="103"/>
      <c r="AHH2" s="103"/>
      <c r="AHI2" s="103"/>
      <c r="AHJ2" s="103"/>
      <c r="AHK2" s="103"/>
      <c r="AHL2" s="103"/>
      <c r="AHM2" s="103"/>
      <c r="AHN2" s="103"/>
      <c r="AHO2" s="103"/>
      <c r="AHP2" s="103"/>
      <c r="AHQ2" s="103"/>
      <c r="AHR2" s="103"/>
      <c r="AHS2" s="103"/>
      <c r="AHT2" s="103"/>
      <c r="AHU2" s="103"/>
      <c r="AHV2" s="103"/>
      <c r="AHW2" s="103"/>
      <c r="AHX2" s="103"/>
      <c r="AHY2" s="103"/>
      <c r="AHZ2" s="103"/>
      <c r="AIA2" s="103"/>
      <c r="AIB2" s="103"/>
      <c r="AIC2" s="103"/>
      <c r="AID2" s="103"/>
      <c r="AIE2" s="103"/>
      <c r="AIF2" s="103"/>
      <c r="AIG2" s="103"/>
      <c r="AIH2" s="103"/>
      <c r="AII2" s="103"/>
      <c r="AIJ2" s="103"/>
      <c r="AIK2" s="103"/>
      <c r="AIL2" s="103"/>
      <c r="AIM2" s="103"/>
      <c r="AIN2" s="103"/>
      <c r="AIO2" s="103"/>
      <c r="AIP2" s="103"/>
      <c r="AIQ2" s="103"/>
      <c r="AIR2" s="103"/>
      <c r="AIS2" s="103"/>
      <c r="AIT2" s="103"/>
      <c r="AIU2" s="103"/>
      <c r="AIV2" s="103"/>
      <c r="AIW2" s="103"/>
      <c r="AIX2" s="103"/>
      <c r="AIY2" s="103"/>
      <c r="AIZ2" s="103"/>
      <c r="AJA2" s="103"/>
      <c r="AJB2" s="103"/>
      <c r="AJC2" s="103"/>
      <c r="AJD2" s="103"/>
      <c r="AJE2" s="103"/>
      <c r="AJF2" s="103"/>
      <c r="AJG2" s="103"/>
      <c r="AJH2" s="103"/>
      <c r="AJI2" s="103"/>
      <c r="AJJ2" s="103"/>
      <c r="AJK2" s="103"/>
      <c r="AJL2" s="103"/>
      <c r="AJM2" s="103"/>
      <c r="AJN2" s="103"/>
      <c r="AJO2" s="103"/>
      <c r="AJP2" s="103"/>
      <c r="AJQ2" s="103"/>
      <c r="AJR2" s="103"/>
      <c r="AJS2" s="103"/>
      <c r="AJT2" s="103"/>
      <c r="AJU2" s="103"/>
      <c r="AJV2" s="103"/>
      <c r="AJW2" s="103"/>
      <c r="AJX2" s="103"/>
      <c r="AJY2" s="103"/>
      <c r="AJZ2" s="103"/>
      <c r="AKA2" s="103"/>
      <c r="AKB2" s="103"/>
      <c r="AKC2" s="103"/>
      <c r="AKD2" s="103"/>
      <c r="AKE2" s="103"/>
      <c r="AKF2" s="103"/>
      <c r="AKG2" s="103"/>
      <c r="AKH2" s="103"/>
      <c r="AKI2" s="103"/>
      <c r="AKJ2" s="103"/>
      <c r="AKK2" s="103"/>
      <c r="AKL2" s="103"/>
      <c r="AKM2" s="103"/>
      <c r="AKN2" s="103"/>
      <c r="AKO2" s="103"/>
      <c r="AKP2" s="103"/>
      <c r="AKQ2" s="103"/>
      <c r="AKR2" s="103"/>
      <c r="AKS2" s="103"/>
      <c r="AKT2" s="103"/>
      <c r="AKU2" s="103"/>
      <c r="AKV2" s="103"/>
      <c r="AKW2" s="103"/>
      <c r="AKX2" s="103"/>
      <c r="AKY2" s="103"/>
      <c r="AKZ2" s="103"/>
      <c r="ALA2" s="103"/>
      <c r="ALB2" s="103"/>
      <c r="ALC2" s="103"/>
      <c r="ALD2" s="103"/>
      <c r="ALE2" s="103"/>
      <c r="ALF2" s="103"/>
      <c r="ALG2" s="103"/>
      <c r="ALH2" s="103"/>
      <c r="ALI2" s="103"/>
      <c r="ALJ2" s="103"/>
      <c r="ALK2" s="103"/>
      <c r="ALL2" s="103"/>
      <c r="ALM2" s="103"/>
      <c r="ALN2" s="103"/>
      <c r="ALO2" s="103"/>
      <c r="ALP2" s="103"/>
      <c r="ALQ2" s="103"/>
      <c r="ALR2" s="103"/>
      <c r="ALS2" s="103"/>
      <c r="ALT2" s="103"/>
      <c r="ALU2" s="103"/>
      <c r="ALV2" s="103"/>
      <c r="ALW2" s="103"/>
      <c r="ALX2" s="103"/>
      <c r="ALY2" s="103"/>
      <c r="ALZ2" s="103"/>
      <c r="AMA2" s="103"/>
      <c r="AMB2" s="103"/>
      <c r="AMC2" s="103"/>
      <c r="AMD2" s="103"/>
      <c r="AME2" s="103"/>
      <c r="AMF2" s="103"/>
      <c r="AMG2" s="103"/>
      <c r="AMH2" s="103"/>
      <c r="AMI2" s="103"/>
      <c r="AMJ2" s="103"/>
      <c r="AMK2" s="103"/>
      <c r="AML2" s="103"/>
      <c r="AMM2" s="103"/>
      <c r="AMN2" s="103"/>
      <c r="AMO2" s="103"/>
      <c r="AMP2" s="103"/>
      <c r="AMQ2" s="103"/>
      <c r="AMR2" s="103"/>
      <c r="AMS2" s="103"/>
      <c r="AMT2" s="103"/>
      <c r="AMU2" s="103"/>
      <c r="AMV2" s="103"/>
      <c r="AMW2" s="103"/>
      <c r="AMX2" s="103"/>
      <c r="AMY2" s="103"/>
      <c r="AMZ2" s="103"/>
      <c r="ANA2" s="103"/>
      <c r="ANB2" s="103"/>
      <c r="ANC2" s="103"/>
      <c r="AND2" s="103"/>
      <c r="ANE2" s="103"/>
      <c r="ANF2" s="103"/>
      <c r="ANG2" s="103"/>
      <c r="ANH2" s="103"/>
      <c r="ANI2" s="103"/>
      <c r="ANJ2" s="103"/>
      <c r="ANK2" s="103"/>
      <c r="ANL2" s="103"/>
      <c r="ANM2" s="103"/>
      <c r="ANN2" s="103"/>
      <c r="ANO2" s="103"/>
      <c r="ANP2" s="103"/>
      <c r="ANQ2" s="103"/>
      <c r="ANR2" s="103"/>
      <c r="ANS2" s="103"/>
      <c r="ANT2" s="103"/>
      <c r="ANU2" s="103"/>
      <c r="ANV2" s="103"/>
      <c r="ANW2" s="103"/>
      <c r="ANX2" s="103"/>
      <c r="ANY2" s="103"/>
      <c r="ANZ2" s="103"/>
      <c r="AOA2" s="103"/>
      <c r="AOB2" s="103"/>
      <c r="AOC2" s="103"/>
      <c r="AOD2" s="103"/>
      <c r="AOE2" s="103"/>
      <c r="AOF2" s="103"/>
      <c r="AOG2" s="103"/>
      <c r="AOH2" s="103"/>
      <c r="AOI2" s="103"/>
      <c r="AOJ2" s="103"/>
      <c r="AOK2" s="103"/>
      <c r="AOL2" s="103"/>
      <c r="AOM2" s="103"/>
      <c r="AON2" s="103"/>
      <c r="AOO2" s="103"/>
      <c r="AOP2" s="103"/>
      <c r="AOQ2" s="103"/>
      <c r="AOR2" s="103"/>
      <c r="AOS2" s="103"/>
      <c r="AOT2" s="103"/>
      <c r="AOU2" s="103"/>
      <c r="AOV2" s="103"/>
      <c r="AOW2" s="103"/>
      <c r="AOX2" s="103"/>
      <c r="AOY2" s="103"/>
      <c r="AOZ2" s="103"/>
      <c r="APA2" s="103"/>
      <c r="APB2" s="103"/>
      <c r="APC2" s="103"/>
      <c r="APD2" s="103"/>
      <c r="APE2" s="103"/>
      <c r="APF2" s="103"/>
      <c r="APG2" s="103"/>
      <c r="APH2" s="103"/>
      <c r="API2" s="103"/>
      <c r="APJ2" s="103"/>
      <c r="APK2" s="103"/>
      <c r="APL2" s="103"/>
      <c r="APM2" s="103"/>
      <c r="APN2" s="103"/>
      <c r="APO2" s="103"/>
      <c r="APP2" s="103"/>
      <c r="APQ2" s="103"/>
      <c r="APR2" s="103"/>
      <c r="APS2" s="103"/>
      <c r="APT2" s="103"/>
      <c r="APU2" s="103"/>
      <c r="APV2" s="103"/>
      <c r="APW2" s="103"/>
      <c r="APX2" s="103"/>
      <c r="APY2" s="103"/>
      <c r="APZ2" s="103"/>
      <c r="AQA2" s="103"/>
      <c r="AQB2" s="103"/>
      <c r="AQC2" s="103"/>
      <c r="AQD2" s="103"/>
      <c r="AQE2" s="103"/>
      <c r="AQF2" s="103"/>
      <c r="AQG2" s="103"/>
      <c r="AQH2" s="103"/>
      <c r="AQI2" s="103"/>
      <c r="AQJ2" s="103"/>
      <c r="AQK2" s="103"/>
      <c r="AQL2" s="103"/>
      <c r="AQM2" s="103"/>
      <c r="AQN2" s="103"/>
      <c r="AQO2" s="103"/>
      <c r="AQP2" s="103"/>
      <c r="AQQ2" s="103"/>
      <c r="AQR2" s="103"/>
      <c r="AQS2" s="103"/>
      <c r="AQT2" s="103"/>
      <c r="AQU2" s="103"/>
      <c r="AQV2" s="103"/>
      <c r="AQW2" s="103"/>
      <c r="AQX2" s="103"/>
      <c r="AQY2" s="103"/>
      <c r="AQZ2" s="103"/>
      <c r="ARA2" s="103"/>
      <c r="ARB2" s="103"/>
      <c r="ARC2" s="103"/>
      <c r="ARD2" s="103"/>
      <c r="ARE2" s="103"/>
      <c r="ARF2" s="103"/>
      <c r="ARG2" s="103"/>
      <c r="ARH2" s="103"/>
      <c r="ARI2" s="103"/>
      <c r="ARJ2" s="103"/>
      <c r="ARK2" s="103"/>
      <c r="ARL2" s="103"/>
      <c r="ARM2" s="103"/>
      <c r="ARN2" s="103"/>
      <c r="ARO2" s="103"/>
      <c r="ARP2" s="103"/>
      <c r="ARQ2" s="103"/>
      <c r="ARR2" s="103"/>
      <c r="ARS2" s="103"/>
      <c r="ART2" s="103"/>
      <c r="ARU2" s="103"/>
      <c r="ARV2" s="103"/>
      <c r="ARW2" s="103"/>
      <c r="ARX2" s="103"/>
      <c r="ARY2" s="103"/>
      <c r="ARZ2" s="103"/>
      <c r="ASA2" s="103"/>
      <c r="ASB2" s="103"/>
      <c r="ASC2" s="103"/>
      <c r="ASD2" s="103"/>
      <c r="ASE2" s="103"/>
      <c r="ASF2" s="103"/>
      <c r="ASG2" s="103"/>
      <c r="ASH2" s="103"/>
      <c r="ASI2" s="103"/>
      <c r="ASJ2" s="103"/>
      <c r="ASK2" s="103"/>
      <c r="ASL2" s="103"/>
      <c r="ASM2" s="103"/>
      <c r="ASN2" s="103"/>
      <c r="ASO2" s="103"/>
      <c r="ASP2" s="103"/>
      <c r="ASQ2" s="103"/>
      <c r="ASR2" s="103"/>
      <c r="ASS2" s="103"/>
      <c r="AST2" s="103"/>
      <c r="ASU2" s="103"/>
      <c r="ASV2" s="103"/>
      <c r="ASW2" s="103"/>
      <c r="ASX2" s="103"/>
      <c r="ASY2" s="103"/>
      <c r="ASZ2" s="103"/>
      <c r="ATA2" s="103"/>
      <c r="ATB2" s="103"/>
      <c r="ATC2" s="103"/>
      <c r="ATD2" s="103"/>
      <c r="ATE2" s="103"/>
      <c r="ATF2" s="103"/>
      <c r="ATG2" s="103"/>
      <c r="ATH2" s="103"/>
      <c r="ATI2" s="103"/>
      <c r="ATJ2" s="103"/>
      <c r="ATK2" s="103"/>
      <c r="ATL2" s="103"/>
      <c r="ATM2" s="103"/>
      <c r="ATN2" s="103"/>
      <c r="ATO2" s="103"/>
      <c r="ATP2" s="103"/>
      <c r="ATQ2" s="103"/>
      <c r="ATR2" s="103"/>
      <c r="ATS2" s="103"/>
      <c r="ATT2" s="103"/>
      <c r="ATU2" s="103"/>
      <c r="ATV2" s="103"/>
      <c r="ATW2" s="103"/>
      <c r="ATX2" s="103"/>
      <c r="ATY2" s="103"/>
      <c r="ATZ2" s="103"/>
      <c r="AUA2" s="103"/>
      <c r="AUB2" s="103"/>
      <c r="AUC2" s="103"/>
      <c r="AUD2" s="103"/>
      <c r="AUE2" s="103"/>
      <c r="AUF2" s="103"/>
      <c r="AUG2" s="103"/>
      <c r="AUH2" s="103"/>
      <c r="AUI2" s="103"/>
      <c r="AUJ2" s="103"/>
      <c r="AUK2" s="103"/>
      <c r="AUL2" s="103"/>
      <c r="AUM2" s="103"/>
      <c r="AUN2" s="103"/>
      <c r="AUO2" s="103"/>
      <c r="AUP2" s="103"/>
      <c r="AUQ2" s="103"/>
      <c r="AUR2" s="103"/>
      <c r="AUS2" s="103"/>
      <c r="AUT2" s="103"/>
      <c r="AUU2" s="103"/>
      <c r="AUV2" s="103"/>
      <c r="AUW2" s="103"/>
      <c r="AUX2" s="103"/>
      <c r="AUY2" s="103"/>
      <c r="AUZ2" s="103"/>
      <c r="AVA2" s="103"/>
      <c r="AVB2" s="103"/>
      <c r="AVC2" s="103"/>
      <c r="AVD2" s="103"/>
      <c r="AVE2" s="103"/>
      <c r="AVF2" s="103"/>
      <c r="AVG2" s="103"/>
      <c r="AVH2" s="103"/>
      <c r="AVI2" s="103"/>
      <c r="AVJ2" s="103"/>
      <c r="AVK2" s="103"/>
      <c r="AVL2" s="103"/>
      <c r="AVM2" s="103"/>
      <c r="AVN2" s="103"/>
      <c r="AVO2" s="103"/>
      <c r="AVP2" s="103"/>
      <c r="AVQ2" s="103"/>
      <c r="AVR2" s="103"/>
      <c r="AVS2" s="103"/>
      <c r="AVT2" s="103"/>
      <c r="AVU2" s="103"/>
      <c r="AVV2" s="103"/>
      <c r="AVW2" s="103"/>
      <c r="AVX2" s="103"/>
      <c r="AVY2" s="103"/>
      <c r="AVZ2" s="103"/>
      <c r="AWA2" s="103"/>
      <c r="AWB2" s="103"/>
      <c r="AWC2" s="103"/>
      <c r="AWD2" s="103"/>
      <c r="AWE2" s="103"/>
      <c r="AWF2" s="103"/>
      <c r="AWG2" s="103"/>
      <c r="AWH2" s="103"/>
      <c r="AWI2" s="103"/>
      <c r="AWJ2" s="103"/>
      <c r="AWK2" s="103"/>
      <c r="AWL2" s="103"/>
      <c r="AWM2" s="103"/>
      <c r="AWN2" s="103"/>
      <c r="AWO2" s="103"/>
      <c r="AWP2" s="103"/>
      <c r="AWQ2" s="103"/>
      <c r="AWR2" s="103"/>
      <c r="AWS2" s="103"/>
      <c r="AWT2" s="103"/>
      <c r="AWU2" s="103"/>
      <c r="AWV2" s="103"/>
      <c r="AWW2" s="103"/>
      <c r="AWX2" s="103"/>
      <c r="AWY2" s="103"/>
      <c r="AWZ2" s="103"/>
      <c r="AXA2" s="103"/>
      <c r="AXB2" s="103"/>
      <c r="AXC2" s="103"/>
      <c r="AXD2" s="103"/>
      <c r="AXE2" s="103"/>
      <c r="AXF2" s="103"/>
      <c r="AXG2" s="103"/>
      <c r="AXH2" s="103"/>
      <c r="AXI2" s="103"/>
      <c r="AXJ2" s="103"/>
      <c r="AXK2" s="103"/>
      <c r="AXL2" s="103"/>
      <c r="AXM2" s="103"/>
      <c r="AXN2" s="103"/>
      <c r="AXO2" s="103"/>
      <c r="AXP2" s="103"/>
      <c r="AXQ2" s="103"/>
      <c r="AXR2" s="103"/>
      <c r="AXS2" s="103"/>
      <c r="AXT2" s="103"/>
      <c r="AXU2" s="103"/>
      <c r="AXV2" s="103"/>
      <c r="AXW2" s="103"/>
      <c r="AXX2" s="103"/>
      <c r="AXY2" s="103"/>
      <c r="AXZ2" s="103"/>
      <c r="AYA2" s="103"/>
      <c r="AYB2" s="103"/>
      <c r="AYC2" s="103"/>
      <c r="AYD2" s="103"/>
      <c r="AYE2" s="103"/>
      <c r="AYF2" s="103"/>
      <c r="AYG2" s="103"/>
      <c r="AYH2" s="103"/>
      <c r="AYI2" s="103"/>
      <c r="AYJ2" s="103"/>
      <c r="AYK2" s="103"/>
      <c r="AYL2" s="103"/>
      <c r="AYM2" s="103"/>
      <c r="AYN2" s="103"/>
      <c r="AYO2" s="103"/>
      <c r="AYP2" s="103"/>
      <c r="AYQ2" s="103"/>
      <c r="AYR2" s="103"/>
      <c r="AYS2" s="103"/>
      <c r="AYT2" s="103"/>
      <c r="AYU2" s="103"/>
      <c r="AYV2" s="103"/>
      <c r="AYW2" s="103"/>
      <c r="AYX2" s="103"/>
      <c r="AYY2" s="103"/>
      <c r="AYZ2" s="103"/>
      <c r="AZA2" s="103"/>
      <c r="AZB2" s="103"/>
      <c r="AZC2" s="103"/>
      <c r="AZD2" s="103"/>
      <c r="AZE2" s="103"/>
      <c r="AZF2" s="103"/>
      <c r="AZG2" s="103"/>
      <c r="AZH2" s="103"/>
      <c r="AZI2" s="103"/>
      <c r="AZJ2" s="103"/>
      <c r="AZK2" s="103"/>
      <c r="AZL2" s="103"/>
      <c r="AZM2" s="103"/>
      <c r="AZN2" s="103"/>
      <c r="AZO2" s="103"/>
      <c r="AZP2" s="103"/>
      <c r="AZQ2" s="103"/>
      <c r="AZR2" s="103"/>
      <c r="AZS2" s="103"/>
      <c r="AZT2" s="103"/>
      <c r="AZU2" s="103"/>
      <c r="AZV2" s="103"/>
      <c r="AZW2" s="103"/>
      <c r="AZX2" s="103"/>
      <c r="AZY2" s="103"/>
      <c r="AZZ2" s="103"/>
      <c r="BAA2" s="103"/>
      <c r="BAB2" s="103"/>
      <c r="BAC2" s="103"/>
      <c r="BAD2" s="103"/>
      <c r="BAE2" s="103"/>
      <c r="BAF2" s="103"/>
      <c r="BAG2" s="103"/>
      <c r="BAH2" s="103"/>
      <c r="BAI2" s="103"/>
      <c r="BAJ2" s="103"/>
      <c r="BAK2" s="103"/>
      <c r="BAL2" s="103"/>
      <c r="BAM2" s="103"/>
      <c r="BAN2" s="103"/>
      <c r="BAO2" s="103"/>
      <c r="BAP2" s="103"/>
      <c r="BAQ2" s="103"/>
      <c r="BAR2" s="103"/>
      <c r="BAS2" s="103"/>
      <c r="BAT2" s="103"/>
      <c r="BAU2" s="103"/>
      <c r="BAV2" s="103"/>
      <c r="BAW2" s="103"/>
      <c r="BAX2" s="103"/>
      <c r="BAY2" s="103"/>
      <c r="BAZ2" s="103"/>
      <c r="BBA2" s="103"/>
      <c r="BBB2" s="103"/>
      <c r="BBC2" s="103"/>
      <c r="BBD2" s="103"/>
      <c r="BBE2" s="103"/>
      <c r="BBF2" s="103"/>
      <c r="BBG2" s="103"/>
      <c r="BBH2" s="103"/>
      <c r="BBI2" s="103"/>
      <c r="BBJ2" s="103"/>
      <c r="BBK2" s="103"/>
      <c r="BBL2" s="103"/>
      <c r="BBM2" s="103"/>
      <c r="BBN2" s="103"/>
      <c r="BBO2" s="103"/>
      <c r="BBP2" s="103"/>
      <c r="BBQ2" s="103"/>
      <c r="BBR2" s="103"/>
      <c r="BBS2" s="103"/>
      <c r="BBT2" s="103"/>
      <c r="BBU2" s="103"/>
      <c r="BBV2" s="103"/>
      <c r="BBW2" s="103"/>
      <c r="BBX2" s="103"/>
      <c r="BBY2" s="103"/>
      <c r="BBZ2" s="103"/>
      <c r="BCA2" s="103"/>
      <c r="BCB2" s="103"/>
      <c r="BCC2" s="103"/>
      <c r="BCD2" s="103"/>
      <c r="BCE2" s="103"/>
      <c r="BCF2" s="103"/>
      <c r="BCG2" s="103"/>
      <c r="BCH2" s="103"/>
      <c r="BCI2" s="103"/>
      <c r="BCJ2" s="103"/>
      <c r="BCK2" s="103"/>
      <c r="BCL2" s="103"/>
      <c r="BCM2" s="103"/>
      <c r="BCN2" s="103"/>
      <c r="BCO2" s="103"/>
      <c r="BCP2" s="103"/>
      <c r="BCQ2" s="103"/>
      <c r="BCR2" s="103"/>
      <c r="BCS2" s="103"/>
      <c r="BCT2" s="103"/>
      <c r="BCU2" s="103"/>
      <c r="BCV2" s="103"/>
      <c r="BCW2" s="103"/>
      <c r="BCX2" s="103"/>
      <c r="BCY2" s="103"/>
      <c r="BCZ2" s="103"/>
      <c r="BDA2" s="103"/>
      <c r="BDB2" s="103"/>
      <c r="BDC2" s="103"/>
      <c r="BDD2" s="103"/>
      <c r="BDE2" s="103"/>
      <c r="BDF2" s="103"/>
      <c r="BDG2" s="103"/>
      <c r="BDH2" s="103"/>
      <c r="BDI2" s="103"/>
      <c r="BDJ2" s="103"/>
      <c r="BDK2" s="103"/>
      <c r="BDL2" s="103"/>
      <c r="BDM2" s="103"/>
      <c r="BDN2" s="103"/>
      <c r="BDO2" s="103"/>
      <c r="BDP2" s="103"/>
      <c r="BDQ2" s="103"/>
      <c r="BDR2" s="103"/>
      <c r="BDS2" s="103"/>
      <c r="BDT2" s="103"/>
      <c r="BDU2" s="103"/>
      <c r="BDV2" s="103"/>
      <c r="BDW2" s="103"/>
      <c r="BDX2" s="103"/>
      <c r="BDY2" s="103"/>
      <c r="BDZ2" s="103"/>
      <c r="BEA2" s="103"/>
      <c r="BEB2" s="103"/>
      <c r="BEC2" s="103"/>
      <c r="BED2" s="103"/>
      <c r="BEE2" s="103"/>
      <c r="BEF2" s="103"/>
      <c r="BEG2" s="103"/>
      <c r="BEH2" s="103"/>
      <c r="BEI2" s="103"/>
      <c r="BEJ2" s="103"/>
      <c r="BEK2" s="103"/>
      <c r="BEL2" s="103"/>
      <c r="BEM2" s="103"/>
      <c r="BEN2" s="103"/>
      <c r="BEO2" s="103"/>
      <c r="BEP2" s="103"/>
      <c r="BEQ2" s="103"/>
      <c r="BER2" s="103"/>
      <c r="BES2" s="103"/>
      <c r="BET2" s="103"/>
      <c r="BEU2" s="103"/>
      <c r="BEV2" s="103"/>
      <c r="BEW2" s="103"/>
      <c r="BEX2" s="103"/>
      <c r="BEY2" s="103"/>
      <c r="BEZ2" s="103"/>
      <c r="BFA2" s="103"/>
      <c r="BFB2" s="103"/>
      <c r="BFC2" s="103"/>
      <c r="BFD2" s="103"/>
      <c r="BFE2" s="103"/>
      <c r="BFF2" s="103"/>
      <c r="BFG2" s="103"/>
      <c r="BFH2" s="103"/>
      <c r="BFI2" s="103"/>
      <c r="BFJ2" s="103"/>
      <c r="BFK2" s="103"/>
      <c r="BFL2" s="103"/>
      <c r="BFM2" s="103"/>
      <c r="BFN2" s="103"/>
      <c r="BFO2" s="103"/>
      <c r="BFP2" s="103"/>
      <c r="BFQ2" s="103"/>
      <c r="BFR2" s="103"/>
      <c r="BFS2" s="103"/>
      <c r="BFT2" s="103"/>
      <c r="BFU2" s="103"/>
      <c r="BFV2" s="103"/>
      <c r="BFW2" s="103"/>
      <c r="BFX2" s="103"/>
      <c r="BFY2" s="103"/>
      <c r="BFZ2" s="103"/>
      <c r="BGA2" s="103"/>
      <c r="BGB2" s="103"/>
      <c r="BGC2" s="103"/>
      <c r="BGD2" s="103"/>
      <c r="BGE2" s="103"/>
      <c r="BGF2" s="103"/>
      <c r="BGG2" s="103"/>
      <c r="BGH2" s="103"/>
      <c r="BGI2" s="103"/>
      <c r="BGJ2" s="103"/>
      <c r="BGK2" s="103"/>
      <c r="BGL2" s="103"/>
      <c r="BGM2" s="103"/>
      <c r="BGN2" s="103"/>
      <c r="BGO2" s="103"/>
      <c r="BGP2" s="103"/>
      <c r="BGQ2" s="103"/>
      <c r="BGR2" s="103"/>
      <c r="BGS2" s="103"/>
      <c r="BGT2" s="103"/>
      <c r="BGU2" s="103"/>
      <c r="BGV2" s="103"/>
      <c r="BGW2" s="103"/>
      <c r="BGX2" s="103"/>
      <c r="BGY2" s="103"/>
      <c r="BGZ2" s="103"/>
      <c r="BHA2" s="103"/>
      <c r="BHB2" s="103"/>
      <c r="BHC2" s="103"/>
      <c r="BHD2" s="103"/>
      <c r="BHE2" s="103"/>
      <c r="BHF2" s="103"/>
      <c r="BHG2" s="103"/>
      <c r="BHH2" s="103"/>
      <c r="BHI2" s="103"/>
      <c r="BHJ2" s="103"/>
      <c r="BHK2" s="103"/>
      <c r="BHL2" s="103"/>
      <c r="BHM2" s="103"/>
      <c r="BHN2" s="103"/>
      <c r="BHO2" s="103"/>
      <c r="BHP2" s="103"/>
      <c r="BHQ2" s="103"/>
      <c r="BHR2" s="103"/>
      <c r="BHS2" s="103"/>
      <c r="BHT2" s="103"/>
      <c r="BHU2" s="103"/>
      <c r="BHV2" s="103"/>
      <c r="BHW2" s="103"/>
      <c r="BHX2" s="103"/>
      <c r="BHY2" s="103"/>
      <c r="BHZ2" s="103"/>
      <c r="BIA2" s="103"/>
      <c r="BIB2" s="103"/>
      <c r="BIC2" s="103"/>
      <c r="BID2" s="103"/>
      <c r="BIE2" s="103"/>
      <c r="BIF2" s="103"/>
      <c r="BIG2" s="103"/>
      <c r="BIH2" s="103"/>
      <c r="BII2" s="103"/>
      <c r="BIJ2" s="103"/>
      <c r="BIK2" s="103"/>
      <c r="BIL2" s="103"/>
      <c r="BIM2" s="103"/>
      <c r="BIN2" s="103"/>
      <c r="BIO2" s="103"/>
      <c r="BIP2" s="103"/>
      <c r="BIQ2" s="103"/>
      <c r="BIR2" s="103"/>
      <c r="BIS2" s="103"/>
      <c r="BIT2" s="103"/>
      <c r="BIU2" s="103"/>
      <c r="BIV2" s="103"/>
      <c r="BIW2" s="103"/>
      <c r="BIX2" s="103"/>
      <c r="BIY2" s="103"/>
      <c r="BIZ2" s="103"/>
      <c r="BJA2" s="103"/>
      <c r="BJB2" s="103"/>
      <c r="BJC2" s="103"/>
      <c r="BJD2" s="103"/>
      <c r="BJE2" s="103"/>
      <c r="BJF2" s="103"/>
      <c r="BJG2" s="103"/>
      <c r="BJH2" s="103"/>
      <c r="BJI2" s="103"/>
      <c r="BJJ2" s="103"/>
      <c r="BJK2" s="103"/>
      <c r="BJL2" s="103"/>
      <c r="BJM2" s="103"/>
      <c r="BJN2" s="103"/>
      <c r="BJO2" s="103"/>
      <c r="BJP2" s="103"/>
      <c r="BJQ2" s="103"/>
      <c r="BJR2" s="103"/>
      <c r="BJS2" s="103"/>
      <c r="BJT2" s="103"/>
      <c r="BJU2" s="103"/>
      <c r="BJV2" s="103"/>
      <c r="BJW2" s="103"/>
      <c r="BJX2" s="103"/>
      <c r="BJY2" s="103"/>
      <c r="BJZ2" s="103"/>
      <c r="BKA2" s="103"/>
      <c r="BKB2" s="103"/>
      <c r="BKC2" s="103"/>
      <c r="BKD2" s="103"/>
      <c r="BKE2" s="103"/>
      <c r="BKF2" s="103"/>
      <c r="BKG2" s="103"/>
      <c r="BKH2" s="103"/>
      <c r="BKI2" s="103"/>
      <c r="BKJ2" s="103"/>
      <c r="BKK2" s="103"/>
      <c r="BKL2" s="103"/>
      <c r="BKM2" s="103"/>
      <c r="BKN2" s="103"/>
      <c r="BKO2" s="103"/>
      <c r="BKP2" s="103"/>
      <c r="BKQ2" s="103"/>
      <c r="BKR2" s="103"/>
      <c r="BKS2" s="103"/>
      <c r="BKT2" s="103"/>
      <c r="BKU2" s="103"/>
      <c r="BKV2" s="103"/>
      <c r="BKW2" s="103"/>
      <c r="BKX2" s="103"/>
      <c r="BKY2" s="103"/>
      <c r="BKZ2" s="103"/>
      <c r="BLA2" s="103"/>
      <c r="BLB2" s="103"/>
      <c r="BLC2" s="103"/>
      <c r="BLD2" s="103"/>
      <c r="BLE2" s="103"/>
      <c r="BLF2" s="103"/>
      <c r="BLG2" s="103"/>
      <c r="BLH2" s="103"/>
      <c r="BLI2" s="103"/>
      <c r="BLJ2" s="103"/>
      <c r="BLK2" s="103"/>
      <c r="BLL2" s="103"/>
      <c r="BLM2" s="103"/>
      <c r="BLN2" s="103"/>
      <c r="BLO2" s="103"/>
      <c r="BLP2" s="103"/>
      <c r="BLQ2" s="103"/>
      <c r="BLR2" s="103"/>
      <c r="BLS2" s="103"/>
      <c r="BLT2" s="103"/>
      <c r="BLU2" s="103"/>
      <c r="BLV2" s="103"/>
      <c r="BLW2" s="103"/>
      <c r="BLX2" s="103"/>
      <c r="BLY2" s="103"/>
      <c r="BLZ2" s="103"/>
      <c r="BMA2" s="103"/>
      <c r="BMB2" s="103"/>
      <c r="BMC2" s="103"/>
      <c r="BMD2" s="103"/>
      <c r="BME2" s="103"/>
      <c r="BMF2" s="103"/>
      <c r="BMG2" s="103"/>
      <c r="BMH2" s="103"/>
      <c r="BMI2" s="103"/>
      <c r="BMJ2" s="103"/>
      <c r="BMK2" s="103"/>
      <c r="BML2" s="103"/>
      <c r="BMM2" s="103"/>
      <c r="BMN2" s="103"/>
      <c r="BMO2" s="103"/>
      <c r="BMP2" s="103"/>
      <c r="BMQ2" s="103"/>
      <c r="BMR2" s="103"/>
      <c r="BMS2" s="103"/>
      <c r="BMT2" s="103"/>
      <c r="BMU2" s="103"/>
      <c r="BMV2" s="103"/>
      <c r="BMW2" s="103"/>
      <c r="BMX2" s="103"/>
      <c r="BMY2" s="103"/>
      <c r="BMZ2" s="103"/>
      <c r="BNA2" s="103"/>
      <c r="BNB2" s="103"/>
      <c r="BNC2" s="103"/>
      <c r="BND2" s="103"/>
      <c r="BNE2" s="103"/>
      <c r="BNF2" s="103"/>
      <c r="BNG2" s="103"/>
      <c r="BNH2" s="103"/>
      <c r="BNI2" s="103"/>
      <c r="BNJ2" s="103"/>
      <c r="BNK2" s="103"/>
      <c r="BNL2" s="103"/>
      <c r="BNM2" s="103"/>
      <c r="BNN2" s="103"/>
      <c r="BNO2" s="103"/>
      <c r="BNP2" s="103"/>
      <c r="BNQ2" s="103"/>
      <c r="BNR2" s="103"/>
      <c r="BNS2" s="103"/>
      <c r="BNT2" s="103"/>
      <c r="BNU2" s="103"/>
      <c r="BNV2" s="103"/>
      <c r="BNW2" s="103"/>
      <c r="BNX2" s="103"/>
      <c r="BNY2" s="103"/>
      <c r="BNZ2" s="103"/>
      <c r="BOA2" s="103"/>
      <c r="BOB2" s="103"/>
      <c r="BOC2" s="103"/>
      <c r="BOD2" s="103"/>
      <c r="BOE2" s="103"/>
      <c r="BOF2" s="103"/>
      <c r="BOG2" s="103"/>
      <c r="BOH2" s="103"/>
      <c r="BOI2" s="103"/>
      <c r="BOJ2" s="103"/>
      <c r="BOK2" s="103"/>
      <c r="BOL2" s="103"/>
      <c r="BOM2" s="103"/>
      <c r="BON2" s="103"/>
      <c r="BOO2" s="103"/>
      <c r="BOP2" s="103"/>
      <c r="BOQ2" s="103"/>
      <c r="BOR2" s="103"/>
      <c r="BOS2" s="103"/>
      <c r="BOT2" s="103"/>
      <c r="BOU2" s="103"/>
      <c r="BOV2" s="103"/>
      <c r="BOW2" s="103"/>
      <c r="BOX2" s="103"/>
      <c r="BOY2" s="103"/>
      <c r="BOZ2" s="103"/>
      <c r="BPA2" s="103"/>
      <c r="BPB2" s="103"/>
      <c r="BPC2" s="103"/>
      <c r="BPD2" s="103"/>
      <c r="BPE2" s="103"/>
      <c r="BPF2" s="103"/>
      <c r="BPG2" s="103"/>
      <c r="BPH2" s="103"/>
      <c r="BPI2" s="103"/>
      <c r="BPJ2" s="103"/>
      <c r="BPK2" s="103"/>
      <c r="BPL2" s="103"/>
      <c r="BPM2" s="103"/>
      <c r="BPN2" s="103"/>
      <c r="BPO2" s="103"/>
      <c r="BPP2" s="103"/>
      <c r="BPQ2" s="103"/>
      <c r="BPR2" s="103"/>
      <c r="BPS2" s="103"/>
      <c r="BPT2" s="103"/>
      <c r="BPU2" s="103"/>
      <c r="BPV2" s="103"/>
      <c r="BPW2" s="103"/>
      <c r="BPX2" s="103"/>
      <c r="BPY2" s="103"/>
      <c r="BPZ2" s="103"/>
      <c r="BQA2" s="103"/>
      <c r="BQB2" s="103"/>
      <c r="BQC2" s="103"/>
      <c r="BQD2" s="103"/>
      <c r="BQE2" s="103"/>
      <c r="BQF2" s="103"/>
      <c r="BQG2" s="103"/>
      <c r="BQH2" s="103"/>
      <c r="BQI2" s="103"/>
      <c r="BQJ2" s="103"/>
      <c r="BQK2" s="103"/>
      <c r="BQL2" s="103"/>
      <c r="BQM2" s="103"/>
      <c r="BQN2" s="103"/>
      <c r="BQO2" s="103"/>
      <c r="BQP2" s="103"/>
      <c r="BQQ2" s="103"/>
      <c r="BQR2" s="103"/>
      <c r="BQS2" s="103"/>
      <c r="BQT2" s="103"/>
      <c r="BQU2" s="103"/>
      <c r="BQV2" s="103"/>
      <c r="BQW2" s="103"/>
      <c r="BQX2" s="103"/>
      <c r="BQY2" s="103"/>
      <c r="BQZ2" s="103"/>
      <c r="BRA2" s="103"/>
      <c r="BRB2" s="103"/>
      <c r="BRC2" s="103"/>
      <c r="BRD2" s="103"/>
      <c r="BRE2" s="103"/>
      <c r="BRF2" s="103"/>
      <c r="BRG2" s="103"/>
      <c r="BRH2" s="103"/>
      <c r="BRI2" s="103"/>
      <c r="BRJ2" s="103"/>
      <c r="BRK2" s="103"/>
      <c r="BRL2" s="103"/>
      <c r="BRM2" s="103"/>
      <c r="BRN2" s="103"/>
      <c r="BRO2" s="103"/>
      <c r="BRP2" s="103"/>
      <c r="BRQ2" s="103"/>
      <c r="BRR2" s="103"/>
      <c r="BRS2" s="103"/>
      <c r="BRT2" s="103"/>
      <c r="BRU2" s="103"/>
      <c r="BRV2" s="103"/>
      <c r="BRW2" s="103"/>
      <c r="BRX2" s="103"/>
      <c r="BRY2" s="103"/>
      <c r="BRZ2" s="103"/>
      <c r="BSA2" s="103"/>
      <c r="BSB2" s="103"/>
      <c r="BSC2" s="103"/>
      <c r="BSD2" s="103"/>
      <c r="BSE2" s="103"/>
      <c r="BSF2" s="103"/>
      <c r="BSG2" s="103"/>
      <c r="BSH2" s="103"/>
      <c r="BSI2" s="103"/>
      <c r="BSJ2" s="103"/>
      <c r="BSK2" s="103"/>
      <c r="BSL2" s="103"/>
      <c r="BSM2" s="103"/>
      <c r="BSN2" s="103"/>
      <c r="BSO2" s="103"/>
      <c r="BSP2" s="103"/>
      <c r="BSQ2" s="103"/>
      <c r="BSR2" s="103"/>
      <c r="BSS2" s="103"/>
      <c r="BST2" s="103"/>
      <c r="BSU2" s="103"/>
      <c r="BSV2" s="103"/>
      <c r="BSW2" s="103"/>
      <c r="BSX2" s="103"/>
      <c r="BSY2" s="103"/>
      <c r="BSZ2" s="103"/>
      <c r="BTA2" s="103"/>
      <c r="BTB2" s="103"/>
      <c r="BTC2" s="103"/>
      <c r="BTD2" s="103"/>
      <c r="BTE2" s="103"/>
      <c r="BTF2" s="103"/>
      <c r="BTG2" s="103"/>
      <c r="BTH2" s="103"/>
      <c r="BTI2" s="103"/>
      <c r="BTJ2" s="103"/>
      <c r="BTK2" s="103"/>
      <c r="BTL2" s="103"/>
      <c r="BTM2" s="103"/>
      <c r="BTN2" s="103"/>
      <c r="BTO2" s="103"/>
      <c r="BTP2" s="103"/>
      <c r="BTQ2" s="103"/>
      <c r="BTR2" s="103"/>
      <c r="BTS2" s="103"/>
      <c r="BTT2" s="103"/>
      <c r="BTU2" s="103"/>
      <c r="BTV2" s="103"/>
      <c r="BTW2" s="103"/>
      <c r="BTX2" s="103"/>
      <c r="BTY2" s="103"/>
      <c r="BTZ2" s="103"/>
      <c r="BUA2" s="103"/>
      <c r="BUB2" s="103"/>
      <c r="BUC2" s="103"/>
      <c r="BUD2" s="103"/>
      <c r="BUE2" s="103"/>
      <c r="BUF2" s="103"/>
      <c r="BUG2" s="103"/>
      <c r="BUH2" s="103"/>
      <c r="BUI2" s="103"/>
      <c r="BUJ2" s="103"/>
      <c r="BUK2" s="103"/>
      <c r="BUL2" s="103"/>
      <c r="BUM2" s="103"/>
      <c r="BUN2" s="103"/>
      <c r="BUO2" s="103"/>
      <c r="BUP2" s="103"/>
      <c r="BUQ2" s="103"/>
      <c r="BUR2" s="103"/>
      <c r="BUS2" s="103"/>
      <c r="BUT2" s="103"/>
      <c r="BUU2" s="103"/>
      <c r="BUV2" s="103"/>
      <c r="BUW2" s="103"/>
      <c r="BUX2" s="103"/>
      <c r="BUY2" s="103"/>
      <c r="BUZ2" s="103"/>
      <c r="BVA2" s="103"/>
      <c r="BVB2" s="103"/>
      <c r="BVC2" s="103"/>
      <c r="BVD2" s="103"/>
      <c r="BVE2" s="103"/>
      <c r="BVF2" s="103"/>
      <c r="BVG2" s="103"/>
      <c r="BVH2" s="103"/>
      <c r="BVI2" s="103"/>
      <c r="BVJ2" s="103"/>
      <c r="BVK2" s="103"/>
      <c r="BVL2" s="103"/>
      <c r="BVM2" s="103"/>
      <c r="BVN2" s="103"/>
      <c r="BVO2" s="103"/>
      <c r="BVP2" s="103"/>
      <c r="BVQ2" s="103"/>
      <c r="BVR2" s="103"/>
      <c r="BVS2" s="103"/>
      <c r="BVT2" s="103"/>
      <c r="BVU2" s="103"/>
      <c r="BVV2" s="103"/>
      <c r="BVW2" s="103"/>
      <c r="BVX2" s="103"/>
      <c r="BVY2" s="103"/>
      <c r="BVZ2" s="103"/>
      <c r="BWA2" s="103"/>
      <c r="BWB2" s="103"/>
      <c r="BWC2" s="103"/>
      <c r="BWD2" s="103"/>
      <c r="BWE2" s="103"/>
      <c r="BWF2" s="103"/>
      <c r="BWG2" s="103"/>
      <c r="BWH2" s="103"/>
      <c r="BWI2" s="103"/>
      <c r="BWJ2" s="103"/>
      <c r="BWK2" s="103"/>
      <c r="BWL2" s="103"/>
      <c r="BWM2" s="103"/>
      <c r="BWN2" s="103"/>
      <c r="BWO2" s="103"/>
      <c r="BWP2" s="103"/>
      <c r="BWQ2" s="103"/>
      <c r="BWR2" s="103"/>
      <c r="BWS2" s="103"/>
      <c r="BWT2" s="103"/>
      <c r="BWU2" s="103"/>
      <c r="BWV2" s="103"/>
      <c r="BWW2" s="103"/>
      <c r="BWX2" s="103"/>
      <c r="BWY2" s="103"/>
      <c r="BWZ2" s="103"/>
      <c r="BXA2" s="103"/>
      <c r="BXB2" s="103"/>
      <c r="BXC2" s="103"/>
      <c r="BXD2" s="103"/>
      <c r="BXE2" s="103"/>
      <c r="BXF2" s="103"/>
      <c r="BXG2" s="103"/>
      <c r="BXH2" s="103"/>
      <c r="BXI2" s="103"/>
      <c r="BXJ2" s="103"/>
      <c r="BXK2" s="103"/>
      <c r="BXL2" s="103"/>
      <c r="BXM2" s="103"/>
      <c r="BXN2" s="103"/>
      <c r="BXO2" s="103"/>
      <c r="BXP2" s="103"/>
      <c r="BXQ2" s="103"/>
      <c r="BXR2" s="103"/>
      <c r="BXS2" s="103"/>
      <c r="BXT2" s="103"/>
      <c r="BXU2" s="103"/>
      <c r="BXV2" s="103"/>
      <c r="BXW2" s="103"/>
      <c r="BXX2" s="103"/>
      <c r="BXY2" s="103"/>
      <c r="BXZ2" s="103"/>
      <c r="BYA2" s="103"/>
      <c r="BYB2" s="103"/>
      <c r="BYC2" s="103"/>
      <c r="BYD2" s="103"/>
      <c r="BYE2" s="103"/>
      <c r="BYF2" s="103"/>
      <c r="BYG2" s="103"/>
      <c r="BYH2" s="103"/>
      <c r="BYI2" s="103"/>
      <c r="BYJ2" s="103"/>
      <c r="BYK2" s="103"/>
      <c r="BYL2" s="103"/>
      <c r="BYM2" s="103"/>
      <c r="BYN2" s="103"/>
      <c r="BYO2" s="103"/>
      <c r="BYP2" s="103"/>
      <c r="BYQ2" s="103"/>
      <c r="BYR2" s="103"/>
      <c r="BYS2" s="103"/>
      <c r="BYT2" s="103"/>
      <c r="BYU2" s="103"/>
      <c r="BYV2" s="103"/>
      <c r="BYW2" s="103"/>
      <c r="BYX2" s="103"/>
      <c r="BYY2" s="103"/>
      <c r="BYZ2" s="103"/>
      <c r="BZA2" s="103"/>
      <c r="BZB2" s="103"/>
      <c r="BZC2" s="103"/>
      <c r="BZD2" s="103"/>
      <c r="BZE2" s="103"/>
      <c r="BZF2" s="103"/>
      <c r="BZG2" s="103"/>
      <c r="BZH2" s="103"/>
      <c r="BZI2" s="103"/>
      <c r="BZJ2" s="103"/>
      <c r="BZK2" s="103"/>
      <c r="BZL2" s="103"/>
      <c r="BZM2" s="103"/>
      <c r="BZN2" s="103"/>
      <c r="BZO2" s="103"/>
      <c r="BZP2" s="103"/>
      <c r="BZQ2" s="103"/>
      <c r="BZR2" s="103"/>
      <c r="BZS2" s="103"/>
      <c r="BZT2" s="103"/>
      <c r="BZU2" s="103"/>
      <c r="BZV2" s="103"/>
      <c r="BZW2" s="103"/>
      <c r="BZX2" s="103"/>
      <c r="BZY2" s="103"/>
      <c r="BZZ2" s="103"/>
      <c r="CAA2" s="103"/>
      <c r="CAB2" s="103"/>
      <c r="CAC2" s="103"/>
      <c r="CAD2" s="103"/>
      <c r="CAE2" s="103"/>
      <c r="CAF2" s="103"/>
      <c r="CAG2" s="103"/>
      <c r="CAH2" s="103"/>
      <c r="CAI2" s="103"/>
      <c r="CAJ2" s="103"/>
      <c r="CAK2" s="103"/>
      <c r="CAL2" s="103"/>
      <c r="CAM2" s="103"/>
      <c r="CAN2" s="103"/>
      <c r="CAO2" s="103"/>
      <c r="CAP2" s="103"/>
      <c r="CAQ2" s="103"/>
      <c r="CAR2" s="103"/>
      <c r="CAS2" s="103"/>
      <c r="CAT2" s="103"/>
      <c r="CAU2" s="103"/>
      <c r="CAV2" s="103"/>
      <c r="CAW2" s="103"/>
      <c r="CAX2" s="103"/>
      <c r="CAY2" s="103"/>
      <c r="CAZ2" s="103"/>
      <c r="CBA2" s="103"/>
      <c r="CBB2" s="103"/>
      <c r="CBC2" s="103"/>
      <c r="CBD2" s="103"/>
      <c r="CBE2" s="103"/>
      <c r="CBF2" s="103"/>
      <c r="CBG2" s="103"/>
      <c r="CBH2" s="103"/>
      <c r="CBI2" s="103"/>
      <c r="CBJ2" s="103"/>
      <c r="CBK2" s="103"/>
      <c r="CBL2" s="103"/>
      <c r="CBM2" s="103"/>
      <c r="CBN2" s="103"/>
      <c r="CBO2" s="103"/>
      <c r="CBP2" s="103"/>
      <c r="CBQ2" s="103"/>
      <c r="CBR2" s="103"/>
      <c r="CBS2" s="103"/>
      <c r="CBT2" s="103"/>
      <c r="CBU2" s="103"/>
      <c r="CBV2" s="103"/>
      <c r="CBW2" s="103"/>
      <c r="CBX2" s="103"/>
      <c r="CBY2" s="103"/>
      <c r="CBZ2" s="103"/>
      <c r="CCA2" s="103"/>
      <c r="CCB2" s="103"/>
      <c r="CCC2" s="103"/>
      <c r="CCD2" s="103"/>
      <c r="CCE2" s="103"/>
      <c r="CCF2" s="103"/>
      <c r="CCG2" s="103"/>
      <c r="CCH2" s="103"/>
      <c r="CCI2" s="103"/>
      <c r="CCJ2" s="103"/>
      <c r="CCK2" s="103"/>
      <c r="CCL2" s="103"/>
      <c r="CCM2" s="103"/>
      <c r="CCN2" s="103"/>
      <c r="CCO2" s="103"/>
      <c r="CCP2" s="103"/>
      <c r="CCQ2" s="103"/>
      <c r="CCR2" s="103"/>
      <c r="CCS2" s="103"/>
      <c r="CCT2" s="103"/>
      <c r="CCU2" s="103"/>
      <c r="CCV2" s="103"/>
      <c r="CCW2" s="103"/>
      <c r="CCX2" s="103"/>
      <c r="CCY2" s="103"/>
      <c r="CCZ2" s="103"/>
      <c r="CDA2" s="103"/>
      <c r="CDB2" s="103"/>
      <c r="CDC2" s="103"/>
      <c r="CDD2" s="103"/>
      <c r="CDE2" s="103"/>
      <c r="CDF2" s="103"/>
      <c r="CDG2" s="103"/>
      <c r="CDH2" s="103"/>
      <c r="CDI2" s="103"/>
      <c r="CDJ2" s="103"/>
      <c r="CDK2" s="103"/>
      <c r="CDL2" s="103"/>
      <c r="CDM2" s="103"/>
      <c r="CDN2" s="103"/>
      <c r="CDO2" s="103"/>
      <c r="CDP2" s="103"/>
      <c r="CDQ2" s="103"/>
      <c r="CDR2" s="103"/>
      <c r="CDS2" s="103"/>
      <c r="CDT2" s="103"/>
      <c r="CDU2" s="103"/>
      <c r="CDV2" s="103"/>
      <c r="CDW2" s="103"/>
      <c r="CDX2" s="103"/>
      <c r="CDY2" s="103"/>
      <c r="CDZ2" s="103"/>
      <c r="CEA2" s="103"/>
      <c r="CEB2" s="103"/>
      <c r="CEC2" s="103"/>
      <c r="CED2" s="103"/>
      <c r="CEE2" s="103"/>
      <c r="CEF2" s="103"/>
      <c r="CEG2" s="103"/>
      <c r="CEH2" s="103"/>
      <c r="CEI2" s="103"/>
      <c r="CEJ2" s="103"/>
      <c r="CEK2" s="103"/>
      <c r="CEL2" s="103"/>
      <c r="CEM2" s="103"/>
      <c r="CEN2" s="103"/>
      <c r="CEO2" s="103"/>
      <c r="CEP2" s="103"/>
      <c r="CEQ2" s="103"/>
      <c r="CER2" s="103"/>
      <c r="CES2" s="103"/>
      <c r="CET2" s="103"/>
      <c r="CEU2" s="103"/>
      <c r="CEV2" s="103"/>
      <c r="CEW2" s="103"/>
      <c r="CEX2" s="103"/>
      <c r="CEY2" s="103"/>
      <c r="CEZ2" s="103"/>
      <c r="CFA2" s="103"/>
      <c r="CFB2" s="103"/>
      <c r="CFC2" s="103"/>
      <c r="CFD2" s="103"/>
      <c r="CFE2" s="103"/>
      <c r="CFF2" s="103"/>
      <c r="CFG2" s="103"/>
      <c r="CFH2" s="103"/>
      <c r="CFI2" s="103"/>
      <c r="CFJ2" s="103"/>
      <c r="CFK2" s="103"/>
      <c r="CFL2" s="103"/>
      <c r="CFM2" s="103"/>
      <c r="CFN2" s="103"/>
      <c r="CFO2" s="103"/>
      <c r="CFP2" s="103"/>
      <c r="CFQ2" s="103"/>
      <c r="CFR2" s="103"/>
      <c r="CFS2" s="103"/>
      <c r="CFT2" s="103"/>
      <c r="CFU2" s="103"/>
      <c r="CFV2" s="103"/>
      <c r="CFW2" s="103"/>
      <c r="CFX2" s="103"/>
      <c r="CFY2" s="103"/>
      <c r="CFZ2" s="103"/>
      <c r="CGA2" s="103"/>
      <c r="CGB2" s="103"/>
      <c r="CGC2" s="103"/>
      <c r="CGD2" s="103"/>
      <c r="CGE2" s="103"/>
      <c r="CGF2" s="103"/>
      <c r="CGG2" s="103"/>
      <c r="CGH2" s="103"/>
      <c r="CGI2" s="103"/>
      <c r="CGJ2" s="103"/>
      <c r="CGK2" s="103"/>
      <c r="CGL2" s="103"/>
      <c r="CGM2" s="103"/>
      <c r="CGN2" s="103"/>
      <c r="CGO2" s="103"/>
      <c r="CGP2" s="103"/>
      <c r="CGQ2" s="103"/>
      <c r="CGR2" s="103"/>
      <c r="CGS2" s="103"/>
      <c r="CGT2" s="103"/>
      <c r="CGU2" s="103"/>
      <c r="CGV2" s="103"/>
      <c r="CGW2" s="103"/>
      <c r="CGX2" s="103"/>
      <c r="CGY2" s="103"/>
      <c r="CGZ2" s="103"/>
      <c r="CHA2" s="103"/>
      <c r="CHB2" s="103"/>
      <c r="CHC2" s="103"/>
      <c r="CHD2" s="103"/>
      <c r="CHE2" s="103"/>
      <c r="CHF2" s="103"/>
      <c r="CHG2" s="103"/>
      <c r="CHH2" s="103"/>
      <c r="CHI2" s="103"/>
      <c r="CHJ2" s="103"/>
      <c r="CHK2" s="103"/>
      <c r="CHL2" s="103"/>
      <c r="CHM2" s="103"/>
      <c r="CHN2" s="103"/>
      <c r="CHO2" s="103"/>
      <c r="CHP2" s="103"/>
      <c r="CHQ2" s="103"/>
      <c r="CHR2" s="103"/>
      <c r="CHS2" s="103"/>
      <c r="CHT2" s="103"/>
      <c r="CHU2" s="103"/>
      <c r="CHV2" s="103"/>
      <c r="CHW2" s="103"/>
      <c r="CHX2" s="103"/>
      <c r="CHY2" s="103"/>
      <c r="CHZ2" s="103"/>
      <c r="CIA2" s="103"/>
      <c r="CIB2" s="103"/>
      <c r="CIC2" s="103"/>
      <c r="CID2" s="103"/>
      <c r="CIE2" s="103"/>
      <c r="CIF2" s="103"/>
      <c r="CIG2" s="103"/>
      <c r="CIH2" s="103"/>
      <c r="CII2" s="103"/>
      <c r="CIJ2" s="103"/>
      <c r="CIK2" s="103"/>
      <c r="CIL2" s="103"/>
      <c r="CIM2" s="103"/>
      <c r="CIN2" s="103"/>
      <c r="CIO2" s="103"/>
      <c r="CIP2" s="103"/>
      <c r="CIQ2" s="103"/>
      <c r="CIR2" s="103"/>
      <c r="CIS2" s="103"/>
      <c r="CIT2" s="103"/>
      <c r="CIU2" s="103"/>
      <c r="CIV2" s="103"/>
      <c r="CIW2" s="103"/>
      <c r="CIX2" s="103"/>
      <c r="CIY2" s="103"/>
      <c r="CIZ2" s="103"/>
      <c r="CJA2" s="103"/>
      <c r="CJB2" s="103"/>
      <c r="CJC2" s="103"/>
      <c r="CJD2" s="103"/>
      <c r="CJE2" s="103"/>
      <c r="CJF2" s="103"/>
      <c r="CJG2" s="103"/>
      <c r="CJH2" s="103"/>
      <c r="CJI2" s="103"/>
      <c r="CJJ2" s="103"/>
      <c r="CJK2" s="103"/>
      <c r="CJL2" s="103"/>
      <c r="CJM2" s="103"/>
      <c r="CJN2" s="103"/>
      <c r="CJO2" s="103"/>
      <c r="CJP2" s="103"/>
      <c r="CJQ2" s="103"/>
      <c r="CJR2" s="103"/>
      <c r="CJS2" s="103"/>
      <c r="CJT2" s="103"/>
      <c r="CJU2" s="103"/>
      <c r="CJV2" s="103"/>
      <c r="CJW2" s="103"/>
      <c r="CJX2" s="103"/>
      <c r="CJY2" s="103"/>
      <c r="CJZ2" s="103"/>
      <c r="CKA2" s="103"/>
      <c r="CKB2" s="103"/>
      <c r="CKC2" s="103"/>
      <c r="CKD2" s="103"/>
      <c r="CKE2" s="103"/>
      <c r="CKF2" s="103"/>
      <c r="CKG2" s="103"/>
      <c r="CKH2" s="103"/>
      <c r="CKI2" s="103"/>
      <c r="CKJ2" s="103"/>
      <c r="CKK2" s="103"/>
      <c r="CKL2" s="103"/>
      <c r="CKM2" s="103"/>
      <c r="CKN2" s="103"/>
      <c r="CKO2" s="103"/>
      <c r="CKP2" s="103"/>
      <c r="CKQ2" s="103"/>
      <c r="CKR2" s="103"/>
      <c r="CKS2" s="103"/>
      <c r="CKT2" s="103"/>
      <c r="CKU2" s="103"/>
      <c r="CKV2" s="103"/>
      <c r="CKW2" s="103"/>
      <c r="CKX2" s="103"/>
      <c r="CKY2" s="103"/>
      <c r="CKZ2" s="103"/>
      <c r="CLA2" s="103"/>
      <c r="CLB2" s="103"/>
      <c r="CLC2" s="103"/>
      <c r="CLD2" s="103"/>
      <c r="CLE2" s="103"/>
      <c r="CLF2" s="103"/>
      <c r="CLG2" s="103"/>
      <c r="CLH2" s="103"/>
      <c r="CLI2" s="103"/>
      <c r="CLJ2" s="103"/>
      <c r="CLK2" s="103"/>
      <c r="CLL2" s="103"/>
      <c r="CLM2" s="103"/>
      <c r="CLN2" s="103"/>
      <c r="CLO2" s="103"/>
      <c r="CLP2" s="103"/>
      <c r="CLQ2" s="103"/>
      <c r="CLR2" s="103"/>
      <c r="CLS2" s="103"/>
      <c r="CLT2" s="103"/>
      <c r="CLU2" s="103"/>
      <c r="CLV2" s="103"/>
      <c r="CLW2" s="103"/>
      <c r="CLX2" s="103"/>
      <c r="CLY2" s="103"/>
      <c r="CLZ2" s="103"/>
      <c r="CMA2" s="103"/>
      <c r="CMB2" s="103"/>
      <c r="CMC2" s="103"/>
      <c r="CMD2" s="103"/>
      <c r="CME2" s="103"/>
      <c r="CMF2" s="103"/>
      <c r="CMG2" s="103"/>
      <c r="CMH2" s="103"/>
      <c r="CMI2" s="103"/>
      <c r="CMJ2" s="103"/>
      <c r="CMK2" s="103"/>
      <c r="CML2" s="103"/>
      <c r="CMM2" s="103"/>
      <c r="CMN2" s="103"/>
      <c r="CMO2" s="103"/>
      <c r="CMP2" s="103"/>
      <c r="CMQ2" s="103"/>
      <c r="CMR2" s="103"/>
      <c r="CMS2" s="103"/>
      <c r="CMT2" s="103"/>
      <c r="CMU2" s="103"/>
      <c r="CMV2" s="103"/>
      <c r="CMW2" s="103"/>
      <c r="CMX2" s="103"/>
      <c r="CMY2" s="103"/>
      <c r="CMZ2" s="103"/>
      <c r="CNA2" s="103"/>
      <c r="CNB2" s="103"/>
      <c r="CNC2" s="103"/>
      <c r="CND2" s="103"/>
      <c r="CNE2" s="103"/>
      <c r="CNF2" s="103"/>
      <c r="CNG2" s="103"/>
      <c r="CNH2" s="103"/>
      <c r="CNI2" s="103"/>
      <c r="CNJ2" s="103"/>
      <c r="CNK2" s="103"/>
      <c r="CNL2" s="103"/>
      <c r="CNM2" s="103"/>
      <c r="CNN2" s="103"/>
      <c r="CNO2" s="103"/>
      <c r="CNP2" s="103"/>
      <c r="CNQ2" s="103"/>
      <c r="CNR2" s="103"/>
      <c r="CNS2" s="103"/>
      <c r="CNT2" s="103"/>
      <c r="CNU2" s="103"/>
      <c r="CNV2" s="103"/>
      <c r="CNW2" s="103"/>
      <c r="CNX2" s="103"/>
      <c r="CNY2" s="103"/>
      <c r="CNZ2" s="103"/>
      <c r="COA2" s="103"/>
      <c r="COB2" s="103"/>
      <c r="COC2" s="103"/>
      <c r="COD2" s="103"/>
      <c r="COE2" s="103"/>
      <c r="COF2" s="103"/>
      <c r="COG2" s="103"/>
      <c r="COH2" s="103"/>
      <c r="COI2" s="103"/>
      <c r="COJ2" s="103"/>
      <c r="COK2" s="103"/>
      <c r="COL2" s="103"/>
      <c r="COM2" s="103"/>
      <c r="CON2" s="103"/>
      <c r="COO2" s="103"/>
      <c r="COP2" s="103"/>
      <c r="COQ2" s="103"/>
      <c r="COR2" s="103"/>
      <c r="COS2" s="103"/>
      <c r="COT2" s="103"/>
      <c r="COU2" s="103"/>
      <c r="COV2" s="103"/>
      <c r="COW2" s="103"/>
      <c r="COX2" s="103"/>
      <c r="COY2" s="103"/>
      <c r="COZ2" s="103"/>
      <c r="CPA2" s="103"/>
      <c r="CPB2" s="103"/>
      <c r="CPC2" s="103"/>
      <c r="CPD2" s="103"/>
      <c r="CPE2" s="103"/>
      <c r="CPF2" s="103"/>
      <c r="CPG2" s="103"/>
      <c r="CPH2" s="103"/>
      <c r="CPI2" s="103"/>
      <c r="CPJ2" s="103"/>
      <c r="CPK2" s="103"/>
      <c r="CPL2" s="103"/>
      <c r="CPM2" s="103"/>
      <c r="CPN2" s="103"/>
      <c r="CPO2" s="103"/>
      <c r="CPP2" s="103"/>
      <c r="CPQ2" s="103"/>
      <c r="CPR2" s="103"/>
      <c r="CPS2" s="103"/>
      <c r="CPT2" s="103"/>
      <c r="CPU2" s="103"/>
      <c r="CPV2" s="103"/>
      <c r="CPW2" s="103"/>
      <c r="CPX2" s="103"/>
      <c r="CPY2" s="103"/>
      <c r="CPZ2" s="103"/>
      <c r="CQA2" s="103"/>
      <c r="CQB2" s="103"/>
      <c r="CQC2" s="103"/>
      <c r="CQD2" s="103"/>
      <c r="CQE2" s="103"/>
      <c r="CQF2" s="103"/>
      <c r="CQG2" s="103"/>
      <c r="CQH2" s="103"/>
      <c r="CQI2" s="103"/>
      <c r="CQJ2" s="103"/>
      <c r="CQK2" s="103"/>
      <c r="CQL2" s="103"/>
      <c r="CQM2" s="103"/>
      <c r="CQN2" s="103"/>
      <c r="CQO2" s="103"/>
      <c r="CQP2" s="103"/>
      <c r="CQQ2" s="103"/>
      <c r="CQR2" s="103"/>
      <c r="CQS2" s="103"/>
      <c r="CQT2" s="103"/>
      <c r="CQU2" s="103"/>
      <c r="CQV2" s="103"/>
      <c r="CQW2" s="103"/>
      <c r="CQX2" s="103"/>
      <c r="CQY2" s="103"/>
      <c r="CQZ2" s="103"/>
      <c r="CRA2" s="103"/>
      <c r="CRB2" s="103"/>
      <c r="CRC2" s="103"/>
      <c r="CRD2" s="103"/>
      <c r="CRE2" s="103"/>
      <c r="CRF2" s="103"/>
      <c r="CRG2" s="103"/>
      <c r="CRH2" s="103"/>
      <c r="CRI2" s="103"/>
      <c r="CRJ2" s="103"/>
      <c r="CRK2" s="103"/>
      <c r="CRL2" s="103"/>
      <c r="CRM2" s="103"/>
      <c r="CRN2" s="103"/>
      <c r="CRO2" s="103"/>
      <c r="CRP2" s="103"/>
      <c r="CRQ2" s="103"/>
      <c r="CRR2" s="103"/>
      <c r="CRS2" s="103"/>
      <c r="CRT2" s="103"/>
      <c r="CRU2" s="103"/>
      <c r="CRV2" s="103"/>
      <c r="CRW2" s="103"/>
      <c r="CRX2" s="103"/>
      <c r="CRY2" s="103"/>
      <c r="CRZ2" s="103"/>
      <c r="CSA2" s="103"/>
      <c r="CSB2" s="103"/>
      <c r="CSC2" s="103"/>
      <c r="CSD2" s="103"/>
      <c r="CSE2" s="103"/>
      <c r="CSF2" s="103"/>
      <c r="CSG2" s="103"/>
      <c r="CSH2" s="103"/>
      <c r="CSI2" s="103"/>
      <c r="CSJ2" s="103"/>
      <c r="CSK2" s="103"/>
      <c r="CSL2" s="103"/>
      <c r="CSM2" s="103"/>
      <c r="CSN2" s="103"/>
      <c r="CSO2" s="103"/>
      <c r="CSP2" s="103"/>
      <c r="CSQ2" s="103"/>
      <c r="CSR2" s="103"/>
      <c r="CSS2" s="103"/>
      <c r="CST2" s="103"/>
      <c r="CSU2" s="103"/>
      <c r="CSV2" s="103"/>
      <c r="CSW2" s="103"/>
      <c r="CSX2" s="103"/>
      <c r="CSY2" s="103"/>
      <c r="CSZ2" s="103"/>
      <c r="CTA2" s="103"/>
      <c r="CTB2" s="103"/>
      <c r="CTC2" s="103"/>
      <c r="CTD2" s="103"/>
      <c r="CTE2" s="103"/>
      <c r="CTF2" s="103"/>
      <c r="CTG2" s="103"/>
      <c r="CTH2" s="103"/>
      <c r="CTI2" s="103"/>
      <c r="CTJ2" s="103"/>
      <c r="CTK2" s="103"/>
      <c r="CTL2" s="103"/>
      <c r="CTM2" s="103"/>
      <c r="CTN2" s="103"/>
      <c r="CTO2" s="103"/>
      <c r="CTP2" s="103"/>
      <c r="CTQ2" s="103"/>
      <c r="CTR2" s="103"/>
      <c r="CTS2" s="103"/>
      <c r="CTT2" s="103"/>
      <c r="CTU2" s="103"/>
      <c r="CTV2" s="103"/>
      <c r="CTW2" s="103"/>
      <c r="CTX2" s="103"/>
      <c r="CTY2" s="103"/>
      <c r="CTZ2" s="103"/>
      <c r="CUA2" s="103"/>
      <c r="CUB2" s="103"/>
      <c r="CUC2" s="103"/>
      <c r="CUD2" s="103"/>
      <c r="CUE2" s="103"/>
      <c r="CUF2" s="103"/>
      <c r="CUG2" s="103"/>
      <c r="CUH2" s="103"/>
      <c r="CUI2" s="103"/>
      <c r="CUJ2" s="103"/>
      <c r="CUK2" s="103"/>
      <c r="CUL2" s="103"/>
      <c r="CUM2" s="103"/>
      <c r="CUN2" s="103"/>
      <c r="CUO2" s="103"/>
      <c r="CUP2" s="103"/>
      <c r="CUQ2" s="103"/>
      <c r="CUR2" s="103"/>
      <c r="CUS2" s="103"/>
      <c r="CUT2" s="103"/>
      <c r="CUU2" s="103"/>
      <c r="CUV2" s="103"/>
      <c r="CUW2" s="103"/>
      <c r="CUX2" s="103"/>
      <c r="CUY2" s="103"/>
      <c r="CUZ2" s="103"/>
      <c r="CVA2" s="103"/>
      <c r="CVB2" s="103"/>
      <c r="CVC2" s="103"/>
      <c r="CVD2" s="103"/>
      <c r="CVE2" s="103"/>
      <c r="CVF2" s="103"/>
      <c r="CVG2" s="103"/>
      <c r="CVH2" s="103"/>
      <c r="CVI2" s="103"/>
      <c r="CVJ2" s="103"/>
      <c r="CVK2" s="103"/>
      <c r="CVL2" s="103"/>
      <c r="CVM2" s="103"/>
      <c r="CVN2" s="103"/>
      <c r="CVO2" s="103"/>
      <c r="CVP2" s="103"/>
      <c r="CVQ2" s="103"/>
      <c r="CVR2" s="103"/>
      <c r="CVS2" s="103"/>
      <c r="CVT2" s="103"/>
      <c r="CVU2" s="103"/>
      <c r="CVV2" s="103"/>
      <c r="CVW2" s="103"/>
      <c r="CVX2" s="103"/>
      <c r="CVY2" s="103"/>
      <c r="CVZ2" s="103"/>
      <c r="CWA2" s="103"/>
      <c r="CWB2" s="103"/>
      <c r="CWC2" s="103"/>
      <c r="CWD2" s="103"/>
      <c r="CWE2" s="103"/>
      <c r="CWF2" s="103"/>
      <c r="CWG2" s="103"/>
      <c r="CWH2" s="103"/>
      <c r="CWI2" s="103"/>
      <c r="CWJ2" s="103"/>
      <c r="CWK2" s="103"/>
      <c r="CWL2" s="103"/>
      <c r="CWM2" s="103"/>
      <c r="CWN2" s="103"/>
      <c r="CWO2" s="103"/>
      <c r="CWP2" s="103"/>
      <c r="CWQ2" s="103"/>
      <c r="CWR2" s="103"/>
      <c r="CWS2" s="103"/>
      <c r="CWT2" s="103"/>
      <c r="CWU2" s="103"/>
      <c r="CWV2" s="103"/>
      <c r="CWW2" s="103"/>
      <c r="CWX2" s="103"/>
      <c r="CWY2" s="103"/>
      <c r="CWZ2" s="103"/>
      <c r="CXA2" s="103"/>
      <c r="CXB2" s="103"/>
      <c r="CXC2" s="103"/>
      <c r="CXD2" s="103"/>
      <c r="CXE2" s="103"/>
      <c r="CXF2" s="103"/>
      <c r="CXG2" s="103"/>
      <c r="CXH2" s="103"/>
      <c r="CXI2" s="103"/>
      <c r="CXJ2" s="103"/>
      <c r="CXK2" s="103"/>
      <c r="CXL2" s="103"/>
      <c r="CXM2" s="103"/>
      <c r="CXN2" s="103"/>
      <c r="CXO2" s="103"/>
      <c r="CXP2" s="103"/>
      <c r="CXQ2" s="103"/>
      <c r="CXR2" s="103"/>
      <c r="CXS2" s="103"/>
      <c r="CXT2" s="103"/>
      <c r="CXU2" s="103"/>
      <c r="CXV2" s="103"/>
      <c r="CXW2" s="103"/>
      <c r="CXX2" s="103"/>
      <c r="CXY2" s="103"/>
      <c r="CXZ2" s="103"/>
      <c r="CYA2" s="103"/>
      <c r="CYB2" s="103"/>
      <c r="CYC2" s="103"/>
      <c r="CYD2" s="103"/>
      <c r="CYE2" s="103"/>
      <c r="CYF2" s="103"/>
      <c r="CYG2" s="103"/>
      <c r="CYH2" s="103"/>
      <c r="CYI2" s="103"/>
      <c r="CYJ2" s="103"/>
      <c r="CYK2" s="103"/>
      <c r="CYL2" s="103"/>
      <c r="CYM2" s="103"/>
      <c r="CYN2" s="103"/>
      <c r="CYO2" s="103"/>
      <c r="CYP2" s="103"/>
      <c r="CYQ2" s="103"/>
      <c r="CYR2" s="103"/>
      <c r="CYS2" s="103"/>
      <c r="CYT2" s="103"/>
      <c r="CYU2" s="103"/>
      <c r="CYV2" s="103"/>
      <c r="CYW2" s="103"/>
      <c r="CYX2" s="103"/>
      <c r="CYY2" s="103"/>
      <c r="CYZ2" s="103"/>
      <c r="CZA2" s="103"/>
      <c r="CZB2" s="103"/>
      <c r="CZC2" s="103"/>
      <c r="CZD2" s="103"/>
      <c r="CZE2" s="103"/>
      <c r="CZF2" s="103"/>
      <c r="CZG2" s="103"/>
      <c r="CZH2" s="103"/>
      <c r="CZI2" s="103"/>
      <c r="CZJ2" s="103"/>
      <c r="CZK2" s="103"/>
      <c r="CZL2" s="103"/>
      <c r="CZM2" s="103"/>
      <c r="CZN2" s="103"/>
      <c r="CZO2" s="103"/>
      <c r="CZP2" s="103"/>
      <c r="CZQ2" s="103"/>
      <c r="CZR2" s="103"/>
      <c r="CZS2" s="103"/>
      <c r="CZT2" s="103"/>
      <c r="CZU2" s="103"/>
      <c r="CZV2" s="103"/>
      <c r="CZW2" s="103"/>
      <c r="CZX2" s="103"/>
      <c r="CZY2" s="103"/>
      <c r="CZZ2" s="103"/>
      <c r="DAA2" s="103"/>
      <c r="DAB2" s="103"/>
      <c r="DAC2" s="103"/>
      <c r="DAD2" s="103"/>
      <c r="DAE2" s="103"/>
      <c r="DAF2" s="103"/>
      <c r="DAG2" s="103"/>
      <c r="DAH2" s="103"/>
      <c r="DAI2" s="103"/>
      <c r="DAJ2" s="103"/>
      <c r="DAK2" s="103"/>
      <c r="DAL2" s="103"/>
      <c r="DAM2" s="103"/>
      <c r="DAN2" s="103"/>
      <c r="DAO2" s="103"/>
      <c r="DAP2" s="103"/>
      <c r="DAQ2" s="103"/>
      <c r="DAR2" s="103"/>
      <c r="DAS2" s="103"/>
      <c r="DAT2" s="103"/>
      <c r="DAU2" s="103"/>
      <c r="DAV2" s="103"/>
      <c r="DAW2" s="103"/>
      <c r="DAX2" s="103"/>
      <c r="DAY2" s="103"/>
      <c r="DAZ2" s="103"/>
      <c r="DBA2" s="103"/>
      <c r="DBB2" s="103"/>
      <c r="DBC2" s="103"/>
      <c r="DBD2" s="103"/>
      <c r="DBE2" s="103"/>
      <c r="DBF2" s="103"/>
      <c r="DBG2" s="103"/>
      <c r="DBH2" s="103"/>
      <c r="DBI2" s="103"/>
      <c r="DBJ2" s="103"/>
      <c r="DBK2" s="103"/>
      <c r="DBL2" s="103"/>
      <c r="DBM2" s="103"/>
      <c r="DBN2" s="103"/>
      <c r="DBO2" s="103"/>
      <c r="DBP2" s="103"/>
      <c r="DBQ2" s="103"/>
      <c r="DBR2" s="103"/>
      <c r="DBS2" s="103"/>
      <c r="DBT2" s="103"/>
      <c r="DBU2" s="103"/>
      <c r="DBV2" s="103"/>
      <c r="DBW2" s="103"/>
      <c r="DBX2" s="103"/>
      <c r="DBY2" s="103"/>
      <c r="DBZ2" s="103"/>
      <c r="DCA2" s="103"/>
      <c r="DCB2" s="103"/>
      <c r="DCC2" s="103"/>
      <c r="DCD2" s="103"/>
      <c r="DCE2" s="103"/>
      <c r="DCF2" s="103"/>
      <c r="DCG2" s="103"/>
      <c r="DCH2" s="103"/>
      <c r="DCI2" s="103"/>
      <c r="DCJ2" s="103"/>
      <c r="DCK2" s="103"/>
      <c r="DCL2" s="103"/>
      <c r="DCM2" s="103"/>
      <c r="DCN2" s="103"/>
      <c r="DCO2" s="103"/>
      <c r="DCP2" s="103"/>
      <c r="DCQ2" s="103"/>
      <c r="DCR2" s="103"/>
      <c r="DCS2" s="103"/>
      <c r="DCT2" s="103"/>
      <c r="DCU2" s="103"/>
      <c r="DCV2" s="103"/>
      <c r="DCW2" s="103"/>
      <c r="DCX2" s="103"/>
      <c r="DCY2" s="103"/>
      <c r="DCZ2" s="103"/>
      <c r="DDA2" s="103"/>
      <c r="DDB2" s="103"/>
      <c r="DDC2" s="103"/>
      <c r="DDD2" s="103"/>
      <c r="DDE2" s="103"/>
      <c r="DDF2" s="103"/>
      <c r="DDG2" s="103"/>
      <c r="DDH2" s="103"/>
      <c r="DDI2" s="103"/>
      <c r="DDJ2" s="103"/>
      <c r="DDK2" s="103"/>
      <c r="DDL2" s="103"/>
      <c r="DDM2" s="103"/>
      <c r="DDN2" s="103"/>
      <c r="DDO2" s="103"/>
      <c r="DDP2" s="103"/>
      <c r="DDQ2" s="103"/>
      <c r="DDR2" s="103"/>
      <c r="DDS2" s="103"/>
      <c r="DDT2" s="103"/>
      <c r="DDU2" s="103"/>
      <c r="DDV2" s="103"/>
      <c r="DDW2" s="103"/>
      <c r="DDX2" s="103"/>
      <c r="DDY2" s="103"/>
      <c r="DDZ2" s="103"/>
      <c r="DEA2" s="103"/>
      <c r="DEB2" s="103"/>
      <c r="DEC2" s="103"/>
      <c r="DED2" s="103"/>
      <c r="DEE2" s="103"/>
      <c r="DEF2" s="103"/>
      <c r="DEG2" s="103"/>
      <c r="DEH2" s="103"/>
      <c r="DEI2" s="103"/>
      <c r="DEJ2" s="103"/>
      <c r="DEK2" s="103"/>
      <c r="DEL2" s="103"/>
      <c r="DEM2" s="103"/>
      <c r="DEN2" s="103"/>
      <c r="DEO2" s="103"/>
      <c r="DEP2" s="103"/>
      <c r="DEQ2" s="103"/>
      <c r="DER2" s="103"/>
      <c r="DES2" s="103"/>
      <c r="DET2" s="103"/>
      <c r="DEU2" s="103"/>
      <c r="DEV2" s="103"/>
      <c r="DEW2" s="103"/>
      <c r="DEX2" s="103"/>
      <c r="DEY2" s="103"/>
      <c r="DEZ2" s="103"/>
      <c r="DFA2" s="103"/>
      <c r="DFB2" s="103"/>
      <c r="DFC2" s="103"/>
      <c r="DFD2" s="103"/>
      <c r="DFE2" s="103"/>
      <c r="DFF2" s="103"/>
      <c r="DFG2" s="103"/>
      <c r="DFH2" s="103"/>
      <c r="DFI2" s="103"/>
      <c r="DFJ2" s="103"/>
      <c r="DFK2" s="103"/>
      <c r="DFL2" s="103"/>
      <c r="DFM2" s="103"/>
      <c r="DFN2" s="103"/>
      <c r="DFO2" s="103"/>
      <c r="DFP2" s="103"/>
      <c r="DFQ2" s="103"/>
      <c r="DFR2" s="103"/>
      <c r="DFS2" s="103"/>
      <c r="DFT2" s="103"/>
      <c r="DFU2" s="103"/>
      <c r="DFV2" s="103"/>
      <c r="DFW2" s="103"/>
      <c r="DFX2" s="103"/>
      <c r="DFY2" s="103"/>
      <c r="DFZ2" s="103"/>
      <c r="DGA2" s="103"/>
      <c r="DGB2" s="103"/>
      <c r="DGC2" s="103"/>
      <c r="DGD2" s="103"/>
      <c r="DGE2" s="103"/>
      <c r="DGF2" s="103"/>
      <c r="DGG2" s="103"/>
      <c r="DGH2" s="103"/>
      <c r="DGI2" s="103"/>
      <c r="DGJ2" s="103"/>
      <c r="DGK2" s="103"/>
      <c r="DGL2" s="103"/>
      <c r="DGM2" s="103"/>
      <c r="DGN2" s="103"/>
      <c r="DGO2" s="103"/>
      <c r="DGP2" s="103"/>
      <c r="DGQ2" s="103"/>
      <c r="DGR2" s="103"/>
      <c r="DGS2" s="103"/>
      <c r="DGT2" s="103"/>
      <c r="DGU2" s="103"/>
      <c r="DGV2" s="103"/>
      <c r="DGW2" s="103"/>
      <c r="DGX2" s="103"/>
      <c r="DGY2" s="103"/>
      <c r="DGZ2" s="103"/>
      <c r="DHA2" s="103"/>
      <c r="DHB2" s="103"/>
      <c r="DHC2" s="103"/>
      <c r="DHD2" s="103"/>
      <c r="DHE2" s="103"/>
      <c r="DHF2" s="103"/>
      <c r="DHG2" s="103"/>
      <c r="DHH2" s="103"/>
      <c r="DHI2" s="103"/>
      <c r="DHJ2" s="103"/>
      <c r="DHK2" s="103"/>
      <c r="DHL2" s="103"/>
      <c r="DHM2" s="103"/>
      <c r="DHN2" s="103"/>
      <c r="DHO2" s="103"/>
      <c r="DHP2" s="103"/>
      <c r="DHQ2" s="103"/>
      <c r="DHR2" s="103"/>
      <c r="DHS2" s="103"/>
      <c r="DHT2" s="103"/>
      <c r="DHU2" s="103"/>
      <c r="DHV2" s="103"/>
      <c r="DHW2" s="103"/>
      <c r="DHX2" s="103"/>
      <c r="DHY2" s="103"/>
      <c r="DHZ2" s="103"/>
      <c r="DIA2" s="103"/>
      <c r="DIB2" s="103"/>
      <c r="DIC2" s="103"/>
      <c r="DID2" s="103"/>
      <c r="DIE2" s="103"/>
      <c r="DIF2" s="103"/>
      <c r="DIG2" s="103"/>
      <c r="DIH2" s="103"/>
      <c r="DII2" s="103"/>
      <c r="DIJ2" s="103"/>
      <c r="DIK2" s="103"/>
      <c r="DIL2" s="103"/>
      <c r="DIM2" s="103"/>
      <c r="DIN2" s="103"/>
      <c r="DIO2" s="103"/>
      <c r="DIP2" s="103"/>
      <c r="DIQ2" s="103"/>
      <c r="DIR2" s="103"/>
      <c r="DIS2" s="103"/>
      <c r="DIT2" s="103"/>
      <c r="DIU2" s="103"/>
      <c r="DIV2" s="103"/>
      <c r="DIW2" s="103"/>
      <c r="DIX2" s="103"/>
      <c r="DIY2" s="103"/>
      <c r="DIZ2" s="103"/>
      <c r="DJA2" s="103"/>
      <c r="DJB2" s="103"/>
      <c r="DJC2" s="103"/>
      <c r="DJD2" s="103"/>
      <c r="DJE2" s="103"/>
      <c r="DJF2" s="103"/>
      <c r="DJG2" s="103"/>
      <c r="DJH2" s="103"/>
      <c r="DJI2" s="103"/>
      <c r="DJJ2" s="103"/>
      <c r="DJK2" s="103"/>
      <c r="DJL2" s="103"/>
      <c r="DJM2" s="103"/>
      <c r="DJN2" s="103"/>
      <c r="DJO2" s="103"/>
      <c r="DJP2" s="103"/>
      <c r="DJQ2" s="103"/>
      <c r="DJR2" s="103"/>
      <c r="DJS2" s="103"/>
      <c r="DJT2" s="103"/>
      <c r="DJU2" s="103"/>
      <c r="DJV2" s="103"/>
      <c r="DJW2" s="103"/>
      <c r="DJX2" s="103"/>
      <c r="DJY2" s="103"/>
      <c r="DJZ2" s="103"/>
      <c r="DKA2" s="103"/>
      <c r="DKB2" s="103"/>
      <c r="DKC2" s="103"/>
      <c r="DKD2" s="103"/>
      <c r="DKE2" s="103"/>
      <c r="DKF2" s="103"/>
      <c r="DKG2" s="103"/>
      <c r="DKH2" s="103"/>
      <c r="DKI2" s="103"/>
      <c r="DKJ2" s="103"/>
      <c r="DKK2" s="103"/>
      <c r="DKL2" s="103"/>
      <c r="DKM2" s="103"/>
      <c r="DKN2" s="103"/>
      <c r="DKO2" s="103"/>
      <c r="DKP2" s="103"/>
      <c r="DKQ2" s="103"/>
      <c r="DKR2" s="103"/>
      <c r="DKS2" s="103"/>
      <c r="DKT2" s="103"/>
      <c r="DKU2" s="103"/>
      <c r="DKV2" s="103"/>
      <c r="DKW2" s="103"/>
      <c r="DKX2" s="103"/>
      <c r="DKY2" s="103"/>
      <c r="DKZ2" s="103"/>
      <c r="DLA2" s="103"/>
      <c r="DLB2" s="103"/>
      <c r="DLC2" s="103"/>
      <c r="DLD2" s="103"/>
      <c r="DLE2" s="103"/>
      <c r="DLF2" s="103"/>
      <c r="DLG2" s="103"/>
      <c r="DLH2" s="103"/>
      <c r="DLI2" s="103"/>
      <c r="DLJ2" s="103"/>
      <c r="DLK2" s="103"/>
      <c r="DLL2" s="103"/>
      <c r="DLM2" s="103"/>
      <c r="DLN2" s="103"/>
      <c r="DLO2" s="103"/>
      <c r="DLP2" s="103"/>
      <c r="DLQ2" s="103"/>
      <c r="DLR2" s="103"/>
      <c r="DLS2" s="103"/>
      <c r="DLT2" s="103"/>
      <c r="DLU2" s="103"/>
      <c r="DLV2" s="103"/>
      <c r="DLW2" s="103"/>
      <c r="DLX2" s="103"/>
      <c r="DLY2" s="103"/>
      <c r="DLZ2" s="103"/>
      <c r="DMA2" s="103"/>
      <c r="DMB2" s="103"/>
      <c r="DMC2" s="103"/>
      <c r="DMD2" s="103"/>
      <c r="DME2" s="103"/>
      <c r="DMF2" s="103"/>
      <c r="DMG2" s="103"/>
      <c r="DMH2" s="103"/>
      <c r="DMI2" s="103"/>
      <c r="DMJ2" s="103"/>
      <c r="DMK2" s="103"/>
      <c r="DML2" s="103"/>
      <c r="DMM2" s="103"/>
      <c r="DMN2" s="103"/>
      <c r="DMO2" s="103"/>
      <c r="DMP2" s="103"/>
      <c r="DMQ2" s="103"/>
      <c r="DMR2" s="103"/>
      <c r="DMS2" s="103"/>
      <c r="DMT2" s="103"/>
      <c r="DMU2" s="103"/>
      <c r="DMV2" s="103"/>
      <c r="DMW2" s="103"/>
      <c r="DMX2" s="103"/>
      <c r="DMY2" s="103"/>
      <c r="DMZ2" s="103"/>
      <c r="DNA2" s="103"/>
      <c r="DNB2" s="103"/>
      <c r="DNC2" s="103"/>
      <c r="DND2" s="103"/>
      <c r="DNE2" s="103"/>
      <c r="DNF2" s="103"/>
      <c r="DNG2" s="103"/>
      <c r="DNH2" s="103"/>
      <c r="DNI2" s="103"/>
      <c r="DNJ2" s="103"/>
      <c r="DNK2" s="103"/>
      <c r="DNL2" s="103"/>
      <c r="DNM2" s="103"/>
      <c r="DNN2" s="103"/>
      <c r="DNO2" s="103"/>
      <c r="DNP2" s="103"/>
      <c r="DNQ2" s="103"/>
      <c r="DNR2" s="103"/>
      <c r="DNS2" s="103"/>
      <c r="DNT2" s="103"/>
      <c r="DNU2" s="103"/>
      <c r="DNV2" s="103"/>
      <c r="DNW2" s="103"/>
      <c r="DNX2" s="103"/>
      <c r="DNY2" s="103"/>
      <c r="DNZ2" s="103"/>
      <c r="DOA2" s="103"/>
      <c r="DOB2" s="103"/>
      <c r="DOC2" s="103"/>
      <c r="DOD2" s="103"/>
      <c r="DOE2" s="103"/>
      <c r="DOF2" s="103"/>
      <c r="DOG2" s="103"/>
      <c r="DOH2" s="103"/>
      <c r="DOI2" s="103"/>
      <c r="DOJ2" s="103"/>
      <c r="DOK2" s="103"/>
      <c r="DOL2" s="103"/>
      <c r="DOM2" s="103"/>
      <c r="DON2" s="103"/>
      <c r="DOO2" s="103"/>
      <c r="DOP2" s="103"/>
      <c r="DOQ2" s="103"/>
      <c r="DOR2" s="103"/>
      <c r="DOS2" s="103"/>
      <c r="DOT2" s="103"/>
      <c r="DOU2" s="103"/>
      <c r="DOV2" s="103"/>
      <c r="DOW2" s="103"/>
      <c r="DOX2" s="103"/>
      <c r="DOY2" s="103"/>
      <c r="DOZ2" s="103"/>
      <c r="DPA2" s="103"/>
      <c r="DPB2" s="103"/>
      <c r="DPC2" s="103"/>
      <c r="DPD2" s="103"/>
      <c r="DPE2" s="103"/>
      <c r="DPF2" s="103"/>
      <c r="DPG2" s="103"/>
      <c r="DPH2" s="103"/>
      <c r="DPI2" s="103"/>
      <c r="DPJ2" s="103"/>
      <c r="DPK2" s="103"/>
      <c r="DPL2" s="103"/>
      <c r="DPM2" s="103"/>
      <c r="DPN2" s="103"/>
      <c r="DPO2" s="103"/>
      <c r="DPP2" s="103"/>
      <c r="DPQ2" s="103"/>
      <c r="DPR2" s="103"/>
      <c r="DPS2" s="103"/>
      <c r="DPT2" s="103"/>
      <c r="DPU2" s="103"/>
      <c r="DPV2" s="103"/>
      <c r="DPW2" s="103"/>
      <c r="DPX2" s="103"/>
      <c r="DPY2" s="103"/>
      <c r="DPZ2" s="103"/>
      <c r="DQA2" s="103"/>
      <c r="DQB2" s="103"/>
      <c r="DQC2" s="103"/>
      <c r="DQD2" s="103"/>
      <c r="DQE2" s="103"/>
      <c r="DQF2" s="103"/>
      <c r="DQG2" s="103"/>
      <c r="DQH2" s="103"/>
      <c r="DQI2" s="103"/>
      <c r="DQJ2" s="103"/>
      <c r="DQK2" s="103"/>
      <c r="DQL2" s="103"/>
      <c r="DQM2" s="103"/>
      <c r="DQN2" s="103"/>
      <c r="DQO2" s="103"/>
      <c r="DQP2" s="103"/>
      <c r="DQQ2" s="103"/>
      <c r="DQR2" s="103"/>
      <c r="DQS2" s="103"/>
      <c r="DQT2" s="103"/>
      <c r="DQU2" s="103"/>
      <c r="DQV2" s="103"/>
      <c r="DQW2" s="103"/>
      <c r="DQX2" s="103"/>
      <c r="DQY2" s="103"/>
      <c r="DQZ2" s="103"/>
      <c r="DRA2" s="103"/>
      <c r="DRB2" s="103"/>
      <c r="DRC2" s="103"/>
      <c r="DRD2" s="103"/>
      <c r="DRE2" s="103"/>
      <c r="DRF2" s="103"/>
      <c r="DRG2" s="103"/>
      <c r="DRH2" s="103"/>
      <c r="DRI2" s="103"/>
      <c r="DRJ2" s="103"/>
      <c r="DRK2" s="103"/>
      <c r="DRL2" s="103"/>
      <c r="DRM2" s="103"/>
      <c r="DRN2" s="103"/>
      <c r="DRO2" s="103"/>
      <c r="DRP2" s="103"/>
      <c r="DRQ2" s="103"/>
      <c r="DRR2" s="103"/>
      <c r="DRS2" s="103"/>
      <c r="DRT2" s="103"/>
      <c r="DRU2" s="103"/>
      <c r="DRV2" s="103"/>
      <c r="DRW2" s="103"/>
      <c r="DRX2" s="103"/>
      <c r="DRY2" s="103"/>
      <c r="DRZ2" s="103"/>
      <c r="DSA2" s="103"/>
      <c r="DSB2" s="103"/>
      <c r="DSC2" s="103"/>
      <c r="DSD2" s="103"/>
      <c r="DSE2" s="103"/>
      <c r="DSF2" s="103"/>
      <c r="DSG2" s="103"/>
      <c r="DSH2" s="103"/>
      <c r="DSI2" s="103"/>
      <c r="DSJ2" s="103"/>
      <c r="DSK2" s="103"/>
      <c r="DSL2" s="103"/>
      <c r="DSM2" s="103"/>
      <c r="DSN2" s="103"/>
      <c r="DSO2" s="103"/>
      <c r="DSP2" s="103"/>
      <c r="DSQ2" s="103"/>
      <c r="DSR2" s="103"/>
      <c r="DSS2" s="103"/>
      <c r="DST2" s="103"/>
      <c r="DSU2" s="103"/>
      <c r="DSV2" s="103"/>
      <c r="DSW2" s="103"/>
      <c r="DSX2" s="103"/>
      <c r="DSY2" s="103"/>
      <c r="DSZ2" s="103"/>
      <c r="DTA2" s="103"/>
      <c r="DTB2" s="103"/>
      <c r="DTC2" s="103"/>
      <c r="DTD2" s="103"/>
      <c r="DTE2" s="103"/>
      <c r="DTF2" s="103"/>
      <c r="DTG2" s="103"/>
      <c r="DTH2" s="103"/>
      <c r="DTI2" s="103"/>
      <c r="DTJ2" s="103"/>
      <c r="DTK2" s="103"/>
      <c r="DTL2" s="103"/>
      <c r="DTM2" s="103"/>
      <c r="DTN2" s="103"/>
      <c r="DTO2" s="103"/>
      <c r="DTP2" s="103"/>
      <c r="DTQ2" s="103"/>
      <c r="DTR2" s="103"/>
      <c r="DTS2" s="103"/>
      <c r="DTT2" s="103"/>
      <c r="DTU2" s="103"/>
      <c r="DTV2" s="103"/>
      <c r="DTW2" s="103"/>
      <c r="DTX2" s="103"/>
      <c r="DTY2" s="103"/>
      <c r="DTZ2" s="103"/>
      <c r="DUA2" s="103"/>
      <c r="DUB2" s="103"/>
      <c r="DUC2" s="103"/>
      <c r="DUD2" s="103"/>
      <c r="DUE2" s="103"/>
      <c r="DUF2" s="103"/>
      <c r="DUG2" s="103"/>
      <c r="DUH2" s="103"/>
      <c r="DUI2" s="103"/>
      <c r="DUJ2" s="103"/>
      <c r="DUK2" s="103"/>
      <c r="DUL2" s="103"/>
      <c r="DUM2" s="103"/>
      <c r="DUN2" s="103"/>
      <c r="DUO2" s="103"/>
      <c r="DUP2" s="103"/>
      <c r="DUQ2" s="103"/>
      <c r="DUR2" s="103"/>
      <c r="DUS2" s="103"/>
      <c r="DUT2" s="103"/>
      <c r="DUU2" s="103"/>
      <c r="DUV2" s="103"/>
      <c r="DUW2" s="103"/>
      <c r="DUX2" s="103"/>
      <c r="DUY2" s="103"/>
      <c r="DUZ2" s="103"/>
      <c r="DVA2" s="103"/>
      <c r="DVB2" s="103"/>
      <c r="DVC2" s="103"/>
      <c r="DVD2" s="103"/>
      <c r="DVE2" s="103"/>
      <c r="DVF2" s="103"/>
      <c r="DVG2" s="103"/>
      <c r="DVH2" s="103"/>
      <c r="DVI2" s="103"/>
      <c r="DVJ2" s="103"/>
      <c r="DVK2" s="103"/>
      <c r="DVL2" s="103"/>
      <c r="DVM2" s="103"/>
      <c r="DVN2" s="103"/>
      <c r="DVO2" s="103"/>
      <c r="DVP2" s="103"/>
      <c r="DVQ2" s="103"/>
      <c r="DVR2" s="103"/>
      <c r="DVS2" s="103"/>
      <c r="DVT2" s="103"/>
      <c r="DVU2" s="103"/>
      <c r="DVV2" s="103"/>
      <c r="DVW2" s="103"/>
      <c r="DVX2" s="103"/>
      <c r="DVY2" s="103"/>
      <c r="DVZ2" s="103"/>
      <c r="DWA2" s="103"/>
      <c r="DWB2" s="103"/>
      <c r="DWC2" s="103"/>
      <c r="DWD2" s="103"/>
      <c r="DWE2" s="103"/>
      <c r="DWF2" s="103"/>
      <c r="DWG2" s="103"/>
      <c r="DWH2" s="103"/>
      <c r="DWI2" s="103"/>
      <c r="DWJ2" s="103"/>
      <c r="DWK2" s="103"/>
      <c r="DWL2" s="103"/>
      <c r="DWM2" s="103"/>
      <c r="DWN2" s="103"/>
      <c r="DWO2" s="103"/>
      <c r="DWP2" s="103"/>
      <c r="DWQ2" s="103"/>
      <c r="DWR2" s="103"/>
      <c r="DWS2" s="103"/>
      <c r="DWT2" s="103"/>
      <c r="DWU2" s="103"/>
      <c r="DWV2" s="103"/>
      <c r="DWW2" s="103"/>
      <c r="DWX2" s="103"/>
      <c r="DWY2" s="103"/>
      <c r="DWZ2" s="103"/>
      <c r="DXA2" s="103"/>
      <c r="DXB2" s="103"/>
      <c r="DXC2" s="103"/>
      <c r="DXD2" s="103"/>
      <c r="DXE2" s="103"/>
      <c r="DXF2" s="103"/>
      <c r="DXG2" s="103"/>
      <c r="DXH2" s="103"/>
      <c r="DXI2" s="103"/>
      <c r="DXJ2" s="103"/>
      <c r="DXK2" s="103"/>
      <c r="DXL2" s="103"/>
      <c r="DXM2" s="103"/>
      <c r="DXN2" s="103"/>
      <c r="DXO2" s="103"/>
      <c r="DXP2" s="103"/>
      <c r="DXQ2" s="103"/>
      <c r="DXR2" s="103"/>
      <c r="DXS2" s="103"/>
      <c r="DXT2" s="103"/>
      <c r="DXU2" s="103"/>
      <c r="DXV2" s="103"/>
      <c r="DXW2" s="103"/>
      <c r="DXX2" s="103"/>
      <c r="DXY2" s="103"/>
      <c r="DXZ2" s="103"/>
      <c r="DYA2" s="103"/>
      <c r="DYB2" s="103"/>
      <c r="DYC2" s="103"/>
      <c r="DYD2" s="103"/>
      <c r="DYE2" s="103"/>
      <c r="DYF2" s="103"/>
      <c r="DYG2" s="103"/>
      <c r="DYH2" s="103"/>
      <c r="DYI2" s="103"/>
      <c r="DYJ2" s="103"/>
      <c r="DYK2" s="103"/>
      <c r="DYL2" s="103"/>
      <c r="DYM2" s="103"/>
      <c r="DYN2" s="103"/>
      <c r="DYO2" s="103"/>
      <c r="DYP2" s="103"/>
      <c r="DYQ2" s="103"/>
      <c r="DYR2" s="103"/>
      <c r="DYS2" s="103"/>
      <c r="DYT2" s="103"/>
      <c r="DYU2" s="103"/>
      <c r="DYV2" s="103"/>
      <c r="DYW2" s="103"/>
      <c r="DYX2" s="103"/>
      <c r="DYY2" s="103"/>
      <c r="DYZ2" s="103"/>
      <c r="DZA2" s="103"/>
      <c r="DZB2" s="103"/>
      <c r="DZC2" s="103"/>
      <c r="DZD2" s="103"/>
      <c r="DZE2" s="103"/>
      <c r="DZF2" s="103"/>
      <c r="DZG2" s="103"/>
      <c r="DZH2" s="103"/>
      <c r="DZI2" s="103"/>
      <c r="DZJ2" s="103"/>
      <c r="DZK2" s="103"/>
      <c r="DZL2" s="103"/>
      <c r="DZM2" s="103"/>
      <c r="DZN2" s="103"/>
      <c r="DZO2" s="103"/>
      <c r="DZP2" s="103"/>
      <c r="DZQ2" s="103"/>
      <c r="DZR2" s="103"/>
      <c r="DZS2" s="103"/>
      <c r="DZT2" s="103"/>
      <c r="DZU2" s="103"/>
      <c r="DZV2" s="103"/>
      <c r="DZW2" s="103"/>
      <c r="DZX2" s="103"/>
      <c r="DZY2" s="103"/>
      <c r="DZZ2" s="103"/>
      <c r="EAA2" s="103"/>
      <c r="EAB2" s="103"/>
      <c r="EAC2" s="103"/>
      <c r="EAD2" s="103"/>
      <c r="EAE2" s="103"/>
      <c r="EAF2" s="103"/>
      <c r="EAG2" s="103"/>
      <c r="EAH2" s="103"/>
      <c r="EAI2" s="103"/>
      <c r="EAJ2" s="103"/>
      <c r="EAK2" s="103"/>
      <c r="EAL2" s="103"/>
      <c r="EAM2" s="103"/>
      <c r="EAN2" s="103"/>
      <c r="EAO2" s="103"/>
      <c r="EAP2" s="103"/>
      <c r="EAQ2" s="103"/>
      <c r="EAR2" s="103"/>
      <c r="EAS2" s="103"/>
      <c r="EAT2" s="103"/>
      <c r="EAU2" s="103"/>
      <c r="EAV2" s="103"/>
      <c r="EAW2" s="103"/>
      <c r="EAX2" s="103"/>
      <c r="EAY2" s="103"/>
      <c r="EAZ2" s="103"/>
      <c r="EBA2" s="103"/>
      <c r="EBB2" s="103"/>
      <c r="EBC2" s="103"/>
      <c r="EBD2" s="103"/>
      <c r="EBE2" s="103"/>
      <c r="EBF2" s="103"/>
      <c r="EBG2" s="103"/>
      <c r="EBH2" s="103"/>
      <c r="EBI2" s="103"/>
      <c r="EBJ2" s="103"/>
      <c r="EBK2" s="103"/>
      <c r="EBL2" s="103"/>
      <c r="EBM2" s="103"/>
      <c r="EBN2" s="103"/>
      <c r="EBO2" s="103"/>
      <c r="EBP2" s="103"/>
      <c r="EBQ2" s="103"/>
      <c r="EBR2" s="103"/>
      <c r="EBS2" s="103"/>
      <c r="EBT2" s="103"/>
      <c r="EBU2" s="103"/>
      <c r="EBV2" s="103"/>
      <c r="EBW2" s="103"/>
      <c r="EBX2" s="103"/>
      <c r="EBY2" s="103"/>
      <c r="EBZ2" s="103"/>
      <c r="ECA2" s="103"/>
      <c r="ECB2" s="103"/>
      <c r="ECC2" s="103"/>
      <c r="ECD2" s="103"/>
      <c r="ECE2" s="103"/>
      <c r="ECF2" s="103"/>
      <c r="ECG2" s="103"/>
      <c r="ECH2" s="103"/>
      <c r="ECI2" s="103"/>
      <c r="ECJ2" s="103"/>
      <c r="ECK2" s="103"/>
      <c r="ECL2" s="103"/>
      <c r="ECM2" s="103"/>
      <c r="ECN2" s="103"/>
      <c r="ECO2" s="103"/>
      <c r="ECP2" s="103"/>
      <c r="ECQ2" s="103"/>
      <c r="ECR2" s="103"/>
      <c r="ECS2" s="103"/>
      <c r="ECT2" s="103"/>
      <c r="ECU2" s="103"/>
      <c r="ECV2" s="103"/>
      <c r="ECW2" s="103"/>
      <c r="ECX2" s="103"/>
      <c r="ECY2" s="103"/>
      <c r="ECZ2" s="103"/>
      <c r="EDA2" s="103"/>
      <c r="EDB2" s="103"/>
      <c r="EDC2" s="103"/>
      <c r="EDD2" s="103"/>
      <c r="EDE2" s="103"/>
      <c r="EDF2" s="103"/>
      <c r="EDG2" s="103"/>
      <c r="EDH2" s="103"/>
      <c r="EDI2" s="103"/>
      <c r="EDJ2" s="103"/>
      <c r="EDK2" s="103"/>
      <c r="EDL2" s="103"/>
      <c r="EDM2" s="103"/>
      <c r="EDN2" s="103"/>
      <c r="EDO2" s="103"/>
      <c r="EDP2" s="103"/>
      <c r="EDQ2" s="103"/>
      <c r="EDR2" s="103"/>
      <c r="EDS2" s="103"/>
      <c r="EDT2" s="103"/>
      <c r="EDU2" s="103"/>
      <c r="EDV2" s="103"/>
      <c r="EDW2" s="103"/>
      <c r="EDX2" s="103"/>
      <c r="EDY2" s="103"/>
      <c r="EDZ2" s="103"/>
      <c r="EEA2" s="103"/>
      <c r="EEB2" s="103"/>
      <c r="EEC2" s="103"/>
      <c r="EED2" s="103"/>
      <c r="EEE2" s="103"/>
      <c r="EEF2" s="103"/>
      <c r="EEG2" s="103"/>
      <c r="EEH2" s="103"/>
      <c r="EEI2" s="103"/>
      <c r="EEJ2" s="103"/>
      <c r="EEK2" s="103"/>
      <c r="EEL2" s="103"/>
      <c r="EEM2" s="103"/>
      <c r="EEN2" s="103"/>
      <c r="EEO2" s="103"/>
      <c r="EEP2" s="103"/>
      <c r="EEQ2" s="103"/>
      <c r="EER2" s="103"/>
      <c r="EES2" s="103"/>
      <c r="EET2" s="103"/>
      <c r="EEU2" s="103"/>
      <c r="EEV2" s="103"/>
      <c r="EEW2" s="103"/>
      <c r="EEX2" s="103"/>
      <c r="EEY2" s="103"/>
      <c r="EEZ2" s="103"/>
      <c r="EFA2" s="103"/>
      <c r="EFB2" s="103"/>
      <c r="EFC2" s="103"/>
      <c r="EFD2" s="103"/>
      <c r="EFE2" s="103"/>
      <c r="EFF2" s="103"/>
      <c r="EFG2" s="103"/>
      <c r="EFH2" s="103"/>
      <c r="EFI2" s="103"/>
      <c r="EFJ2" s="103"/>
      <c r="EFK2" s="103"/>
      <c r="EFL2" s="103"/>
      <c r="EFM2" s="103"/>
      <c r="EFN2" s="103"/>
      <c r="EFO2" s="103"/>
      <c r="EFP2" s="103"/>
      <c r="EFQ2" s="103"/>
      <c r="EFR2" s="103"/>
      <c r="EFS2" s="103"/>
      <c r="EFT2" s="103"/>
      <c r="EFU2" s="103"/>
      <c r="EFV2" s="103"/>
      <c r="EFW2" s="103"/>
      <c r="EFX2" s="103"/>
      <c r="EFY2" s="103"/>
      <c r="EFZ2" s="103"/>
      <c r="EGA2" s="103"/>
      <c r="EGB2" s="103"/>
      <c r="EGC2" s="103"/>
      <c r="EGD2" s="103"/>
      <c r="EGE2" s="103"/>
      <c r="EGF2" s="103"/>
      <c r="EGG2" s="103"/>
      <c r="EGH2" s="103"/>
      <c r="EGI2" s="103"/>
      <c r="EGJ2" s="103"/>
      <c r="EGK2" s="103"/>
      <c r="EGL2" s="103"/>
      <c r="EGM2" s="103"/>
      <c r="EGN2" s="103"/>
      <c r="EGO2" s="103"/>
      <c r="EGP2" s="103"/>
      <c r="EGQ2" s="103"/>
      <c r="EGR2" s="103"/>
      <c r="EGS2" s="103"/>
      <c r="EGT2" s="103"/>
      <c r="EGU2" s="103"/>
      <c r="EGV2" s="103"/>
      <c r="EGW2" s="103"/>
      <c r="EGX2" s="103"/>
      <c r="EGY2" s="103"/>
      <c r="EGZ2" s="103"/>
      <c r="EHA2" s="103"/>
      <c r="EHB2" s="103"/>
      <c r="EHC2" s="103"/>
      <c r="EHD2" s="103"/>
      <c r="EHE2" s="103"/>
      <c r="EHF2" s="103"/>
      <c r="EHG2" s="103"/>
      <c r="EHH2" s="103"/>
      <c r="EHI2" s="103"/>
      <c r="EHJ2" s="103"/>
      <c r="EHK2" s="103"/>
      <c r="EHL2" s="103"/>
      <c r="EHM2" s="103"/>
      <c r="EHN2" s="103"/>
      <c r="EHO2" s="103"/>
      <c r="EHP2" s="103"/>
      <c r="EHQ2" s="103"/>
      <c r="EHR2" s="103"/>
      <c r="EHS2" s="103"/>
      <c r="EHT2" s="103"/>
      <c r="EHU2" s="103"/>
      <c r="EHV2" s="103"/>
      <c r="EHW2" s="103"/>
      <c r="EHX2" s="103"/>
      <c r="EHY2" s="103"/>
      <c r="EHZ2" s="103"/>
      <c r="EIA2" s="103"/>
      <c r="EIB2" s="103"/>
      <c r="EIC2" s="103"/>
      <c r="EID2" s="103"/>
      <c r="EIE2" s="103"/>
      <c r="EIF2" s="103"/>
      <c r="EIG2" s="103"/>
      <c r="EIH2" s="103"/>
      <c r="EII2" s="103"/>
      <c r="EIJ2" s="103"/>
      <c r="EIK2" s="103"/>
      <c r="EIL2" s="103"/>
      <c r="EIM2" s="103"/>
      <c r="EIN2" s="103"/>
      <c r="EIO2" s="103"/>
      <c r="EIP2" s="103"/>
      <c r="EIQ2" s="103"/>
      <c r="EIR2" s="103"/>
      <c r="EIS2" s="103"/>
      <c r="EIT2" s="103"/>
      <c r="EIU2" s="103"/>
      <c r="EIV2" s="103"/>
      <c r="EIW2" s="103"/>
      <c r="EIX2" s="103"/>
      <c r="EIY2" s="103"/>
      <c r="EIZ2" s="103"/>
      <c r="EJA2" s="103"/>
      <c r="EJB2" s="103"/>
      <c r="EJC2" s="103"/>
      <c r="EJD2" s="103"/>
      <c r="EJE2" s="103"/>
      <c r="EJF2" s="103"/>
      <c r="EJG2" s="103"/>
      <c r="EJH2" s="103"/>
      <c r="EJI2" s="103"/>
      <c r="EJJ2" s="103"/>
      <c r="EJK2" s="103"/>
      <c r="EJL2" s="103"/>
      <c r="EJM2" s="103"/>
      <c r="EJN2" s="103"/>
      <c r="EJO2" s="103"/>
      <c r="EJP2" s="103"/>
      <c r="EJQ2" s="103"/>
      <c r="EJR2" s="103"/>
      <c r="EJS2" s="103"/>
      <c r="EJT2" s="103"/>
      <c r="EJU2" s="103"/>
      <c r="EJV2" s="103"/>
      <c r="EJW2" s="103"/>
      <c r="EJX2" s="103"/>
      <c r="EJY2" s="103"/>
      <c r="EJZ2" s="103"/>
      <c r="EKA2" s="103"/>
      <c r="EKB2" s="103"/>
      <c r="EKC2" s="103"/>
      <c r="EKD2" s="103"/>
      <c r="EKE2" s="103"/>
      <c r="EKF2" s="103"/>
      <c r="EKG2" s="103"/>
      <c r="EKH2" s="103"/>
      <c r="EKI2" s="103"/>
      <c r="EKJ2" s="103"/>
      <c r="EKK2" s="103"/>
      <c r="EKL2" s="103"/>
      <c r="EKM2" s="103"/>
      <c r="EKN2" s="103"/>
      <c r="EKO2" s="103"/>
      <c r="EKP2" s="103"/>
      <c r="EKQ2" s="103"/>
      <c r="EKR2" s="103"/>
      <c r="EKS2" s="103"/>
      <c r="EKT2" s="103"/>
      <c r="EKU2" s="103"/>
      <c r="EKV2" s="103"/>
      <c r="EKW2" s="103"/>
      <c r="EKX2" s="103"/>
      <c r="EKY2" s="103"/>
      <c r="EKZ2" s="103"/>
      <c r="ELA2" s="103"/>
      <c r="ELB2" s="103"/>
      <c r="ELC2" s="103"/>
      <c r="ELD2" s="103"/>
      <c r="ELE2" s="103"/>
      <c r="ELF2" s="103"/>
      <c r="ELG2" s="103"/>
      <c r="ELH2" s="103"/>
      <c r="ELI2" s="103"/>
      <c r="ELJ2" s="103"/>
      <c r="ELK2" s="103"/>
      <c r="ELL2" s="103"/>
      <c r="ELM2" s="103"/>
      <c r="ELN2" s="103"/>
      <c r="ELO2" s="103"/>
      <c r="ELP2" s="103"/>
      <c r="ELQ2" s="103"/>
      <c r="ELR2" s="103"/>
      <c r="ELS2" s="103"/>
      <c r="ELT2" s="103"/>
      <c r="ELU2" s="103"/>
      <c r="ELV2" s="103"/>
      <c r="ELW2" s="103"/>
      <c r="ELX2" s="103"/>
      <c r="ELY2" s="103"/>
      <c r="ELZ2" s="103"/>
      <c r="EMA2" s="103"/>
      <c r="EMB2" s="103"/>
      <c r="EMC2" s="103"/>
      <c r="EMD2" s="103"/>
      <c r="EME2" s="103"/>
      <c r="EMF2" s="103"/>
      <c r="EMG2" s="103"/>
      <c r="EMH2" s="103"/>
      <c r="EMI2" s="103"/>
      <c r="EMJ2" s="103"/>
      <c r="EMK2" s="103"/>
      <c r="EML2" s="103"/>
      <c r="EMM2" s="103"/>
      <c r="EMN2" s="103"/>
      <c r="EMO2" s="103"/>
      <c r="EMP2" s="103"/>
      <c r="EMQ2" s="103"/>
      <c r="EMR2" s="103"/>
      <c r="EMS2" s="103"/>
      <c r="EMT2" s="103"/>
      <c r="EMU2" s="103"/>
      <c r="EMV2" s="103"/>
      <c r="EMW2" s="103"/>
      <c r="EMX2" s="103"/>
      <c r="EMY2" s="103"/>
      <c r="EMZ2" s="103"/>
      <c r="ENA2" s="103"/>
      <c r="ENB2" s="103"/>
      <c r="ENC2" s="103"/>
      <c r="END2" s="103"/>
      <c r="ENE2" s="103"/>
      <c r="ENF2" s="103"/>
      <c r="ENG2" s="103"/>
      <c r="ENH2" s="103"/>
      <c r="ENI2" s="103"/>
      <c r="ENJ2" s="103"/>
      <c r="ENK2" s="103"/>
      <c r="ENL2" s="103"/>
      <c r="ENM2" s="103"/>
      <c r="ENN2" s="103"/>
      <c r="ENO2" s="103"/>
      <c r="ENP2" s="103"/>
      <c r="ENQ2" s="103"/>
      <c r="ENR2" s="103"/>
      <c r="ENS2" s="103"/>
      <c r="ENT2" s="103"/>
      <c r="ENU2" s="103"/>
      <c r="ENV2" s="103"/>
      <c r="ENW2" s="103"/>
      <c r="ENX2" s="103"/>
      <c r="ENY2" s="103"/>
      <c r="ENZ2" s="103"/>
      <c r="EOA2" s="103"/>
      <c r="EOB2" s="103"/>
      <c r="EOC2" s="103"/>
      <c r="EOD2" s="103"/>
      <c r="EOE2" s="103"/>
      <c r="EOF2" s="103"/>
      <c r="EOG2" s="103"/>
      <c r="EOH2" s="103"/>
      <c r="EOI2" s="103"/>
      <c r="EOJ2" s="103"/>
      <c r="EOK2" s="103"/>
      <c r="EOL2" s="103"/>
      <c r="EOM2" s="103"/>
      <c r="EON2" s="103"/>
      <c r="EOO2" s="103"/>
      <c r="EOP2" s="103"/>
      <c r="EOQ2" s="103"/>
      <c r="EOR2" s="103"/>
      <c r="EOS2" s="103"/>
      <c r="EOT2" s="103"/>
      <c r="EOU2" s="103"/>
      <c r="EOV2" s="103"/>
      <c r="EOW2" s="103"/>
      <c r="EOX2" s="103"/>
      <c r="EOY2" s="103"/>
      <c r="EOZ2" s="103"/>
      <c r="EPA2" s="103"/>
      <c r="EPB2" s="103"/>
      <c r="EPC2" s="103"/>
      <c r="EPD2" s="103"/>
      <c r="EPE2" s="103"/>
      <c r="EPF2" s="103"/>
      <c r="EPG2" s="103"/>
      <c r="EPH2" s="103"/>
      <c r="EPI2" s="103"/>
      <c r="EPJ2" s="103"/>
      <c r="EPK2" s="103"/>
      <c r="EPL2" s="103"/>
      <c r="EPM2" s="103"/>
      <c r="EPN2" s="103"/>
      <c r="EPO2" s="103"/>
      <c r="EPP2" s="103"/>
      <c r="EPQ2" s="103"/>
      <c r="EPR2" s="103"/>
      <c r="EPS2" s="103"/>
      <c r="EPT2" s="103"/>
      <c r="EPU2" s="103"/>
      <c r="EPV2" s="103"/>
      <c r="EPW2" s="103"/>
      <c r="EPX2" s="103"/>
      <c r="EPY2" s="103"/>
      <c r="EPZ2" s="103"/>
      <c r="EQA2" s="103"/>
      <c r="EQB2" s="103"/>
      <c r="EQC2" s="103"/>
      <c r="EQD2" s="103"/>
      <c r="EQE2" s="103"/>
      <c r="EQF2" s="103"/>
      <c r="EQG2" s="103"/>
      <c r="EQH2" s="103"/>
      <c r="EQI2" s="103"/>
      <c r="EQJ2" s="103"/>
      <c r="EQK2" s="103"/>
      <c r="EQL2" s="103"/>
      <c r="EQM2" s="103"/>
      <c r="EQN2" s="103"/>
      <c r="EQO2" s="103"/>
      <c r="EQP2" s="103"/>
      <c r="EQQ2" s="103"/>
      <c r="EQR2" s="103"/>
      <c r="EQS2" s="103"/>
      <c r="EQT2" s="103"/>
      <c r="EQU2" s="103"/>
      <c r="EQV2" s="103"/>
      <c r="EQW2" s="103"/>
      <c r="EQX2" s="103"/>
      <c r="EQY2" s="103"/>
      <c r="EQZ2" s="103"/>
      <c r="ERA2" s="103"/>
      <c r="ERB2" s="103"/>
      <c r="ERC2" s="103"/>
      <c r="ERD2" s="103"/>
      <c r="ERE2" s="103"/>
      <c r="ERF2" s="103"/>
      <c r="ERG2" s="103"/>
      <c r="ERH2" s="103"/>
      <c r="ERI2" s="103"/>
      <c r="ERJ2" s="103"/>
      <c r="ERK2" s="103"/>
      <c r="ERL2" s="103"/>
      <c r="ERM2" s="103"/>
      <c r="ERN2" s="103"/>
      <c r="ERO2" s="103"/>
      <c r="ERP2" s="103"/>
      <c r="ERQ2" s="103"/>
      <c r="ERR2" s="103"/>
      <c r="ERS2" s="103"/>
      <c r="ERT2" s="103"/>
      <c r="ERU2" s="103"/>
      <c r="ERV2" s="103"/>
      <c r="ERW2" s="103"/>
      <c r="ERX2" s="103"/>
      <c r="ERY2" s="103"/>
      <c r="ERZ2" s="103"/>
      <c r="ESA2" s="103"/>
      <c r="ESB2" s="103"/>
      <c r="ESC2" s="103"/>
      <c r="ESD2" s="103"/>
      <c r="ESE2" s="103"/>
      <c r="ESF2" s="103"/>
      <c r="ESG2" s="103"/>
      <c r="ESH2" s="103"/>
      <c r="ESI2" s="103"/>
      <c r="ESJ2" s="103"/>
      <c r="ESK2" s="103"/>
      <c r="ESL2" s="103"/>
      <c r="ESM2" s="103"/>
      <c r="ESN2" s="103"/>
      <c r="ESO2" s="103"/>
      <c r="ESP2" s="103"/>
      <c r="ESQ2" s="103"/>
      <c r="ESR2" s="103"/>
      <c r="ESS2" s="103"/>
      <c r="EST2" s="103"/>
      <c r="ESU2" s="103"/>
      <c r="ESV2" s="103"/>
      <c r="ESW2" s="103"/>
      <c r="ESX2" s="103"/>
      <c r="ESY2" s="103"/>
      <c r="ESZ2" s="103"/>
      <c r="ETA2" s="103"/>
      <c r="ETB2" s="103"/>
      <c r="ETC2" s="103"/>
      <c r="ETD2" s="103"/>
      <c r="ETE2" s="103"/>
      <c r="ETF2" s="103"/>
      <c r="ETG2" s="103"/>
      <c r="ETH2" s="103"/>
      <c r="ETI2" s="103"/>
      <c r="ETJ2" s="103"/>
      <c r="ETK2" s="103"/>
      <c r="ETL2" s="103"/>
      <c r="ETM2" s="103"/>
      <c r="ETN2" s="103"/>
      <c r="ETO2" s="103"/>
      <c r="ETP2" s="103"/>
      <c r="ETQ2" s="103"/>
      <c r="ETR2" s="103"/>
      <c r="ETS2" s="103"/>
      <c r="ETT2" s="103"/>
      <c r="ETU2" s="103"/>
      <c r="ETV2" s="103"/>
      <c r="ETW2" s="103"/>
      <c r="ETX2" s="103"/>
      <c r="ETY2" s="103"/>
      <c r="ETZ2" s="103"/>
      <c r="EUA2" s="103"/>
      <c r="EUB2" s="103"/>
      <c r="EUC2" s="103"/>
      <c r="EUD2" s="103"/>
      <c r="EUE2" s="103"/>
      <c r="EUF2" s="103"/>
      <c r="EUG2" s="103"/>
      <c r="EUH2" s="103"/>
      <c r="EUI2" s="103"/>
      <c r="EUJ2" s="103"/>
      <c r="EUK2" s="103"/>
      <c r="EUL2" s="103"/>
      <c r="EUM2" s="103"/>
      <c r="EUN2" s="103"/>
      <c r="EUO2" s="103"/>
      <c r="EUP2" s="103"/>
      <c r="EUQ2" s="103"/>
      <c r="EUR2" s="103"/>
      <c r="EUS2" s="103"/>
      <c r="EUT2" s="103"/>
      <c r="EUU2" s="103"/>
      <c r="EUV2" s="103"/>
      <c r="EUW2" s="103"/>
      <c r="EUX2" s="103"/>
      <c r="EUY2" s="103"/>
      <c r="EUZ2" s="103"/>
      <c r="EVA2" s="103"/>
      <c r="EVB2" s="103"/>
      <c r="EVC2" s="103"/>
      <c r="EVD2" s="103"/>
      <c r="EVE2" s="103"/>
      <c r="EVF2" s="103"/>
      <c r="EVG2" s="103"/>
      <c r="EVH2" s="103"/>
      <c r="EVI2" s="103"/>
      <c r="EVJ2" s="103"/>
      <c r="EVK2" s="103"/>
      <c r="EVL2" s="103"/>
      <c r="EVM2" s="103"/>
      <c r="EVN2" s="103"/>
      <c r="EVO2" s="103"/>
      <c r="EVP2" s="103"/>
      <c r="EVQ2" s="103"/>
      <c r="EVR2" s="103"/>
      <c r="EVS2" s="103"/>
      <c r="EVT2" s="103"/>
      <c r="EVU2" s="103"/>
      <c r="EVV2" s="103"/>
      <c r="EVW2" s="103"/>
      <c r="EVX2" s="103"/>
      <c r="EVY2" s="103"/>
      <c r="EVZ2" s="103"/>
      <c r="EWA2" s="103"/>
      <c r="EWB2" s="103"/>
      <c r="EWC2" s="103"/>
      <c r="EWD2" s="103"/>
      <c r="EWE2" s="103"/>
      <c r="EWF2" s="103"/>
      <c r="EWG2" s="103"/>
      <c r="EWH2" s="103"/>
      <c r="EWI2" s="103"/>
      <c r="EWJ2" s="103"/>
      <c r="EWK2" s="103"/>
      <c r="EWL2" s="103"/>
      <c r="EWM2" s="103"/>
      <c r="EWN2" s="103"/>
      <c r="EWO2" s="103"/>
      <c r="EWP2" s="103"/>
      <c r="EWQ2" s="103"/>
      <c r="EWR2" s="103"/>
      <c r="EWS2" s="103"/>
      <c r="EWT2" s="103"/>
      <c r="EWU2" s="103"/>
      <c r="EWV2" s="103"/>
      <c r="EWW2" s="103"/>
      <c r="EWX2" s="103"/>
      <c r="EWY2" s="103"/>
      <c r="EWZ2" s="103"/>
      <c r="EXA2" s="103"/>
      <c r="EXB2" s="103"/>
      <c r="EXC2" s="103"/>
      <c r="EXD2" s="103"/>
      <c r="EXE2" s="103"/>
      <c r="EXF2" s="103"/>
      <c r="EXG2" s="103"/>
      <c r="EXH2" s="103"/>
      <c r="EXI2" s="103"/>
      <c r="EXJ2" s="103"/>
      <c r="EXK2" s="103"/>
      <c r="EXL2" s="103"/>
      <c r="EXM2" s="103"/>
      <c r="EXN2" s="103"/>
      <c r="EXO2" s="103"/>
      <c r="EXP2" s="103"/>
      <c r="EXQ2" s="103"/>
      <c r="EXR2" s="103"/>
      <c r="EXS2" s="103"/>
      <c r="EXT2" s="103"/>
      <c r="EXU2" s="103"/>
      <c r="EXV2" s="103"/>
      <c r="EXW2" s="103"/>
      <c r="EXX2" s="103"/>
      <c r="EXY2" s="103"/>
      <c r="EXZ2" s="103"/>
      <c r="EYA2" s="103"/>
      <c r="EYB2" s="103"/>
      <c r="EYC2" s="103"/>
      <c r="EYD2" s="103"/>
      <c r="EYE2" s="103"/>
      <c r="EYF2" s="103"/>
      <c r="EYG2" s="103"/>
      <c r="EYH2" s="103"/>
      <c r="EYI2" s="103"/>
      <c r="EYJ2" s="103"/>
      <c r="EYK2" s="103"/>
      <c r="EYL2" s="103"/>
      <c r="EYM2" s="103"/>
      <c r="EYN2" s="103"/>
      <c r="EYO2" s="103"/>
      <c r="EYP2" s="103"/>
      <c r="EYQ2" s="103"/>
      <c r="EYR2" s="103"/>
      <c r="EYS2" s="103"/>
      <c r="EYT2" s="103"/>
      <c r="EYU2" s="103"/>
      <c r="EYV2" s="103"/>
      <c r="EYW2" s="103"/>
      <c r="EYX2" s="103"/>
      <c r="EYY2" s="103"/>
      <c r="EYZ2" s="103"/>
      <c r="EZA2" s="103"/>
      <c r="EZB2" s="103"/>
      <c r="EZC2" s="103"/>
      <c r="EZD2" s="103"/>
      <c r="EZE2" s="103"/>
      <c r="EZF2" s="103"/>
      <c r="EZG2" s="103"/>
      <c r="EZH2" s="103"/>
      <c r="EZI2" s="103"/>
      <c r="EZJ2" s="103"/>
      <c r="EZK2" s="103"/>
      <c r="EZL2" s="103"/>
      <c r="EZM2" s="103"/>
      <c r="EZN2" s="103"/>
      <c r="EZO2" s="103"/>
      <c r="EZP2" s="103"/>
      <c r="EZQ2" s="103"/>
      <c r="EZR2" s="103"/>
      <c r="EZS2" s="103"/>
      <c r="EZT2" s="103"/>
      <c r="EZU2" s="103"/>
      <c r="EZV2" s="103"/>
      <c r="EZW2" s="103"/>
      <c r="EZX2" s="103"/>
      <c r="EZY2" s="103"/>
      <c r="EZZ2" s="103"/>
      <c r="FAA2" s="103"/>
      <c r="FAB2" s="103"/>
      <c r="FAC2" s="103"/>
      <c r="FAD2" s="103"/>
      <c r="FAE2" s="103"/>
      <c r="FAF2" s="103"/>
      <c r="FAG2" s="103"/>
      <c r="FAH2" s="103"/>
      <c r="FAI2" s="103"/>
      <c r="FAJ2" s="103"/>
      <c r="FAK2" s="103"/>
      <c r="FAL2" s="103"/>
      <c r="FAM2" s="103"/>
      <c r="FAN2" s="103"/>
      <c r="FAO2" s="103"/>
      <c r="FAP2" s="103"/>
      <c r="FAQ2" s="103"/>
      <c r="FAR2" s="103"/>
      <c r="FAS2" s="103"/>
      <c r="FAT2" s="103"/>
      <c r="FAU2" s="103"/>
      <c r="FAV2" s="103"/>
      <c r="FAW2" s="103"/>
      <c r="FAX2" s="103"/>
      <c r="FAY2" s="103"/>
      <c r="FAZ2" s="103"/>
      <c r="FBA2" s="103"/>
      <c r="FBB2" s="103"/>
      <c r="FBC2" s="103"/>
      <c r="FBD2" s="103"/>
      <c r="FBE2" s="103"/>
      <c r="FBF2" s="103"/>
      <c r="FBG2" s="103"/>
      <c r="FBH2" s="103"/>
      <c r="FBI2" s="103"/>
      <c r="FBJ2" s="103"/>
      <c r="FBK2" s="103"/>
      <c r="FBL2" s="103"/>
      <c r="FBM2" s="103"/>
      <c r="FBN2" s="103"/>
      <c r="FBO2" s="103"/>
      <c r="FBP2" s="103"/>
      <c r="FBQ2" s="103"/>
      <c r="FBR2" s="103"/>
      <c r="FBS2" s="103"/>
      <c r="FBT2" s="103"/>
      <c r="FBU2" s="103"/>
      <c r="FBV2" s="103"/>
      <c r="FBW2" s="103"/>
      <c r="FBX2" s="103"/>
      <c r="FBY2" s="103"/>
      <c r="FBZ2" s="103"/>
      <c r="FCA2" s="103"/>
      <c r="FCB2" s="103"/>
      <c r="FCC2" s="103"/>
      <c r="FCD2" s="103"/>
      <c r="FCE2" s="103"/>
      <c r="FCF2" s="103"/>
      <c r="FCG2" s="103"/>
      <c r="FCH2" s="103"/>
      <c r="FCI2" s="103"/>
      <c r="FCJ2" s="103"/>
      <c r="FCK2" s="103"/>
      <c r="FCL2" s="103"/>
      <c r="FCM2" s="103"/>
      <c r="FCN2" s="103"/>
      <c r="FCO2" s="103"/>
      <c r="FCP2" s="103"/>
      <c r="FCQ2" s="103"/>
      <c r="FCR2" s="103"/>
      <c r="FCS2" s="103"/>
      <c r="FCT2" s="103"/>
      <c r="FCU2" s="103"/>
      <c r="FCV2" s="103"/>
      <c r="FCW2" s="103"/>
      <c r="FCX2" s="103"/>
      <c r="FCY2" s="103"/>
      <c r="FCZ2" s="103"/>
      <c r="FDA2" s="103"/>
      <c r="FDB2" s="103"/>
      <c r="FDC2" s="103"/>
      <c r="FDD2" s="103"/>
      <c r="FDE2" s="103"/>
      <c r="FDF2" s="103"/>
      <c r="FDG2" s="103"/>
      <c r="FDH2" s="103"/>
      <c r="FDI2" s="103"/>
      <c r="FDJ2" s="103"/>
      <c r="FDK2" s="103"/>
      <c r="FDL2" s="103"/>
      <c r="FDM2" s="103"/>
      <c r="FDN2" s="103"/>
      <c r="FDO2" s="103"/>
      <c r="FDP2" s="103"/>
      <c r="FDQ2" s="103"/>
      <c r="FDR2" s="103"/>
      <c r="FDS2" s="103"/>
      <c r="FDT2" s="103"/>
      <c r="FDU2" s="103"/>
      <c r="FDV2" s="103"/>
      <c r="FDW2" s="103"/>
      <c r="FDX2" s="103"/>
      <c r="FDY2" s="103"/>
      <c r="FDZ2" s="103"/>
      <c r="FEA2" s="103"/>
      <c r="FEB2" s="103"/>
      <c r="FEC2" s="103"/>
      <c r="FED2" s="103"/>
      <c r="FEE2" s="103"/>
      <c r="FEF2" s="103"/>
      <c r="FEG2" s="103"/>
      <c r="FEH2" s="103"/>
      <c r="FEI2" s="103"/>
      <c r="FEJ2" s="103"/>
      <c r="FEK2" s="103"/>
      <c r="FEL2" s="103"/>
      <c r="FEM2" s="103"/>
      <c r="FEN2" s="103"/>
      <c r="FEO2" s="103"/>
      <c r="FEP2" s="103"/>
      <c r="FEQ2" s="103"/>
      <c r="FER2" s="103"/>
      <c r="FES2" s="103"/>
      <c r="FET2" s="103"/>
      <c r="FEU2" s="103"/>
      <c r="FEV2" s="103"/>
      <c r="FEW2" s="103"/>
      <c r="FEX2" s="103"/>
      <c r="FEY2" s="103"/>
      <c r="FEZ2" s="103"/>
      <c r="FFA2" s="103"/>
      <c r="FFB2" s="103"/>
      <c r="FFC2" s="103"/>
      <c r="FFD2" s="103"/>
      <c r="FFE2" s="103"/>
      <c r="FFF2" s="103"/>
      <c r="FFG2" s="103"/>
      <c r="FFH2" s="103"/>
      <c r="FFI2" s="103"/>
      <c r="FFJ2" s="103"/>
      <c r="FFK2" s="103"/>
      <c r="FFL2" s="103"/>
      <c r="FFM2" s="103"/>
      <c r="FFN2" s="103"/>
      <c r="FFO2" s="103"/>
      <c r="FFP2" s="103"/>
      <c r="FFQ2" s="103"/>
      <c r="FFR2" s="103"/>
      <c r="FFS2" s="103"/>
      <c r="FFT2" s="103"/>
      <c r="FFU2" s="103"/>
      <c r="FFV2" s="103"/>
      <c r="FFW2" s="103"/>
      <c r="FFX2" s="103"/>
      <c r="FFY2" s="103"/>
      <c r="FFZ2" s="103"/>
      <c r="FGA2" s="103"/>
      <c r="FGB2" s="103"/>
      <c r="FGC2" s="103"/>
      <c r="FGD2" s="103"/>
      <c r="FGE2" s="103"/>
      <c r="FGF2" s="103"/>
      <c r="FGG2" s="103"/>
      <c r="FGH2" s="103"/>
      <c r="FGI2" s="103"/>
      <c r="FGJ2" s="103"/>
      <c r="FGK2" s="103"/>
      <c r="FGL2" s="103"/>
      <c r="FGM2" s="103"/>
      <c r="FGN2" s="103"/>
      <c r="FGO2" s="103"/>
      <c r="FGP2" s="103"/>
      <c r="FGQ2" s="103"/>
      <c r="FGR2" s="103"/>
      <c r="FGS2" s="103"/>
      <c r="FGT2" s="103"/>
      <c r="FGU2" s="103"/>
      <c r="FGV2" s="103"/>
      <c r="FGW2" s="103"/>
      <c r="FGX2" s="103"/>
      <c r="FGY2" s="103"/>
      <c r="FGZ2" s="103"/>
      <c r="FHA2" s="103"/>
      <c r="FHB2" s="103"/>
      <c r="FHC2" s="103"/>
      <c r="FHD2" s="103"/>
      <c r="FHE2" s="103"/>
      <c r="FHF2" s="103"/>
      <c r="FHG2" s="103"/>
      <c r="FHH2" s="103"/>
      <c r="FHI2" s="103"/>
      <c r="FHJ2" s="103"/>
      <c r="FHK2" s="103"/>
      <c r="FHL2" s="103"/>
      <c r="FHM2" s="103"/>
      <c r="FHN2" s="103"/>
      <c r="FHO2" s="103"/>
      <c r="FHP2" s="103"/>
      <c r="FHQ2" s="103"/>
      <c r="FHR2" s="103"/>
      <c r="FHS2" s="103"/>
      <c r="FHT2" s="103"/>
      <c r="FHU2" s="103"/>
      <c r="FHV2" s="103"/>
      <c r="FHW2" s="103"/>
      <c r="FHX2" s="103"/>
      <c r="FHY2" s="103"/>
      <c r="FHZ2" s="103"/>
      <c r="FIA2" s="103"/>
      <c r="FIB2" s="103"/>
      <c r="FIC2" s="103"/>
      <c r="FID2" s="103"/>
      <c r="FIE2" s="103"/>
      <c r="FIF2" s="103"/>
      <c r="FIG2" s="103"/>
      <c r="FIH2" s="103"/>
      <c r="FII2" s="103"/>
      <c r="FIJ2" s="103"/>
      <c r="FIK2" s="103"/>
      <c r="FIL2" s="103"/>
      <c r="FIM2" s="103"/>
      <c r="FIN2" s="103"/>
      <c r="FIO2" s="103"/>
      <c r="FIP2" s="103"/>
      <c r="FIQ2" s="103"/>
      <c r="FIR2" s="103"/>
      <c r="FIS2" s="103"/>
      <c r="FIT2" s="103"/>
      <c r="FIU2" s="103"/>
      <c r="FIV2" s="103"/>
      <c r="FIW2" s="103"/>
      <c r="FIX2" s="103"/>
      <c r="FIY2" s="103"/>
      <c r="FIZ2" s="103"/>
      <c r="FJA2" s="103"/>
      <c r="FJB2" s="103"/>
      <c r="FJC2" s="103"/>
      <c r="FJD2" s="103"/>
      <c r="FJE2" s="103"/>
      <c r="FJF2" s="103"/>
      <c r="FJG2" s="103"/>
      <c r="FJH2" s="103"/>
      <c r="FJI2" s="103"/>
      <c r="FJJ2" s="103"/>
      <c r="FJK2" s="103"/>
      <c r="FJL2" s="103"/>
      <c r="FJM2" s="103"/>
      <c r="FJN2" s="103"/>
      <c r="FJO2" s="103"/>
      <c r="FJP2" s="103"/>
      <c r="FJQ2" s="103"/>
      <c r="FJR2" s="103"/>
      <c r="FJS2" s="103"/>
      <c r="FJT2" s="103"/>
      <c r="FJU2" s="103"/>
      <c r="FJV2" s="103"/>
      <c r="FJW2" s="103"/>
      <c r="FJX2" s="103"/>
      <c r="FJY2" s="103"/>
      <c r="FJZ2" s="103"/>
      <c r="FKA2" s="103"/>
      <c r="FKB2" s="103"/>
      <c r="FKC2" s="103"/>
      <c r="FKD2" s="103"/>
      <c r="FKE2" s="103"/>
      <c r="FKF2" s="103"/>
      <c r="FKG2" s="103"/>
      <c r="FKH2" s="103"/>
      <c r="FKI2" s="103"/>
      <c r="FKJ2" s="103"/>
      <c r="FKK2" s="103"/>
      <c r="FKL2" s="103"/>
      <c r="FKM2" s="103"/>
      <c r="FKN2" s="103"/>
      <c r="FKO2" s="103"/>
      <c r="FKP2" s="103"/>
      <c r="FKQ2" s="103"/>
      <c r="FKR2" s="103"/>
      <c r="FKS2" s="103"/>
      <c r="FKT2" s="103"/>
      <c r="FKU2" s="103"/>
      <c r="FKV2" s="103"/>
      <c r="FKW2" s="103"/>
      <c r="FKX2" s="103"/>
      <c r="FKY2" s="103"/>
      <c r="FKZ2" s="103"/>
      <c r="FLA2" s="103"/>
      <c r="FLB2" s="103"/>
      <c r="FLC2" s="103"/>
      <c r="FLD2" s="103"/>
      <c r="FLE2" s="103"/>
      <c r="FLF2" s="103"/>
      <c r="FLG2" s="103"/>
      <c r="FLH2" s="103"/>
      <c r="FLI2" s="103"/>
      <c r="FLJ2" s="103"/>
      <c r="FLK2" s="103"/>
      <c r="FLL2" s="103"/>
      <c r="FLM2" s="103"/>
      <c r="FLN2" s="103"/>
      <c r="FLO2" s="103"/>
      <c r="FLP2" s="103"/>
      <c r="FLQ2" s="103"/>
      <c r="FLR2" s="103"/>
      <c r="FLS2" s="103"/>
      <c r="FLT2" s="103"/>
      <c r="FLU2" s="103"/>
      <c r="FLV2" s="103"/>
      <c r="FLW2" s="103"/>
      <c r="FLX2" s="103"/>
      <c r="FLY2" s="103"/>
      <c r="FLZ2" s="103"/>
      <c r="FMA2" s="103"/>
      <c r="FMB2" s="103"/>
      <c r="FMC2" s="103"/>
      <c r="FMD2" s="103"/>
      <c r="FME2" s="103"/>
      <c r="FMF2" s="103"/>
      <c r="FMG2" s="103"/>
      <c r="FMH2" s="103"/>
      <c r="FMI2" s="103"/>
      <c r="FMJ2" s="103"/>
      <c r="FMK2" s="103"/>
      <c r="FML2" s="103"/>
      <c r="FMM2" s="103"/>
      <c r="FMN2" s="103"/>
      <c r="FMO2" s="103"/>
      <c r="FMP2" s="103"/>
      <c r="FMQ2" s="103"/>
      <c r="FMR2" s="103"/>
      <c r="FMS2" s="103"/>
      <c r="FMT2" s="103"/>
      <c r="FMU2" s="103"/>
      <c r="FMV2" s="103"/>
      <c r="FMW2" s="103"/>
      <c r="FMX2" s="103"/>
      <c r="FMY2" s="103"/>
      <c r="FMZ2" s="103"/>
      <c r="FNA2" s="103"/>
      <c r="FNB2" s="103"/>
      <c r="FNC2" s="103"/>
      <c r="FND2" s="103"/>
      <c r="FNE2" s="103"/>
      <c r="FNF2" s="103"/>
      <c r="FNG2" s="103"/>
      <c r="FNH2" s="103"/>
      <c r="FNI2" s="103"/>
      <c r="FNJ2" s="103"/>
      <c r="FNK2" s="103"/>
      <c r="FNL2" s="103"/>
      <c r="FNM2" s="103"/>
      <c r="FNN2" s="103"/>
      <c r="FNO2" s="103"/>
      <c r="FNP2" s="103"/>
      <c r="FNQ2" s="103"/>
      <c r="FNR2" s="103"/>
      <c r="FNS2" s="103"/>
      <c r="FNT2" s="103"/>
      <c r="FNU2" s="103"/>
      <c r="FNV2" s="103"/>
      <c r="FNW2" s="103"/>
      <c r="FNX2" s="103"/>
      <c r="FNY2" s="103"/>
      <c r="FNZ2" s="103"/>
      <c r="FOA2" s="103"/>
      <c r="FOB2" s="103"/>
      <c r="FOC2" s="103"/>
      <c r="FOD2" s="103"/>
      <c r="FOE2" s="103"/>
      <c r="FOF2" s="103"/>
      <c r="FOG2" s="103"/>
      <c r="FOH2" s="103"/>
      <c r="FOI2" s="103"/>
      <c r="FOJ2" s="103"/>
      <c r="FOK2" s="103"/>
      <c r="FOL2" s="103"/>
      <c r="FOM2" s="103"/>
      <c r="FON2" s="103"/>
      <c r="FOO2" s="103"/>
      <c r="FOP2" s="103"/>
      <c r="FOQ2" s="103"/>
      <c r="FOR2" s="103"/>
      <c r="FOS2" s="103"/>
      <c r="FOT2" s="103"/>
      <c r="FOU2" s="103"/>
      <c r="FOV2" s="103"/>
      <c r="FOW2" s="103"/>
      <c r="FOX2" s="103"/>
      <c r="FOY2" s="103"/>
      <c r="FOZ2" s="103"/>
      <c r="FPA2" s="103"/>
      <c r="FPB2" s="103"/>
      <c r="FPC2" s="103"/>
      <c r="FPD2" s="103"/>
      <c r="FPE2" s="103"/>
      <c r="FPF2" s="103"/>
      <c r="FPG2" s="103"/>
      <c r="FPH2" s="103"/>
      <c r="FPI2" s="103"/>
      <c r="FPJ2" s="103"/>
      <c r="FPK2" s="103"/>
      <c r="FPL2" s="103"/>
      <c r="FPM2" s="103"/>
      <c r="FPN2" s="103"/>
      <c r="FPO2" s="103"/>
      <c r="FPP2" s="103"/>
      <c r="FPQ2" s="103"/>
      <c r="FPR2" s="103"/>
      <c r="FPS2" s="103"/>
      <c r="FPT2" s="103"/>
      <c r="FPU2" s="103"/>
      <c r="FPV2" s="103"/>
      <c r="FPW2" s="103"/>
      <c r="FPX2" s="103"/>
      <c r="FPY2" s="103"/>
      <c r="FPZ2" s="103"/>
      <c r="FQA2" s="103"/>
      <c r="FQB2" s="103"/>
      <c r="FQC2" s="103"/>
      <c r="FQD2" s="103"/>
      <c r="FQE2" s="103"/>
      <c r="FQF2" s="103"/>
      <c r="FQG2" s="103"/>
      <c r="FQH2" s="103"/>
      <c r="FQI2" s="103"/>
      <c r="FQJ2" s="103"/>
      <c r="FQK2" s="103"/>
      <c r="FQL2" s="103"/>
      <c r="FQM2" s="103"/>
      <c r="FQN2" s="103"/>
      <c r="FQO2" s="103"/>
      <c r="FQP2" s="103"/>
      <c r="FQQ2" s="103"/>
      <c r="FQR2" s="103"/>
      <c r="FQS2" s="103"/>
      <c r="FQT2" s="103"/>
      <c r="FQU2" s="103"/>
      <c r="FQV2" s="103"/>
      <c r="FQW2" s="103"/>
      <c r="FQX2" s="103"/>
      <c r="FQY2" s="103"/>
      <c r="FQZ2" s="103"/>
      <c r="FRA2" s="103"/>
      <c r="FRB2" s="103"/>
      <c r="FRC2" s="103"/>
      <c r="FRD2" s="103"/>
      <c r="FRE2" s="103"/>
      <c r="FRF2" s="103"/>
      <c r="FRG2" s="103"/>
      <c r="FRH2" s="103"/>
      <c r="FRI2" s="103"/>
      <c r="FRJ2" s="103"/>
      <c r="FRK2" s="103"/>
      <c r="FRL2" s="103"/>
      <c r="FRM2" s="103"/>
      <c r="FRN2" s="103"/>
      <c r="FRO2" s="103"/>
      <c r="FRP2" s="103"/>
      <c r="FRQ2" s="103"/>
      <c r="FRR2" s="103"/>
      <c r="FRS2" s="103"/>
      <c r="FRT2" s="103"/>
      <c r="FRU2" s="103"/>
      <c r="FRV2" s="103"/>
      <c r="FRW2" s="103"/>
      <c r="FRX2" s="103"/>
      <c r="FRY2" s="103"/>
      <c r="FRZ2" s="103"/>
      <c r="FSA2" s="103"/>
      <c r="FSB2" s="103"/>
      <c r="FSC2" s="103"/>
      <c r="FSD2" s="103"/>
      <c r="FSE2" s="103"/>
      <c r="FSF2" s="103"/>
      <c r="FSG2" s="103"/>
      <c r="FSH2" s="103"/>
      <c r="FSI2" s="103"/>
      <c r="FSJ2" s="103"/>
      <c r="FSK2" s="103"/>
      <c r="FSL2" s="103"/>
      <c r="FSM2" s="103"/>
      <c r="FSN2" s="103"/>
      <c r="FSO2" s="103"/>
      <c r="FSP2" s="103"/>
      <c r="FSQ2" s="103"/>
      <c r="FSR2" s="103"/>
      <c r="FSS2" s="103"/>
      <c r="FST2" s="103"/>
      <c r="FSU2" s="103"/>
      <c r="FSV2" s="103"/>
      <c r="FSW2" s="103"/>
      <c r="FSX2" s="103"/>
      <c r="FSY2" s="103"/>
      <c r="FSZ2" s="103"/>
      <c r="FTA2" s="103"/>
      <c r="FTB2" s="103"/>
      <c r="FTC2" s="103"/>
      <c r="FTD2" s="103"/>
      <c r="FTE2" s="103"/>
      <c r="FTF2" s="103"/>
      <c r="FTG2" s="103"/>
      <c r="FTH2" s="103"/>
      <c r="FTI2" s="103"/>
      <c r="FTJ2" s="103"/>
      <c r="FTK2" s="103"/>
      <c r="FTL2" s="103"/>
      <c r="FTM2" s="103"/>
      <c r="FTN2" s="103"/>
      <c r="FTO2" s="103"/>
      <c r="FTP2" s="103"/>
      <c r="FTQ2" s="103"/>
      <c r="FTR2" s="103"/>
      <c r="FTS2" s="103"/>
      <c r="FTT2" s="103"/>
      <c r="FTU2" s="103"/>
      <c r="FTV2" s="103"/>
      <c r="FTW2" s="103"/>
      <c r="FTX2" s="103"/>
      <c r="FTY2" s="103"/>
      <c r="FTZ2" s="103"/>
      <c r="FUA2" s="103"/>
      <c r="FUB2" s="103"/>
      <c r="FUC2" s="103"/>
      <c r="FUD2" s="103"/>
      <c r="FUE2" s="103"/>
      <c r="FUF2" s="103"/>
      <c r="FUG2" s="103"/>
      <c r="FUH2" s="103"/>
      <c r="FUI2" s="103"/>
      <c r="FUJ2" s="103"/>
      <c r="FUK2" s="103"/>
      <c r="FUL2" s="103"/>
      <c r="FUM2" s="103"/>
      <c r="FUN2" s="103"/>
      <c r="FUO2" s="103"/>
      <c r="FUP2" s="103"/>
      <c r="FUQ2" s="103"/>
      <c r="FUR2" s="103"/>
      <c r="FUS2" s="103"/>
      <c r="FUT2" s="103"/>
      <c r="FUU2" s="103"/>
      <c r="FUV2" s="103"/>
      <c r="FUW2" s="103"/>
      <c r="FUX2" s="103"/>
      <c r="FUY2" s="103"/>
      <c r="FUZ2" s="103"/>
      <c r="FVA2" s="103"/>
      <c r="FVB2" s="103"/>
      <c r="FVC2" s="103"/>
      <c r="FVD2" s="103"/>
      <c r="FVE2" s="103"/>
      <c r="FVF2" s="103"/>
      <c r="FVG2" s="103"/>
      <c r="FVH2" s="103"/>
      <c r="FVI2" s="103"/>
      <c r="FVJ2" s="103"/>
      <c r="FVK2" s="103"/>
      <c r="FVL2" s="103"/>
      <c r="FVM2" s="103"/>
      <c r="FVN2" s="103"/>
      <c r="FVO2" s="103"/>
      <c r="FVP2" s="103"/>
      <c r="FVQ2" s="103"/>
      <c r="FVR2" s="103"/>
      <c r="FVS2" s="103"/>
      <c r="FVT2" s="103"/>
      <c r="FVU2" s="103"/>
      <c r="FVV2" s="103"/>
      <c r="FVW2" s="103"/>
      <c r="FVX2" s="103"/>
      <c r="FVY2" s="103"/>
      <c r="FVZ2" s="103"/>
      <c r="FWA2" s="103"/>
      <c r="FWB2" s="103"/>
      <c r="FWC2" s="103"/>
      <c r="FWD2" s="103"/>
      <c r="FWE2" s="103"/>
      <c r="FWF2" s="103"/>
      <c r="FWG2" s="103"/>
      <c r="FWH2" s="103"/>
      <c r="FWI2" s="103"/>
      <c r="FWJ2" s="103"/>
      <c r="FWK2" s="103"/>
      <c r="FWL2" s="103"/>
      <c r="FWM2" s="103"/>
      <c r="FWN2" s="103"/>
      <c r="FWO2" s="103"/>
      <c r="FWP2" s="103"/>
      <c r="FWQ2" s="103"/>
      <c r="FWR2" s="103"/>
      <c r="FWS2" s="103"/>
      <c r="FWT2" s="103"/>
      <c r="FWU2" s="103"/>
      <c r="FWV2" s="103"/>
      <c r="FWW2" s="103"/>
      <c r="FWX2" s="103"/>
      <c r="FWY2" s="103"/>
      <c r="FWZ2" s="103"/>
      <c r="FXA2" s="103"/>
      <c r="FXB2" s="103"/>
      <c r="FXC2" s="103"/>
      <c r="FXD2" s="103"/>
      <c r="FXE2" s="103"/>
      <c r="FXF2" s="103"/>
      <c r="FXG2" s="103"/>
      <c r="FXH2" s="103"/>
      <c r="FXI2" s="103"/>
      <c r="FXJ2" s="103"/>
      <c r="FXK2" s="103"/>
      <c r="FXL2" s="103"/>
      <c r="FXM2" s="103"/>
      <c r="FXN2" s="103"/>
      <c r="FXO2" s="103"/>
      <c r="FXP2" s="103"/>
      <c r="FXQ2" s="103"/>
      <c r="FXR2" s="103"/>
      <c r="FXS2" s="103"/>
      <c r="FXT2" s="103"/>
      <c r="FXU2" s="103"/>
      <c r="FXV2" s="103"/>
      <c r="FXW2" s="103"/>
      <c r="FXX2" s="103"/>
      <c r="FXY2" s="103"/>
      <c r="FXZ2" s="103"/>
      <c r="FYA2" s="103"/>
      <c r="FYB2" s="103"/>
      <c r="FYC2" s="103"/>
      <c r="FYD2" s="103"/>
      <c r="FYE2" s="103"/>
      <c r="FYF2" s="103"/>
      <c r="FYG2" s="103"/>
      <c r="FYH2" s="103"/>
      <c r="FYI2" s="103"/>
      <c r="FYJ2" s="103"/>
      <c r="FYK2" s="103"/>
      <c r="FYL2" s="103"/>
      <c r="FYM2" s="103"/>
      <c r="FYN2" s="103"/>
      <c r="FYO2" s="103"/>
      <c r="FYP2" s="103"/>
      <c r="FYQ2" s="103"/>
      <c r="FYR2" s="103"/>
      <c r="FYS2" s="103"/>
      <c r="FYT2" s="103"/>
      <c r="FYU2" s="103"/>
      <c r="FYV2" s="103"/>
      <c r="FYW2" s="103"/>
      <c r="FYX2" s="103"/>
      <c r="FYY2" s="103"/>
      <c r="FYZ2" s="103"/>
      <c r="FZA2" s="103"/>
      <c r="FZB2" s="103"/>
      <c r="FZC2" s="103"/>
      <c r="FZD2" s="103"/>
      <c r="FZE2" s="103"/>
      <c r="FZF2" s="103"/>
      <c r="FZG2" s="103"/>
      <c r="FZH2" s="103"/>
      <c r="FZI2" s="103"/>
      <c r="FZJ2" s="103"/>
      <c r="FZK2" s="103"/>
      <c r="FZL2" s="103"/>
      <c r="FZM2" s="103"/>
      <c r="FZN2" s="103"/>
      <c r="FZO2" s="103"/>
      <c r="FZP2" s="103"/>
      <c r="FZQ2" s="103"/>
      <c r="FZR2" s="103"/>
      <c r="FZS2" s="103"/>
      <c r="FZT2" s="103"/>
      <c r="FZU2" s="103"/>
      <c r="FZV2" s="103"/>
      <c r="FZW2" s="103"/>
      <c r="FZX2" s="103"/>
      <c r="FZY2" s="103"/>
      <c r="FZZ2" s="103"/>
      <c r="GAA2" s="103"/>
      <c r="GAB2" s="103"/>
      <c r="GAC2" s="103"/>
      <c r="GAD2" s="103"/>
      <c r="GAE2" s="103"/>
      <c r="GAF2" s="103"/>
      <c r="GAG2" s="103"/>
      <c r="GAH2" s="103"/>
      <c r="GAI2" s="103"/>
      <c r="GAJ2" s="103"/>
      <c r="GAK2" s="103"/>
      <c r="GAL2" s="103"/>
      <c r="GAM2" s="103"/>
      <c r="GAN2" s="103"/>
      <c r="GAO2" s="103"/>
      <c r="GAP2" s="103"/>
      <c r="GAQ2" s="103"/>
      <c r="GAR2" s="103"/>
      <c r="GAS2" s="103"/>
      <c r="GAT2" s="103"/>
      <c r="GAU2" s="103"/>
      <c r="GAV2" s="103"/>
      <c r="GAW2" s="103"/>
      <c r="GAX2" s="103"/>
      <c r="GAY2" s="103"/>
      <c r="GAZ2" s="103"/>
      <c r="GBA2" s="103"/>
      <c r="GBB2" s="103"/>
      <c r="GBC2" s="103"/>
      <c r="GBD2" s="103"/>
      <c r="GBE2" s="103"/>
      <c r="GBF2" s="103"/>
      <c r="GBG2" s="103"/>
      <c r="GBH2" s="103"/>
      <c r="GBI2" s="103"/>
      <c r="GBJ2" s="103"/>
      <c r="GBK2" s="103"/>
      <c r="GBL2" s="103"/>
      <c r="GBM2" s="103"/>
      <c r="GBN2" s="103"/>
      <c r="GBO2" s="103"/>
      <c r="GBP2" s="103"/>
      <c r="GBQ2" s="103"/>
      <c r="GBR2" s="103"/>
      <c r="GBS2" s="103"/>
      <c r="GBT2" s="103"/>
      <c r="GBU2" s="103"/>
      <c r="GBV2" s="103"/>
      <c r="GBW2" s="103"/>
      <c r="GBX2" s="103"/>
      <c r="GBY2" s="103"/>
      <c r="GBZ2" s="103"/>
      <c r="GCA2" s="103"/>
      <c r="GCB2" s="103"/>
      <c r="GCC2" s="103"/>
      <c r="GCD2" s="103"/>
      <c r="GCE2" s="103"/>
      <c r="GCF2" s="103"/>
      <c r="GCG2" s="103"/>
      <c r="GCH2" s="103"/>
      <c r="GCI2" s="103"/>
      <c r="GCJ2" s="103"/>
      <c r="GCK2" s="103"/>
      <c r="GCL2" s="103"/>
      <c r="GCM2" s="103"/>
      <c r="GCN2" s="103"/>
      <c r="GCO2" s="103"/>
      <c r="GCP2" s="103"/>
      <c r="GCQ2" s="103"/>
      <c r="GCR2" s="103"/>
      <c r="GCS2" s="103"/>
      <c r="GCT2" s="103"/>
      <c r="GCU2" s="103"/>
      <c r="GCV2" s="103"/>
      <c r="GCW2" s="103"/>
      <c r="GCX2" s="103"/>
      <c r="GCY2" s="103"/>
      <c r="GCZ2" s="103"/>
      <c r="GDA2" s="103"/>
      <c r="GDB2" s="103"/>
      <c r="GDC2" s="103"/>
      <c r="GDD2" s="103"/>
      <c r="GDE2" s="103"/>
      <c r="GDF2" s="103"/>
      <c r="GDG2" s="103"/>
      <c r="GDH2" s="103"/>
      <c r="GDI2" s="103"/>
      <c r="GDJ2" s="103"/>
      <c r="GDK2" s="103"/>
      <c r="GDL2" s="103"/>
      <c r="GDM2" s="103"/>
      <c r="GDN2" s="103"/>
      <c r="GDO2" s="103"/>
      <c r="GDP2" s="103"/>
      <c r="GDQ2" s="103"/>
      <c r="GDR2" s="103"/>
      <c r="GDS2" s="103"/>
      <c r="GDT2" s="103"/>
      <c r="GDU2" s="103"/>
      <c r="GDV2" s="103"/>
      <c r="GDW2" s="103"/>
      <c r="GDX2" s="103"/>
      <c r="GDY2" s="103"/>
      <c r="GDZ2" s="103"/>
      <c r="GEA2" s="103"/>
      <c r="GEB2" s="103"/>
      <c r="GEC2" s="103"/>
      <c r="GED2" s="103"/>
      <c r="GEE2" s="103"/>
      <c r="GEF2" s="103"/>
      <c r="GEG2" s="103"/>
      <c r="GEH2" s="103"/>
      <c r="GEI2" s="103"/>
      <c r="GEJ2" s="103"/>
      <c r="GEK2" s="103"/>
      <c r="GEL2" s="103"/>
      <c r="GEM2" s="103"/>
      <c r="GEN2" s="103"/>
      <c r="GEO2" s="103"/>
      <c r="GEP2" s="103"/>
      <c r="GEQ2" s="103"/>
      <c r="GER2" s="103"/>
      <c r="GES2" s="103"/>
      <c r="GET2" s="103"/>
      <c r="GEU2" s="103"/>
      <c r="GEV2" s="103"/>
      <c r="GEW2" s="103"/>
      <c r="GEX2" s="103"/>
      <c r="GEY2" s="103"/>
      <c r="GEZ2" s="103"/>
      <c r="GFA2" s="103"/>
      <c r="GFB2" s="103"/>
      <c r="GFC2" s="103"/>
      <c r="GFD2" s="103"/>
      <c r="GFE2" s="103"/>
      <c r="GFF2" s="103"/>
      <c r="GFG2" s="103"/>
      <c r="GFH2" s="103"/>
      <c r="GFI2" s="103"/>
      <c r="GFJ2" s="103"/>
      <c r="GFK2" s="103"/>
      <c r="GFL2" s="103"/>
      <c r="GFM2" s="103"/>
      <c r="GFN2" s="103"/>
      <c r="GFO2" s="103"/>
      <c r="GFP2" s="103"/>
      <c r="GFQ2" s="103"/>
      <c r="GFR2" s="103"/>
      <c r="GFS2" s="103"/>
      <c r="GFT2" s="103"/>
      <c r="GFU2" s="103"/>
      <c r="GFV2" s="103"/>
      <c r="GFW2" s="103"/>
      <c r="GFX2" s="103"/>
      <c r="GFY2" s="103"/>
      <c r="GFZ2" s="103"/>
      <c r="GGA2" s="103"/>
      <c r="GGB2" s="103"/>
      <c r="GGC2" s="103"/>
      <c r="GGD2" s="103"/>
      <c r="GGE2" s="103"/>
      <c r="GGF2" s="103"/>
      <c r="GGG2" s="103"/>
      <c r="GGH2" s="103"/>
      <c r="GGI2" s="103"/>
      <c r="GGJ2" s="103"/>
      <c r="GGK2" s="103"/>
      <c r="GGL2" s="103"/>
      <c r="GGM2" s="103"/>
      <c r="GGN2" s="103"/>
      <c r="GGO2" s="103"/>
      <c r="GGP2" s="103"/>
      <c r="GGQ2" s="103"/>
      <c r="GGR2" s="103"/>
      <c r="GGS2" s="103"/>
      <c r="GGT2" s="103"/>
      <c r="GGU2" s="103"/>
      <c r="GGV2" s="103"/>
      <c r="GGW2" s="103"/>
      <c r="GGX2" s="103"/>
      <c r="GGY2" s="103"/>
      <c r="GGZ2" s="103"/>
      <c r="GHA2" s="103"/>
      <c r="GHB2" s="103"/>
      <c r="GHC2" s="103"/>
      <c r="GHD2" s="103"/>
      <c r="GHE2" s="103"/>
      <c r="GHF2" s="103"/>
      <c r="GHG2" s="103"/>
      <c r="GHH2" s="103"/>
      <c r="GHI2" s="103"/>
      <c r="GHJ2" s="103"/>
      <c r="GHK2" s="103"/>
      <c r="GHL2" s="103"/>
      <c r="GHM2" s="103"/>
      <c r="GHN2" s="103"/>
      <c r="GHO2" s="103"/>
      <c r="GHP2" s="103"/>
      <c r="GHQ2" s="103"/>
      <c r="GHR2" s="103"/>
      <c r="GHS2" s="103"/>
      <c r="GHT2" s="103"/>
      <c r="GHU2" s="103"/>
      <c r="GHV2" s="103"/>
      <c r="GHW2" s="103"/>
      <c r="GHX2" s="103"/>
      <c r="GHY2" s="103"/>
      <c r="GHZ2" s="103"/>
      <c r="GIA2" s="103"/>
      <c r="GIB2" s="103"/>
      <c r="GIC2" s="103"/>
      <c r="GID2" s="103"/>
      <c r="GIE2" s="103"/>
      <c r="GIF2" s="103"/>
      <c r="GIG2" s="103"/>
      <c r="GIH2" s="103"/>
      <c r="GII2" s="103"/>
      <c r="GIJ2" s="103"/>
      <c r="GIK2" s="103"/>
      <c r="GIL2" s="103"/>
      <c r="GIM2" s="103"/>
      <c r="GIN2" s="103"/>
      <c r="GIO2" s="103"/>
      <c r="GIP2" s="103"/>
      <c r="GIQ2" s="103"/>
      <c r="GIR2" s="103"/>
      <c r="GIS2" s="103"/>
      <c r="GIT2" s="103"/>
      <c r="GIU2" s="103"/>
      <c r="GIV2" s="103"/>
      <c r="GIW2" s="103"/>
      <c r="GIX2" s="103"/>
      <c r="GIY2" s="103"/>
      <c r="GIZ2" s="103"/>
      <c r="GJA2" s="103"/>
      <c r="GJB2" s="103"/>
      <c r="GJC2" s="103"/>
      <c r="GJD2" s="103"/>
      <c r="GJE2" s="103"/>
      <c r="GJF2" s="103"/>
      <c r="GJG2" s="103"/>
      <c r="GJH2" s="103"/>
      <c r="GJI2" s="103"/>
      <c r="GJJ2" s="103"/>
      <c r="GJK2" s="103"/>
      <c r="GJL2" s="103"/>
      <c r="GJM2" s="103"/>
      <c r="GJN2" s="103"/>
      <c r="GJO2" s="103"/>
      <c r="GJP2" s="103"/>
      <c r="GJQ2" s="103"/>
      <c r="GJR2" s="103"/>
      <c r="GJS2" s="103"/>
      <c r="GJT2" s="103"/>
      <c r="GJU2" s="103"/>
      <c r="GJV2" s="103"/>
      <c r="GJW2" s="103"/>
      <c r="GJX2" s="103"/>
      <c r="GJY2" s="103"/>
      <c r="GJZ2" s="103"/>
      <c r="GKA2" s="103"/>
      <c r="GKB2" s="103"/>
      <c r="GKC2" s="103"/>
      <c r="GKD2" s="103"/>
      <c r="GKE2" s="103"/>
      <c r="GKF2" s="103"/>
      <c r="GKG2" s="103"/>
      <c r="GKH2" s="103"/>
      <c r="GKI2" s="103"/>
      <c r="GKJ2" s="103"/>
      <c r="GKK2" s="103"/>
      <c r="GKL2" s="103"/>
      <c r="GKM2" s="103"/>
      <c r="GKN2" s="103"/>
      <c r="GKO2" s="103"/>
      <c r="GKP2" s="103"/>
      <c r="GKQ2" s="103"/>
      <c r="GKR2" s="103"/>
      <c r="GKS2" s="103"/>
      <c r="GKT2" s="103"/>
      <c r="GKU2" s="103"/>
      <c r="GKV2" s="103"/>
      <c r="GKW2" s="103"/>
      <c r="GKX2" s="103"/>
      <c r="GKY2" s="103"/>
      <c r="GKZ2" s="103"/>
      <c r="GLA2" s="103"/>
      <c r="GLB2" s="103"/>
      <c r="GLC2" s="103"/>
      <c r="GLD2" s="103"/>
      <c r="GLE2" s="103"/>
      <c r="GLF2" s="103"/>
      <c r="GLG2" s="103"/>
      <c r="GLH2" s="103"/>
      <c r="GLI2" s="103"/>
      <c r="GLJ2" s="103"/>
      <c r="GLK2" s="103"/>
      <c r="GLL2" s="103"/>
      <c r="GLM2" s="103"/>
      <c r="GLN2" s="103"/>
      <c r="GLO2" s="103"/>
      <c r="GLP2" s="103"/>
      <c r="GLQ2" s="103"/>
      <c r="GLR2" s="103"/>
      <c r="GLS2" s="103"/>
      <c r="GLT2" s="103"/>
      <c r="GLU2" s="103"/>
      <c r="GLV2" s="103"/>
      <c r="GLW2" s="103"/>
      <c r="GLX2" s="103"/>
      <c r="GLY2" s="103"/>
      <c r="GLZ2" s="103"/>
      <c r="GMA2" s="103"/>
      <c r="GMB2" s="103"/>
      <c r="GMC2" s="103"/>
      <c r="GMD2" s="103"/>
      <c r="GME2" s="103"/>
      <c r="GMF2" s="103"/>
      <c r="GMG2" s="103"/>
      <c r="GMH2" s="103"/>
      <c r="GMI2" s="103"/>
      <c r="GMJ2" s="103"/>
      <c r="GMK2" s="103"/>
      <c r="GML2" s="103"/>
      <c r="GMM2" s="103"/>
      <c r="GMN2" s="103"/>
      <c r="GMO2" s="103"/>
      <c r="GMP2" s="103"/>
      <c r="GMQ2" s="103"/>
      <c r="GMR2" s="103"/>
      <c r="GMS2" s="103"/>
      <c r="GMT2" s="103"/>
      <c r="GMU2" s="103"/>
      <c r="GMV2" s="103"/>
      <c r="GMW2" s="103"/>
      <c r="GMX2" s="103"/>
      <c r="GMY2" s="103"/>
      <c r="GMZ2" s="103"/>
      <c r="GNA2" s="103"/>
      <c r="GNB2" s="103"/>
      <c r="GNC2" s="103"/>
      <c r="GND2" s="103"/>
      <c r="GNE2" s="103"/>
      <c r="GNF2" s="103"/>
      <c r="GNG2" s="103"/>
      <c r="GNH2" s="103"/>
      <c r="GNI2" s="103"/>
      <c r="GNJ2" s="103"/>
      <c r="GNK2" s="103"/>
      <c r="GNL2" s="103"/>
      <c r="GNM2" s="103"/>
      <c r="GNN2" s="103"/>
      <c r="GNO2" s="103"/>
      <c r="GNP2" s="103"/>
      <c r="GNQ2" s="103"/>
      <c r="GNR2" s="103"/>
      <c r="GNS2" s="103"/>
      <c r="GNT2" s="103"/>
      <c r="GNU2" s="103"/>
      <c r="GNV2" s="103"/>
      <c r="GNW2" s="103"/>
      <c r="GNX2" s="103"/>
      <c r="GNY2" s="103"/>
      <c r="GNZ2" s="103"/>
      <c r="GOA2" s="103"/>
      <c r="GOB2" s="103"/>
      <c r="GOC2" s="103"/>
      <c r="GOD2" s="103"/>
      <c r="GOE2" s="103"/>
      <c r="GOF2" s="103"/>
      <c r="GOG2" s="103"/>
      <c r="GOH2" s="103"/>
      <c r="GOI2" s="103"/>
      <c r="GOJ2" s="103"/>
      <c r="GOK2" s="103"/>
      <c r="GOL2" s="103"/>
      <c r="GOM2" s="103"/>
      <c r="GON2" s="103"/>
      <c r="GOO2" s="103"/>
      <c r="GOP2" s="103"/>
      <c r="GOQ2" s="103"/>
      <c r="GOR2" s="103"/>
      <c r="GOS2" s="103"/>
      <c r="GOT2" s="103"/>
      <c r="GOU2" s="103"/>
      <c r="GOV2" s="103"/>
      <c r="GOW2" s="103"/>
      <c r="GOX2" s="103"/>
      <c r="GOY2" s="103"/>
      <c r="GOZ2" s="103"/>
      <c r="GPA2" s="103"/>
      <c r="GPB2" s="103"/>
      <c r="GPC2" s="103"/>
      <c r="GPD2" s="103"/>
      <c r="GPE2" s="103"/>
      <c r="GPF2" s="103"/>
      <c r="GPG2" s="103"/>
      <c r="GPH2" s="103"/>
      <c r="GPI2" s="103"/>
      <c r="GPJ2" s="103"/>
      <c r="GPK2" s="103"/>
      <c r="GPL2" s="103"/>
      <c r="GPM2" s="103"/>
      <c r="GPN2" s="103"/>
      <c r="GPO2" s="103"/>
      <c r="GPP2" s="103"/>
      <c r="GPQ2" s="103"/>
      <c r="GPR2" s="103"/>
      <c r="GPS2" s="103"/>
      <c r="GPT2" s="103"/>
      <c r="GPU2" s="103"/>
      <c r="GPV2" s="103"/>
      <c r="GPW2" s="103"/>
      <c r="GPX2" s="103"/>
      <c r="GPY2" s="103"/>
      <c r="GPZ2" s="103"/>
      <c r="GQA2" s="103"/>
      <c r="GQB2" s="103"/>
      <c r="GQC2" s="103"/>
      <c r="GQD2" s="103"/>
      <c r="GQE2" s="103"/>
      <c r="GQF2" s="103"/>
      <c r="GQG2" s="103"/>
      <c r="GQH2" s="103"/>
      <c r="GQI2" s="103"/>
      <c r="GQJ2" s="103"/>
      <c r="GQK2" s="103"/>
      <c r="GQL2" s="103"/>
      <c r="GQM2" s="103"/>
      <c r="GQN2" s="103"/>
      <c r="GQO2" s="103"/>
      <c r="GQP2" s="103"/>
      <c r="GQQ2" s="103"/>
      <c r="GQR2" s="103"/>
      <c r="GQS2" s="103"/>
      <c r="GQT2" s="103"/>
      <c r="GQU2" s="103"/>
      <c r="GQV2" s="103"/>
      <c r="GQW2" s="103"/>
      <c r="GQX2" s="103"/>
      <c r="GQY2" s="103"/>
      <c r="GQZ2" s="103"/>
      <c r="GRA2" s="103"/>
      <c r="GRB2" s="103"/>
      <c r="GRC2" s="103"/>
      <c r="GRD2" s="103"/>
      <c r="GRE2" s="103"/>
      <c r="GRF2" s="103"/>
      <c r="GRG2" s="103"/>
      <c r="GRH2" s="103"/>
      <c r="GRI2" s="103"/>
      <c r="GRJ2" s="103"/>
      <c r="GRK2" s="103"/>
      <c r="GRL2" s="103"/>
      <c r="GRM2" s="103"/>
      <c r="GRN2" s="103"/>
      <c r="GRO2" s="103"/>
      <c r="GRP2" s="103"/>
      <c r="GRQ2" s="103"/>
      <c r="GRR2" s="103"/>
      <c r="GRS2" s="103"/>
      <c r="GRT2" s="103"/>
      <c r="GRU2" s="103"/>
      <c r="GRV2" s="103"/>
      <c r="GRW2" s="103"/>
      <c r="GRX2" s="103"/>
      <c r="GRY2" s="103"/>
      <c r="GRZ2" s="103"/>
      <c r="GSA2" s="103"/>
      <c r="GSB2" s="103"/>
      <c r="GSC2" s="103"/>
      <c r="GSD2" s="103"/>
      <c r="GSE2" s="103"/>
      <c r="GSF2" s="103"/>
      <c r="GSG2" s="103"/>
      <c r="GSH2" s="103"/>
      <c r="GSI2" s="103"/>
      <c r="GSJ2" s="103"/>
      <c r="GSK2" s="103"/>
      <c r="GSL2" s="103"/>
      <c r="GSM2" s="103"/>
      <c r="GSN2" s="103"/>
      <c r="GSO2" s="103"/>
      <c r="GSP2" s="103"/>
      <c r="GSQ2" s="103"/>
      <c r="GSR2" s="103"/>
      <c r="GSS2" s="103"/>
      <c r="GST2" s="103"/>
      <c r="GSU2" s="103"/>
      <c r="GSV2" s="103"/>
      <c r="GSW2" s="103"/>
      <c r="GSX2" s="103"/>
      <c r="GSY2" s="103"/>
      <c r="GSZ2" s="103"/>
      <c r="GTA2" s="103"/>
      <c r="GTB2" s="103"/>
      <c r="GTC2" s="103"/>
      <c r="GTD2" s="103"/>
      <c r="GTE2" s="103"/>
      <c r="GTF2" s="103"/>
      <c r="GTG2" s="103"/>
      <c r="GTH2" s="103"/>
      <c r="GTI2" s="103"/>
      <c r="GTJ2" s="103"/>
      <c r="GTK2" s="103"/>
      <c r="GTL2" s="103"/>
      <c r="GTM2" s="103"/>
      <c r="GTN2" s="103"/>
      <c r="GTO2" s="103"/>
      <c r="GTP2" s="103"/>
      <c r="GTQ2" s="103"/>
      <c r="GTR2" s="103"/>
      <c r="GTS2" s="103"/>
      <c r="GTT2" s="103"/>
      <c r="GTU2" s="103"/>
      <c r="GTV2" s="103"/>
      <c r="GTW2" s="103"/>
      <c r="GTX2" s="103"/>
      <c r="GTY2" s="103"/>
      <c r="GTZ2" s="103"/>
      <c r="GUA2" s="103"/>
      <c r="GUB2" s="103"/>
      <c r="GUC2" s="103"/>
      <c r="GUD2" s="103"/>
      <c r="GUE2" s="103"/>
      <c r="GUF2" s="103"/>
      <c r="GUG2" s="103"/>
      <c r="GUH2" s="103"/>
      <c r="GUI2" s="103"/>
      <c r="GUJ2" s="103"/>
      <c r="GUK2" s="103"/>
      <c r="GUL2" s="103"/>
      <c r="GUM2" s="103"/>
      <c r="GUN2" s="103"/>
      <c r="GUO2" s="103"/>
      <c r="GUP2" s="103"/>
      <c r="GUQ2" s="103"/>
      <c r="GUR2" s="103"/>
      <c r="GUS2" s="103"/>
      <c r="GUT2" s="103"/>
      <c r="GUU2" s="103"/>
      <c r="GUV2" s="103"/>
      <c r="GUW2" s="103"/>
      <c r="GUX2" s="103"/>
      <c r="GUY2" s="103"/>
      <c r="GUZ2" s="103"/>
      <c r="GVA2" s="103"/>
      <c r="GVB2" s="103"/>
      <c r="GVC2" s="103"/>
      <c r="GVD2" s="103"/>
      <c r="GVE2" s="103"/>
      <c r="GVF2" s="103"/>
      <c r="GVG2" s="103"/>
      <c r="GVH2" s="103"/>
      <c r="GVI2" s="103"/>
      <c r="GVJ2" s="103"/>
      <c r="GVK2" s="103"/>
      <c r="GVL2" s="103"/>
      <c r="GVM2" s="103"/>
      <c r="GVN2" s="103"/>
      <c r="GVO2" s="103"/>
      <c r="GVP2" s="103"/>
      <c r="GVQ2" s="103"/>
      <c r="GVR2" s="103"/>
      <c r="GVS2" s="103"/>
      <c r="GVT2" s="103"/>
      <c r="GVU2" s="103"/>
      <c r="GVV2" s="103"/>
      <c r="GVW2" s="103"/>
      <c r="GVX2" s="103"/>
      <c r="GVY2" s="103"/>
      <c r="GVZ2" s="103"/>
      <c r="GWA2" s="103"/>
      <c r="GWB2" s="103"/>
      <c r="GWC2" s="103"/>
      <c r="GWD2" s="103"/>
      <c r="GWE2" s="103"/>
      <c r="GWF2" s="103"/>
      <c r="GWG2" s="103"/>
      <c r="GWH2" s="103"/>
      <c r="GWI2" s="103"/>
      <c r="GWJ2" s="103"/>
      <c r="GWK2" s="103"/>
      <c r="GWL2" s="103"/>
      <c r="GWM2" s="103"/>
      <c r="GWN2" s="103"/>
      <c r="GWO2" s="103"/>
      <c r="GWP2" s="103"/>
      <c r="GWQ2" s="103"/>
      <c r="GWR2" s="103"/>
      <c r="GWS2" s="103"/>
      <c r="GWT2" s="103"/>
      <c r="GWU2" s="103"/>
      <c r="GWV2" s="103"/>
      <c r="GWW2" s="103"/>
      <c r="GWX2" s="103"/>
      <c r="GWY2" s="103"/>
      <c r="GWZ2" s="103"/>
      <c r="GXA2" s="103"/>
      <c r="GXB2" s="103"/>
      <c r="GXC2" s="103"/>
      <c r="GXD2" s="103"/>
      <c r="GXE2" s="103"/>
      <c r="GXF2" s="103"/>
      <c r="GXG2" s="103"/>
      <c r="GXH2" s="103"/>
      <c r="GXI2" s="103"/>
      <c r="GXJ2" s="103"/>
      <c r="GXK2" s="103"/>
      <c r="GXL2" s="103"/>
      <c r="GXM2" s="103"/>
      <c r="GXN2" s="103"/>
      <c r="GXO2" s="103"/>
      <c r="GXP2" s="103"/>
      <c r="GXQ2" s="103"/>
      <c r="GXR2" s="103"/>
      <c r="GXS2" s="103"/>
      <c r="GXT2" s="103"/>
      <c r="GXU2" s="103"/>
      <c r="GXV2" s="103"/>
      <c r="GXW2" s="103"/>
      <c r="GXX2" s="103"/>
      <c r="GXY2" s="103"/>
      <c r="GXZ2" s="103"/>
      <c r="GYA2" s="103"/>
      <c r="GYB2" s="103"/>
      <c r="GYC2" s="103"/>
      <c r="GYD2" s="103"/>
      <c r="GYE2" s="103"/>
      <c r="GYF2" s="103"/>
      <c r="GYG2" s="103"/>
      <c r="GYH2" s="103"/>
      <c r="GYI2" s="103"/>
      <c r="GYJ2" s="103"/>
      <c r="GYK2" s="103"/>
      <c r="GYL2" s="103"/>
      <c r="GYM2" s="103"/>
      <c r="GYN2" s="103"/>
      <c r="GYO2" s="103"/>
      <c r="GYP2" s="103"/>
      <c r="GYQ2" s="103"/>
      <c r="GYR2" s="103"/>
      <c r="GYS2" s="103"/>
      <c r="GYT2" s="103"/>
      <c r="GYU2" s="103"/>
      <c r="GYV2" s="103"/>
      <c r="GYW2" s="103"/>
      <c r="GYX2" s="103"/>
      <c r="GYY2" s="103"/>
      <c r="GYZ2" s="103"/>
      <c r="GZA2" s="103"/>
      <c r="GZB2" s="103"/>
      <c r="GZC2" s="103"/>
      <c r="GZD2" s="103"/>
      <c r="GZE2" s="103"/>
      <c r="GZF2" s="103"/>
      <c r="GZG2" s="103"/>
      <c r="GZH2" s="103"/>
      <c r="GZI2" s="103"/>
      <c r="GZJ2" s="103"/>
      <c r="GZK2" s="103"/>
      <c r="GZL2" s="103"/>
      <c r="GZM2" s="103"/>
      <c r="GZN2" s="103"/>
      <c r="GZO2" s="103"/>
      <c r="GZP2" s="103"/>
      <c r="GZQ2" s="103"/>
      <c r="GZR2" s="103"/>
      <c r="GZS2" s="103"/>
      <c r="GZT2" s="103"/>
      <c r="GZU2" s="103"/>
      <c r="GZV2" s="103"/>
      <c r="GZW2" s="103"/>
      <c r="GZX2" s="103"/>
      <c r="GZY2" s="103"/>
      <c r="GZZ2" s="103"/>
      <c r="HAA2" s="103"/>
      <c r="HAB2" s="103"/>
      <c r="HAC2" s="103"/>
      <c r="HAD2" s="103"/>
      <c r="HAE2" s="103"/>
      <c r="HAF2" s="103"/>
      <c r="HAG2" s="103"/>
      <c r="HAH2" s="103"/>
      <c r="HAI2" s="103"/>
      <c r="HAJ2" s="103"/>
      <c r="HAK2" s="103"/>
      <c r="HAL2" s="103"/>
      <c r="HAM2" s="103"/>
      <c r="HAN2" s="103"/>
      <c r="HAO2" s="103"/>
      <c r="HAP2" s="103"/>
      <c r="HAQ2" s="103"/>
      <c r="HAR2" s="103"/>
      <c r="HAS2" s="103"/>
      <c r="HAT2" s="103"/>
      <c r="HAU2" s="103"/>
      <c r="HAV2" s="103"/>
      <c r="HAW2" s="103"/>
      <c r="HAX2" s="103"/>
      <c r="HAY2" s="103"/>
      <c r="HAZ2" s="103"/>
      <c r="HBA2" s="103"/>
      <c r="HBB2" s="103"/>
      <c r="HBC2" s="103"/>
      <c r="HBD2" s="103"/>
      <c r="HBE2" s="103"/>
      <c r="HBF2" s="103"/>
      <c r="HBG2" s="103"/>
      <c r="HBH2" s="103"/>
      <c r="HBI2" s="103"/>
      <c r="HBJ2" s="103"/>
      <c r="HBK2" s="103"/>
      <c r="HBL2" s="103"/>
      <c r="HBM2" s="103"/>
      <c r="HBN2" s="103"/>
      <c r="HBO2" s="103"/>
      <c r="HBP2" s="103"/>
      <c r="HBQ2" s="103"/>
      <c r="HBR2" s="103"/>
      <c r="HBS2" s="103"/>
      <c r="HBT2" s="103"/>
      <c r="HBU2" s="103"/>
      <c r="HBV2" s="103"/>
      <c r="HBW2" s="103"/>
      <c r="HBX2" s="103"/>
      <c r="HBY2" s="103"/>
      <c r="HBZ2" s="103"/>
      <c r="HCA2" s="103"/>
      <c r="HCB2" s="103"/>
      <c r="HCC2" s="103"/>
      <c r="HCD2" s="103"/>
      <c r="HCE2" s="103"/>
      <c r="HCF2" s="103"/>
      <c r="HCG2" s="103"/>
      <c r="HCH2" s="103"/>
      <c r="HCI2" s="103"/>
      <c r="HCJ2" s="103"/>
      <c r="HCK2" s="103"/>
      <c r="HCL2" s="103"/>
      <c r="HCM2" s="103"/>
      <c r="HCN2" s="103"/>
      <c r="HCO2" s="103"/>
      <c r="HCP2" s="103"/>
      <c r="HCQ2" s="103"/>
      <c r="HCR2" s="103"/>
      <c r="HCS2" s="103"/>
      <c r="HCT2" s="103"/>
      <c r="HCU2" s="103"/>
      <c r="HCV2" s="103"/>
      <c r="HCW2" s="103"/>
      <c r="HCX2" s="103"/>
      <c r="HCY2" s="103"/>
      <c r="HCZ2" s="103"/>
      <c r="HDA2" s="103"/>
      <c r="HDB2" s="103"/>
      <c r="HDC2" s="103"/>
      <c r="HDD2" s="103"/>
      <c r="HDE2" s="103"/>
      <c r="HDF2" s="103"/>
      <c r="HDG2" s="103"/>
      <c r="HDH2" s="103"/>
      <c r="HDI2" s="103"/>
      <c r="HDJ2" s="103"/>
      <c r="HDK2" s="103"/>
      <c r="HDL2" s="103"/>
      <c r="HDM2" s="103"/>
      <c r="HDN2" s="103"/>
      <c r="HDO2" s="103"/>
      <c r="HDP2" s="103"/>
      <c r="HDQ2" s="103"/>
      <c r="HDR2" s="103"/>
      <c r="HDS2" s="103"/>
      <c r="HDT2" s="103"/>
      <c r="HDU2" s="103"/>
      <c r="HDV2" s="103"/>
      <c r="HDW2" s="103"/>
      <c r="HDX2" s="103"/>
      <c r="HDY2" s="103"/>
      <c r="HDZ2" s="103"/>
      <c r="HEA2" s="103"/>
      <c r="HEB2" s="103"/>
      <c r="HEC2" s="103"/>
      <c r="HED2" s="103"/>
      <c r="HEE2" s="103"/>
      <c r="HEF2" s="103"/>
      <c r="HEG2" s="103"/>
      <c r="HEH2" s="103"/>
      <c r="HEI2" s="103"/>
      <c r="HEJ2" s="103"/>
      <c r="HEK2" s="103"/>
      <c r="HEL2" s="103"/>
      <c r="HEM2" s="103"/>
      <c r="HEN2" s="103"/>
      <c r="HEO2" s="103"/>
      <c r="HEP2" s="103"/>
      <c r="HEQ2" s="103"/>
      <c r="HER2" s="103"/>
      <c r="HES2" s="103"/>
      <c r="HET2" s="103"/>
      <c r="HEU2" s="103"/>
      <c r="HEV2" s="103"/>
      <c r="HEW2" s="103"/>
      <c r="HEX2" s="103"/>
      <c r="HEY2" s="103"/>
      <c r="HEZ2" s="103"/>
      <c r="HFA2" s="103"/>
      <c r="HFB2" s="103"/>
      <c r="HFC2" s="103"/>
      <c r="HFD2" s="103"/>
      <c r="HFE2" s="103"/>
      <c r="HFF2" s="103"/>
      <c r="HFG2" s="103"/>
      <c r="HFH2" s="103"/>
      <c r="HFI2" s="103"/>
      <c r="HFJ2" s="103"/>
      <c r="HFK2" s="103"/>
      <c r="HFL2" s="103"/>
      <c r="HFM2" s="103"/>
      <c r="HFN2" s="103"/>
      <c r="HFO2" s="103"/>
      <c r="HFP2" s="103"/>
      <c r="HFQ2" s="103"/>
      <c r="HFR2" s="103"/>
      <c r="HFS2" s="103"/>
      <c r="HFT2" s="103"/>
      <c r="HFU2" s="103"/>
      <c r="HFV2" s="103"/>
      <c r="HFW2" s="103"/>
      <c r="HFX2" s="103"/>
      <c r="HFY2" s="103"/>
      <c r="HFZ2" s="103"/>
      <c r="HGA2" s="103"/>
      <c r="HGB2" s="103"/>
      <c r="HGC2" s="103"/>
      <c r="HGD2" s="103"/>
      <c r="HGE2" s="103"/>
      <c r="HGF2" s="103"/>
      <c r="HGG2" s="103"/>
      <c r="HGH2" s="103"/>
      <c r="HGI2" s="103"/>
      <c r="HGJ2" s="103"/>
      <c r="HGK2" s="103"/>
      <c r="HGL2" s="103"/>
      <c r="HGM2" s="103"/>
      <c r="HGN2" s="103"/>
      <c r="HGO2" s="103"/>
      <c r="HGP2" s="103"/>
      <c r="HGQ2" s="103"/>
      <c r="HGR2" s="103"/>
      <c r="HGS2" s="103"/>
      <c r="HGT2" s="103"/>
      <c r="HGU2" s="103"/>
      <c r="HGV2" s="103"/>
      <c r="HGW2" s="103"/>
      <c r="HGX2" s="103"/>
      <c r="HGY2" s="103"/>
      <c r="HGZ2" s="103"/>
      <c r="HHA2" s="103"/>
      <c r="HHB2" s="103"/>
      <c r="HHC2" s="103"/>
      <c r="HHD2" s="103"/>
      <c r="HHE2" s="103"/>
      <c r="HHF2" s="103"/>
      <c r="HHG2" s="103"/>
      <c r="HHH2" s="103"/>
      <c r="HHI2" s="103"/>
      <c r="HHJ2" s="103"/>
      <c r="HHK2" s="103"/>
      <c r="HHL2" s="103"/>
      <c r="HHM2" s="103"/>
      <c r="HHN2" s="103"/>
      <c r="HHO2" s="103"/>
      <c r="HHP2" s="103"/>
      <c r="HHQ2" s="103"/>
      <c r="HHR2" s="103"/>
      <c r="HHS2" s="103"/>
      <c r="HHT2" s="103"/>
      <c r="HHU2" s="103"/>
      <c r="HHV2" s="103"/>
      <c r="HHW2" s="103"/>
      <c r="HHX2" s="103"/>
      <c r="HHY2" s="103"/>
      <c r="HHZ2" s="103"/>
      <c r="HIA2" s="103"/>
      <c r="HIB2" s="103"/>
      <c r="HIC2" s="103"/>
      <c r="HID2" s="103"/>
      <c r="HIE2" s="103"/>
      <c r="HIF2" s="103"/>
      <c r="HIG2" s="103"/>
      <c r="HIH2" s="103"/>
      <c r="HII2" s="103"/>
      <c r="HIJ2" s="103"/>
      <c r="HIK2" s="103"/>
      <c r="HIL2" s="103"/>
      <c r="HIM2" s="103"/>
      <c r="HIN2" s="103"/>
      <c r="HIO2" s="103"/>
      <c r="HIP2" s="103"/>
      <c r="HIQ2" s="103"/>
      <c r="HIR2" s="103"/>
      <c r="HIS2" s="103"/>
      <c r="HIT2" s="103"/>
      <c r="HIU2" s="103"/>
      <c r="HIV2" s="103"/>
      <c r="HIW2" s="103"/>
      <c r="HIX2" s="103"/>
      <c r="HIY2" s="103"/>
      <c r="HIZ2" s="103"/>
      <c r="HJA2" s="103"/>
      <c r="HJB2" s="103"/>
      <c r="HJC2" s="103"/>
      <c r="HJD2" s="103"/>
      <c r="HJE2" s="103"/>
      <c r="HJF2" s="103"/>
      <c r="HJG2" s="103"/>
      <c r="HJH2" s="103"/>
      <c r="HJI2" s="103"/>
      <c r="HJJ2" s="103"/>
      <c r="HJK2" s="103"/>
      <c r="HJL2" s="103"/>
      <c r="HJM2" s="103"/>
      <c r="HJN2" s="103"/>
      <c r="HJO2" s="103"/>
      <c r="HJP2" s="103"/>
      <c r="HJQ2" s="103"/>
      <c r="HJR2" s="103"/>
      <c r="HJS2" s="103"/>
      <c r="HJT2" s="103"/>
      <c r="HJU2" s="103"/>
      <c r="HJV2" s="103"/>
      <c r="HJW2" s="103"/>
      <c r="HJX2" s="103"/>
      <c r="HJY2" s="103"/>
      <c r="HJZ2" s="103"/>
      <c r="HKA2" s="103"/>
      <c r="HKB2" s="103"/>
      <c r="HKC2" s="103"/>
      <c r="HKD2" s="103"/>
      <c r="HKE2" s="103"/>
      <c r="HKF2" s="103"/>
      <c r="HKG2" s="103"/>
      <c r="HKH2" s="103"/>
      <c r="HKI2" s="103"/>
      <c r="HKJ2" s="103"/>
      <c r="HKK2" s="103"/>
      <c r="HKL2" s="103"/>
      <c r="HKM2" s="103"/>
      <c r="HKN2" s="103"/>
      <c r="HKO2" s="103"/>
      <c r="HKP2" s="103"/>
      <c r="HKQ2" s="103"/>
      <c r="HKR2" s="103"/>
      <c r="HKS2" s="103"/>
      <c r="HKT2" s="103"/>
      <c r="HKU2" s="103"/>
      <c r="HKV2" s="103"/>
      <c r="HKW2" s="103"/>
      <c r="HKX2" s="103"/>
      <c r="HKY2" s="103"/>
      <c r="HKZ2" s="103"/>
      <c r="HLA2" s="103"/>
      <c r="HLB2" s="103"/>
      <c r="HLC2" s="103"/>
      <c r="HLD2" s="103"/>
      <c r="HLE2" s="103"/>
      <c r="HLF2" s="103"/>
      <c r="HLG2" s="103"/>
      <c r="HLH2" s="103"/>
      <c r="HLI2" s="103"/>
      <c r="HLJ2" s="103"/>
      <c r="HLK2" s="103"/>
      <c r="HLL2" s="103"/>
      <c r="HLM2" s="103"/>
      <c r="HLN2" s="103"/>
      <c r="HLO2" s="103"/>
      <c r="HLP2" s="103"/>
      <c r="HLQ2" s="103"/>
      <c r="HLR2" s="103"/>
      <c r="HLS2" s="103"/>
      <c r="HLT2" s="103"/>
      <c r="HLU2" s="103"/>
      <c r="HLV2" s="103"/>
      <c r="HLW2" s="103"/>
      <c r="HLX2" s="103"/>
      <c r="HLY2" s="103"/>
      <c r="HLZ2" s="103"/>
      <c r="HMA2" s="103"/>
      <c r="HMB2" s="103"/>
      <c r="HMC2" s="103"/>
      <c r="HMD2" s="103"/>
      <c r="HME2" s="103"/>
      <c r="HMF2" s="103"/>
      <c r="HMG2" s="103"/>
      <c r="HMH2" s="103"/>
      <c r="HMI2" s="103"/>
      <c r="HMJ2" s="103"/>
      <c r="HMK2" s="103"/>
      <c r="HML2" s="103"/>
      <c r="HMM2" s="103"/>
      <c r="HMN2" s="103"/>
      <c r="HMO2" s="103"/>
      <c r="HMP2" s="103"/>
      <c r="HMQ2" s="103"/>
      <c r="HMR2" s="103"/>
      <c r="HMS2" s="103"/>
      <c r="HMT2" s="103"/>
      <c r="HMU2" s="103"/>
      <c r="HMV2" s="103"/>
      <c r="HMW2" s="103"/>
      <c r="HMX2" s="103"/>
      <c r="HMY2" s="103"/>
      <c r="HMZ2" s="103"/>
      <c r="HNA2" s="103"/>
      <c r="HNB2" s="103"/>
      <c r="HNC2" s="103"/>
      <c r="HND2" s="103"/>
      <c r="HNE2" s="103"/>
      <c r="HNF2" s="103"/>
      <c r="HNG2" s="103"/>
      <c r="HNH2" s="103"/>
      <c r="HNI2" s="103"/>
      <c r="HNJ2" s="103"/>
      <c r="HNK2" s="103"/>
      <c r="HNL2" s="103"/>
      <c r="HNM2" s="103"/>
      <c r="HNN2" s="103"/>
      <c r="HNO2" s="103"/>
      <c r="HNP2" s="103"/>
      <c r="HNQ2" s="103"/>
      <c r="HNR2" s="103"/>
      <c r="HNS2" s="103"/>
      <c r="HNT2" s="103"/>
      <c r="HNU2" s="103"/>
      <c r="HNV2" s="103"/>
      <c r="HNW2" s="103"/>
      <c r="HNX2" s="103"/>
      <c r="HNY2" s="103"/>
      <c r="HNZ2" s="103"/>
      <c r="HOA2" s="103"/>
      <c r="HOB2" s="103"/>
      <c r="HOC2" s="103"/>
      <c r="HOD2" s="103"/>
      <c r="HOE2" s="103"/>
      <c r="HOF2" s="103"/>
      <c r="HOG2" s="103"/>
      <c r="HOH2" s="103"/>
      <c r="HOI2" s="103"/>
      <c r="HOJ2" s="103"/>
      <c r="HOK2" s="103"/>
      <c r="HOL2" s="103"/>
      <c r="HOM2" s="103"/>
      <c r="HON2" s="103"/>
      <c r="HOO2" s="103"/>
      <c r="HOP2" s="103"/>
      <c r="HOQ2" s="103"/>
      <c r="HOR2" s="103"/>
      <c r="HOS2" s="103"/>
      <c r="HOT2" s="103"/>
      <c r="HOU2" s="103"/>
      <c r="HOV2" s="103"/>
      <c r="HOW2" s="103"/>
      <c r="HOX2" s="103"/>
      <c r="HOY2" s="103"/>
      <c r="HOZ2" s="103"/>
      <c r="HPA2" s="103"/>
      <c r="HPB2" s="103"/>
      <c r="HPC2" s="103"/>
      <c r="HPD2" s="103"/>
      <c r="HPE2" s="103"/>
      <c r="HPF2" s="103"/>
      <c r="HPG2" s="103"/>
      <c r="HPH2" s="103"/>
      <c r="HPI2" s="103"/>
      <c r="HPJ2" s="103"/>
      <c r="HPK2" s="103"/>
      <c r="HPL2" s="103"/>
      <c r="HPM2" s="103"/>
      <c r="HPN2" s="103"/>
      <c r="HPO2" s="103"/>
      <c r="HPP2" s="103"/>
      <c r="HPQ2" s="103"/>
      <c r="HPR2" s="103"/>
      <c r="HPS2" s="103"/>
      <c r="HPT2" s="103"/>
      <c r="HPU2" s="103"/>
      <c r="HPV2" s="103"/>
      <c r="HPW2" s="103"/>
      <c r="HPX2" s="103"/>
      <c r="HPY2" s="103"/>
      <c r="HPZ2" s="103"/>
      <c r="HQA2" s="103"/>
      <c r="HQB2" s="103"/>
      <c r="HQC2" s="103"/>
      <c r="HQD2" s="103"/>
      <c r="HQE2" s="103"/>
      <c r="HQF2" s="103"/>
      <c r="HQG2" s="103"/>
      <c r="HQH2" s="103"/>
      <c r="HQI2" s="103"/>
      <c r="HQJ2" s="103"/>
      <c r="HQK2" s="103"/>
      <c r="HQL2" s="103"/>
      <c r="HQM2" s="103"/>
      <c r="HQN2" s="103"/>
      <c r="HQO2" s="103"/>
      <c r="HQP2" s="103"/>
      <c r="HQQ2" s="103"/>
      <c r="HQR2" s="103"/>
      <c r="HQS2" s="103"/>
      <c r="HQT2" s="103"/>
      <c r="HQU2" s="103"/>
      <c r="HQV2" s="103"/>
      <c r="HQW2" s="103"/>
      <c r="HQX2" s="103"/>
      <c r="HQY2" s="103"/>
      <c r="HQZ2" s="103"/>
      <c r="HRA2" s="103"/>
      <c r="HRB2" s="103"/>
      <c r="HRC2" s="103"/>
      <c r="HRD2" s="103"/>
      <c r="HRE2" s="103"/>
      <c r="HRF2" s="103"/>
      <c r="HRG2" s="103"/>
      <c r="HRH2" s="103"/>
      <c r="HRI2" s="103"/>
      <c r="HRJ2" s="103"/>
      <c r="HRK2" s="103"/>
      <c r="HRL2" s="103"/>
      <c r="HRM2" s="103"/>
      <c r="HRN2" s="103"/>
      <c r="HRO2" s="103"/>
      <c r="HRP2" s="103"/>
      <c r="HRQ2" s="103"/>
      <c r="HRR2" s="103"/>
      <c r="HRS2" s="103"/>
      <c r="HRT2" s="103"/>
      <c r="HRU2" s="103"/>
      <c r="HRV2" s="103"/>
      <c r="HRW2" s="103"/>
      <c r="HRX2" s="103"/>
      <c r="HRY2" s="103"/>
      <c r="HRZ2" s="103"/>
      <c r="HSA2" s="103"/>
      <c r="HSB2" s="103"/>
      <c r="HSC2" s="103"/>
      <c r="HSD2" s="103"/>
      <c r="HSE2" s="103"/>
      <c r="HSF2" s="103"/>
      <c r="HSG2" s="103"/>
      <c r="HSH2" s="103"/>
      <c r="HSI2" s="103"/>
      <c r="HSJ2" s="103"/>
      <c r="HSK2" s="103"/>
      <c r="HSL2" s="103"/>
      <c r="HSM2" s="103"/>
      <c r="HSN2" s="103"/>
      <c r="HSO2" s="103"/>
      <c r="HSP2" s="103"/>
      <c r="HSQ2" s="103"/>
      <c r="HSR2" s="103"/>
      <c r="HSS2" s="103"/>
      <c r="HST2" s="103"/>
      <c r="HSU2" s="103"/>
      <c r="HSV2" s="103"/>
      <c r="HSW2" s="103"/>
      <c r="HSX2" s="103"/>
      <c r="HSY2" s="103"/>
      <c r="HSZ2" s="103"/>
      <c r="HTA2" s="103"/>
      <c r="HTB2" s="103"/>
      <c r="HTC2" s="103"/>
      <c r="HTD2" s="103"/>
      <c r="HTE2" s="103"/>
      <c r="HTF2" s="103"/>
      <c r="HTG2" s="103"/>
      <c r="HTH2" s="103"/>
      <c r="HTI2" s="103"/>
      <c r="HTJ2" s="103"/>
      <c r="HTK2" s="103"/>
      <c r="HTL2" s="103"/>
      <c r="HTM2" s="103"/>
      <c r="HTN2" s="103"/>
      <c r="HTO2" s="103"/>
      <c r="HTP2" s="103"/>
      <c r="HTQ2" s="103"/>
      <c r="HTR2" s="103"/>
      <c r="HTS2" s="103"/>
      <c r="HTT2" s="103"/>
      <c r="HTU2" s="103"/>
      <c r="HTV2" s="103"/>
      <c r="HTW2" s="103"/>
      <c r="HTX2" s="103"/>
      <c r="HTY2" s="103"/>
      <c r="HTZ2" s="103"/>
      <c r="HUA2" s="103"/>
      <c r="HUB2" s="103"/>
      <c r="HUC2" s="103"/>
      <c r="HUD2" s="103"/>
      <c r="HUE2" s="103"/>
      <c r="HUF2" s="103"/>
      <c r="HUG2" s="103"/>
      <c r="HUH2" s="103"/>
      <c r="HUI2" s="103"/>
      <c r="HUJ2" s="103"/>
      <c r="HUK2" s="103"/>
      <c r="HUL2" s="103"/>
      <c r="HUM2" s="103"/>
      <c r="HUN2" s="103"/>
      <c r="HUO2" s="103"/>
      <c r="HUP2" s="103"/>
      <c r="HUQ2" s="103"/>
      <c r="HUR2" s="103"/>
      <c r="HUS2" s="103"/>
      <c r="HUT2" s="103"/>
      <c r="HUU2" s="103"/>
      <c r="HUV2" s="103"/>
      <c r="HUW2" s="103"/>
      <c r="HUX2" s="103"/>
      <c r="HUY2" s="103"/>
      <c r="HUZ2" s="103"/>
      <c r="HVA2" s="103"/>
      <c r="HVB2" s="103"/>
      <c r="HVC2" s="103"/>
      <c r="HVD2" s="103"/>
      <c r="HVE2" s="103"/>
      <c r="HVF2" s="103"/>
      <c r="HVG2" s="103"/>
      <c r="HVH2" s="103"/>
      <c r="HVI2" s="103"/>
      <c r="HVJ2" s="103"/>
      <c r="HVK2" s="103"/>
      <c r="HVL2" s="103"/>
      <c r="HVM2" s="103"/>
      <c r="HVN2" s="103"/>
      <c r="HVO2" s="103"/>
      <c r="HVP2" s="103"/>
      <c r="HVQ2" s="103"/>
      <c r="HVR2" s="103"/>
      <c r="HVS2" s="103"/>
      <c r="HVT2" s="103"/>
      <c r="HVU2" s="103"/>
      <c r="HVV2" s="103"/>
      <c r="HVW2" s="103"/>
      <c r="HVX2" s="103"/>
      <c r="HVY2" s="103"/>
      <c r="HVZ2" s="103"/>
      <c r="HWA2" s="103"/>
      <c r="HWB2" s="103"/>
      <c r="HWC2" s="103"/>
      <c r="HWD2" s="103"/>
      <c r="HWE2" s="103"/>
      <c r="HWF2" s="103"/>
      <c r="HWG2" s="103"/>
      <c r="HWH2" s="103"/>
      <c r="HWI2" s="103"/>
      <c r="HWJ2" s="103"/>
      <c r="HWK2" s="103"/>
      <c r="HWL2" s="103"/>
      <c r="HWM2" s="103"/>
      <c r="HWN2" s="103"/>
      <c r="HWO2" s="103"/>
      <c r="HWP2" s="103"/>
      <c r="HWQ2" s="103"/>
      <c r="HWR2" s="103"/>
      <c r="HWS2" s="103"/>
      <c r="HWT2" s="103"/>
      <c r="HWU2" s="103"/>
      <c r="HWV2" s="103"/>
      <c r="HWW2" s="103"/>
      <c r="HWX2" s="103"/>
      <c r="HWY2" s="103"/>
      <c r="HWZ2" s="103"/>
      <c r="HXA2" s="103"/>
      <c r="HXB2" s="103"/>
      <c r="HXC2" s="103"/>
      <c r="HXD2" s="103"/>
      <c r="HXE2" s="103"/>
      <c r="HXF2" s="103"/>
      <c r="HXG2" s="103"/>
      <c r="HXH2" s="103"/>
      <c r="HXI2" s="103"/>
      <c r="HXJ2" s="103"/>
      <c r="HXK2" s="103"/>
      <c r="HXL2" s="103"/>
      <c r="HXM2" s="103"/>
      <c r="HXN2" s="103"/>
      <c r="HXO2" s="103"/>
      <c r="HXP2" s="103"/>
      <c r="HXQ2" s="103"/>
      <c r="HXR2" s="103"/>
      <c r="HXS2" s="103"/>
      <c r="HXT2" s="103"/>
      <c r="HXU2" s="103"/>
      <c r="HXV2" s="103"/>
      <c r="HXW2" s="103"/>
      <c r="HXX2" s="103"/>
      <c r="HXY2" s="103"/>
      <c r="HXZ2" s="103"/>
      <c r="HYA2" s="103"/>
      <c r="HYB2" s="103"/>
      <c r="HYC2" s="103"/>
      <c r="HYD2" s="103"/>
      <c r="HYE2" s="103"/>
      <c r="HYF2" s="103"/>
      <c r="HYG2" s="103"/>
      <c r="HYH2" s="103"/>
      <c r="HYI2" s="103"/>
      <c r="HYJ2" s="103"/>
      <c r="HYK2" s="103"/>
      <c r="HYL2" s="103"/>
      <c r="HYM2" s="103"/>
      <c r="HYN2" s="103"/>
      <c r="HYO2" s="103"/>
      <c r="HYP2" s="103"/>
      <c r="HYQ2" s="103"/>
      <c r="HYR2" s="103"/>
      <c r="HYS2" s="103"/>
      <c r="HYT2" s="103"/>
      <c r="HYU2" s="103"/>
      <c r="HYV2" s="103"/>
      <c r="HYW2" s="103"/>
      <c r="HYX2" s="103"/>
      <c r="HYY2" s="103"/>
      <c r="HYZ2" s="103"/>
      <c r="HZA2" s="103"/>
      <c r="HZB2" s="103"/>
      <c r="HZC2" s="103"/>
      <c r="HZD2" s="103"/>
      <c r="HZE2" s="103"/>
      <c r="HZF2" s="103"/>
      <c r="HZG2" s="103"/>
      <c r="HZH2" s="103"/>
      <c r="HZI2" s="103"/>
      <c r="HZJ2" s="103"/>
      <c r="HZK2" s="103"/>
      <c r="HZL2" s="103"/>
      <c r="HZM2" s="103"/>
      <c r="HZN2" s="103"/>
      <c r="HZO2" s="103"/>
      <c r="HZP2" s="103"/>
      <c r="HZQ2" s="103"/>
      <c r="HZR2" s="103"/>
      <c r="HZS2" s="103"/>
      <c r="HZT2" s="103"/>
      <c r="HZU2" s="103"/>
      <c r="HZV2" s="103"/>
      <c r="HZW2" s="103"/>
      <c r="HZX2" s="103"/>
      <c r="HZY2" s="103"/>
      <c r="HZZ2" s="103"/>
      <c r="IAA2" s="103"/>
      <c r="IAB2" s="103"/>
      <c r="IAC2" s="103"/>
      <c r="IAD2" s="103"/>
      <c r="IAE2" s="103"/>
      <c r="IAF2" s="103"/>
      <c r="IAG2" s="103"/>
      <c r="IAH2" s="103"/>
      <c r="IAI2" s="103"/>
      <c r="IAJ2" s="103"/>
      <c r="IAK2" s="103"/>
      <c r="IAL2" s="103"/>
      <c r="IAM2" s="103"/>
      <c r="IAN2" s="103"/>
      <c r="IAO2" s="103"/>
      <c r="IAP2" s="103"/>
      <c r="IAQ2" s="103"/>
      <c r="IAR2" s="103"/>
      <c r="IAS2" s="103"/>
      <c r="IAT2" s="103"/>
      <c r="IAU2" s="103"/>
      <c r="IAV2" s="103"/>
      <c r="IAW2" s="103"/>
      <c r="IAX2" s="103"/>
      <c r="IAY2" s="103"/>
      <c r="IAZ2" s="103"/>
      <c r="IBA2" s="103"/>
      <c r="IBB2" s="103"/>
      <c r="IBC2" s="103"/>
      <c r="IBD2" s="103"/>
      <c r="IBE2" s="103"/>
      <c r="IBF2" s="103"/>
      <c r="IBG2" s="103"/>
      <c r="IBH2" s="103"/>
      <c r="IBI2" s="103"/>
      <c r="IBJ2" s="103"/>
      <c r="IBK2" s="103"/>
      <c r="IBL2" s="103"/>
      <c r="IBM2" s="103"/>
      <c r="IBN2" s="103"/>
      <c r="IBO2" s="103"/>
      <c r="IBP2" s="103"/>
      <c r="IBQ2" s="103"/>
      <c r="IBR2" s="103"/>
      <c r="IBS2" s="103"/>
      <c r="IBT2" s="103"/>
      <c r="IBU2" s="103"/>
      <c r="IBV2" s="103"/>
      <c r="IBW2" s="103"/>
      <c r="IBX2" s="103"/>
      <c r="IBY2" s="103"/>
      <c r="IBZ2" s="103"/>
      <c r="ICA2" s="103"/>
      <c r="ICB2" s="103"/>
      <c r="ICC2" s="103"/>
      <c r="ICD2" s="103"/>
      <c r="ICE2" s="103"/>
      <c r="ICF2" s="103"/>
      <c r="ICG2" s="103"/>
      <c r="ICH2" s="103"/>
      <c r="ICI2" s="103"/>
      <c r="ICJ2" s="103"/>
      <c r="ICK2" s="103"/>
      <c r="ICL2" s="103"/>
      <c r="ICM2" s="103"/>
      <c r="ICN2" s="103"/>
      <c r="ICO2" s="103"/>
      <c r="ICP2" s="103"/>
      <c r="ICQ2" s="103"/>
      <c r="ICR2" s="103"/>
      <c r="ICS2" s="103"/>
      <c r="ICT2" s="103"/>
      <c r="ICU2" s="103"/>
      <c r="ICV2" s="103"/>
      <c r="ICW2" s="103"/>
      <c r="ICX2" s="103"/>
      <c r="ICY2" s="103"/>
      <c r="ICZ2" s="103"/>
      <c r="IDA2" s="103"/>
      <c r="IDB2" s="103"/>
      <c r="IDC2" s="103"/>
      <c r="IDD2" s="103"/>
      <c r="IDE2" s="103"/>
      <c r="IDF2" s="103"/>
      <c r="IDG2" s="103"/>
      <c r="IDH2" s="103"/>
      <c r="IDI2" s="103"/>
      <c r="IDJ2" s="103"/>
      <c r="IDK2" s="103"/>
      <c r="IDL2" s="103"/>
      <c r="IDM2" s="103"/>
      <c r="IDN2" s="103"/>
      <c r="IDO2" s="103"/>
      <c r="IDP2" s="103"/>
      <c r="IDQ2" s="103"/>
      <c r="IDR2" s="103"/>
      <c r="IDS2" s="103"/>
      <c r="IDT2" s="103"/>
      <c r="IDU2" s="103"/>
      <c r="IDV2" s="103"/>
      <c r="IDW2" s="103"/>
      <c r="IDX2" s="103"/>
      <c r="IDY2" s="103"/>
      <c r="IDZ2" s="103"/>
      <c r="IEA2" s="103"/>
      <c r="IEB2" s="103"/>
      <c r="IEC2" s="103"/>
      <c r="IED2" s="103"/>
      <c r="IEE2" s="103"/>
      <c r="IEF2" s="103"/>
      <c r="IEG2" s="103"/>
      <c r="IEH2" s="103"/>
      <c r="IEI2" s="103"/>
      <c r="IEJ2" s="103"/>
      <c r="IEK2" s="103"/>
      <c r="IEL2" s="103"/>
      <c r="IEM2" s="103"/>
      <c r="IEN2" s="103"/>
      <c r="IEO2" s="103"/>
      <c r="IEP2" s="103"/>
      <c r="IEQ2" s="103"/>
      <c r="IER2" s="103"/>
      <c r="IES2" s="103"/>
      <c r="IET2" s="103"/>
      <c r="IEU2" s="103"/>
      <c r="IEV2" s="103"/>
      <c r="IEW2" s="103"/>
      <c r="IEX2" s="103"/>
      <c r="IEY2" s="103"/>
      <c r="IEZ2" s="103"/>
      <c r="IFA2" s="103"/>
      <c r="IFB2" s="103"/>
      <c r="IFC2" s="103"/>
      <c r="IFD2" s="103"/>
      <c r="IFE2" s="103"/>
      <c r="IFF2" s="103"/>
      <c r="IFG2" s="103"/>
      <c r="IFH2" s="103"/>
      <c r="IFI2" s="103"/>
      <c r="IFJ2" s="103"/>
      <c r="IFK2" s="103"/>
      <c r="IFL2" s="103"/>
      <c r="IFM2" s="103"/>
      <c r="IFN2" s="103"/>
      <c r="IFO2" s="103"/>
      <c r="IFP2" s="103"/>
      <c r="IFQ2" s="103"/>
      <c r="IFR2" s="103"/>
      <c r="IFS2" s="103"/>
      <c r="IFT2" s="103"/>
      <c r="IFU2" s="103"/>
      <c r="IFV2" s="103"/>
      <c r="IFW2" s="103"/>
      <c r="IFX2" s="103"/>
      <c r="IFY2" s="103"/>
      <c r="IFZ2" s="103"/>
      <c r="IGA2" s="103"/>
      <c r="IGB2" s="103"/>
      <c r="IGC2" s="103"/>
      <c r="IGD2" s="103"/>
      <c r="IGE2" s="103"/>
      <c r="IGF2" s="103"/>
      <c r="IGG2" s="103"/>
      <c r="IGH2" s="103"/>
      <c r="IGI2" s="103"/>
      <c r="IGJ2" s="103"/>
      <c r="IGK2" s="103"/>
      <c r="IGL2" s="103"/>
      <c r="IGM2" s="103"/>
      <c r="IGN2" s="103"/>
      <c r="IGO2" s="103"/>
      <c r="IGP2" s="103"/>
      <c r="IGQ2" s="103"/>
      <c r="IGR2" s="103"/>
      <c r="IGS2" s="103"/>
      <c r="IGT2" s="103"/>
      <c r="IGU2" s="103"/>
      <c r="IGV2" s="103"/>
      <c r="IGW2" s="103"/>
      <c r="IGX2" s="103"/>
      <c r="IGY2" s="103"/>
      <c r="IGZ2" s="103"/>
      <c r="IHA2" s="103"/>
      <c r="IHB2" s="103"/>
      <c r="IHC2" s="103"/>
      <c r="IHD2" s="103"/>
      <c r="IHE2" s="103"/>
      <c r="IHF2" s="103"/>
      <c r="IHG2" s="103"/>
      <c r="IHH2" s="103"/>
      <c r="IHI2" s="103"/>
      <c r="IHJ2" s="103"/>
      <c r="IHK2" s="103"/>
      <c r="IHL2" s="103"/>
      <c r="IHM2" s="103"/>
      <c r="IHN2" s="103"/>
      <c r="IHO2" s="103"/>
      <c r="IHP2" s="103"/>
      <c r="IHQ2" s="103"/>
      <c r="IHR2" s="103"/>
      <c r="IHS2" s="103"/>
      <c r="IHT2" s="103"/>
      <c r="IHU2" s="103"/>
      <c r="IHV2" s="103"/>
      <c r="IHW2" s="103"/>
      <c r="IHX2" s="103"/>
      <c r="IHY2" s="103"/>
      <c r="IHZ2" s="103"/>
      <c r="IIA2" s="103"/>
      <c r="IIB2" s="103"/>
      <c r="IIC2" s="103"/>
      <c r="IID2" s="103"/>
      <c r="IIE2" s="103"/>
      <c r="IIF2" s="103"/>
      <c r="IIG2" s="103"/>
      <c r="IIH2" s="103"/>
      <c r="III2" s="103"/>
      <c r="IIJ2" s="103"/>
      <c r="IIK2" s="103"/>
      <c r="IIL2" s="103"/>
      <c r="IIM2" s="103"/>
      <c r="IIN2" s="103"/>
      <c r="IIO2" s="103"/>
      <c r="IIP2" s="103"/>
      <c r="IIQ2" s="103"/>
      <c r="IIR2" s="103"/>
      <c r="IIS2" s="103"/>
      <c r="IIT2" s="103"/>
      <c r="IIU2" s="103"/>
      <c r="IIV2" s="103"/>
      <c r="IIW2" s="103"/>
      <c r="IIX2" s="103"/>
      <c r="IIY2" s="103"/>
      <c r="IIZ2" s="103"/>
      <c r="IJA2" s="103"/>
      <c r="IJB2" s="103"/>
      <c r="IJC2" s="103"/>
      <c r="IJD2" s="103"/>
      <c r="IJE2" s="103"/>
      <c r="IJF2" s="103"/>
      <c r="IJG2" s="103"/>
      <c r="IJH2" s="103"/>
      <c r="IJI2" s="103"/>
      <c r="IJJ2" s="103"/>
      <c r="IJK2" s="103"/>
      <c r="IJL2" s="103"/>
      <c r="IJM2" s="103"/>
      <c r="IJN2" s="103"/>
      <c r="IJO2" s="103"/>
      <c r="IJP2" s="103"/>
      <c r="IJQ2" s="103"/>
      <c r="IJR2" s="103"/>
      <c r="IJS2" s="103"/>
      <c r="IJT2" s="103"/>
      <c r="IJU2" s="103"/>
      <c r="IJV2" s="103"/>
      <c r="IJW2" s="103"/>
      <c r="IJX2" s="103"/>
      <c r="IJY2" s="103"/>
      <c r="IJZ2" s="103"/>
      <c r="IKA2" s="103"/>
      <c r="IKB2" s="103"/>
      <c r="IKC2" s="103"/>
      <c r="IKD2" s="103"/>
      <c r="IKE2" s="103"/>
      <c r="IKF2" s="103"/>
      <c r="IKG2" s="103"/>
      <c r="IKH2" s="103"/>
      <c r="IKI2" s="103"/>
      <c r="IKJ2" s="103"/>
      <c r="IKK2" s="103"/>
      <c r="IKL2" s="103"/>
      <c r="IKM2" s="103"/>
      <c r="IKN2" s="103"/>
      <c r="IKO2" s="103"/>
      <c r="IKP2" s="103"/>
      <c r="IKQ2" s="103"/>
      <c r="IKR2" s="103"/>
      <c r="IKS2" s="103"/>
      <c r="IKT2" s="103"/>
      <c r="IKU2" s="103"/>
      <c r="IKV2" s="103"/>
      <c r="IKW2" s="103"/>
      <c r="IKX2" s="103"/>
      <c r="IKY2" s="103"/>
      <c r="IKZ2" s="103"/>
      <c r="ILA2" s="103"/>
      <c r="ILB2" s="103"/>
      <c r="ILC2" s="103"/>
      <c r="ILD2" s="103"/>
      <c r="ILE2" s="103"/>
      <c r="ILF2" s="103"/>
      <c r="ILG2" s="103"/>
      <c r="ILH2" s="103"/>
      <c r="ILI2" s="103"/>
      <c r="ILJ2" s="103"/>
      <c r="ILK2" s="103"/>
      <c r="ILL2" s="103"/>
      <c r="ILM2" s="103"/>
      <c r="ILN2" s="103"/>
      <c r="ILO2" s="103"/>
      <c r="ILP2" s="103"/>
      <c r="ILQ2" s="103"/>
      <c r="ILR2" s="103"/>
      <c r="ILS2" s="103"/>
      <c r="ILT2" s="103"/>
      <c r="ILU2" s="103"/>
      <c r="ILV2" s="103"/>
      <c r="ILW2" s="103"/>
      <c r="ILX2" s="103"/>
      <c r="ILY2" s="103"/>
      <c r="ILZ2" s="103"/>
      <c r="IMA2" s="103"/>
      <c r="IMB2" s="103"/>
      <c r="IMC2" s="103"/>
      <c r="IMD2" s="103"/>
      <c r="IME2" s="103"/>
      <c r="IMF2" s="103"/>
      <c r="IMG2" s="103"/>
      <c r="IMH2" s="103"/>
      <c r="IMI2" s="103"/>
      <c r="IMJ2" s="103"/>
      <c r="IMK2" s="103"/>
      <c r="IML2" s="103"/>
      <c r="IMM2" s="103"/>
      <c r="IMN2" s="103"/>
      <c r="IMO2" s="103"/>
      <c r="IMP2" s="103"/>
      <c r="IMQ2" s="103"/>
      <c r="IMR2" s="103"/>
      <c r="IMS2" s="103"/>
      <c r="IMT2" s="103"/>
      <c r="IMU2" s="103"/>
      <c r="IMV2" s="103"/>
      <c r="IMW2" s="103"/>
      <c r="IMX2" s="103"/>
      <c r="IMY2" s="103"/>
      <c r="IMZ2" s="103"/>
      <c r="INA2" s="103"/>
      <c r="INB2" s="103"/>
      <c r="INC2" s="103"/>
      <c r="IND2" s="103"/>
      <c r="INE2" s="103"/>
      <c r="INF2" s="103"/>
      <c r="ING2" s="103"/>
      <c r="INH2" s="103"/>
      <c r="INI2" s="103"/>
      <c r="INJ2" s="103"/>
      <c r="INK2" s="103"/>
      <c r="INL2" s="103"/>
      <c r="INM2" s="103"/>
      <c r="INN2" s="103"/>
      <c r="INO2" s="103"/>
      <c r="INP2" s="103"/>
      <c r="INQ2" s="103"/>
      <c r="INR2" s="103"/>
      <c r="INS2" s="103"/>
      <c r="INT2" s="103"/>
      <c r="INU2" s="103"/>
      <c r="INV2" s="103"/>
      <c r="INW2" s="103"/>
      <c r="INX2" s="103"/>
      <c r="INY2" s="103"/>
      <c r="INZ2" s="103"/>
      <c r="IOA2" s="103"/>
      <c r="IOB2" s="103"/>
      <c r="IOC2" s="103"/>
      <c r="IOD2" s="103"/>
      <c r="IOE2" s="103"/>
      <c r="IOF2" s="103"/>
      <c r="IOG2" s="103"/>
      <c r="IOH2" s="103"/>
      <c r="IOI2" s="103"/>
      <c r="IOJ2" s="103"/>
      <c r="IOK2" s="103"/>
      <c r="IOL2" s="103"/>
      <c r="IOM2" s="103"/>
      <c r="ION2" s="103"/>
      <c r="IOO2" s="103"/>
      <c r="IOP2" s="103"/>
      <c r="IOQ2" s="103"/>
      <c r="IOR2" s="103"/>
      <c r="IOS2" s="103"/>
      <c r="IOT2" s="103"/>
      <c r="IOU2" s="103"/>
      <c r="IOV2" s="103"/>
      <c r="IOW2" s="103"/>
      <c r="IOX2" s="103"/>
      <c r="IOY2" s="103"/>
      <c r="IOZ2" s="103"/>
      <c r="IPA2" s="103"/>
      <c r="IPB2" s="103"/>
      <c r="IPC2" s="103"/>
      <c r="IPD2" s="103"/>
      <c r="IPE2" s="103"/>
      <c r="IPF2" s="103"/>
      <c r="IPG2" s="103"/>
      <c r="IPH2" s="103"/>
      <c r="IPI2" s="103"/>
      <c r="IPJ2" s="103"/>
      <c r="IPK2" s="103"/>
      <c r="IPL2" s="103"/>
      <c r="IPM2" s="103"/>
      <c r="IPN2" s="103"/>
      <c r="IPO2" s="103"/>
      <c r="IPP2" s="103"/>
      <c r="IPQ2" s="103"/>
      <c r="IPR2" s="103"/>
      <c r="IPS2" s="103"/>
      <c r="IPT2" s="103"/>
      <c r="IPU2" s="103"/>
      <c r="IPV2" s="103"/>
      <c r="IPW2" s="103"/>
      <c r="IPX2" s="103"/>
      <c r="IPY2" s="103"/>
      <c r="IPZ2" s="103"/>
      <c r="IQA2" s="103"/>
      <c r="IQB2" s="103"/>
      <c r="IQC2" s="103"/>
      <c r="IQD2" s="103"/>
      <c r="IQE2" s="103"/>
      <c r="IQF2" s="103"/>
      <c r="IQG2" s="103"/>
      <c r="IQH2" s="103"/>
      <c r="IQI2" s="103"/>
      <c r="IQJ2" s="103"/>
      <c r="IQK2" s="103"/>
      <c r="IQL2" s="103"/>
      <c r="IQM2" s="103"/>
      <c r="IQN2" s="103"/>
      <c r="IQO2" s="103"/>
      <c r="IQP2" s="103"/>
      <c r="IQQ2" s="103"/>
      <c r="IQR2" s="103"/>
      <c r="IQS2" s="103"/>
      <c r="IQT2" s="103"/>
      <c r="IQU2" s="103"/>
      <c r="IQV2" s="103"/>
      <c r="IQW2" s="103"/>
      <c r="IQX2" s="103"/>
      <c r="IQY2" s="103"/>
      <c r="IQZ2" s="103"/>
      <c r="IRA2" s="103"/>
      <c r="IRB2" s="103"/>
      <c r="IRC2" s="103"/>
      <c r="IRD2" s="103"/>
      <c r="IRE2" s="103"/>
      <c r="IRF2" s="103"/>
      <c r="IRG2" s="103"/>
      <c r="IRH2" s="103"/>
      <c r="IRI2" s="103"/>
      <c r="IRJ2" s="103"/>
      <c r="IRK2" s="103"/>
      <c r="IRL2" s="103"/>
      <c r="IRM2" s="103"/>
      <c r="IRN2" s="103"/>
      <c r="IRO2" s="103"/>
      <c r="IRP2" s="103"/>
      <c r="IRQ2" s="103"/>
      <c r="IRR2" s="103"/>
      <c r="IRS2" s="103"/>
      <c r="IRT2" s="103"/>
      <c r="IRU2" s="103"/>
      <c r="IRV2" s="103"/>
      <c r="IRW2" s="103"/>
      <c r="IRX2" s="103"/>
      <c r="IRY2" s="103"/>
      <c r="IRZ2" s="103"/>
      <c r="ISA2" s="103"/>
      <c r="ISB2" s="103"/>
      <c r="ISC2" s="103"/>
      <c r="ISD2" s="103"/>
      <c r="ISE2" s="103"/>
      <c r="ISF2" s="103"/>
      <c r="ISG2" s="103"/>
      <c r="ISH2" s="103"/>
      <c r="ISI2" s="103"/>
      <c r="ISJ2" s="103"/>
      <c r="ISK2" s="103"/>
      <c r="ISL2" s="103"/>
      <c r="ISM2" s="103"/>
      <c r="ISN2" s="103"/>
      <c r="ISO2" s="103"/>
      <c r="ISP2" s="103"/>
      <c r="ISQ2" s="103"/>
      <c r="ISR2" s="103"/>
      <c r="ISS2" s="103"/>
      <c r="IST2" s="103"/>
      <c r="ISU2" s="103"/>
      <c r="ISV2" s="103"/>
      <c r="ISW2" s="103"/>
      <c r="ISX2" s="103"/>
      <c r="ISY2" s="103"/>
      <c r="ISZ2" s="103"/>
      <c r="ITA2" s="103"/>
      <c r="ITB2" s="103"/>
      <c r="ITC2" s="103"/>
      <c r="ITD2" s="103"/>
      <c r="ITE2" s="103"/>
      <c r="ITF2" s="103"/>
      <c r="ITG2" s="103"/>
      <c r="ITH2" s="103"/>
      <c r="ITI2" s="103"/>
      <c r="ITJ2" s="103"/>
      <c r="ITK2" s="103"/>
      <c r="ITL2" s="103"/>
      <c r="ITM2" s="103"/>
      <c r="ITN2" s="103"/>
      <c r="ITO2" s="103"/>
      <c r="ITP2" s="103"/>
      <c r="ITQ2" s="103"/>
      <c r="ITR2" s="103"/>
      <c r="ITS2" s="103"/>
      <c r="ITT2" s="103"/>
      <c r="ITU2" s="103"/>
      <c r="ITV2" s="103"/>
      <c r="ITW2" s="103"/>
      <c r="ITX2" s="103"/>
      <c r="ITY2" s="103"/>
      <c r="ITZ2" s="103"/>
      <c r="IUA2" s="103"/>
      <c r="IUB2" s="103"/>
      <c r="IUC2" s="103"/>
      <c r="IUD2" s="103"/>
      <c r="IUE2" s="103"/>
      <c r="IUF2" s="103"/>
      <c r="IUG2" s="103"/>
      <c r="IUH2" s="103"/>
      <c r="IUI2" s="103"/>
      <c r="IUJ2" s="103"/>
      <c r="IUK2" s="103"/>
      <c r="IUL2" s="103"/>
      <c r="IUM2" s="103"/>
      <c r="IUN2" s="103"/>
      <c r="IUO2" s="103"/>
      <c r="IUP2" s="103"/>
      <c r="IUQ2" s="103"/>
      <c r="IUR2" s="103"/>
      <c r="IUS2" s="103"/>
      <c r="IUT2" s="103"/>
      <c r="IUU2" s="103"/>
      <c r="IUV2" s="103"/>
      <c r="IUW2" s="103"/>
      <c r="IUX2" s="103"/>
      <c r="IUY2" s="103"/>
      <c r="IUZ2" s="103"/>
      <c r="IVA2" s="103"/>
      <c r="IVB2" s="103"/>
      <c r="IVC2" s="103"/>
      <c r="IVD2" s="103"/>
      <c r="IVE2" s="103"/>
      <c r="IVF2" s="103"/>
      <c r="IVG2" s="103"/>
      <c r="IVH2" s="103"/>
      <c r="IVI2" s="103"/>
      <c r="IVJ2" s="103"/>
      <c r="IVK2" s="103"/>
      <c r="IVL2" s="103"/>
      <c r="IVM2" s="103"/>
      <c r="IVN2" s="103"/>
      <c r="IVO2" s="103"/>
      <c r="IVP2" s="103"/>
      <c r="IVQ2" s="103"/>
      <c r="IVR2" s="103"/>
      <c r="IVS2" s="103"/>
      <c r="IVT2" s="103"/>
      <c r="IVU2" s="103"/>
      <c r="IVV2" s="103"/>
      <c r="IVW2" s="103"/>
      <c r="IVX2" s="103"/>
      <c r="IVY2" s="103"/>
      <c r="IVZ2" s="103"/>
      <c r="IWA2" s="103"/>
      <c r="IWB2" s="103"/>
      <c r="IWC2" s="103"/>
      <c r="IWD2" s="103"/>
      <c r="IWE2" s="103"/>
      <c r="IWF2" s="103"/>
      <c r="IWG2" s="103"/>
      <c r="IWH2" s="103"/>
      <c r="IWI2" s="103"/>
      <c r="IWJ2" s="103"/>
      <c r="IWK2" s="103"/>
      <c r="IWL2" s="103"/>
      <c r="IWM2" s="103"/>
      <c r="IWN2" s="103"/>
      <c r="IWO2" s="103"/>
      <c r="IWP2" s="103"/>
      <c r="IWQ2" s="103"/>
      <c r="IWR2" s="103"/>
      <c r="IWS2" s="103"/>
      <c r="IWT2" s="103"/>
      <c r="IWU2" s="103"/>
      <c r="IWV2" s="103"/>
      <c r="IWW2" s="103"/>
      <c r="IWX2" s="103"/>
      <c r="IWY2" s="103"/>
      <c r="IWZ2" s="103"/>
      <c r="IXA2" s="103"/>
      <c r="IXB2" s="103"/>
      <c r="IXC2" s="103"/>
      <c r="IXD2" s="103"/>
      <c r="IXE2" s="103"/>
      <c r="IXF2" s="103"/>
      <c r="IXG2" s="103"/>
      <c r="IXH2" s="103"/>
      <c r="IXI2" s="103"/>
      <c r="IXJ2" s="103"/>
      <c r="IXK2" s="103"/>
      <c r="IXL2" s="103"/>
      <c r="IXM2" s="103"/>
      <c r="IXN2" s="103"/>
      <c r="IXO2" s="103"/>
      <c r="IXP2" s="103"/>
      <c r="IXQ2" s="103"/>
      <c r="IXR2" s="103"/>
      <c r="IXS2" s="103"/>
      <c r="IXT2" s="103"/>
      <c r="IXU2" s="103"/>
      <c r="IXV2" s="103"/>
      <c r="IXW2" s="103"/>
      <c r="IXX2" s="103"/>
      <c r="IXY2" s="103"/>
      <c r="IXZ2" s="103"/>
      <c r="IYA2" s="103"/>
      <c r="IYB2" s="103"/>
      <c r="IYC2" s="103"/>
      <c r="IYD2" s="103"/>
      <c r="IYE2" s="103"/>
      <c r="IYF2" s="103"/>
      <c r="IYG2" s="103"/>
      <c r="IYH2" s="103"/>
      <c r="IYI2" s="103"/>
      <c r="IYJ2" s="103"/>
      <c r="IYK2" s="103"/>
      <c r="IYL2" s="103"/>
      <c r="IYM2" s="103"/>
      <c r="IYN2" s="103"/>
      <c r="IYO2" s="103"/>
      <c r="IYP2" s="103"/>
      <c r="IYQ2" s="103"/>
      <c r="IYR2" s="103"/>
      <c r="IYS2" s="103"/>
      <c r="IYT2" s="103"/>
      <c r="IYU2" s="103"/>
      <c r="IYV2" s="103"/>
      <c r="IYW2" s="103"/>
      <c r="IYX2" s="103"/>
      <c r="IYY2" s="103"/>
      <c r="IYZ2" s="103"/>
      <c r="IZA2" s="103"/>
      <c r="IZB2" s="103"/>
      <c r="IZC2" s="103"/>
      <c r="IZD2" s="103"/>
      <c r="IZE2" s="103"/>
      <c r="IZF2" s="103"/>
      <c r="IZG2" s="103"/>
      <c r="IZH2" s="103"/>
      <c r="IZI2" s="103"/>
      <c r="IZJ2" s="103"/>
      <c r="IZK2" s="103"/>
      <c r="IZL2" s="103"/>
      <c r="IZM2" s="103"/>
      <c r="IZN2" s="103"/>
      <c r="IZO2" s="103"/>
      <c r="IZP2" s="103"/>
      <c r="IZQ2" s="103"/>
      <c r="IZR2" s="103"/>
      <c r="IZS2" s="103"/>
      <c r="IZT2" s="103"/>
      <c r="IZU2" s="103"/>
      <c r="IZV2" s="103"/>
      <c r="IZW2" s="103"/>
      <c r="IZX2" s="103"/>
      <c r="IZY2" s="103"/>
      <c r="IZZ2" s="103"/>
      <c r="JAA2" s="103"/>
      <c r="JAB2" s="103"/>
      <c r="JAC2" s="103"/>
      <c r="JAD2" s="103"/>
      <c r="JAE2" s="103"/>
      <c r="JAF2" s="103"/>
      <c r="JAG2" s="103"/>
      <c r="JAH2" s="103"/>
      <c r="JAI2" s="103"/>
      <c r="JAJ2" s="103"/>
      <c r="JAK2" s="103"/>
      <c r="JAL2" s="103"/>
      <c r="JAM2" s="103"/>
      <c r="JAN2" s="103"/>
      <c r="JAO2" s="103"/>
      <c r="JAP2" s="103"/>
      <c r="JAQ2" s="103"/>
      <c r="JAR2" s="103"/>
      <c r="JAS2" s="103"/>
      <c r="JAT2" s="103"/>
      <c r="JAU2" s="103"/>
      <c r="JAV2" s="103"/>
      <c r="JAW2" s="103"/>
      <c r="JAX2" s="103"/>
      <c r="JAY2" s="103"/>
      <c r="JAZ2" s="103"/>
      <c r="JBA2" s="103"/>
      <c r="JBB2" s="103"/>
      <c r="JBC2" s="103"/>
      <c r="JBD2" s="103"/>
      <c r="JBE2" s="103"/>
      <c r="JBF2" s="103"/>
      <c r="JBG2" s="103"/>
      <c r="JBH2" s="103"/>
      <c r="JBI2" s="103"/>
      <c r="JBJ2" s="103"/>
      <c r="JBK2" s="103"/>
      <c r="JBL2" s="103"/>
      <c r="JBM2" s="103"/>
      <c r="JBN2" s="103"/>
      <c r="JBO2" s="103"/>
      <c r="JBP2" s="103"/>
      <c r="JBQ2" s="103"/>
      <c r="JBR2" s="103"/>
      <c r="JBS2" s="103"/>
      <c r="JBT2" s="103"/>
      <c r="JBU2" s="103"/>
      <c r="JBV2" s="103"/>
      <c r="JBW2" s="103"/>
      <c r="JBX2" s="103"/>
      <c r="JBY2" s="103"/>
      <c r="JBZ2" s="103"/>
      <c r="JCA2" s="103"/>
      <c r="JCB2" s="103"/>
      <c r="JCC2" s="103"/>
      <c r="JCD2" s="103"/>
      <c r="JCE2" s="103"/>
      <c r="JCF2" s="103"/>
      <c r="JCG2" s="103"/>
      <c r="JCH2" s="103"/>
      <c r="JCI2" s="103"/>
      <c r="JCJ2" s="103"/>
      <c r="JCK2" s="103"/>
      <c r="JCL2" s="103"/>
      <c r="JCM2" s="103"/>
      <c r="JCN2" s="103"/>
      <c r="JCO2" s="103"/>
      <c r="JCP2" s="103"/>
      <c r="JCQ2" s="103"/>
      <c r="JCR2" s="103"/>
      <c r="JCS2" s="103"/>
      <c r="JCT2" s="103"/>
      <c r="JCU2" s="103"/>
      <c r="JCV2" s="103"/>
      <c r="JCW2" s="103"/>
      <c r="JCX2" s="103"/>
      <c r="JCY2" s="103"/>
      <c r="JCZ2" s="103"/>
      <c r="JDA2" s="103"/>
      <c r="JDB2" s="103"/>
      <c r="JDC2" s="103"/>
      <c r="JDD2" s="103"/>
      <c r="JDE2" s="103"/>
      <c r="JDF2" s="103"/>
      <c r="JDG2" s="103"/>
      <c r="JDH2" s="103"/>
      <c r="JDI2" s="103"/>
      <c r="JDJ2" s="103"/>
      <c r="JDK2" s="103"/>
      <c r="JDL2" s="103"/>
      <c r="JDM2" s="103"/>
      <c r="JDN2" s="103"/>
      <c r="JDO2" s="103"/>
      <c r="JDP2" s="103"/>
      <c r="JDQ2" s="103"/>
      <c r="JDR2" s="103"/>
      <c r="JDS2" s="103"/>
      <c r="JDT2" s="103"/>
      <c r="JDU2" s="103"/>
      <c r="JDV2" s="103"/>
      <c r="JDW2" s="103"/>
      <c r="JDX2" s="103"/>
      <c r="JDY2" s="103"/>
      <c r="JDZ2" s="103"/>
      <c r="JEA2" s="103"/>
      <c r="JEB2" s="103"/>
      <c r="JEC2" s="103"/>
      <c r="JED2" s="103"/>
      <c r="JEE2" s="103"/>
      <c r="JEF2" s="103"/>
      <c r="JEG2" s="103"/>
      <c r="JEH2" s="103"/>
      <c r="JEI2" s="103"/>
      <c r="JEJ2" s="103"/>
      <c r="JEK2" s="103"/>
      <c r="JEL2" s="103"/>
      <c r="JEM2" s="103"/>
      <c r="JEN2" s="103"/>
      <c r="JEO2" s="103"/>
      <c r="JEP2" s="103"/>
      <c r="JEQ2" s="103"/>
      <c r="JER2" s="103"/>
      <c r="JES2" s="103"/>
      <c r="JET2" s="103"/>
      <c r="JEU2" s="103"/>
      <c r="JEV2" s="103"/>
      <c r="JEW2" s="103"/>
      <c r="JEX2" s="103"/>
      <c r="JEY2" s="103"/>
      <c r="JEZ2" s="103"/>
      <c r="JFA2" s="103"/>
      <c r="JFB2" s="103"/>
      <c r="JFC2" s="103"/>
      <c r="JFD2" s="103"/>
      <c r="JFE2" s="103"/>
      <c r="JFF2" s="103"/>
      <c r="JFG2" s="103"/>
      <c r="JFH2" s="103"/>
      <c r="JFI2" s="103"/>
      <c r="JFJ2" s="103"/>
      <c r="JFK2" s="103"/>
      <c r="JFL2" s="103"/>
      <c r="JFM2" s="103"/>
      <c r="JFN2" s="103"/>
      <c r="JFO2" s="103"/>
      <c r="JFP2" s="103"/>
      <c r="JFQ2" s="103"/>
      <c r="JFR2" s="103"/>
      <c r="JFS2" s="103"/>
      <c r="JFT2" s="103"/>
      <c r="JFU2" s="103"/>
      <c r="JFV2" s="103"/>
      <c r="JFW2" s="103"/>
      <c r="JFX2" s="103"/>
      <c r="JFY2" s="103"/>
      <c r="JFZ2" s="103"/>
      <c r="JGA2" s="103"/>
      <c r="JGB2" s="103"/>
      <c r="JGC2" s="103"/>
      <c r="JGD2" s="103"/>
      <c r="JGE2" s="103"/>
      <c r="JGF2" s="103"/>
      <c r="JGG2" s="103"/>
      <c r="JGH2" s="103"/>
      <c r="JGI2" s="103"/>
      <c r="JGJ2" s="103"/>
      <c r="JGK2" s="103"/>
      <c r="JGL2" s="103"/>
      <c r="JGM2" s="103"/>
      <c r="JGN2" s="103"/>
      <c r="JGO2" s="103"/>
      <c r="JGP2" s="103"/>
      <c r="JGQ2" s="103"/>
      <c r="JGR2" s="103"/>
      <c r="JGS2" s="103"/>
      <c r="JGT2" s="103"/>
      <c r="JGU2" s="103"/>
      <c r="JGV2" s="103"/>
      <c r="JGW2" s="103"/>
      <c r="JGX2" s="103"/>
      <c r="JGY2" s="103"/>
      <c r="JGZ2" s="103"/>
      <c r="JHA2" s="103"/>
      <c r="JHB2" s="103"/>
      <c r="JHC2" s="103"/>
      <c r="JHD2" s="103"/>
      <c r="JHE2" s="103"/>
      <c r="JHF2" s="103"/>
      <c r="JHG2" s="103"/>
      <c r="JHH2" s="103"/>
      <c r="JHI2" s="103"/>
      <c r="JHJ2" s="103"/>
      <c r="JHK2" s="103"/>
      <c r="JHL2" s="103"/>
      <c r="JHM2" s="103"/>
      <c r="JHN2" s="103"/>
      <c r="JHO2" s="103"/>
      <c r="JHP2" s="103"/>
      <c r="JHQ2" s="103"/>
      <c r="JHR2" s="103"/>
      <c r="JHS2" s="103"/>
      <c r="JHT2" s="103"/>
      <c r="JHU2" s="103"/>
      <c r="JHV2" s="103"/>
      <c r="JHW2" s="103"/>
      <c r="JHX2" s="103"/>
      <c r="JHY2" s="103"/>
      <c r="JHZ2" s="103"/>
      <c r="JIA2" s="103"/>
      <c r="JIB2" s="103"/>
      <c r="JIC2" s="103"/>
      <c r="JID2" s="103"/>
      <c r="JIE2" s="103"/>
      <c r="JIF2" s="103"/>
      <c r="JIG2" s="103"/>
      <c r="JIH2" s="103"/>
      <c r="JII2" s="103"/>
      <c r="JIJ2" s="103"/>
      <c r="JIK2" s="103"/>
      <c r="JIL2" s="103"/>
      <c r="JIM2" s="103"/>
      <c r="JIN2" s="103"/>
      <c r="JIO2" s="103"/>
      <c r="JIP2" s="103"/>
      <c r="JIQ2" s="103"/>
      <c r="JIR2" s="103"/>
      <c r="JIS2" s="103"/>
      <c r="JIT2" s="103"/>
      <c r="JIU2" s="103"/>
      <c r="JIV2" s="103"/>
      <c r="JIW2" s="103"/>
      <c r="JIX2" s="103"/>
      <c r="JIY2" s="103"/>
      <c r="JIZ2" s="103"/>
      <c r="JJA2" s="103"/>
      <c r="JJB2" s="103"/>
      <c r="JJC2" s="103"/>
      <c r="JJD2" s="103"/>
      <c r="JJE2" s="103"/>
      <c r="JJF2" s="103"/>
      <c r="JJG2" s="103"/>
      <c r="JJH2" s="103"/>
      <c r="JJI2" s="103"/>
      <c r="JJJ2" s="103"/>
      <c r="JJK2" s="103"/>
      <c r="JJL2" s="103"/>
      <c r="JJM2" s="103"/>
      <c r="JJN2" s="103"/>
      <c r="JJO2" s="103"/>
      <c r="JJP2" s="103"/>
      <c r="JJQ2" s="103"/>
      <c r="JJR2" s="103"/>
      <c r="JJS2" s="103"/>
      <c r="JJT2" s="103"/>
      <c r="JJU2" s="103"/>
      <c r="JJV2" s="103"/>
      <c r="JJW2" s="103"/>
      <c r="JJX2" s="103"/>
      <c r="JJY2" s="103"/>
      <c r="JJZ2" s="103"/>
      <c r="JKA2" s="103"/>
      <c r="JKB2" s="103"/>
      <c r="JKC2" s="103"/>
      <c r="JKD2" s="103"/>
      <c r="JKE2" s="103"/>
      <c r="JKF2" s="103"/>
      <c r="JKG2" s="103"/>
      <c r="JKH2" s="103"/>
      <c r="JKI2" s="103"/>
      <c r="JKJ2" s="103"/>
      <c r="JKK2" s="103"/>
      <c r="JKL2" s="103"/>
      <c r="JKM2" s="103"/>
      <c r="JKN2" s="103"/>
      <c r="JKO2" s="103"/>
      <c r="JKP2" s="103"/>
      <c r="JKQ2" s="103"/>
      <c r="JKR2" s="103"/>
      <c r="JKS2" s="103"/>
      <c r="JKT2" s="103"/>
      <c r="JKU2" s="103"/>
      <c r="JKV2" s="103"/>
      <c r="JKW2" s="103"/>
      <c r="JKX2" s="103"/>
      <c r="JKY2" s="103"/>
      <c r="JKZ2" s="103"/>
      <c r="JLA2" s="103"/>
      <c r="JLB2" s="103"/>
      <c r="JLC2" s="103"/>
      <c r="JLD2" s="103"/>
      <c r="JLE2" s="103"/>
      <c r="JLF2" s="103"/>
      <c r="JLG2" s="103"/>
      <c r="JLH2" s="103"/>
      <c r="JLI2" s="103"/>
      <c r="JLJ2" s="103"/>
      <c r="JLK2" s="103"/>
      <c r="JLL2" s="103"/>
      <c r="JLM2" s="103"/>
      <c r="JLN2" s="103"/>
      <c r="JLO2" s="103"/>
      <c r="JLP2" s="103"/>
      <c r="JLQ2" s="103"/>
      <c r="JLR2" s="103"/>
      <c r="JLS2" s="103"/>
      <c r="JLT2" s="103"/>
      <c r="JLU2" s="103"/>
      <c r="JLV2" s="103"/>
      <c r="JLW2" s="103"/>
      <c r="JLX2" s="103"/>
      <c r="JLY2" s="103"/>
      <c r="JLZ2" s="103"/>
      <c r="JMA2" s="103"/>
      <c r="JMB2" s="103"/>
      <c r="JMC2" s="103"/>
      <c r="JMD2" s="103"/>
      <c r="JME2" s="103"/>
      <c r="JMF2" s="103"/>
      <c r="JMG2" s="103"/>
      <c r="JMH2" s="103"/>
      <c r="JMI2" s="103"/>
      <c r="JMJ2" s="103"/>
      <c r="JMK2" s="103"/>
      <c r="JML2" s="103"/>
      <c r="JMM2" s="103"/>
      <c r="JMN2" s="103"/>
      <c r="JMO2" s="103"/>
      <c r="JMP2" s="103"/>
      <c r="JMQ2" s="103"/>
      <c r="JMR2" s="103"/>
      <c r="JMS2" s="103"/>
      <c r="JMT2" s="103"/>
      <c r="JMU2" s="103"/>
      <c r="JMV2" s="103"/>
      <c r="JMW2" s="103"/>
      <c r="JMX2" s="103"/>
      <c r="JMY2" s="103"/>
      <c r="JMZ2" s="103"/>
      <c r="JNA2" s="103"/>
      <c r="JNB2" s="103"/>
      <c r="JNC2" s="103"/>
      <c r="JND2" s="103"/>
      <c r="JNE2" s="103"/>
      <c r="JNF2" s="103"/>
      <c r="JNG2" s="103"/>
      <c r="JNH2" s="103"/>
      <c r="JNI2" s="103"/>
      <c r="JNJ2" s="103"/>
      <c r="JNK2" s="103"/>
      <c r="JNL2" s="103"/>
      <c r="JNM2" s="103"/>
      <c r="JNN2" s="103"/>
      <c r="JNO2" s="103"/>
      <c r="JNP2" s="103"/>
      <c r="JNQ2" s="103"/>
      <c r="JNR2" s="103"/>
      <c r="JNS2" s="103"/>
      <c r="JNT2" s="103"/>
      <c r="JNU2" s="103"/>
      <c r="JNV2" s="103"/>
      <c r="JNW2" s="103"/>
      <c r="JNX2" s="103"/>
      <c r="JNY2" s="103"/>
      <c r="JNZ2" s="103"/>
      <c r="JOA2" s="103"/>
      <c r="JOB2" s="103"/>
      <c r="JOC2" s="103"/>
      <c r="JOD2" s="103"/>
      <c r="JOE2" s="103"/>
      <c r="JOF2" s="103"/>
      <c r="JOG2" s="103"/>
      <c r="JOH2" s="103"/>
      <c r="JOI2" s="103"/>
      <c r="JOJ2" s="103"/>
      <c r="JOK2" s="103"/>
      <c r="JOL2" s="103"/>
      <c r="JOM2" s="103"/>
      <c r="JON2" s="103"/>
      <c r="JOO2" s="103"/>
      <c r="JOP2" s="103"/>
      <c r="JOQ2" s="103"/>
      <c r="JOR2" s="103"/>
      <c r="JOS2" s="103"/>
      <c r="JOT2" s="103"/>
      <c r="JOU2" s="103"/>
      <c r="JOV2" s="103"/>
      <c r="JOW2" s="103"/>
      <c r="JOX2" s="103"/>
      <c r="JOY2" s="103"/>
      <c r="JOZ2" s="103"/>
      <c r="JPA2" s="103"/>
      <c r="JPB2" s="103"/>
      <c r="JPC2" s="103"/>
      <c r="JPD2" s="103"/>
      <c r="JPE2" s="103"/>
      <c r="JPF2" s="103"/>
      <c r="JPG2" s="103"/>
      <c r="JPH2" s="103"/>
      <c r="JPI2" s="103"/>
      <c r="JPJ2" s="103"/>
      <c r="JPK2" s="103"/>
      <c r="JPL2" s="103"/>
      <c r="JPM2" s="103"/>
      <c r="JPN2" s="103"/>
      <c r="JPO2" s="103"/>
      <c r="JPP2" s="103"/>
      <c r="JPQ2" s="103"/>
      <c r="JPR2" s="103"/>
      <c r="JPS2" s="103"/>
      <c r="JPT2" s="103"/>
      <c r="JPU2" s="103"/>
      <c r="JPV2" s="103"/>
      <c r="JPW2" s="103"/>
      <c r="JPX2" s="103"/>
      <c r="JPY2" s="103"/>
      <c r="JPZ2" s="103"/>
      <c r="JQA2" s="103"/>
      <c r="JQB2" s="103"/>
      <c r="JQC2" s="103"/>
      <c r="JQD2" s="103"/>
      <c r="JQE2" s="103"/>
      <c r="JQF2" s="103"/>
      <c r="JQG2" s="103"/>
      <c r="JQH2" s="103"/>
      <c r="JQI2" s="103"/>
      <c r="JQJ2" s="103"/>
      <c r="JQK2" s="103"/>
      <c r="JQL2" s="103"/>
      <c r="JQM2" s="103"/>
      <c r="JQN2" s="103"/>
      <c r="JQO2" s="103"/>
      <c r="JQP2" s="103"/>
      <c r="JQQ2" s="103"/>
      <c r="JQR2" s="103"/>
      <c r="JQS2" s="103"/>
      <c r="JQT2" s="103"/>
      <c r="JQU2" s="103"/>
      <c r="JQV2" s="103"/>
      <c r="JQW2" s="103"/>
      <c r="JQX2" s="103"/>
      <c r="JQY2" s="103"/>
      <c r="JQZ2" s="103"/>
      <c r="JRA2" s="103"/>
      <c r="JRB2" s="103"/>
      <c r="JRC2" s="103"/>
      <c r="JRD2" s="103"/>
      <c r="JRE2" s="103"/>
      <c r="JRF2" s="103"/>
      <c r="JRG2" s="103"/>
      <c r="JRH2" s="103"/>
      <c r="JRI2" s="103"/>
      <c r="JRJ2" s="103"/>
      <c r="JRK2" s="103"/>
      <c r="JRL2" s="103"/>
      <c r="JRM2" s="103"/>
      <c r="JRN2" s="103"/>
      <c r="JRO2" s="103"/>
      <c r="JRP2" s="103"/>
      <c r="JRQ2" s="103"/>
      <c r="JRR2" s="103"/>
      <c r="JRS2" s="103"/>
      <c r="JRT2" s="103"/>
      <c r="JRU2" s="103"/>
      <c r="JRV2" s="103"/>
      <c r="JRW2" s="103"/>
      <c r="JRX2" s="103"/>
      <c r="JRY2" s="103"/>
      <c r="JRZ2" s="103"/>
      <c r="JSA2" s="103"/>
      <c r="JSB2" s="103"/>
      <c r="JSC2" s="103"/>
      <c r="JSD2" s="103"/>
      <c r="JSE2" s="103"/>
      <c r="JSF2" s="103"/>
      <c r="JSG2" s="103"/>
      <c r="JSH2" s="103"/>
      <c r="JSI2" s="103"/>
      <c r="JSJ2" s="103"/>
      <c r="JSK2" s="103"/>
      <c r="JSL2" s="103"/>
      <c r="JSM2" s="103"/>
      <c r="JSN2" s="103"/>
      <c r="JSO2" s="103"/>
      <c r="JSP2" s="103"/>
      <c r="JSQ2" s="103"/>
      <c r="JSR2" s="103"/>
      <c r="JSS2" s="103"/>
      <c r="JST2" s="103"/>
      <c r="JSU2" s="103"/>
      <c r="JSV2" s="103"/>
      <c r="JSW2" s="103"/>
      <c r="JSX2" s="103"/>
      <c r="JSY2" s="103"/>
      <c r="JSZ2" s="103"/>
      <c r="JTA2" s="103"/>
      <c r="JTB2" s="103"/>
      <c r="JTC2" s="103"/>
      <c r="JTD2" s="103"/>
      <c r="JTE2" s="103"/>
      <c r="JTF2" s="103"/>
      <c r="JTG2" s="103"/>
      <c r="JTH2" s="103"/>
      <c r="JTI2" s="103"/>
      <c r="JTJ2" s="103"/>
      <c r="JTK2" s="103"/>
      <c r="JTL2" s="103"/>
      <c r="JTM2" s="103"/>
      <c r="JTN2" s="103"/>
      <c r="JTO2" s="103"/>
      <c r="JTP2" s="103"/>
      <c r="JTQ2" s="103"/>
      <c r="JTR2" s="103"/>
      <c r="JTS2" s="103"/>
      <c r="JTT2" s="103"/>
      <c r="JTU2" s="103"/>
      <c r="JTV2" s="103"/>
      <c r="JTW2" s="103"/>
      <c r="JTX2" s="103"/>
      <c r="JTY2" s="103"/>
      <c r="JTZ2" s="103"/>
      <c r="JUA2" s="103"/>
      <c r="JUB2" s="103"/>
      <c r="JUC2" s="103"/>
      <c r="JUD2" s="103"/>
      <c r="JUE2" s="103"/>
      <c r="JUF2" s="103"/>
      <c r="JUG2" s="103"/>
      <c r="JUH2" s="103"/>
      <c r="JUI2" s="103"/>
      <c r="JUJ2" s="103"/>
      <c r="JUK2" s="103"/>
      <c r="JUL2" s="103"/>
      <c r="JUM2" s="103"/>
      <c r="JUN2" s="103"/>
      <c r="JUO2" s="103"/>
      <c r="JUP2" s="103"/>
      <c r="JUQ2" s="103"/>
      <c r="JUR2" s="103"/>
      <c r="JUS2" s="103"/>
      <c r="JUT2" s="103"/>
      <c r="JUU2" s="103"/>
      <c r="JUV2" s="103"/>
      <c r="JUW2" s="103"/>
      <c r="JUX2" s="103"/>
      <c r="JUY2" s="103"/>
      <c r="JUZ2" s="103"/>
      <c r="JVA2" s="103"/>
      <c r="JVB2" s="103"/>
      <c r="JVC2" s="103"/>
      <c r="JVD2" s="103"/>
      <c r="JVE2" s="103"/>
      <c r="JVF2" s="103"/>
      <c r="JVG2" s="103"/>
      <c r="JVH2" s="103"/>
      <c r="JVI2" s="103"/>
      <c r="JVJ2" s="103"/>
      <c r="JVK2" s="103"/>
      <c r="JVL2" s="103"/>
      <c r="JVM2" s="103"/>
      <c r="JVN2" s="103"/>
      <c r="JVO2" s="103"/>
      <c r="JVP2" s="103"/>
      <c r="JVQ2" s="103"/>
      <c r="JVR2" s="103"/>
      <c r="JVS2" s="103"/>
      <c r="JVT2" s="103"/>
      <c r="JVU2" s="103"/>
      <c r="JVV2" s="103"/>
      <c r="JVW2" s="103"/>
      <c r="JVX2" s="103"/>
      <c r="JVY2" s="103"/>
      <c r="JVZ2" s="103"/>
      <c r="JWA2" s="103"/>
      <c r="JWB2" s="103"/>
      <c r="JWC2" s="103"/>
      <c r="JWD2" s="103"/>
      <c r="JWE2" s="103"/>
      <c r="JWF2" s="103"/>
      <c r="JWG2" s="103"/>
      <c r="JWH2" s="103"/>
      <c r="JWI2" s="103"/>
      <c r="JWJ2" s="103"/>
      <c r="JWK2" s="103"/>
      <c r="JWL2" s="103"/>
      <c r="JWM2" s="103"/>
      <c r="JWN2" s="103"/>
      <c r="JWO2" s="103"/>
      <c r="JWP2" s="103"/>
      <c r="JWQ2" s="103"/>
      <c r="JWR2" s="103"/>
      <c r="JWS2" s="103"/>
      <c r="JWT2" s="103"/>
      <c r="JWU2" s="103"/>
      <c r="JWV2" s="103"/>
      <c r="JWW2" s="103"/>
      <c r="JWX2" s="103"/>
      <c r="JWY2" s="103"/>
      <c r="JWZ2" s="103"/>
      <c r="JXA2" s="103"/>
      <c r="JXB2" s="103"/>
      <c r="JXC2" s="103"/>
      <c r="JXD2" s="103"/>
      <c r="JXE2" s="103"/>
      <c r="JXF2" s="103"/>
      <c r="JXG2" s="103"/>
      <c r="JXH2" s="103"/>
      <c r="JXI2" s="103"/>
      <c r="JXJ2" s="103"/>
      <c r="JXK2" s="103"/>
      <c r="JXL2" s="103"/>
      <c r="JXM2" s="103"/>
      <c r="JXN2" s="103"/>
      <c r="JXO2" s="103"/>
      <c r="JXP2" s="103"/>
      <c r="JXQ2" s="103"/>
      <c r="JXR2" s="103"/>
      <c r="JXS2" s="103"/>
      <c r="JXT2" s="103"/>
      <c r="JXU2" s="103"/>
      <c r="JXV2" s="103"/>
      <c r="JXW2" s="103"/>
      <c r="JXX2" s="103"/>
      <c r="JXY2" s="103"/>
      <c r="JXZ2" s="103"/>
      <c r="JYA2" s="103"/>
      <c r="JYB2" s="103"/>
      <c r="JYC2" s="103"/>
      <c r="JYD2" s="103"/>
      <c r="JYE2" s="103"/>
      <c r="JYF2" s="103"/>
      <c r="JYG2" s="103"/>
      <c r="JYH2" s="103"/>
      <c r="JYI2" s="103"/>
      <c r="JYJ2" s="103"/>
      <c r="JYK2" s="103"/>
      <c r="JYL2" s="103"/>
      <c r="JYM2" s="103"/>
      <c r="JYN2" s="103"/>
      <c r="JYO2" s="103"/>
      <c r="JYP2" s="103"/>
      <c r="JYQ2" s="103"/>
      <c r="JYR2" s="103"/>
      <c r="JYS2" s="103"/>
      <c r="JYT2" s="103"/>
      <c r="JYU2" s="103"/>
      <c r="JYV2" s="103"/>
      <c r="JYW2" s="103"/>
      <c r="JYX2" s="103"/>
      <c r="JYY2" s="103"/>
      <c r="JYZ2" s="103"/>
      <c r="JZA2" s="103"/>
      <c r="JZB2" s="103"/>
      <c r="JZC2" s="103"/>
      <c r="JZD2" s="103"/>
      <c r="JZE2" s="103"/>
      <c r="JZF2" s="103"/>
      <c r="JZG2" s="103"/>
      <c r="JZH2" s="103"/>
      <c r="JZI2" s="103"/>
      <c r="JZJ2" s="103"/>
      <c r="JZK2" s="103"/>
      <c r="JZL2" s="103"/>
      <c r="JZM2" s="103"/>
      <c r="JZN2" s="103"/>
      <c r="JZO2" s="103"/>
      <c r="JZP2" s="103"/>
      <c r="JZQ2" s="103"/>
      <c r="JZR2" s="103"/>
      <c r="JZS2" s="103"/>
      <c r="JZT2" s="103"/>
      <c r="JZU2" s="103"/>
      <c r="JZV2" s="103"/>
      <c r="JZW2" s="103"/>
      <c r="JZX2" s="103"/>
      <c r="JZY2" s="103"/>
      <c r="JZZ2" s="103"/>
      <c r="KAA2" s="103"/>
      <c r="KAB2" s="103"/>
      <c r="KAC2" s="103"/>
      <c r="KAD2" s="103"/>
      <c r="KAE2" s="103"/>
      <c r="KAF2" s="103"/>
      <c r="KAG2" s="103"/>
      <c r="KAH2" s="103"/>
      <c r="KAI2" s="103"/>
      <c r="KAJ2" s="103"/>
      <c r="KAK2" s="103"/>
      <c r="KAL2" s="103"/>
      <c r="KAM2" s="103"/>
      <c r="KAN2" s="103"/>
      <c r="KAO2" s="103"/>
      <c r="KAP2" s="103"/>
      <c r="KAQ2" s="103"/>
      <c r="KAR2" s="103"/>
      <c r="KAS2" s="103"/>
      <c r="KAT2" s="103"/>
      <c r="KAU2" s="103"/>
      <c r="KAV2" s="103"/>
      <c r="KAW2" s="103"/>
      <c r="KAX2" s="103"/>
      <c r="KAY2" s="103"/>
      <c r="KAZ2" s="103"/>
      <c r="KBA2" s="103"/>
      <c r="KBB2" s="103"/>
      <c r="KBC2" s="103"/>
      <c r="KBD2" s="103"/>
      <c r="KBE2" s="103"/>
      <c r="KBF2" s="103"/>
      <c r="KBG2" s="103"/>
      <c r="KBH2" s="103"/>
      <c r="KBI2" s="103"/>
      <c r="KBJ2" s="103"/>
      <c r="KBK2" s="103"/>
      <c r="KBL2" s="103"/>
      <c r="KBM2" s="103"/>
      <c r="KBN2" s="103"/>
      <c r="KBO2" s="103"/>
      <c r="KBP2" s="103"/>
      <c r="KBQ2" s="103"/>
      <c r="KBR2" s="103"/>
      <c r="KBS2" s="103"/>
      <c r="KBT2" s="103"/>
      <c r="KBU2" s="103"/>
      <c r="KBV2" s="103"/>
      <c r="KBW2" s="103"/>
      <c r="KBX2" s="103"/>
      <c r="KBY2" s="103"/>
      <c r="KBZ2" s="103"/>
      <c r="KCA2" s="103"/>
      <c r="KCB2" s="103"/>
      <c r="KCC2" s="103"/>
      <c r="KCD2" s="103"/>
      <c r="KCE2" s="103"/>
      <c r="KCF2" s="103"/>
      <c r="KCG2" s="103"/>
      <c r="KCH2" s="103"/>
      <c r="KCI2" s="103"/>
      <c r="KCJ2" s="103"/>
      <c r="KCK2" s="103"/>
      <c r="KCL2" s="103"/>
      <c r="KCM2" s="103"/>
      <c r="KCN2" s="103"/>
      <c r="KCO2" s="103"/>
      <c r="KCP2" s="103"/>
      <c r="KCQ2" s="103"/>
      <c r="KCR2" s="103"/>
      <c r="KCS2" s="103"/>
      <c r="KCT2" s="103"/>
      <c r="KCU2" s="103"/>
      <c r="KCV2" s="103"/>
      <c r="KCW2" s="103"/>
      <c r="KCX2" s="103"/>
      <c r="KCY2" s="103"/>
      <c r="KCZ2" s="103"/>
      <c r="KDA2" s="103"/>
      <c r="KDB2" s="103"/>
      <c r="KDC2" s="103"/>
      <c r="KDD2" s="103"/>
      <c r="KDE2" s="103"/>
      <c r="KDF2" s="103"/>
      <c r="KDG2" s="103"/>
      <c r="KDH2" s="103"/>
      <c r="KDI2" s="103"/>
      <c r="KDJ2" s="103"/>
      <c r="KDK2" s="103"/>
      <c r="KDL2" s="103"/>
      <c r="KDM2" s="103"/>
      <c r="KDN2" s="103"/>
      <c r="KDO2" s="103"/>
      <c r="KDP2" s="103"/>
      <c r="KDQ2" s="103"/>
      <c r="KDR2" s="103"/>
      <c r="KDS2" s="103"/>
      <c r="KDT2" s="103"/>
      <c r="KDU2" s="103"/>
      <c r="KDV2" s="103"/>
      <c r="KDW2" s="103"/>
      <c r="KDX2" s="103"/>
      <c r="KDY2" s="103"/>
      <c r="KDZ2" s="103"/>
      <c r="KEA2" s="103"/>
      <c r="KEB2" s="103"/>
      <c r="KEC2" s="103"/>
      <c r="KED2" s="103"/>
      <c r="KEE2" s="103"/>
      <c r="KEF2" s="103"/>
      <c r="KEG2" s="103"/>
      <c r="KEH2" s="103"/>
      <c r="KEI2" s="103"/>
      <c r="KEJ2" s="103"/>
      <c r="KEK2" s="103"/>
      <c r="KEL2" s="103"/>
      <c r="KEM2" s="103"/>
      <c r="KEN2" s="103"/>
      <c r="KEO2" s="103"/>
      <c r="KEP2" s="103"/>
      <c r="KEQ2" s="103"/>
      <c r="KER2" s="103"/>
      <c r="KES2" s="103"/>
      <c r="KET2" s="103"/>
      <c r="KEU2" s="103"/>
      <c r="KEV2" s="103"/>
      <c r="KEW2" s="103"/>
      <c r="KEX2" s="103"/>
      <c r="KEY2" s="103"/>
      <c r="KEZ2" s="103"/>
      <c r="KFA2" s="103"/>
      <c r="KFB2" s="103"/>
      <c r="KFC2" s="103"/>
      <c r="KFD2" s="103"/>
      <c r="KFE2" s="103"/>
      <c r="KFF2" s="103"/>
      <c r="KFG2" s="103"/>
      <c r="KFH2" s="103"/>
      <c r="KFI2" s="103"/>
      <c r="KFJ2" s="103"/>
      <c r="KFK2" s="103"/>
      <c r="KFL2" s="103"/>
      <c r="KFM2" s="103"/>
      <c r="KFN2" s="103"/>
      <c r="KFO2" s="103"/>
      <c r="KFP2" s="103"/>
      <c r="KFQ2" s="103"/>
      <c r="KFR2" s="103"/>
      <c r="KFS2" s="103"/>
      <c r="KFT2" s="103"/>
      <c r="KFU2" s="103"/>
      <c r="KFV2" s="103"/>
      <c r="KFW2" s="103"/>
      <c r="KFX2" s="103"/>
      <c r="KFY2" s="103"/>
      <c r="KFZ2" s="103"/>
      <c r="KGA2" s="103"/>
      <c r="KGB2" s="103"/>
      <c r="KGC2" s="103"/>
      <c r="KGD2" s="103"/>
      <c r="KGE2" s="103"/>
      <c r="KGF2" s="103"/>
      <c r="KGG2" s="103"/>
      <c r="KGH2" s="103"/>
      <c r="KGI2" s="103"/>
      <c r="KGJ2" s="103"/>
      <c r="KGK2" s="103"/>
      <c r="KGL2" s="103"/>
      <c r="KGM2" s="103"/>
      <c r="KGN2" s="103"/>
      <c r="KGO2" s="103"/>
      <c r="KGP2" s="103"/>
      <c r="KGQ2" s="103"/>
      <c r="KGR2" s="103"/>
      <c r="KGS2" s="103"/>
      <c r="KGT2" s="103"/>
      <c r="KGU2" s="103"/>
      <c r="KGV2" s="103"/>
      <c r="KGW2" s="103"/>
      <c r="KGX2" s="103"/>
      <c r="KGY2" s="103"/>
      <c r="KGZ2" s="103"/>
      <c r="KHA2" s="103"/>
      <c r="KHB2" s="103"/>
      <c r="KHC2" s="103"/>
      <c r="KHD2" s="103"/>
      <c r="KHE2" s="103"/>
      <c r="KHF2" s="103"/>
      <c r="KHG2" s="103"/>
      <c r="KHH2" s="103"/>
      <c r="KHI2" s="103"/>
      <c r="KHJ2" s="103"/>
      <c r="KHK2" s="103"/>
      <c r="KHL2" s="103"/>
      <c r="KHM2" s="103"/>
      <c r="KHN2" s="103"/>
      <c r="KHO2" s="103"/>
      <c r="KHP2" s="103"/>
      <c r="KHQ2" s="103"/>
      <c r="KHR2" s="103"/>
      <c r="KHS2" s="103"/>
      <c r="KHT2" s="103"/>
      <c r="KHU2" s="103"/>
      <c r="KHV2" s="103"/>
      <c r="KHW2" s="103"/>
      <c r="KHX2" s="103"/>
      <c r="KHY2" s="103"/>
      <c r="KHZ2" s="103"/>
      <c r="KIA2" s="103"/>
      <c r="KIB2" s="103"/>
      <c r="KIC2" s="103"/>
      <c r="KID2" s="103"/>
      <c r="KIE2" s="103"/>
      <c r="KIF2" s="103"/>
      <c r="KIG2" s="103"/>
      <c r="KIH2" s="103"/>
      <c r="KII2" s="103"/>
      <c r="KIJ2" s="103"/>
      <c r="KIK2" s="103"/>
      <c r="KIL2" s="103"/>
      <c r="KIM2" s="103"/>
      <c r="KIN2" s="103"/>
      <c r="KIO2" s="103"/>
      <c r="KIP2" s="103"/>
      <c r="KIQ2" s="103"/>
      <c r="KIR2" s="103"/>
      <c r="KIS2" s="103"/>
      <c r="KIT2" s="103"/>
      <c r="KIU2" s="103"/>
      <c r="KIV2" s="103"/>
      <c r="KIW2" s="103"/>
      <c r="KIX2" s="103"/>
      <c r="KIY2" s="103"/>
      <c r="KIZ2" s="103"/>
      <c r="KJA2" s="103"/>
      <c r="KJB2" s="103"/>
      <c r="KJC2" s="103"/>
      <c r="KJD2" s="103"/>
      <c r="KJE2" s="103"/>
      <c r="KJF2" s="103"/>
      <c r="KJG2" s="103"/>
      <c r="KJH2" s="103"/>
      <c r="KJI2" s="103"/>
      <c r="KJJ2" s="103"/>
      <c r="KJK2" s="103"/>
      <c r="KJL2" s="103"/>
      <c r="KJM2" s="103"/>
      <c r="KJN2" s="103"/>
      <c r="KJO2" s="103"/>
      <c r="KJP2" s="103"/>
      <c r="KJQ2" s="103"/>
      <c r="KJR2" s="103"/>
      <c r="KJS2" s="103"/>
      <c r="KJT2" s="103"/>
      <c r="KJU2" s="103"/>
      <c r="KJV2" s="103"/>
      <c r="KJW2" s="103"/>
      <c r="KJX2" s="103"/>
      <c r="KJY2" s="103"/>
      <c r="KJZ2" s="103"/>
      <c r="KKA2" s="103"/>
      <c r="KKB2" s="103"/>
      <c r="KKC2" s="103"/>
      <c r="KKD2" s="103"/>
      <c r="KKE2" s="103"/>
      <c r="KKF2" s="103"/>
      <c r="KKG2" s="103"/>
      <c r="KKH2" s="103"/>
      <c r="KKI2" s="103"/>
      <c r="KKJ2" s="103"/>
      <c r="KKK2" s="103"/>
      <c r="KKL2" s="103"/>
      <c r="KKM2" s="103"/>
      <c r="KKN2" s="103"/>
      <c r="KKO2" s="103"/>
      <c r="KKP2" s="103"/>
      <c r="KKQ2" s="103"/>
      <c r="KKR2" s="103"/>
      <c r="KKS2" s="103"/>
      <c r="KKT2" s="103"/>
      <c r="KKU2" s="103"/>
      <c r="KKV2" s="103"/>
      <c r="KKW2" s="103"/>
      <c r="KKX2" s="103"/>
      <c r="KKY2" s="103"/>
      <c r="KKZ2" s="103"/>
      <c r="KLA2" s="103"/>
      <c r="KLB2" s="103"/>
      <c r="KLC2" s="103"/>
      <c r="KLD2" s="103"/>
      <c r="KLE2" s="103"/>
      <c r="KLF2" s="103"/>
      <c r="KLG2" s="103"/>
      <c r="KLH2" s="103"/>
      <c r="KLI2" s="103"/>
      <c r="KLJ2" s="103"/>
      <c r="KLK2" s="103"/>
      <c r="KLL2" s="103"/>
      <c r="KLM2" s="103"/>
      <c r="KLN2" s="103"/>
      <c r="KLO2" s="103"/>
      <c r="KLP2" s="103"/>
      <c r="KLQ2" s="103"/>
      <c r="KLR2" s="103"/>
      <c r="KLS2" s="103"/>
      <c r="KLT2" s="103"/>
      <c r="KLU2" s="103"/>
      <c r="KLV2" s="103"/>
      <c r="KLW2" s="103"/>
      <c r="KLX2" s="103"/>
      <c r="KLY2" s="103"/>
      <c r="KLZ2" s="103"/>
      <c r="KMA2" s="103"/>
      <c r="KMB2" s="103"/>
      <c r="KMC2" s="103"/>
      <c r="KMD2" s="103"/>
      <c r="KME2" s="103"/>
      <c r="KMF2" s="103"/>
      <c r="KMG2" s="103"/>
      <c r="KMH2" s="103"/>
      <c r="KMI2" s="103"/>
      <c r="KMJ2" s="103"/>
      <c r="KMK2" s="103"/>
      <c r="KML2" s="103"/>
      <c r="KMM2" s="103"/>
      <c r="KMN2" s="103"/>
      <c r="KMO2" s="103"/>
      <c r="KMP2" s="103"/>
      <c r="KMQ2" s="103"/>
      <c r="KMR2" s="103"/>
      <c r="KMS2" s="103"/>
      <c r="KMT2" s="103"/>
      <c r="KMU2" s="103"/>
      <c r="KMV2" s="103"/>
      <c r="KMW2" s="103"/>
      <c r="KMX2" s="103"/>
      <c r="KMY2" s="103"/>
      <c r="KMZ2" s="103"/>
      <c r="KNA2" s="103"/>
      <c r="KNB2" s="103"/>
      <c r="KNC2" s="103"/>
      <c r="KND2" s="103"/>
      <c r="KNE2" s="103"/>
      <c r="KNF2" s="103"/>
      <c r="KNG2" s="103"/>
      <c r="KNH2" s="103"/>
      <c r="KNI2" s="103"/>
      <c r="KNJ2" s="103"/>
      <c r="KNK2" s="103"/>
      <c r="KNL2" s="103"/>
      <c r="KNM2" s="103"/>
      <c r="KNN2" s="103"/>
      <c r="KNO2" s="103"/>
      <c r="KNP2" s="103"/>
      <c r="KNQ2" s="103"/>
      <c r="KNR2" s="103"/>
      <c r="KNS2" s="103"/>
      <c r="KNT2" s="103"/>
      <c r="KNU2" s="103"/>
      <c r="KNV2" s="103"/>
      <c r="KNW2" s="103"/>
      <c r="KNX2" s="103"/>
      <c r="KNY2" s="103"/>
      <c r="KNZ2" s="103"/>
      <c r="KOA2" s="103"/>
      <c r="KOB2" s="103"/>
      <c r="KOC2" s="103"/>
      <c r="KOD2" s="103"/>
      <c r="KOE2" s="103"/>
      <c r="KOF2" s="103"/>
      <c r="KOG2" s="103"/>
      <c r="KOH2" s="103"/>
      <c r="KOI2" s="103"/>
      <c r="KOJ2" s="103"/>
      <c r="KOK2" s="103"/>
      <c r="KOL2" s="103"/>
      <c r="KOM2" s="103"/>
      <c r="KON2" s="103"/>
      <c r="KOO2" s="103"/>
      <c r="KOP2" s="103"/>
      <c r="KOQ2" s="103"/>
      <c r="KOR2" s="103"/>
      <c r="KOS2" s="103"/>
      <c r="KOT2" s="103"/>
      <c r="KOU2" s="103"/>
      <c r="KOV2" s="103"/>
      <c r="KOW2" s="103"/>
      <c r="KOX2" s="103"/>
      <c r="KOY2" s="103"/>
      <c r="KOZ2" s="103"/>
      <c r="KPA2" s="103"/>
      <c r="KPB2" s="103"/>
      <c r="KPC2" s="103"/>
      <c r="KPD2" s="103"/>
      <c r="KPE2" s="103"/>
      <c r="KPF2" s="103"/>
      <c r="KPG2" s="103"/>
      <c r="KPH2" s="103"/>
      <c r="KPI2" s="103"/>
      <c r="KPJ2" s="103"/>
      <c r="KPK2" s="103"/>
      <c r="KPL2" s="103"/>
      <c r="KPM2" s="103"/>
      <c r="KPN2" s="103"/>
      <c r="KPO2" s="103"/>
      <c r="KPP2" s="103"/>
      <c r="KPQ2" s="103"/>
      <c r="KPR2" s="103"/>
      <c r="KPS2" s="103"/>
      <c r="KPT2" s="103"/>
      <c r="KPU2" s="103"/>
      <c r="KPV2" s="103"/>
      <c r="KPW2" s="103"/>
      <c r="KPX2" s="103"/>
      <c r="KPY2" s="103"/>
      <c r="KPZ2" s="103"/>
      <c r="KQA2" s="103"/>
      <c r="KQB2" s="103"/>
      <c r="KQC2" s="103"/>
      <c r="KQD2" s="103"/>
      <c r="KQE2" s="103"/>
      <c r="KQF2" s="103"/>
      <c r="KQG2" s="103"/>
      <c r="KQH2" s="103"/>
      <c r="KQI2" s="103"/>
      <c r="KQJ2" s="103"/>
      <c r="KQK2" s="103"/>
      <c r="KQL2" s="103"/>
      <c r="KQM2" s="103"/>
      <c r="KQN2" s="103"/>
      <c r="KQO2" s="103"/>
      <c r="KQP2" s="103"/>
      <c r="KQQ2" s="103"/>
      <c r="KQR2" s="103"/>
      <c r="KQS2" s="103"/>
      <c r="KQT2" s="103"/>
      <c r="KQU2" s="103"/>
      <c r="KQV2" s="103"/>
      <c r="KQW2" s="103"/>
      <c r="KQX2" s="103"/>
      <c r="KQY2" s="103"/>
      <c r="KQZ2" s="103"/>
      <c r="KRA2" s="103"/>
      <c r="KRB2" s="103"/>
      <c r="KRC2" s="103"/>
      <c r="KRD2" s="103"/>
      <c r="KRE2" s="103"/>
      <c r="KRF2" s="103"/>
      <c r="KRG2" s="103"/>
      <c r="KRH2" s="103"/>
      <c r="KRI2" s="103"/>
      <c r="KRJ2" s="103"/>
      <c r="KRK2" s="103"/>
      <c r="KRL2" s="103"/>
      <c r="KRM2" s="103"/>
      <c r="KRN2" s="103"/>
      <c r="KRO2" s="103"/>
      <c r="KRP2" s="103"/>
      <c r="KRQ2" s="103"/>
      <c r="KRR2" s="103"/>
      <c r="KRS2" s="103"/>
      <c r="KRT2" s="103"/>
      <c r="KRU2" s="103"/>
      <c r="KRV2" s="103"/>
      <c r="KRW2" s="103"/>
      <c r="KRX2" s="103"/>
      <c r="KRY2" s="103"/>
      <c r="KRZ2" s="103"/>
      <c r="KSA2" s="103"/>
      <c r="KSB2" s="103"/>
      <c r="KSC2" s="103"/>
      <c r="KSD2" s="103"/>
      <c r="KSE2" s="103"/>
      <c r="KSF2" s="103"/>
      <c r="KSG2" s="103"/>
      <c r="KSH2" s="103"/>
      <c r="KSI2" s="103"/>
      <c r="KSJ2" s="103"/>
      <c r="KSK2" s="103"/>
      <c r="KSL2" s="103"/>
      <c r="KSM2" s="103"/>
      <c r="KSN2" s="103"/>
      <c r="KSO2" s="103"/>
      <c r="KSP2" s="103"/>
      <c r="KSQ2" s="103"/>
      <c r="KSR2" s="103"/>
      <c r="KSS2" s="103"/>
      <c r="KST2" s="103"/>
      <c r="KSU2" s="103"/>
      <c r="KSV2" s="103"/>
      <c r="KSW2" s="103"/>
      <c r="KSX2" s="103"/>
      <c r="KSY2" s="103"/>
      <c r="KSZ2" s="103"/>
      <c r="KTA2" s="103"/>
      <c r="KTB2" s="103"/>
      <c r="KTC2" s="103"/>
      <c r="KTD2" s="103"/>
      <c r="KTE2" s="103"/>
      <c r="KTF2" s="103"/>
      <c r="KTG2" s="103"/>
      <c r="KTH2" s="103"/>
      <c r="KTI2" s="103"/>
      <c r="KTJ2" s="103"/>
      <c r="KTK2" s="103"/>
      <c r="KTL2" s="103"/>
      <c r="KTM2" s="103"/>
      <c r="KTN2" s="103"/>
      <c r="KTO2" s="103"/>
      <c r="KTP2" s="103"/>
      <c r="KTQ2" s="103"/>
      <c r="KTR2" s="103"/>
      <c r="KTS2" s="103"/>
      <c r="KTT2" s="103"/>
      <c r="KTU2" s="103"/>
      <c r="KTV2" s="103"/>
      <c r="KTW2" s="103"/>
      <c r="KTX2" s="103"/>
      <c r="KTY2" s="103"/>
      <c r="KTZ2" s="103"/>
      <c r="KUA2" s="103"/>
      <c r="KUB2" s="103"/>
      <c r="KUC2" s="103"/>
      <c r="KUD2" s="103"/>
      <c r="KUE2" s="103"/>
      <c r="KUF2" s="103"/>
      <c r="KUG2" s="103"/>
      <c r="KUH2" s="103"/>
      <c r="KUI2" s="103"/>
      <c r="KUJ2" s="103"/>
      <c r="KUK2" s="103"/>
      <c r="KUL2" s="103"/>
      <c r="KUM2" s="103"/>
      <c r="KUN2" s="103"/>
      <c r="KUO2" s="103"/>
      <c r="KUP2" s="103"/>
      <c r="KUQ2" s="103"/>
      <c r="KUR2" s="103"/>
      <c r="KUS2" s="103"/>
      <c r="KUT2" s="103"/>
      <c r="KUU2" s="103"/>
      <c r="KUV2" s="103"/>
      <c r="KUW2" s="103"/>
      <c r="KUX2" s="103"/>
      <c r="KUY2" s="103"/>
      <c r="KUZ2" s="103"/>
      <c r="KVA2" s="103"/>
      <c r="KVB2" s="103"/>
      <c r="KVC2" s="103"/>
      <c r="KVD2" s="103"/>
      <c r="KVE2" s="103"/>
      <c r="KVF2" s="103"/>
      <c r="KVG2" s="103"/>
      <c r="KVH2" s="103"/>
      <c r="KVI2" s="103"/>
      <c r="KVJ2" s="103"/>
      <c r="KVK2" s="103"/>
      <c r="KVL2" s="103"/>
      <c r="KVM2" s="103"/>
      <c r="KVN2" s="103"/>
      <c r="KVO2" s="103"/>
      <c r="KVP2" s="103"/>
      <c r="KVQ2" s="103"/>
      <c r="KVR2" s="103"/>
      <c r="KVS2" s="103"/>
      <c r="KVT2" s="103"/>
      <c r="KVU2" s="103"/>
      <c r="KVV2" s="103"/>
      <c r="KVW2" s="103"/>
      <c r="KVX2" s="103"/>
      <c r="KVY2" s="103"/>
      <c r="KVZ2" s="103"/>
      <c r="KWA2" s="103"/>
      <c r="KWB2" s="103"/>
      <c r="KWC2" s="103"/>
      <c r="KWD2" s="103"/>
      <c r="KWE2" s="103"/>
      <c r="KWF2" s="103"/>
      <c r="KWG2" s="103"/>
      <c r="KWH2" s="103"/>
      <c r="KWI2" s="103"/>
      <c r="KWJ2" s="103"/>
      <c r="KWK2" s="103"/>
      <c r="KWL2" s="103"/>
      <c r="KWM2" s="103"/>
      <c r="KWN2" s="103"/>
      <c r="KWO2" s="103"/>
      <c r="KWP2" s="103"/>
      <c r="KWQ2" s="103"/>
      <c r="KWR2" s="103"/>
      <c r="KWS2" s="103"/>
      <c r="KWT2" s="103"/>
      <c r="KWU2" s="103"/>
      <c r="KWV2" s="103"/>
      <c r="KWW2" s="103"/>
      <c r="KWX2" s="103"/>
      <c r="KWY2" s="103"/>
      <c r="KWZ2" s="103"/>
      <c r="KXA2" s="103"/>
      <c r="KXB2" s="103"/>
      <c r="KXC2" s="103"/>
      <c r="KXD2" s="103"/>
      <c r="KXE2" s="103"/>
      <c r="KXF2" s="103"/>
      <c r="KXG2" s="103"/>
      <c r="KXH2" s="103"/>
      <c r="KXI2" s="103"/>
      <c r="KXJ2" s="103"/>
      <c r="KXK2" s="103"/>
      <c r="KXL2" s="103"/>
      <c r="KXM2" s="103"/>
      <c r="KXN2" s="103"/>
      <c r="KXO2" s="103"/>
      <c r="KXP2" s="103"/>
      <c r="KXQ2" s="103"/>
      <c r="KXR2" s="103"/>
      <c r="KXS2" s="103"/>
      <c r="KXT2" s="103"/>
      <c r="KXU2" s="103"/>
      <c r="KXV2" s="103"/>
      <c r="KXW2" s="103"/>
      <c r="KXX2" s="103"/>
      <c r="KXY2" s="103"/>
      <c r="KXZ2" s="103"/>
      <c r="KYA2" s="103"/>
      <c r="KYB2" s="103"/>
      <c r="KYC2" s="103"/>
      <c r="KYD2" s="103"/>
      <c r="KYE2" s="103"/>
      <c r="KYF2" s="103"/>
      <c r="KYG2" s="103"/>
      <c r="KYH2" s="103"/>
      <c r="KYI2" s="103"/>
      <c r="KYJ2" s="103"/>
      <c r="KYK2" s="103"/>
      <c r="KYL2" s="103"/>
      <c r="KYM2" s="103"/>
      <c r="KYN2" s="103"/>
      <c r="KYO2" s="103"/>
      <c r="KYP2" s="103"/>
      <c r="KYQ2" s="103"/>
      <c r="KYR2" s="103"/>
      <c r="KYS2" s="103"/>
      <c r="KYT2" s="103"/>
      <c r="KYU2" s="103"/>
      <c r="KYV2" s="103"/>
      <c r="KYW2" s="103"/>
      <c r="KYX2" s="103"/>
      <c r="KYY2" s="103"/>
      <c r="KYZ2" s="103"/>
      <c r="KZA2" s="103"/>
      <c r="KZB2" s="103"/>
      <c r="KZC2" s="103"/>
      <c r="KZD2" s="103"/>
      <c r="KZE2" s="103"/>
      <c r="KZF2" s="103"/>
      <c r="KZG2" s="103"/>
      <c r="KZH2" s="103"/>
      <c r="KZI2" s="103"/>
      <c r="KZJ2" s="103"/>
      <c r="KZK2" s="103"/>
      <c r="KZL2" s="103"/>
      <c r="KZM2" s="103"/>
      <c r="KZN2" s="103"/>
      <c r="KZO2" s="103"/>
      <c r="KZP2" s="103"/>
      <c r="KZQ2" s="103"/>
      <c r="KZR2" s="103"/>
      <c r="KZS2" s="103"/>
      <c r="KZT2" s="103"/>
      <c r="KZU2" s="103"/>
      <c r="KZV2" s="103"/>
      <c r="KZW2" s="103"/>
      <c r="KZX2" s="103"/>
      <c r="KZY2" s="103"/>
      <c r="KZZ2" s="103"/>
      <c r="LAA2" s="103"/>
      <c r="LAB2" s="103"/>
      <c r="LAC2" s="103"/>
      <c r="LAD2" s="103"/>
      <c r="LAE2" s="103"/>
      <c r="LAF2" s="103"/>
      <c r="LAG2" s="103"/>
      <c r="LAH2" s="103"/>
      <c r="LAI2" s="103"/>
      <c r="LAJ2" s="103"/>
      <c r="LAK2" s="103"/>
      <c r="LAL2" s="103"/>
      <c r="LAM2" s="103"/>
      <c r="LAN2" s="103"/>
      <c r="LAO2" s="103"/>
      <c r="LAP2" s="103"/>
      <c r="LAQ2" s="103"/>
      <c r="LAR2" s="103"/>
      <c r="LAS2" s="103"/>
      <c r="LAT2" s="103"/>
      <c r="LAU2" s="103"/>
      <c r="LAV2" s="103"/>
      <c r="LAW2" s="103"/>
      <c r="LAX2" s="103"/>
      <c r="LAY2" s="103"/>
      <c r="LAZ2" s="103"/>
      <c r="LBA2" s="103"/>
      <c r="LBB2" s="103"/>
      <c r="LBC2" s="103"/>
      <c r="LBD2" s="103"/>
      <c r="LBE2" s="103"/>
      <c r="LBF2" s="103"/>
      <c r="LBG2" s="103"/>
      <c r="LBH2" s="103"/>
      <c r="LBI2" s="103"/>
      <c r="LBJ2" s="103"/>
      <c r="LBK2" s="103"/>
      <c r="LBL2" s="103"/>
      <c r="LBM2" s="103"/>
      <c r="LBN2" s="103"/>
      <c r="LBO2" s="103"/>
      <c r="LBP2" s="103"/>
      <c r="LBQ2" s="103"/>
      <c r="LBR2" s="103"/>
      <c r="LBS2" s="103"/>
      <c r="LBT2" s="103"/>
      <c r="LBU2" s="103"/>
      <c r="LBV2" s="103"/>
      <c r="LBW2" s="103"/>
      <c r="LBX2" s="103"/>
      <c r="LBY2" s="103"/>
      <c r="LBZ2" s="103"/>
      <c r="LCA2" s="103"/>
      <c r="LCB2" s="103"/>
      <c r="LCC2" s="103"/>
      <c r="LCD2" s="103"/>
      <c r="LCE2" s="103"/>
      <c r="LCF2" s="103"/>
      <c r="LCG2" s="103"/>
      <c r="LCH2" s="103"/>
      <c r="LCI2" s="103"/>
      <c r="LCJ2" s="103"/>
      <c r="LCK2" s="103"/>
      <c r="LCL2" s="103"/>
      <c r="LCM2" s="103"/>
      <c r="LCN2" s="103"/>
      <c r="LCO2" s="103"/>
      <c r="LCP2" s="103"/>
      <c r="LCQ2" s="103"/>
      <c r="LCR2" s="103"/>
      <c r="LCS2" s="103"/>
      <c r="LCT2" s="103"/>
      <c r="LCU2" s="103"/>
      <c r="LCV2" s="103"/>
      <c r="LCW2" s="103"/>
      <c r="LCX2" s="103"/>
      <c r="LCY2" s="103"/>
      <c r="LCZ2" s="103"/>
      <c r="LDA2" s="103"/>
      <c r="LDB2" s="103"/>
      <c r="LDC2" s="103"/>
      <c r="LDD2" s="103"/>
      <c r="LDE2" s="103"/>
      <c r="LDF2" s="103"/>
      <c r="LDG2" s="103"/>
      <c r="LDH2" s="103"/>
      <c r="LDI2" s="103"/>
      <c r="LDJ2" s="103"/>
      <c r="LDK2" s="103"/>
      <c r="LDL2" s="103"/>
      <c r="LDM2" s="103"/>
      <c r="LDN2" s="103"/>
      <c r="LDO2" s="103"/>
      <c r="LDP2" s="103"/>
      <c r="LDQ2" s="103"/>
      <c r="LDR2" s="103"/>
      <c r="LDS2" s="103"/>
      <c r="LDT2" s="103"/>
      <c r="LDU2" s="103"/>
      <c r="LDV2" s="103"/>
      <c r="LDW2" s="103"/>
      <c r="LDX2" s="103"/>
      <c r="LDY2" s="103"/>
      <c r="LDZ2" s="103"/>
      <c r="LEA2" s="103"/>
      <c r="LEB2" s="103"/>
      <c r="LEC2" s="103"/>
      <c r="LED2" s="103"/>
      <c r="LEE2" s="103"/>
      <c r="LEF2" s="103"/>
      <c r="LEG2" s="103"/>
      <c r="LEH2" s="103"/>
      <c r="LEI2" s="103"/>
      <c r="LEJ2" s="103"/>
      <c r="LEK2" s="103"/>
      <c r="LEL2" s="103"/>
      <c r="LEM2" s="103"/>
      <c r="LEN2" s="103"/>
      <c r="LEO2" s="103"/>
      <c r="LEP2" s="103"/>
      <c r="LEQ2" s="103"/>
      <c r="LER2" s="103"/>
      <c r="LES2" s="103"/>
      <c r="LET2" s="103"/>
      <c r="LEU2" s="103"/>
      <c r="LEV2" s="103"/>
      <c r="LEW2" s="103"/>
      <c r="LEX2" s="103"/>
      <c r="LEY2" s="103"/>
      <c r="LEZ2" s="103"/>
      <c r="LFA2" s="103"/>
      <c r="LFB2" s="103"/>
      <c r="LFC2" s="103"/>
      <c r="LFD2" s="103"/>
      <c r="LFE2" s="103"/>
      <c r="LFF2" s="103"/>
      <c r="LFG2" s="103"/>
      <c r="LFH2" s="103"/>
      <c r="LFI2" s="103"/>
      <c r="LFJ2" s="103"/>
      <c r="LFK2" s="103"/>
      <c r="LFL2" s="103"/>
      <c r="LFM2" s="103"/>
      <c r="LFN2" s="103"/>
      <c r="LFO2" s="103"/>
      <c r="LFP2" s="103"/>
      <c r="LFQ2" s="103"/>
      <c r="LFR2" s="103"/>
      <c r="LFS2" s="103"/>
      <c r="LFT2" s="103"/>
      <c r="LFU2" s="103"/>
      <c r="LFV2" s="103"/>
      <c r="LFW2" s="103"/>
      <c r="LFX2" s="103"/>
      <c r="LFY2" s="103"/>
      <c r="LFZ2" s="103"/>
      <c r="LGA2" s="103"/>
      <c r="LGB2" s="103"/>
      <c r="LGC2" s="103"/>
      <c r="LGD2" s="103"/>
      <c r="LGE2" s="103"/>
      <c r="LGF2" s="103"/>
      <c r="LGG2" s="103"/>
      <c r="LGH2" s="103"/>
      <c r="LGI2" s="103"/>
      <c r="LGJ2" s="103"/>
      <c r="LGK2" s="103"/>
      <c r="LGL2" s="103"/>
      <c r="LGM2" s="103"/>
      <c r="LGN2" s="103"/>
      <c r="LGO2" s="103"/>
      <c r="LGP2" s="103"/>
      <c r="LGQ2" s="103"/>
      <c r="LGR2" s="103"/>
      <c r="LGS2" s="103"/>
      <c r="LGT2" s="103"/>
      <c r="LGU2" s="103"/>
      <c r="LGV2" s="103"/>
      <c r="LGW2" s="103"/>
      <c r="LGX2" s="103"/>
      <c r="LGY2" s="103"/>
      <c r="LGZ2" s="103"/>
      <c r="LHA2" s="103"/>
      <c r="LHB2" s="103"/>
      <c r="LHC2" s="103"/>
      <c r="LHD2" s="103"/>
      <c r="LHE2" s="103"/>
      <c r="LHF2" s="103"/>
      <c r="LHG2" s="103"/>
      <c r="LHH2" s="103"/>
      <c r="LHI2" s="103"/>
      <c r="LHJ2" s="103"/>
      <c r="LHK2" s="103"/>
      <c r="LHL2" s="103"/>
      <c r="LHM2" s="103"/>
      <c r="LHN2" s="103"/>
      <c r="LHO2" s="103"/>
      <c r="LHP2" s="103"/>
      <c r="LHQ2" s="103"/>
      <c r="LHR2" s="103"/>
      <c r="LHS2" s="103"/>
      <c r="LHT2" s="103"/>
      <c r="LHU2" s="103"/>
      <c r="LHV2" s="103"/>
      <c r="LHW2" s="103"/>
      <c r="LHX2" s="103"/>
      <c r="LHY2" s="103"/>
      <c r="LHZ2" s="103"/>
      <c r="LIA2" s="103"/>
      <c r="LIB2" s="103"/>
      <c r="LIC2" s="103"/>
      <c r="LID2" s="103"/>
      <c r="LIE2" s="103"/>
      <c r="LIF2" s="103"/>
      <c r="LIG2" s="103"/>
      <c r="LIH2" s="103"/>
      <c r="LII2" s="103"/>
      <c r="LIJ2" s="103"/>
      <c r="LIK2" s="103"/>
      <c r="LIL2" s="103"/>
      <c r="LIM2" s="103"/>
      <c r="LIN2" s="103"/>
      <c r="LIO2" s="103"/>
      <c r="LIP2" s="103"/>
      <c r="LIQ2" s="103"/>
      <c r="LIR2" s="103"/>
      <c r="LIS2" s="103"/>
      <c r="LIT2" s="103"/>
      <c r="LIU2" s="103"/>
      <c r="LIV2" s="103"/>
      <c r="LIW2" s="103"/>
      <c r="LIX2" s="103"/>
      <c r="LIY2" s="103"/>
      <c r="LIZ2" s="103"/>
      <c r="LJA2" s="103"/>
      <c r="LJB2" s="103"/>
      <c r="LJC2" s="103"/>
      <c r="LJD2" s="103"/>
      <c r="LJE2" s="103"/>
      <c r="LJF2" s="103"/>
      <c r="LJG2" s="103"/>
      <c r="LJH2" s="103"/>
      <c r="LJI2" s="103"/>
      <c r="LJJ2" s="103"/>
      <c r="LJK2" s="103"/>
      <c r="LJL2" s="103"/>
      <c r="LJM2" s="103"/>
      <c r="LJN2" s="103"/>
      <c r="LJO2" s="103"/>
      <c r="LJP2" s="103"/>
      <c r="LJQ2" s="103"/>
      <c r="LJR2" s="103"/>
      <c r="LJS2" s="103"/>
      <c r="LJT2" s="103"/>
      <c r="LJU2" s="103"/>
      <c r="LJV2" s="103"/>
      <c r="LJW2" s="103"/>
      <c r="LJX2" s="103"/>
      <c r="LJY2" s="103"/>
      <c r="LJZ2" s="103"/>
      <c r="LKA2" s="103"/>
      <c r="LKB2" s="103"/>
      <c r="LKC2" s="103"/>
      <c r="LKD2" s="103"/>
      <c r="LKE2" s="103"/>
      <c r="LKF2" s="103"/>
      <c r="LKG2" s="103"/>
      <c r="LKH2" s="103"/>
      <c r="LKI2" s="103"/>
      <c r="LKJ2" s="103"/>
      <c r="LKK2" s="103"/>
      <c r="LKL2" s="103"/>
      <c r="LKM2" s="103"/>
      <c r="LKN2" s="103"/>
      <c r="LKO2" s="103"/>
      <c r="LKP2" s="103"/>
      <c r="LKQ2" s="103"/>
      <c r="LKR2" s="103"/>
      <c r="LKS2" s="103"/>
      <c r="LKT2" s="103"/>
      <c r="LKU2" s="103"/>
      <c r="LKV2" s="103"/>
      <c r="LKW2" s="103"/>
      <c r="LKX2" s="103"/>
      <c r="LKY2" s="103"/>
      <c r="LKZ2" s="103"/>
      <c r="LLA2" s="103"/>
      <c r="LLB2" s="103"/>
      <c r="LLC2" s="103"/>
      <c r="LLD2" s="103"/>
      <c r="LLE2" s="103"/>
      <c r="LLF2" s="103"/>
      <c r="LLG2" s="103"/>
      <c r="LLH2" s="103"/>
      <c r="LLI2" s="103"/>
      <c r="LLJ2" s="103"/>
      <c r="LLK2" s="103"/>
      <c r="LLL2" s="103"/>
      <c r="LLM2" s="103"/>
      <c r="LLN2" s="103"/>
      <c r="LLO2" s="103"/>
      <c r="LLP2" s="103"/>
      <c r="LLQ2" s="103"/>
      <c r="LLR2" s="103"/>
      <c r="LLS2" s="103"/>
      <c r="LLT2" s="103"/>
      <c r="LLU2" s="103"/>
      <c r="LLV2" s="103"/>
      <c r="LLW2" s="103"/>
      <c r="LLX2" s="103"/>
      <c r="LLY2" s="103"/>
      <c r="LLZ2" s="103"/>
      <c r="LMA2" s="103"/>
      <c r="LMB2" s="103"/>
      <c r="LMC2" s="103"/>
      <c r="LMD2" s="103"/>
      <c r="LME2" s="103"/>
      <c r="LMF2" s="103"/>
      <c r="LMG2" s="103"/>
      <c r="LMH2" s="103"/>
      <c r="LMI2" s="103"/>
      <c r="LMJ2" s="103"/>
      <c r="LMK2" s="103"/>
      <c r="LML2" s="103"/>
      <c r="LMM2" s="103"/>
      <c r="LMN2" s="103"/>
      <c r="LMO2" s="103"/>
      <c r="LMP2" s="103"/>
      <c r="LMQ2" s="103"/>
      <c r="LMR2" s="103"/>
      <c r="LMS2" s="103"/>
      <c r="LMT2" s="103"/>
      <c r="LMU2" s="103"/>
      <c r="LMV2" s="103"/>
      <c r="LMW2" s="103"/>
      <c r="LMX2" s="103"/>
      <c r="LMY2" s="103"/>
      <c r="LMZ2" s="103"/>
      <c r="LNA2" s="103"/>
      <c r="LNB2" s="103"/>
      <c r="LNC2" s="103"/>
      <c r="LND2" s="103"/>
      <c r="LNE2" s="103"/>
      <c r="LNF2" s="103"/>
      <c r="LNG2" s="103"/>
      <c r="LNH2" s="103"/>
      <c r="LNI2" s="103"/>
      <c r="LNJ2" s="103"/>
      <c r="LNK2" s="103"/>
      <c r="LNL2" s="103"/>
      <c r="LNM2" s="103"/>
      <c r="LNN2" s="103"/>
      <c r="LNO2" s="103"/>
      <c r="LNP2" s="103"/>
      <c r="LNQ2" s="103"/>
      <c r="LNR2" s="103"/>
      <c r="LNS2" s="103"/>
      <c r="LNT2" s="103"/>
      <c r="LNU2" s="103"/>
      <c r="LNV2" s="103"/>
      <c r="LNW2" s="103"/>
      <c r="LNX2" s="103"/>
      <c r="LNY2" s="103"/>
      <c r="LNZ2" s="103"/>
      <c r="LOA2" s="103"/>
      <c r="LOB2" s="103"/>
      <c r="LOC2" s="103"/>
      <c r="LOD2" s="103"/>
      <c r="LOE2" s="103"/>
      <c r="LOF2" s="103"/>
      <c r="LOG2" s="103"/>
      <c r="LOH2" s="103"/>
      <c r="LOI2" s="103"/>
      <c r="LOJ2" s="103"/>
      <c r="LOK2" s="103"/>
      <c r="LOL2" s="103"/>
      <c r="LOM2" s="103"/>
      <c r="LON2" s="103"/>
      <c r="LOO2" s="103"/>
      <c r="LOP2" s="103"/>
      <c r="LOQ2" s="103"/>
      <c r="LOR2" s="103"/>
      <c r="LOS2" s="103"/>
      <c r="LOT2" s="103"/>
      <c r="LOU2" s="103"/>
      <c r="LOV2" s="103"/>
      <c r="LOW2" s="103"/>
      <c r="LOX2" s="103"/>
      <c r="LOY2" s="103"/>
      <c r="LOZ2" s="103"/>
      <c r="LPA2" s="103"/>
      <c r="LPB2" s="103"/>
      <c r="LPC2" s="103"/>
      <c r="LPD2" s="103"/>
      <c r="LPE2" s="103"/>
      <c r="LPF2" s="103"/>
      <c r="LPG2" s="103"/>
      <c r="LPH2" s="103"/>
      <c r="LPI2" s="103"/>
      <c r="LPJ2" s="103"/>
      <c r="LPK2" s="103"/>
      <c r="LPL2" s="103"/>
      <c r="LPM2" s="103"/>
      <c r="LPN2" s="103"/>
      <c r="LPO2" s="103"/>
      <c r="LPP2" s="103"/>
      <c r="LPQ2" s="103"/>
      <c r="LPR2" s="103"/>
      <c r="LPS2" s="103"/>
      <c r="LPT2" s="103"/>
      <c r="LPU2" s="103"/>
      <c r="LPV2" s="103"/>
      <c r="LPW2" s="103"/>
      <c r="LPX2" s="103"/>
      <c r="LPY2" s="103"/>
      <c r="LPZ2" s="103"/>
      <c r="LQA2" s="103"/>
      <c r="LQB2" s="103"/>
      <c r="LQC2" s="103"/>
      <c r="LQD2" s="103"/>
      <c r="LQE2" s="103"/>
      <c r="LQF2" s="103"/>
      <c r="LQG2" s="103"/>
      <c r="LQH2" s="103"/>
      <c r="LQI2" s="103"/>
      <c r="LQJ2" s="103"/>
      <c r="LQK2" s="103"/>
      <c r="LQL2" s="103"/>
      <c r="LQM2" s="103"/>
      <c r="LQN2" s="103"/>
      <c r="LQO2" s="103"/>
      <c r="LQP2" s="103"/>
      <c r="LQQ2" s="103"/>
      <c r="LQR2" s="103"/>
      <c r="LQS2" s="103"/>
      <c r="LQT2" s="103"/>
      <c r="LQU2" s="103"/>
      <c r="LQV2" s="103"/>
      <c r="LQW2" s="103"/>
      <c r="LQX2" s="103"/>
      <c r="LQY2" s="103"/>
      <c r="LQZ2" s="103"/>
      <c r="LRA2" s="103"/>
      <c r="LRB2" s="103"/>
      <c r="LRC2" s="103"/>
      <c r="LRD2" s="103"/>
      <c r="LRE2" s="103"/>
      <c r="LRF2" s="103"/>
      <c r="LRG2" s="103"/>
      <c r="LRH2" s="103"/>
      <c r="LRI2" s="103"/>
      <c r="LRJ2" s="103"/>
      <c r="LRK2" s="103"/>
      <c r="LRL2" s="103"/>
      <c r="LRM2" s="103"/>
      <c r="LRN2" s="103"/>
      <c r="LRO2" s="103"/>
      <c r="LRP2" s="103"/>
      <c r="LRQ2" s="103"/>
      <c r="LRR2" s="103"/>
      <c r="LRS2" s="103"/>
      <c r="LRT2" s="103"/>
      <c r="LRU2" s="103"/>
      <c r="LRV2" s="103"/>
      <c r="LRW2" s="103"/>
      <c r="LRX2" s="103"/>
      <c r="LRY2" s="103"/>
      <c r="LRZ2" s="103"/>
      <c r="LSA2" s="103"/>
      <c r="LSB2" s="103"/>
      <c r="LSC2" s="103"/>
      <c r="LSD2" s="103"/>
      <c r="LSE2" s="103"/>
      <c r="LSF2" s="103"/>
      <c r="LSG2" s="103"/>
      <c r="LSH2" s="103"/>
      <c r="LSI2" s="103"/>
      <c r="LSJ2" s="103"/>
      <c r="LSK2" s="103"/>
      <c r="LSL2" s="103"/>
      <c r="LSM2" s="103"/>
      <c r="LSN2" s="103"/>
      <c r="LSO2" s="103"/>
      <c r="LSP2" s="103"/>
      <c r="LSQ2" s="103"/>
      <c r="LSR2" s="103"/>
      <c r="LSS2" s="103"/>
      <c r="LST2" s="103"/>
      <c r="LSU2" s="103"/>
      <c r="LSV2" s="103"/>
      <c r="LSW2" s="103"/>
      <c r="LSX2" s="103"/>
      <c r="LSY2" s="103"/>
      <c r="LSZ2" s="103"/>
      <c r="LTA2" s="103"/>
      <c r="LTB2" s="103"/>
      <c r="LTC2" s="103"/>
      <c r="LTD2" s="103"/>
      <c r="LTE2" s="103"/>
      <c r="LTF2" s="103"/>
      <c r="LTG2" s="103"/>
      <c r="LTH2" s="103"/>
      <c r="LTI2" s="103"/>
      <c r="LTJ2" s="103"/>
      <c r="LTK2" s="103"/>
      <c r="LTL2" s="103"/>
      <c r="LTM2" s="103"/>
      <c r="LTN2" s="103"/>
      <c r="LTO2" s="103"/>
      <c r="LTP2" s="103"/>
      <c r="LTQ2" s="103"/>
      <c r="LTR2" s="103"/>
      <c r="LTS2" s="103"/>
      <c r="LTT2" s="103"/>
      <c r="LTU2" s="103"/>
      <c r="LTV2" s="103"/>
      <c r="LTW2" s="103"/>
      <c r="LTX2" s="103"/>
      <c r="LTY2" s="103"/>
      <c r="LTZ2" s="103"/>
      <c r="LUA2" s="103"/>
      <c r="LUB2" s="103"/>
      <c r="LUC2" s="103"/>
      <c r="LUD2" s="103"/>
      <c r="LUE2" s="103"/>
      <c r="LUF2" s="103"/>
      <c r="LUG2" s="103"/>
      <c r="LUH2" s="103"/>
      <c r="LUI2" s="103"/>
      <c r="LUJ2" s="103"/>
      <c r="LUK2" s="103"/>
      <c r="LUL2" s="103"/>
      <c r="LUM2" s="103"/>
      <c r="LUN2" s="103"/>
      <c r="LUO2" s="103"/>
      <c r="LUP2" s="103"/>
      <c r="LUQ2" s="103"/>
      <c r="LUR2" s="103"/>
      <c r="LUS2" s="103"/>
      <c r="LUT2" s="103"/>
      <c r="LUU2" s="103"/>
      <c r="LUV2" s="103"/>
      <c r="LUW2" s="103"/>
      <c r="LUX2" s="103"/>
      <c r="LUY2" s="103"/>
      <c r="LUZ2" s="103"/>
      <c r="LVA2" s="103"/>
      <c r="LVB2" s="103"/>
      <c r="LVC2" s="103"/>
      <c r="LVD2" s="103"/>
      <c r="LVE2" s="103"/>
      <c r="LVF2" s="103"/>
      <c r="LVG2" s="103"/>
      <c r="LVH2" s="103"/>
      <c r="LVI2" s="103"/>
      <c r="LVJ2" s="103"/>
      <c r="LVK2" s="103"/>
      <c r="LVL2" s="103"/>
      <c r="LVM2" s="103"/>
      <c r="LVN2" s="103"/>
      <c r="LVO2" s="103"/>
      <c r="LVP2" s="103"/>
      <c r="LVQ2" s="103"/>
      <c r="LVR2" s="103"/>
      <c r="LVS2" s="103"/>
      <c r="LVT2" s="103"/>
      <c r="LVU2" s="103"/>
      <c r="LVV2" s="103"/>
      <c r="LVW2" s="103"/>
      <c r="LVX2" s="103"/>
      <c r="LVY2" s="103"/>
      <c r="LVZ2" s="103"/>
      <c r="LWA2" s="103"/>
      <c r="LWB2" s="103"/>
      <c r="LWC2" s="103"/>
      <c r="LWD2" s="103"/>
      <c r="LWE2" s="103"/>
      <c r="LWF2" s="103"/>
      <c r="LWG2" s="103"/>
      <c r="LWH2" s="103"/>
      <c r="LWI2" s="103"/>
      <c r="LWJ2" s="103"/>
      <c r="LWK2" s="103"/>
      <c r="LWL2" s="103"/>
      <c r="LWM2" s="103"/>
      <c r="LWN2" s="103"/>
      <c r="LWO2" s="103"/>
      <c r="LWP2" s="103"/>
      <c r="LWQ2" s="103"/>
      <c r="LWR2" s="103"/>
      <c r="LWS2" s="103"/>
      <c r="LWT2" s="103"/>
      <c r="LWU2" s="103"/>
      <c r="LWV2" s="103"/>
      <c r="LWW2" s="103"/>
      <c r="LWX2" s="103"/>
      <c r="LWY2" s="103"/>
      <c r="LWZ2" s="103"/>
      <c r="LXA2" s="103"/>
      <c r="LXB2" s="103"/>
      <c r="LXC2" s="103"/>
      <c r="LXD2" s="103"/>
      <c r="LXE2" s="103"/>
      <c r="LXF2" s="103"/>
      <c r="LXG2" s="103"/>
      <c r="LXH2" s="103"/>
      <c r="LXI2" s="103"/>
      <c r="LXJ2" s="103"/>
      <c r="LXK2" s="103"/>
      <c r="LXL2" s="103"/>
      <c r="LXM2" s="103"/>
      <c r="LXN2" s="103"/>
      <c r="LXO2" s="103"/>
      <c r="LXP2" s="103"/>
      <c r="LXQ2" s="103"/>
      <c r="LXR2" s="103"/>
      <c r="LXS2" s="103"/>
      <c r="LXT2" s="103"/>
      <c r="LXU2" s="103"/>
      <c r="LXV2" s="103"/>
      <c r="LXW2" s="103"/>
      <c r="LXX2" s="103"/>
      <c r="LXY2" s="103"/>
      <c r="LXZ2" s="103"/>
      <c r="LYA2" s="103"/>
      <c r="LYB2" s="103"/>
      <c r="LYC2" s="103"/>
      <c r="LYD2" s="103"/>
      <c r="LYE2" s="103"/>
      <c r="LYF2" s="103"/>
      <c r="LYG2" s="103"/>
      <c r="LYH2" s="103"/>
      <c r="LYI2" s="103"/>
      <c r="LYJ2" s="103"/>
      <c r="LYK2" s="103"/>
      <c r="LYL2" s="103"/>
      <c r="LYM2" s="103"/>
      <c r="LYN2" s="103"/>
      <c r="LYO2" s="103"/>
      <c r="LYP2" s="103"/>
      <c r="LYQ2" s="103"/>
      <c r="LYR2" s="103"/>
      <c r="LYS2" s="103"/>
      <c r="LYT2" s="103"/>
      <c r="LYU2" s="103"/>
      <c r="LYV2" s="103"/>
      <c r="LYW2" s="103"/>
      <c r="LYX2" s="103"/>
      <c r="LYY2" s="103"/>
      <c r="LYZ2" s="103"/>
      <c r="LZA2" s="103"/>
      <c r="LZB2" s="103"/>
      <c r="LZC2" s="103"/>
      <c r="LZD2" s="103"/>
      <c r="LZE2" s="103"/>
      <c r="LZF2" s="103"/>
      <c r="LZG2" s="103"/>
      <c r="LZH2" s="103"/>
      <c r="LZI2" s="103"/>
      <c r="LZJ2" s="103"/>
      <c r="LZK2" s="103"/>
      <c r="LZL2" s="103"/>
      <c r="LZM2" s="103"/>
      <c r="LZN2" s="103"/>
      <c r="LZO2" s="103"/>
      <c r="LZP2" s="103"/>
      <c r="LZQ2" s="103"/>
      <c r="LZR2" s="103"/>
      <c r="LZS2" s="103"/>
      <c r="LZT2" s="103"/>
      <c r="LZU2" s="103"/>
      <c r="LZV2" s="103"/>
      <c r="LZW2" s="103"/>
      <c r="LZX2" s="103"/>
      <c r="LZY2" s="103"/>
      <c r="LZZ2" s="103"/>
      <c r="MAA2" s="103"/>
      <c r="MAB2" s="103"/>
      <c r="MAC2" s="103"/>
      <c r="MAD2" s="103"/>
      <c r="MAE2" s="103"/>
      <c r="MAF2" s="103"/>
      <c r="MAG2" s="103"/>
      <c r="MAH2" s="103"/>
      <c r="MAI2" s="103"/>
      <c r="MAJ2" s="103"/>
      <c r="MAK2" s="103"/>
      <c r="MAL2" s="103"/>
      <c r="MAM2" s="103"/>
      <c r="MAN2" s="103"/>
      <c r="MAO2" s="103"/>
      <c r="MAP2" s="103"/>
      <c r="MAQ2" s="103"/>
      <c r="MAR2" s="103"/>
      <c r="MAS2" s="103"/>
      <c r="MAT2" s="103"/>
      <c r="MAU2" s="103"/>
      <c r="MAV2" s="103"/>
      <c r="MAW2" s="103"/>
      <c r="MAX2" s="103"/>
      <c r="MAY2" s="103"/>
      <c r="MAZ2" s="103"/>
      <c r="MBA2" s="103"/>
      <c r="MBB2" s="103"/>
      <c r="MBC2" s="103"/>
      <c r="MBD2" s="103"/>
      <c r="MBE2" s="103"/>
      <c r="MBF2" s="103"/>
      <c r="MBG2" s="103"/>
      <c r="MBH2" s="103"/>
      <c r="MBI2" s="103"/>
      <c r="MBJ2" s="103"/>
      <c r="MBK2" s="103"/>
      <c r="MBL2" s="103"/>
      <c r="MBM2" s="103"/>
      <c r="MBN2" s="103"/>
      <c r="MBO2" s="103"/>
      <c r="MBP2" s="103"/>
      <c r="MBQ2" s="103"/>
      <c r="MBR2" s="103"/>
      <c r="MBS2" s="103"/>
      <c r="MBT2" s="103"/>
      <c r="MBU2" s="103"/>
      <c r="MBV2" s="103"/>
      <c r="MBW2" s="103"/>
      <c r="MBX2" s="103"/>
      <c r="MBY2" s="103"/>
      <c r="MBZ2" s="103"/>
      <c r="MCA2" s="103"/>
      <c r="MCB2" s="103"/>
      <c r="MCC2" s="103"/>
      <c r="MCD2" s="103"/>
      <c r="MCE2" s="103"/>
      <c r="MCF2" s="103"/>
      <c r="MCG2" s="103"/>
      <c r="MCH2" s="103"/>
      <c r="MCI2" s="103"/>
      <c r="MCJ2" s="103"/>
      <c r="MCK2" s="103"/>
      <c r="MCL2" s="103"/>
      <c r="MCM2" s="103"/>
      <c r="MCN2" s="103"/>
      <c r="MCO2" s="103"/>
      <c r="MCP2" s="103"/>
      <c r="MCQ2" s="103"/>
      <c r="MCR2" s="103"/>
      <c r="MCS2" s="103"/>
      <c r="MCT2" s="103"/>
      <c r="MCU2" s="103"/>
      <c r="MCV2" s="103"/>
      <c r="MCW2" s="103"/>
      <c r="MCX2" s="103"/>
      <c r="MCY2" s="103"/>
      <c r="MCZ2" s="103"/>
      <c r="MDA2" s="103"/>
      <c r="MDB2" s="103"/>
      <c r="MDC2" s="103"/>
      <c r="MDD2" s="103"/>
      <c r="MDE2" s="103"/>
      <c r="MDF2" s="103"/>
      <c r="MDG2" s="103"/>
      <c r="MDH2" s="103"/>
      <c r="MDI2" s="103"/>
      <c r="MDJ2" s="103"/>
      <c r="MDK2" s="103"/>
      <c r="MDL2" s="103"/>
      <c r="MDM2" s="103"/>
      <c r="MDN2" s="103"/>
      <c r="MDO2" s="103"/>
      <c r="MDP2" s="103"/>
      <c r="MDQ2" s="103"/>
      <c r="MDR2" s="103"/>
      <c r="MDS2" s="103"/>
      <c r="MDT2" s="103"/>
      <c r="MDU2" s="103"/>
      <c r="MDV2" s="103"/>
      <c r="MDW2" s="103"/>
      <c r="MDX2" s="103"/>
      <c r="MDY2" s="103"/>
      <c r="MDZ2" s="103"/>
      <c r="MEA2" s="103"/>
      <c r="MEB2" s="103"/>
      <c r="MEC2" s="103"/>
      <c r="MED2" s="103"/>
      <c r="MEE2" s="103"/>
      <c r="MEF2" s="103"/>
      <c r="MEG2" s="103"/>
      <c r="MEH2" s="103"/>
      <c r="MEI2" s="103"/>
      <c r="MEJ2" s="103"/>
      <c r="MEK2" s="103"/>
      <c r="MEL2" s="103"/>
      <c r="MEM2" s="103"/>
      <c r="MEN2" s="103"/>
      <c r="MEO2" s="103"/>
      <c r="MEP2" s="103"/>
      <c r="MEQ2" s="103"/>
      <c r="MER2" s="103"/>
      <c r="MES2" s="103"/>
      <c r="MET2" s="103"/>
      <c r="MEU2" s="103"/>
      <c r="MEV2" s="103"/>
      <c r="MEW2" s="103"/>
      <c r="MEX2" s="103"/>
      <c r="MEY2" s="103"/>
      <c r="MEZ2" s="103"/>
      <c r="MFA2" s="103"/>
      <c r="MFB2" s="103"/>
      <c r="MFC2" s="103"/>
      <c r="MFD2" s="103"/>
      <c r="MFE2" s="103"/>
      <c r="MFF2" s="103"/>
      <c r="MFG2" s="103"/>
      <c r="MFH2" s="103"/>
      <c r="MFI2" s="103"/>
      <c r="MFJ2" s="103"/>
      <c r="MFK2" s="103"/>
      <c r="MFL2" s="103"/>
      <c r="MFM2" s="103"/>
      <c r="MFN2" s="103"/>
      <c r="MFO2" s="103"/>
      <c r="MFP2" s="103"/>
      <c r="MFQ2" s="103"/>
      <c r="MFR2" s="103"/>
      <c r="MFS2" s="103"/>
      <c r="MFT2" s="103"/>
      <c r="MFU2" s="103"/>
      <c r="MFV2" s="103"/>
      <c r="MFW2" s="103"/>
      <c r="MFX2" s="103"/>
      <c r="MFY2" s="103"/>
      <c r="MFZ2" s="103"/>
      <c r="MGA2" s="103"/>
      <c r="MGB2" s="103"/>
      <c r="MGC2" s="103"/>
      <c r="MGD2" s="103"/>
      <c r="MGE2" s="103"/>
      <c r="MGF2" s="103"/>
      <c r="MGG2" s="103"/>
      <c r="MGH2" s="103"/>
      <c r="MGI2" s="103"/>
      <c r="MGJ2" s="103"/>
      <c r="MGK2" s="103"/>
      <c r="MGL2" s="103"/>
      <c r="MGM2" s="103"/>
      <c r="MGN2" s="103"/>
      <c r="MGO2" s="103"/>
      <c r="MGP2" s="103"/>
      <c r="MGQ2" s="103"/>
      <c r="MGR2" s="103"/>
      <c r="MGS2" s="103"/>
      <c r="MGT2" s="103"/>
      <c r="MGU2" s="103"/>
      <c r="MGV2" s="103"/>
      <c r="MGW2" s="103"/>
      <c r="MGX2" s="103"/>
      <c r="MGY2" s="103"/>
      <c r="MGZ2" s="103"/>
      <c r="MHA2" s="103"/>
      <c r="MHB2" s="103"/>
      <c r="MHC2" s="103"/>
      <c r="MHD2" s="103"/>
      <c r="MHE2" s="103"/>
      <c r="MHF2" s="103"/>
      <c r="MHG2" s="103"/>
      <c r="MHH2" s="103"/>
      <c r="MHI2" s="103"/>
      <c r="MHJ2" s="103"/>
      <c r="MHK2" s="103"/>
      <c r="MHL2" s="103"/>
      <c r="MHM2" s="103"/>
      <c r="MHN2" s="103"/>
      <c r="MHO2" s="103"/>
      <c r="MHP2" s="103"/>
      <c r="MHQ2" s="103"/>
      <c r="MHR2" s="103"/>
      <c r="MHS2" s="103"/>
      <c r="MHT2" s="103"/>
      <c r="MHU2" s="103"/>
      <c r="MHV2" s="103"/>
      <c r="MHW2" s="103"/>
      <c r="MHX2" s="103"/>
      <c r="MHY2" s="103"/>
      <c r="MHZ2" s="103"/>
      <c r="MIA2" s="103"/>
      <c r="MIB2" s="103"/>
      <c r="MIC2" s="103"/>
      <c r="MID2" s="103"/>
      <c r="MIE2" s="103"/>
      <c r="MIF2" s="103"/>
      <c r="MIG2" s="103"/>
      <c r="MIH2" s="103"/>
      <c r="MII2" s="103"/>
      <c r="MIJ2" s="103"/>
      <c r="MIK2" s="103"/>
      <c r="MIL2" s="103"/>
      <c r="MIM2" s="103"/>
      <c r="MIN2" s="103"/>
      <c r="MIO2" s="103"/>
      <c r="MIP2" s="103"/>
      <c r="MIQ2" s="103"/>
      <c r="MIR2" s="103"/>
      <c r="MIS2" s="103"/>
      <c r="MIT2" s="103"/>
      <c r="MIU2" s="103"/>
      <c r="MIV2" s="103"/>
      <c r="MIW2" s="103"/>
      <c r="MIX2" s="103"/>
      <c r="MIY2" s="103"/>
      <c r="MIZ2" s="103"/>
      <c r="MJA2" s="103"/>
      <c r="MJB2" s="103"/>
      <c r="MJC2" s="103"/>
      <c r="MJD2" s="103"/>
      <c r="MJE2" s="103"/>
      <c r="MJF2" s="103"/>
      <c r="MJG2" s="103"/>
      <c r="MJH2" s="103"/>
      <c r="MJI2" s="103"/>
      <c r="MJJ2" s="103"/>
      <c r="MJK2" s="103"/>
      <c r="MJL2" s="103"/>
      <c r="MJM2" s="103"/>
      <c r="MJN2" s="103"/>
      <c r="MJO2" s="103"/>
      <c r="MJP2" s="103"/>
      <c r="MJQ2" s="103"/>
      <c r="MJR2" s="103"/>
      <c r="MJS2" s="103"/>
      <c r="MJT2" s="103"/>
      <c r="MJU2" s="103"/>
      <c r="MJV2" s="103"/>
      <c r="MJW2" s="103"/>
      <c r="MJX2" s="103"/>
      <c r="MJY2" s="103"/>
      <c r="MJZ2" s="103"/>
      <c r="MKA2" s="103"/>
      <c r="MKB2" s="103"/>
      <c r="MKC2" s="103"/>
      <c r="MKD2" s="103"/>
      <c r="MKE2" s="103"/>
      <c r="MKF2" s="103"/>
      <c r="MKG2" s="103"/>
      <c r="MKH2" s="103"/>
      <c r="MKI2" s="103"/>
      <c r="MKJ2" s="103"/>
      <c r="MKK2" s="103"/>
      <c r="MKL2" s="103"/>
      <c r="MKM2" s="103"/>
      <c r="MKN2" s="103"/>
      <c r="MKO2" s="103"/>
      <c r="MKP2" s="103"/>
      <c r="MKQ2" s="103"/>
      <c r="MKR2" s="103"/>
      <c r="MKS2" s="103"/>
      <c r="MKT2" s="103"/>
      <c r="MKU2" s="103"/>
      <c r="MKV2" s="103"/>
      <c r="MKW2" s="103"/>
      <c r="MKX2" s="103"/>
      <c r="MKY2" s="103"/>
      <c r="MKZ2" s="103"/>
      <c r="MLA2" s="103"/>
      <c r="MLB2" s="103"/>
      <c r="MLC2" s="103"/>
      <c r="MLD2" s="103"/>
      <c r="MLE2" s="103"/>
      <c r="MLF2" s="103"/>
      <c r="MLG2" s="103"/>
      <c r="MLH2" s="103"/>
      <c r="MLI2" s="103"/>
      <c r="MLJ2" s="103"/>
      <c r="MLK2" s="103"/>
      <c r="MLL2" s="103"/>
      <c r="MLM2" s="103"/>
      <c r="MLN2" s="103"/>
      <c r="MLO2" s="103"/>
      <c r="MLP2" s="103"/>
      <c r="MLQ2" s="103"/>
      <c r="MLR2" s="103"/>
      <c r="MLS2" s="103"/>
      <c r="MLT2" s="103"/>
      <c r="MLU2" s="103"/>
      <c r="MLV2" s="103"/>
      <c r="MLW2" s="103"/>
      <c r="MLX2" s="103"/>
      <c r="MLY2" s="103"/>
      <c r="MLZ2" s="103"/>
      <c r="MMA2" s="103"/>
      <c r="MMB2" s="103"/>
      <c r="MMC2" s="103"/>
      <c r="MMD2" s="103"/>
      <c r="MME2" s="103"/>
      <c r="MMF2" s="103"/>
      <c r="MMG2" s="103"/>
      <c r="MMH2" s="103"/>
      <c r="MMI2" s="103"/>
      <c r="MMJ2" s="103"/>
      <c r="MMK2" s="103"/>
      <c r="MML2" s="103"/>
      <c r="MMM2" s="103"/>
      <c r="MMN2" s="103"/>
      <c r="MMO2" s="103"/>
      <c r="MMP2" s="103"/>
      <c r="MMQ2" s="103"/>
      <c r="MMR2" s="103"/>
      <c r="MMS2" s="103"/>
      <c r="MMT2" s="103"/>
      <c r="MMU2" s="103"/>
      <c r="MMV2" s="103"/>
      <c r="MMW2" s="103"/>
      <c r="MMX2" s="103"/>
      <c r="MMY2" s="103"/>
      <c r="MMZ2" s="103"/>
      <c r="MNA2" s="103"/>
      <c r="MNB2" s="103"/>
      <c r="MNC2" s="103"/>
      <c r="MND2" s="103"/>
      <c r="MNE2" s="103"/>
      <c r="MNF2" s="103"/>
      <c r="MNG2" s="103"/>
      <c r="MNH2" s="103"/>
      <c r="MNI2" s="103"/>
      <c r="MNJ2" s="103"/>
      <c r="MNK2" s="103"/>
      <c r="MNL2" s="103"/>
      <c r="MNM2" s="103"/>
      <c r="MNN2" s="103"/>
      <c r="MNO2" s="103"/>
      <c r="MNP2" s="103"/>
      <c r="MNQ2" s="103"/>
      <c r="MNR2" s="103"/>
      <c r="MNS2" s="103"/>
      <c r="MNT2" s="103"/>
      <c r="MNU2" s="103"/>
      <c r="MNV2" s="103"/>
      <c r="MNW2" s="103"/>
      <c r="MNX2" s="103"/>
      <c r="MNY2" s="103"/>
      <c r="MNZ2" s="103"/>
      <c r="MOA2" s="103"/>
      <c r="MOB2" s="103"/>
      <c r="MOC2" s="103"/>
      <c r="MOD2" s="103"/>
      <c r="MOE2" s="103"/>
      <c r="MOF2" s="103"/>
      <c r="MOG2" s="103"/>
      <c r="MOH2" s="103"/>
      <c r="MOI2" s="103"/>
      <c r="MOJ2" s="103"/>
      <c r="MOK2" s="103"/>
      <c r="MOL2" s="103"/>
      <c r="MOM2" s="103"/>
      <c r="MON2" s="103"/>
      <c r="MOO2" s="103"/>
      <c r="MOP2" s="103"/>
      <c r="MOQ2" s="103"/>
      <c r="MOR2" s="103"/>
      <c r="MOS2" s="103"/>
      <c r="MOT2" s="103"/>
      <c r="MOU2" s="103"/>
      <c r="MOV2" s="103"/>
      <c r="MOW2" s="103"/>
      <c r="MOX2" s="103"/>
      <c r="MOY2" s="103"/>
      <c r="MOZ2" s="103"/>
      <c r="MPA2" s="103"/>
      <c r="MPB2" s="103"/>
      <c r="MPC2" s="103"/>
      <c r="MPD2" s="103"/>
      <c r="MPE2" s="103"/>
      <c r="MPF2" s="103"/>
      <c r="MPG2" s="103"/>
      <c r="MPH2" s="103"/>
      <c r="MPI2" s="103"/>
      <c r="MPJ2" s="103"/>
      <c r="MPK2" s="103"/>
      <c r="MPL2" s="103"/>
      <c r="MPM2" s="103"/>
      <c r="MPN2" s="103"/>
      <c r="MPO2" s="103"/>
      <c r="MPP2" s="103"/>
      <c r="MPQ2" s="103"/>
      <c r="MPR2" s="103"/>
      <c r="MPS2" s="103"/>
      <c r="MPT2" s="103"/>
      <c r="MPU2" s="103"/>
      <c r="MPV2" s="103"/>
      <c r="MPW2" s="103"/>
      <c r="MPX2" s="103"/>
      <c r="MPY2" s="103"/>
      <c r="MPZ2" s="103"/>
      <c r="MQA2" s="103"/>
      <c r="MQB2" s="103"/>
      <c r="MQC2" s="103"/>
      <c r="MQD2" s="103"/>
      <c r="MQE2" s="103"/>
      <c r="MQF2" s="103"/>
      <c r="MQG2" s="103"/>
      <c r="MQH2" s="103"/>
      <c r="MQI2" s="103"/>
      <c r="MQJ2" s="103"/>
      <c r="MQK2" s="103"/>
      <c r="MQL2" s="103"/>
      <c r="MQM2" s="103"/>
      <c r="MQN2" s="103"/>
      <c r="MQO2" s="103"/>
      <c r="MQP2" s="103"/>
      <c r="MQQ2" s="103"/>
      <c r="MQR2" s="103"/>
      <c r="MQS2" s="103"/>
      <c r="MQT2" s="103"/>
      <c r="MQU2" s="103"/>
      <c r="MQV2" s="103"/>
      <c r="MQW2" s="103"/>
      <c r="MQX2" s="103"/>
      <c r="MQY2" s="103"/>
      <c r="MQZ2" s="103"/>
      <c r="MRA2" s="103"/>
      <c r="MRB2" s="103"/>
      <c r="MRC2" s="103"/>
      <c r="MRD2" s="103"/>
      <c r="MRE2" s="103"/>
      <c r="MRF2" s="103"/>
      <c r="MRG2" s="103"/>
      <c r="MRH2" s="103"/>
      <c r="MRI2" s="103"/>
      <c r="MRJ2" s="103"/>
      <c r="MRK2" s="103"/>
      <c r="MRL2" s="103"/>
      <c r="MRM2" s="103"/>
      <c r="MRN2" s="103"/>
      <c r="MRO2" s="103"/>
      <c r="MRP2" s="103"/>
      <c r="MRQ2" s="103"/>
      <c r="MRR2" s="103"/>
      <c r="MRS2" s="103"/>
      <c r="MRT2" s="103"/>
      <c r="MRU2" s="103"/>
      <c r="MRV2" s="103"/>
      <c r="MRW2" s="103"/>
      <c r="MRX2" s="103"/>
      <c r="MRY2" s="103"/>
      <c r="MRZ2" s="103"/>
      <c r="MSA2" s="103"/>
      <c r="MSB2" s="103"/>
      <c r="MSC2" s="103"/>
      <c r="MSD2" s="103"/>
      <c r="MSE2" s="103"/>
      <c r="MSF2" s="103"/>
      <c r="MSG2" s="103"/>
      <c r="MSH2" s="103"/>
      <c r="MSI2" s="103"/>
      <c r="MSJ2" s="103"/>
      <c r="MSK2" s="103"/>
      <c r="MSL2" s="103"/>
      <c r="MSM2" s="103"/>
      <c r="MSN2" s="103"/>
      <c r="MSO2" s="103"/>
      <c r="MSP2" s="103"/>
      <c r="MSQ2" s="103"/>
      <c r="MSR2" s="103"/>
      <c r="MSS2" s="103"/>
      <c r="MST2" s="103"/>
      <c r="MSU2" s="103"/>
      <c r="MSV2" s="103"/>
      <c r="MSW2" s="103"/>
      <c r="MSX2" s="103"/>
      <c r="MSY2" s="103"/>
      <c r="MSZ2" s="103"/>
      <c r="MTA2" s="103"/>
      <c r="MTB2" s="103"/>
      <c r="MTC2" s="103"/>
      <c r="MTD2" s="103"/>
      <c r="MTE2" s="103"/>
      <c r="MTF2" s="103"/>
      <c r="MTG2" s="103"/>
      <c r="MTH2" s="103"/>
      <c r="MTI2" s="103"/>
      <c r="MTJ2" s="103"/>
      <c r="MTK2" s="103"/>
      <c r="MTL2" s="103"/>
      <c r="MTM2" s="103"/>
      <c r="MTN2" s="103"/>
      <c r="MTO2" s="103"/>
      <c r="MTP2" s="103"/>
      <c r="MTQ2" s="103"/>
      <c r="MTR2" s="103"/>
      <c r="MTS2" s="103"/>
      <c r="MTT2" s="103"/>
      <c r="MTU2" s="103"/>
      <c r="MTV2" s="103"/>
      <c r="MTW2" s="103"/>
      <c r="MTX2" s="103"/>
      <c r="MTY2" s="103"/>
      <c r="MTZ2" s="103"/>
      <c r="MUA2" s="103"/>
      <c r="MUB2" s="103"/>
      <c r="MUC2" s="103"/>
      <c r="MUD2" s="103"/>
      <c r="MUE2" s="103"/>
      <c r="MUF2" s="103"/>
      <c r="MUG2" s="103"/>
      <c r="MUH2" s="103"/>
      <c r="MUI2" s="103"/>
      <c r="MUJ2" s="103"/>
      <c r="MUK2" s="103"/>
      <c r="MUL2" s="103"/>
      <c r="MUM2" s="103"/>
      <c r="MUN2" s="103"/>
      <c r="MUO2" s="103"/>
      <c r="MUP2" s="103"/>
      <c r="MUQ2" s="103"/>
      <c r="MUR2" s="103"/>
      <c r="MUS2" s="103"/>
      <c r="MUT2" s="103"/>
      <c r="MUU2" s="103"/>
      <c r="MUV2" s="103"/>
      <c r="MUW2" s="103"/>
      <c r="MUX2" s="103"/>
      <c r="MUY2" s="103"/>
      <c r="MUZ2" s="103"/>
      <c r="MVA2" s="103"/>
      <c r="MVB2" s="103"/>
      <c r="MVC2" s="103"/>
      <c r="MVD2" s="103"/>
      <c r="MVE2" s="103"/>
      <c r="MVF2" s="103"/>
      <c r="MVG2" s="103"/>
      <c r="MVH2" s="103"/>
      <c r="MVI2" s="103"/>
      <c r="MVJ2" s="103"/>
      <c r="MVK2" s="103"/>
      <c r="MVL2" s="103"/>
      <c r="MVM2" s="103"/>
      <c r="MVN2" s="103"/>
      <c r="MVO2" s="103"/>
      <c r="MVP2" s="103"/>
      <c r="MVQ2" s="103"/>
      <c r="MVR2" s="103"/>
      <c r="MVS2" s="103"/>
      <c r="MVT2" s="103"/>
      <c r="MVU2" s="103"/>
      <c r="MVV2" s="103"/>
      <c r="MVW2" s="103"/>
      <c r="MVX2" s="103"/>
      <c r="MVY2" s="103"/>
      <c r="MVZ2" s="103"/>
      <c r="MWA2" s="103"/>
      <c r="MWB2" s="103"/>
      <c r="MWC2" s="103"/>
      <c r="MWD2" s="103"/>
      <c r="MWE2" s="103"/>
      <c r="MWF2" s="103"/>
      <c r="MWG2" s="103"/>
      <c r="MWH2" s="103"/>
      <c r="MWI2" s="103"/>
      <c r="MWJ2" s="103"/>
      <c r="MWK2" s="103"/>
      <c r="MWL2" s="103"/>
      <c r="MWM2" s="103"/>
      <c r="MWN2" s="103"/>
      <c r="MWO2" s="103"/>
      <c r="MWP2" s="103"/>
      <c r="MWQ2" s="103"/>
      <c r="MWR2" s="103"/>
      <c r="MWS2" s="103"/>
      <c r="MWT2" s="103"/>
      <c r="MWU2" s="103"/>
      <c r="MWV2" s="103"/>
      <c r="MWW2" s="103"/>
      <c r="MWX2" s="103"/>
      <c r="MWY2" s="103"/>
      <c r="MWZ2" s="103"/>
      <c r="MXA2" s="103"/>
      <c r="MXB2" s="103"/>
      <c r="MXC2" s="103"/>
      <c r="MXD2" s="103"/>
      <c r="MXE2" s="103"/>
      <c r="MXF2" s="103"/>
      <c r="MXG2" s="103"/>
      <c r="MXH2" s="103"/>
      <c r="MXI2" s="103"/>
      <c r="MXJ2" s="103"/>
      <c r="MXK2" s="103"/>
      <c r="MXL2" s="103"/>
      <c r="MXM2" s="103"/>
      <c r="MXN2" s="103"/>
      <c r="MXO2" s="103"/>
      <c r="MXP2" s="103"/>
      <c r="MXQ2" s="103"/>
      <c r="MXR2" s="103"/>
      <c r="MXS2" s="103"/>
      <c r="MXT2" s="103"/>
      <c r="MXU2" s="103"/>
      <c r="MXV2" s="103"/>
      <c r="MXW2" s="103"/>
      <c r="MXX2" s="103"/>
      <c r="MXY2" s="103"/>
      <c r="MXZ2" s="103"/>
      <c r="MYA2" s="103"/>
      <c r="MYB2" s="103"/>
      <c r="MYC2" s="103"/>
      <c r="MYD2" s="103"/>
      <c r="MYE2" s="103"/>
      <c r="MYF2" s="103"/>
      <c r="MYG2" s="103"/>
      <c r="MYH2" s="103"/>
      <c r="MYI2" s="103"/>
      <c r="MYJ2" s="103"/>
      <c r="MYK2" s="103"/>
      <c r="MYL2" s="103"/>
      <c r="MYM2" s="103"/>
      <c r="MYN2" s="103"/>
      <c r="MYO2" s="103"/>
      <c r="MYP2" s="103"/>
      <c r="MYQ2" s="103"/>
      <c r="MYR2" s="103"/>
      <c r="MYS2" s="103"/>
      <c r="MYT2" s="103"/>
      <c r="MYU2" s="103"/>
      <c r="MYV2" s="103"/>
      <c r="MYW2" s="103"/>
      <c r="MYX2" s="103"/>
      <c r="MYY2" s="103"/>
      <c r="MYZ2" s="103"/>
      <c r="MZA2" s="103"/>
      <c r="MZB2" s="103"/>
      <c r="MZC2" s="103"/>
      <c r="MZD2" s="103"/>
      <c r="MZE2" s="103"/>
      <c r="MZF2" s="103"/>
      <c r="MZG2" s="103"/>
      <c r="MZH2" s="103"/>
      <c r="MZI2" s="103"/>
      <c r="MZJ2" s="103"/>
      <c r="MZK2" s="103"/>
      <c r="MZL2" s="103"/>
      <c r="MZM2" s="103"/>
      <c r="MZN2" s="103"/>
      <c r="MZO2" s="103"/>
      <c r="MZP2" s="103"/>
      <c r="MZQ2" s="103"/>
      <c r="MZR2" s="103"/>
      <c r="MZS2" s="103"/>
      <c r="MZT2" s="103"/>
      <c r="MZU2" s="103"/>
      <c r="MZV2" s="103"/>
      <c r="MZW2" s="103"/>
      <c r="MZX2" s="103"/>
      <c r="MZY2" s="103"/>
      <c r="MZZ2" s="103"/>
      <c r="NAA2" s="103"/>
      <c r="NAB2" s="103"/>
      <c r="NAC2" s="103"/>
      <c r="NAD2" s="103"/>
      <c r="NAE2" s="103"/>
      <c r="NAF2" s="103"/>
      <c r="NAG2" s="103"/>
      <c r="NAH2" s="103"/>
      <c r="NAI2" s="103"/>
      <c r="NAJ2" s="103"/>
      <c r="NAK2" s="103"/>
      <c r="NAL2" s="103"/>
      <c r="NAM2" s="103"/>
      <c r="NAN2" s="103"/>
      <c r="NAO2" s="103"/>
      <c r="NAP2" s="103"/>
      <c r="NAQ2" s="103"/>
      <c r="NAR2" s="103"/>
      <c r="NAS2" s="103"/>
      <c r="NAT2" s="103"/>
      <c r="NAU2" s="103"/>
      <c r="NAV2" s="103"/>
      <c r="NAW2" s="103"/>
      <c r="NAX2" s="103"/>
      <c r="NAY2" s="103"/>
      <c r="NAZ2" s="103"/>
      <c r="NBA2" s="103"/>
      <c r="NBB2" s="103"/>
      <c r="NBC2" s="103"/>
      <c r="NBD2" s="103"/>
      <c r="NBE2" s="103"/>
      <c r="NBF2" s="103"/>
      <c r="NBG2" s="103"/>
      <c r="NBH2" s="103"/>
      <c r="NBI2" s="103"/>
      <c r="NBJ2" s="103"/>
      <c r="NBK2" s="103"/>
      <c r="NBL2" s="103"/>
      <c r="NBM2" s="103"/>
      <c r="NBN2" s="103"/>
      <c r="NBO2" s="103"/>
      <c r="NBP2" s="103"/>
      <c r="NBQ2" s="103"/>
      <c r="NBR2" s="103"/>
      <c r="NBS2" s="103"/>
      <c r="NBT2" s="103"/>
      <c r="NBU2" s="103"/>
      <c r="NBV2" s="103"/>
      <c r="NBW2" s="103"/>
      <c r="NBX2" s="103"/>
      <c r="NBY2" s="103"/>
      <c r="NBZ2" s="103"/>
      <c r="NCA2" s="103"/>
      <c r="NCB2" s="103"/>
      <c r="NCC2" s="103"/>
      <c r="NCD2" s="103"/>
      <c r="NCE2" s="103"/>
      <c r="NCF2" s="103"/>
      <c r="NCG2" s="103"/>
      <c r="NCH2" s="103"/>
      <c r="NCI2" s="103"/>
      <c r="NCJ2" s="103"/>
      <c r="NCK2" s="103"/>
      <c r="NCL2" s="103"/>
      <c r="NCM2" s="103"/>
      <c r="NCN2" s="103"/>
      <c r="NCO2" s="103"/>
      <c r="NCP2" s="103"/>
      <c r="NCQ2" s="103"/>
      <c r="NCR2" s="103"/>
      <c r="NCS2" s="103"/>
      <c r="NCT2" s="103"/>
      <c r="NCU2" s="103"/>
      <c r="NCV2" s="103"/>
      <c r="NCW2" s="103"/>
      <c r="NCX2" s="103"/>
      <c r="NCY2" s="103"/>
      <c r="NCZ2" s="103"/>
      <c r="NDA2" s="103"/>
      <c r="NDB2" s="103"/>
      <c r="NDC2" s="103"/>
      <c r="NDD2" s="103"/>
      <c r="NDE2" s="103"/>
      <c r="NDF2" s="103"/>
      <c r="NDG2" s="103"/>
      <c r="NDH2" s="103"/>
      <c r="NDI2" s="103"/>
      <c r="NDJ2" s="103"/>
      <c r="NDK2" s="103"/>
      <c r="NDL2" s="103"/>
      <c r="NDM2" s="103"/>
      <c r="NDN2" s="103"/>
      <c r="NDO2" s="103"/>
      <c r="NDP2" s="103"/>
      <c r="NDQ2" s="103"/>
      <c r="NDR2" s="103"/>
      <c r="NDS2" s="103"/>
      <c r="NDT2" s="103"/>
      <c r="NDU2" s="103"/>
      <c r="NDV2" s="103"/>
      <c r="NDW2" s="103"/>
      <c r="NDX2" s="103"/>
      <c r="NDY2" s="103"/>
      <c r="NDZ2" s="103"/>
      <c r="NEA2" s="103"/>
      <c r="NEB2" s="103"/>
      <c r="NEC2" s="103"/>
      <c r="NED2" s="103"/>
      <c r="NEE2" s="103"/>
      <c r="NEF2" s="103"/>
      <c r="NEG2" s="103"/>
      <c r="NEH2" s="103"/>
      <c r="NEI2" s="103"/>
      <c r="NEJ2" s="103"/>
      <c r="NEK2" s="103"/>
      <c r="NEL2" s="103"/>
      <c r="NEM2" s="103"/>
      <c r="NEN2" s="103"/>
      <c r="NEO2" s="103"/>
      <c r="NEP2" s="103"/>
      <c r="NEQ2" s="103"/>
      <c r="NER2" s="103"/>
      <c r="NES2" s="103"/>
      <c r="NET2" s="103"/>
      <c r="NEU2" s="103"/>
      <c r="NEV2" s="103"/>
      <c r="NEW2" s="103"/>
      <c r="NEX2" s="103"/>
      <c r="NEY2" s="103"/>
      <c r="NEZ2" s="103"/>
      <c r="NFA2" s="103"/>
      <c r="NFB2" s="103"/>
      <c r="NFC2" s="103"/>
      <c r="NFD2" s="103"/>
      <c r="NFE2" s="103"/>
      <c r="NFF2" s="103"/>
      <c r="NFG2" s="103"/>
      <c r="NFH2" s="103"/>
      <c r="NFI2" s="103"/>
      <c r="NFJ2" s="103"/>
      <c r="NFK2" s="103"/>
      <c r="NFL2" s="103"/>
      <c r="NFM2" s="103"/>
      <c r="NFN2" s="103"/>
      <c r="NFO2" s="103"/>
      <c r="NFP2" s="103"/>
      <c r="NFQ2" s="103"/>
      <c r="NFR2" s="103"/>
      <c r="NFS2" s="103"/>
      <c r="NFT2" s="103"/>
      <c r="NFU2" s="103"/>
      <c r="NFV2" s="103"/>
      <c r="NFW2" s="103"/>
      <c r="NFX2" s="103"/>
      <c r="NFY2" s="103"/>
      <c r="NFZ2" s="103"/>
      <c r="NGA2" s="103"/>
      <c r="NGB2" s="103"/>
      <c r="NGC2" s="103"/>
      <c r="NGD2" s="103"/>
      <c r="NGE2" s="103"/>
      <c r="NGF2" s="103"/>
      <c r="NGG2" s="103"/>
      <c r="NGH2" s="103"/>
      <c r="NGI2" s="103"/>
      <c r="NGJ2" s="103"/>
      <c r="NGK2" s="103"/>
      <c r="NGL2" s="103"/>
      <c r="NGM2" s="103"/>
      <c r="NGN2" s="103"/>
      <c r="NGO2" s="103"/>
      <c r="NGP2" s="103"/>
      <c r="NGQ2" s="103"/>
      <c r="NGR2" s="103"/>
      <c r="NGS2" s="103"/>
      <c r="NGT2" s="103"/>
      <c r="NGU2" s="103"/>
      <c r="NGV2" s="103"/>
      <c r="NGW2" s="103"/>
      <c r="NGX2" s="103"/>
      <c r="NGY2" s="103"/>
      <c r="NGZ2" s="103"/>
      <c r="NHA2" s="103"/>
      <c r="NHB2" s="103"/>
      <c r="NHC2" s="103"/>
      <c r="NHD2" s="103"/>
      <c r="NHE2" s="103"/>
      <c r="NHF2" s="103"/>
      <c r="NHG2" s="103"/>
      <c r="NHH2" s="103"/>
      <c r="NHI2" s="103"/>
      <c r="NHJ2" s="103"/>
      <c r="NHK2" s="103"/>
      <c r="NHL2" s="103"/>
      <c r="NHM2" s="103"/>
      <c r="NHN2" s="103"/>
      <c r="NHO2" s="103"/>
      <c r="NHP2" s="103"/>
      <c r="NHQ2" s="103"/>
      <c r="NHR2" s="103"/>
      <c r="NHS2" s="103"/>
      <c r="NHT2" s="103"/>
      <c r="NHU2" s="103"/>
      <c r="NHV2" s="103"/>
      <c r="NHW2" s="103"/>
      <c r="NHX2" s="103"/>
      <c r="NHY2" s="103"/>
      <c r="NHZ2" s="103"/>
      <c r="NIA2" s="103"/>
      <c r="NIB2" s="103"/>
      <c r="NIC2" s="103"/>
      <c r="NID2" s="103"/>
      <c r="NIE2" s="103"/>
      <c r="NIF2" s="103"/>
      <c r="NIG2" s="103"/>
      <c r="NIH2" s="103"/>
      <c r="NII2" s="103"/>
      <c r="NIJ2" s="103"/>
      <c r="NIK2" s="103"/>
      <c r="NIL2" s="103"/>
      <c r="NIM2" s="103"/>
      <c r="NIN2" s="103"/>
      <c r="NIO2" s="103"/>
      <c r="NIP2" s="103"/>
      <c r="NIQ2" s="103"/>
      <c r="NIR2" s="103"/>
      <c r="NIS2" s="103"/>
      <c r="NIT2" s="103"/>
      <c r="NIU2" s="103"/>
      <c r="NIV2" s="103"/>
      <c r="NIW2" s="103"/>
      <c r="NIX2" s="103"/>
      <c r="NIY2" s="103"/>
      <c r="NIZ2" s="103"/>
      <c r="NJA2" s="103"/>
      <c r="NJB2" s="103"/>
      <c r="NJC2" s="103"/>
      <c r="NJD2" s="103"/>
      <c r="NJE2" s="103"/>
      <c r="NJF2" s="103"/>
      <c r="NJG2" s="103"/>
      <c r="NJH2" s="103"/>
      <c r="NJI2" s="103"/>
      <c r="NJJ2" s="103"/>
      <c r="NJK2" s="103"/>
      <c r="NJL2" s="103"/>
      <c r="NJM2" s="103"/>
      <c r="NJN2" s="103"/>
      <c r="NJO2" s="103"/>
      <c r="NJP2" s="103"/>
      <c r="NJQ2" s="103"/>
      <c r="NJR2" s="103"/>
      <c r="NJS2" s="103"/>
      <c r="NJT2" s="103"/>
      <c r="NJU2" s="103"/>
      <c r="NJV2" s="103"/>
      <c r="NJW2" s="103"/>
      <c r="NJX2" s="103"/>
      <c r="NJY2" s="103"/>
      <c r="NJZ2" s="103"/>
      <c r="NKA2" s="103"/>
      <c r="NKB2" s="103"/>
      <c r="NKC2" s="103"/>
      <c r="NKD2" s="103"/>
      <c r="NKE2" s="103"/>
      <c r="NKF2" s="103"/>
      <c r="NKG2" s="103"/>
      <c r="NKH2" s="103"/>
      <c r="NKI2" s="103"/>
      <c r="NKJ2" s="103"/>
      <c r="NKK2" s="103"/>
      <c r="NKL2" s="103"/>
      <c r="NKM2" s="103"/>
      <c r="NKN2" s="103"/>
      <c r="NKO2" s="103"/>
      <c r="NKP2" s="103"/>
      <c r="NKQ2" s="103"/>
      <c r="NKR2" s="103"/>
      <c r="NKS2" s="103"/>
      <c r="NKT2" s="103"/>
      <c r="NKU2" s="103"/>
      <c r="NKV2" s="103"/>
      <c r="NKW2" s="103"/>
      <c r="NKX2" s="103"/>
      <c r="NKY2" s="103"/>
      <c r="NKZ2" s="103"/>
      <c r="NLA2" s="103"/>
      <c r="NLB2" s="103"/>
      <c r="NLC2" s="103"/>
      <c r="NLD2" s="103"/>
      <c r="NLE2" s="103"/>
      <c r="NLF2" s="103"/>
      <c r="NLG2" s="103"/>
      <c r="NLH2" s="103"/>
      <c r="NLI2" s="103"/>
      <c r="NLJ2" s="103"/>
      <c r="NLK2" s="103"/>
      <c r="NLL2" s="103"/>
      <c r="NLM2" s="103"/>
      <c r="NLN2" s="103"/>
      <c r="NLO2" s="103"/>
      <c r="NLP2" s="103"/>
      <c r="NLQ2" s="103"/>
      <c r="NLR2" s="103"/>
      <c r="NLS2" s="103"/>
      <c r="NLT2" s="103"/>
      <c r="NLU2" s="103"/>
      <c r="NLV2" s="103"/>
      <c r="NLW2" s="103"/>
      <c r="NLX2" s="103"/>
      <c r="NLY2" s="103"/>
      <c r="NLZ2" s="103"/>
      <c r="NMA2" s="103"/>
      <c r="NMB2" s="103"/>
      <c r="NMC2" s="103"/>
      <c r="NMD2" s="103"/>
      <c r="NME2" s="103"/>
      <c r="NMF2" s="103"/>
      <c r="NMG2" s="103"/>
      <c r="NMH2" s="103"/>
      <c r="NMI2" s="103"/>
      <c r="NMJ2" s="103"/>
      <c r="NMK2" s="103"/>
      <c r="NML2" s="103"/>
      <c r="NMM2" s="103"/>
      <c r="NMN2" s="103"/>
      <c r="NMO2" s="103"/>
      <c r="NMP2" s="103"/>
      <c r="NMQ2" s="103"/>
      <c r="NMR2" s="103"/>
      <c r="NMS2" s="103"/>
      <c r="NMT2" s="103"/>
      <c r="NMU2" s="103"/>
      <c r="NMV2" s="103"/>
      <c r="NMW2" s="103"/>
      <c r="NMX2" s="103"/>
      <c r="NMY2" s="103"/>
      <c r="NMZ2" s="103"/>
      <c r="NNA2" s="103"/>
      <c r="NNB2" s="103"/>
      <c r="NNC2" s="103"/>
      <c r="NND2" s="103"/>
      <c r="NNE2" s="103"/>
      <c r="NNF2" s="103"/>
      <c r="NNG2" s="103"/>
      <c r="NNH2" s="103"/>
      <c r="NNI2" s="103"/>
      <c r="NNJ2" s="103"/>
      <c r="NNK2" s="103"/>
      <c r="NNL2" s="103"/>
      <c r="NNM2" s="103"/>
      <c r="NNN2" s="103"/>
      <c r="NNO2" s="103"/>
      <c r="NNP2" s="103"/>
      <c r="NNQ2" s="103"/>
      <c r="NNR2" s="103"/>
      <c r="NNS2" s="103"/>
      <c r="NNT2" s="103"/>
      <c r="NNU2" s="103"/>
      <c r="NNV2" s="103"/>
      <c r="NNW2" s="103"/>
      <c r="NNX2" s="103"/>
      <c r="NNY2" s="103"/>
      <c r="NNZ2" s="103"/>
      <c r="NOA2" s="103"/>
      <c r="NOB2" s="103"/>
      <c r="NOC2" s="103"/>
      <c r="NOD2" s="103"/>
      <c r="NOE2" s="103"/>
      <c r="NOF2" s="103"/>
      <c r="NOG2" s="103"/>
      <c r="NOH2" s="103"/>
      <c r="NOI2" s="103"/>
      <c r="NOJ2" s="103"/>
      <c r="NOK2" s="103"/>
      <c r="NOL2" s="103"/>
      <c r="NOM2" s="103"/>
      <c r="NON2" s="103"/>
      <c r="NOO2" s="103"/>
      <c r="NOP2" s="103"/>
      <c r="NOQ2" s="103"/>
      <c r="NOR2" s="103"/>
      <c r="NOS2" s="103"/>
      <c r="NOT2" s="103"/>
      <c r="NOU2" s="103"/>
      <c r="NOV2" s="103"/>
      <c r="NOW2" s="103"/>
      <c r="NOX2" s="103"/>
      <c r="NOY2" s="103"/>
      <c r="NOZ2" s="103"/>
      <c r="NPA2" s="103"/>
      <c r="NPB2" s="103"/>
      <c r="NPC2" s="103"/>
      <c r="NPD2" s="103"/>
      <c r="NPE2" s="103"/>
      <c r="NPF2" s="103"/>
      <c r="NPG2" s="103"/>
      <c r="NPH2" s="103"/>
      <c r="NPI2" s="103"/>
      <c r="NPJ2" s="103"/>
      <c r="NPK2" s="103"/>
      <c r="NPL2" s="103"/>
      <c r="NPM2" s="103"/>
      <c r="NPN2" s="103"/>
      <c r="NPO2" s="103"/>
      <c r="NPP2" s="103"/>
      <c r="NPQ2" s="103"/>
      <c r="NPR2" s="103"/>
      <c r="NPS2" s="103"/>
      <c r="NPT2" s="103"/>
      <c r="NPU2" s="103"/>
      <c r="NPV2" s="103"/>
      <c r="NPW2" s="103"/>
      <c r="NPX2" s="103"/>
      <c r="NPY2" s="103"/>
      <c r="NPZ2" s="103"/>
      <c r="NQA2" s="103"/>
      <c r="NQB2" s="103"/>
      <c r="NQC2" s="103"/>
      <c r="NQD2" s="103"/>
      <c r="NQE2" s="103"/>
      <c r="NQF2" s="103"/>
      <c r="NQG2" s="103"/>
      <c r="NQH2" s="103"/>
      <c r="NQI2" s="103"/>
      <c r="NQJ2" s="103"/>
      <c r="NQK2" s="103"/>
      <c r="NQL2" s="103"/>
      <c r="NQM2" s="103"/>
      <c r="NQN2" s="103"/>
      <c r="NQO2" s="103"/>
      <c r="NQP2" s="103"/>
      <c r="NQQ2" s="103"/>
      <c r="NQR2" s="103"/>
      <c r="NQS2" s="103"/>
      <c r="NQT2" s="103"/>
      <c r="NQU2" s="103"/>
      <c r="NQV2" s="103"/>
      <c r="NQW2" s="103"/>
      <c r="NQX2" s="103"/>
      <c r="NQY2" s="103"/>
      <c r="NQZ2" s="103"/>
      <c r="NRA2" s="103"/>
      <c r="NRB2" s="103"/>
      <c r="NRC2" s="103"/>
      <c r="NRD2" s="103"/>
      <c r="NRE2" s="103"/>
      <c r="NRF2" s="103"/>
      <c r="NRG2" s="103"/>
      <c r="NRH2" s="103"/>
      <c r="NRI2" s="103"/>
      <c r="NRJ2" s="103"/>
      <c r="NRK2" s="103"/>
      <c r="NRL2" s="103"/>
      <c r="NRM2" s="103"/>
      <c r="NRN2" s="103"/>
      <c r="NRO2" s="103"/>
      <c r="NRP2" s="103"/>
      <c r="NRQ2" s="103"/>
      <c r="NRR2" s="103"/>
      <c r="NRS2" s="103"/>
      <c r="NRT2" s="103"/>
      <c r="NRU2" s="103"/>
      <c r="NRV2" s="103"/>
      <c r="NRW2" s="103"/>
      <c r="NRX2" s="103"/>
      <c r="NRY2" s="103"/>
      <c r="NRZ2" s="103"/>
      <c r="NSA2" s="103"/>
      <c r="NSB2" s="103"/>
      <c r="NSC2" s="103"/>
      <c r="NSD2" s="103"/>
      <c r="NSE2" s="103"/>
      <c r="NSF2" s="103"/>
      <c r="NSG2" s="103"/>
      <c r="NSH2" s="103"/>
      <c r="NSI2" s="103"/>
      <c r="NSJ2" s="103"/>
      <c r="NSK2" s="103"/>
      <c r="NSL2" s="103"/>
      <c r="NSM2" s="103"/>
      <c r="NSN2" s="103"/>
      <c r="NSO2" s="103"/>
      <c r="NSP2" s="103"/>
      <c r="NSQ2" s="103"/>
      <c r="NSR2" s="103"/>
      <c r="NSS2" s="103"/>
      <c r="NST2" s="103"/>
      <c r="NSU2" s="103"/>
      <c r="NSV2" s="103"/>
      <c r="NSW2" s="103"/>
      <c r="NSX2" s="103"/>
      <c r="NSY2" s="103"/>
      <c r="NSZ2" s="103"/>
      <c r="NTA2" s="103"/>
      <c r="NTB2" s="103"/>
      <c r="NTC2" s="103"/>
      <c r="NTD2" s="103"/>
      <c r="NTE2" s="103"/>
      <c r="NTF2" s="103"/>
      <c r="NTG2" s="103"/>
      <c r="NTH2" s="103"/>
      <c r="NTI2" s="103"/>
      <c r="NTJ2" s="103"/>
      <c r="NTK2" s="103"/>
      <c r="NTL2" s="103"/>
      <c r="NTM2" s="103"/>
      <c r="NTN2" s="103"/>
      <c r="NTO2" s="103"/>
      <c r="NTP2" s="103"/>
      <c r="NTQ2" s="103"/>
      <c r="NTR2" s="103"/>
      <c r="NTS2" s="103"/>
      <c r="NTT2" s="103"/>
      <c r="NTU2" s="103"/>
      <c r="NTV2" s="103"/>
      <c r="NTW2" s="103"/>
      <c r="NTX2" s="103"/>
      <c r="NTY2" s="103"/>
      <c r="NTZ2" s="103"/>
      <c r="NUA2" s="103"/>
      <c r="NUB2" s="103"/>
      <c r="NUC2" s="103"/>
      <c r="NUD2" s="103"/>
      <c r="NUE2" s="103"/>
      <c r="NUF2" s="103"/>
      <c r="NUG2" s="103"/>
      <c r="NUH2" s="103"/>
      <c r="NUI2" s="103"/>
      <c r="NUJ2" s="103"/>
      <c r="NUK2" s="103"/>
      <c r="NUL2" s="103"/>
      <c r="NUM2" s="103"/>
      <c r="NUN2" s="103"/>
      <c r="NUO2" s="103"/>
      <c r="NUP2" s="103"/>
      <c r="NUQ2" s="103"/>
      <c r="NUR2" s="103"/>
      <c r="NUS2" s="103"/>
      <c r="NUT2" s="103"/>
      <c r="NUU2" s="103"/>
      <c r="NUV2" s="103"/>
      <c r="NUW2" s="103"/>
      <c r="NUX2" s="103"/>
      <c r="NUY2" s="103"/>
      <c r="NUZ2" s="103"/>
      <c r="NVA2" s="103"/>
      <c r="NVB2" s="103"/>
      <c r="NVC2" s="103"/>
      <c r="NVD2" s="103"/>
      <c r="NVE2" s="103"/>
      <c r="NVF2" s="103"/>
      <c r="NVG2" s="103"/>
      <c r="NVH2" s="103"/>
      <c r="NVI2" s="103"/>
      <c r="NVJ2" s="103"/>
      <c r="NVK2" s="103"/>
      <c r="NVL2" s="103"/>
      <c r="NVM2" s="103"/>
      <c r="NVN2" s="103"/>
      <c r="NVO2" s="103"/>
      <c r="NVP2" s="103"/>
      <c r="NVQ2" s="103"/>
      <c r="NVR2" s="103"/>
      <c r="NVS2" s="103"/>
      <c r="NVT2" s="103"/>
      <c r="NVU2" s="103"/>
      <c r="NVV2" s="103"/>
      <c r="NVW2" s="103"/>
      <c r="NVX2" s="103"/>
      <c r="NVY2" s="103"/>
      <c r="NVZ2" s="103"/>
      <c r="NWA2" s="103"/>
      <c r="NWB2" s="103"/>
      <c r="NWC2" s="103"/>
      <c r="NWD2" s="103"/>
      <c r="NWE2" s="103"/>
      <c r="NWF2" s="103"/>
      <c r="NWG2" s="103"/>
      <c r="NWH2" s="103"/>
      <c r="NWI2" s="103"/>
      <c r="NWJ2" s="103"/>
      <c r="NWK2" s="103"/>
      <c r="NWL2" s="103"/>
      <c r="NWM2" s="103"/>
      <c r="NWN2" s="103"/>
      <c r="NWO2" s="103"/>
      <c r="NWP2" s="103"/>
      <c r="NWQ2" s="103"/>
      <c r="NWR2" s="103"/>
      <c r="NWS2" s="103"/>
      <c r="NWT2" s="103"/>
      <c r="NWU2" s="103"/>
      <c r="NWV2" s="103"/>
      <c r="NWW2" s="103"/>
      <c r="NWX2" s="103"/>
      <c r="NWY2" s="103"/>
      <c r="NWZ2" s="103"/>
      <c r="NXA2" s="103"/>
      <c r="NXB2" s="103"/>
      <c r="NXC2" s="103"/>
      <c r="NXD2" s="103"/>
      <c r="NXE2" s="103"/>
      <c r="NXF2" s="103"/>
      <c r="NXG2" s="103"/>
      <c r="NXH2" s="103"/>
      <c r="NXI2" s="103"/>
      <c r="NXJ2" s="103"/>
      <c r="NXK2" s="103"/>
      <c r="NXL2" s="103"/>
      <c r="NXM2" s="103"/>
      <c r="NXN2" s="103"/>
      <c r="NXO2" s="103"/>
      <c r="NXP2" s="103"/>
      <c r="NXQ2" s="103"/>
      <c r="NXR2" s="103"/>
      <c r="NXS2" s="103"/>
      <c r="NXT2" s="103"/>
      <c r="NXU2" s="103"/>
      <c r="NXV2" s="103"/>
      <c r="NXW2" s="103"/>
      <c r="NXX2" s="103"/>
      <c r="NXY2" s="103"/>
      <c r="NXZ2" s="103"/>
      <c r="NYA2" s="103"/>
      <c r="NYB2" s="103"/>
      <c r="NYC2" s="103"/>
      <c r="NYD2" s="103"/>
      <c r="NYE2" s="103"/>
      <c r="NYF2" s="103"/>
      <c r="NYG2" s="103"/>
      <c r="NYH2" s="103"/>
      <c r="NYI2" s="103"/>
      <c r="NYJ2" s="103"/>
      <c r="NYK2" s="103"/>
      <c r="NYL2" s="103"/>
      <c r="NYM2" s="103"/>
      <c r="NYN2" s="103"/>
      <c r="NYO2" s="103"/>
      <c r="NYP2" s="103"/>
      <c r="NYQ2" s="103"/>
      <c r="NYR2" s="103"/>
      <c r="NYS2" s="103"/>
      <c r="NYT2" s="103"/>
      <c r="NYU2" s="103"/>
      <c r="NYV2" s="103"/>
      <c r="NYW2" s="103"/>
      <c r="NYX2" s="103"/>
      <c r="NYY2" s="103"/>
      <c r="NYZ2" s="103"/>
      <c r="NZA2" s="103"/>
      <c r="NZB2" s="103"/>
      <c r="NZC2" s="103"/>
      <c r="NZD2" s="103"/>
      <c r="NZE2" s="103"/>
      <c r="NZF2" s="103"/>
      <c r="NZG2" s="103"/>
      <c r="NZH2" s="103"/>
      <c r="NZI2" s="103"/>
      <c r="NZJ2" s="103"/>
      <c r="NZK2" s="103"/>
      <c r="NZL2" s="103"/>
      <c r="NZM2" s="103"/>
      <c r="NZN2" s="103"/>
      <c r="NZO2" s="103"/>
      <c r="NZP2" s="103"/>
      <c r="NZQ2" s="103"/>
      <c r="NZR2" s="103"/>
      <c r="NZS2" s="103"/>
      <c r="NZT2" s="103"/>
      <c r="NZU2" s="103"/>
      <c r="NZV2" s="103"/>
      <c r="NZW2" s="103"/>
      <c r="NZX2" s="103"/>
      <c r="NZY2" s="103"/>
      <c r="NZZ2" s="103"/>
      <c r="OAA2" s="103"/>
      <c r="OAB2" s="103"/>
      <c r="OAC2" s="103"/>
      <c r="OAD2" s="103"/>
      <c r="OAE2" s="103"/>
      <c r="OAF2" s="103"/>
      <c r="OAG2" s="103"/>
      <c r="OAH2" s="103"/>
      <c r="OAI2" s="103"/>
      <c r="OAJ2" s="103"/>
      <c r="OAK2" s="103"/>
      <c r="OAL2" s="103"/>
      <c r="OAM2" s="103"/>
      <c r="OAN2" s="103"/>
      <c r="OAO2" s="103"/>
      <c r="OAP2" s="103"/>
      <c r="OAQ2" s="103"/>
      <c r="OAR2" s="103"/>
      <c r="OAS2" s="103"/>
      <c r="OAT2" s="103"/>
      <c r="OAU2" s="103"/>
      <c r="OAV2" s="103"/>
      <c r="OAW2" s="103"/>
      <c r="OAX2" s="103"/>
      <c r="OAY2" s="103"/>
      <c r="OAZ2" s="103"/>
      <c r="OBA2" s="103"/>
      <c r="OBB2" s="103"/>
      <c r="OBC2" s="103"/>
      <c r="OBD2" s="103"/>
      <c r="OBE2" s="103"/>
      <c r="OBF2" s="103"/>
      <c r="OBG2" s="103"/>
      <c r="OBH2" s="103"/>
      <c r="OBI2" s="103"/>
      <c r="OBJ2" s="103"/>
      <c r="OBK2" s="103"/>
      <c r="OBL2" s="103"/>
      <c r="OBM2" s="103"/>
      <c r="OBN2" s="103"/>
      <c r="OBO2" s="103"/>
      <c r="OBP2" s="103"/>
      <c r="OBQ2" s="103"/>
      <c r="OBR2" s="103"/>
      <c r="OBS2" s="103"/>
      <c r="OBT2" s="103"/>
      <c r="OBU2" s="103"/>
      <c r="OBV2" s="103"/>
      <c r="OBW2" s="103"/>
      <c r="OBX2" s="103"/>
      <c r="OBY2" s="103"/>
      <c r="OBZ2" s="103"/>
      <c r="OCA2" s="103"/>
      <c r="OCB2" s="103"/>
      <c r="OCC2" s="103"/>
      <c r="OCD2" s="103"/>
      <c r="OCE2" s="103"/>
      <c r="OCF2" s="103"/>
      <c r="OCG2" s="103"/>
      <c r="OCH2" s="103"/>
      <c r="OCI2" s="103"/>
      <c r="OCJ2" s="103"/>
      <c r="OCK2" s="103"/>
      <c r="OCL2" s="103"/>
      <c r="OCM2" s="103"/>
      <c r="OCN2" s="103"/>
      <c r="OCO2" s="103"/>
      <c r="OCP2" s="103"/>
      <c r="OCQ2" s="103"/>
      <c r="OCR2" s="103"/>
      <c r="OCS2" s="103"/>
      <c r="OCT2" s="103"/>
      <c r="OCU2" s="103"/>
      <c r="OCV2" s="103"/>
      <c r="OCW2" s="103"/>
      <c r="OCX2" s="103"/>
      <c r="OCY2" s="103"/>
      <c r="OCZ2" s="103"/>
      <c r="ODA2" s="103"/>
      <c r="ODB2" s="103"/>
      <c r="ODC2" s="103"/>
      <c r="ODD2" s="103"/>
      <c r="ODE2" s="103"/>
      <c r="ODF2" s="103"/>
      <c r="ODG2" s="103"/>
      <c r="ODH2" s="103"/>
      <c r="ODI2" s="103"/>
      <c r="ODJ2" s="103"/>
      <c r="ODK2" s="103"/>
      <c r="ODL2" s="103"/>
      <c r="ODM2" s="103"/>
      <c r="ODN2" s="103"/>
      <c r="ODO2" s="103"/>
      <c r="ODP2" s="103"/>
      <c r="ODQ2" s="103"/>
      <c r="ODR2" s="103"/>
      <c r="ODS2" s="103"/>
      <c r="ODT2" s="103"/>
      <c r="ODU2" s="103"/>
      <c r="ODV2" s="103"/>
      <c r="ODW2" s="103"/>
      <c r="ODX2" s="103"/>
      <c r="ODY2" s="103"/>
      <c r="ODZ2" s="103"/>
      <c r="OEA2" s="103"/>
      <c r="OEB2" s="103"/>
      <c r="OEC2" s="103"/>
      <c r="OED2" s="103"/>
      <c r="OEE2" s="103"/>
      <c r="OEF2" s="103"/>
      <c r="OEG2" s="103"/>
      <c r="OEH2" s="103"/>
      <c r="OEI2" s="103"/>
      <c r="OEJ2" s="103"/>
      <c r="OEK2" s="103"/>
      <c r="OEL2" s="103"/>
      <c r="OEM2" s="103"/>
      <c r="OEN2" s="103"/>
      <c r="OEO2" s="103"/>
      <c r="OEP2" s="103"/>
      <c r="OEQ2" s="103"/>
      <c r="OER2" s="103"/>
      <c r="OES2" s="103"/>
      <c r="OET2" s="103"/>
      <c r="OEU2" s="103"/>
      <c r="OEV2" s="103"/>
      <c r="OEW2" s="103"/>
      <c r="OEX2" s="103"/>
      <c r="OEY2" s="103"/>
      <c r="OEZ2" s="103"/>
      <c r="OFA2" s="103"/>
      <c r="OFB2" s="103"/>
      <c r="OFC2" s="103"/>
      <c r="OFD2" s="103"/>
      <c r="OFE2" s="103"/>
      <c r="OFF2" s="103"/>
      <c r="OFG2" s="103"/>
      <c r="OFH2" s="103"/>
      <c r="OFI2" s="103"/>
      <c r="OFJ2" s="103"/>
      <c r="OFK2" s="103"/>
      <c r="OFL2" s="103"/>
      <c r="OFM2" s="103"/>
      <c r="OFN2" s="103"/>
      <c r="OFO2" s="103"/>
      <c r="OFP2" s="103"/>
      <c r="OFQ2" s="103"/>
      <c r="OFR2" s="103"/>
      <c r="OFS2" s="103"/>
      <c r="OFT2" s="103"/>
      <c r="OFU2" s="103"/>
      <c r="OFV2" s="103"/>
      <c r="OFW2" s="103"/>
      <c r="OFX2" s="103"/>
      <c r="OFY2" s="103"/>
      <c r="OFZ2" s="103"/>
      <c r="OGA2" s="103"/>
      <c r="OGB2" s="103"/>
      <c r="OGC2" s="103"/>
      <c r="OGD2" s="103"/>
      <c r="OGE2" s="103"/>
      <c r="OGF2" s="103"/>
      <c r="OGG2" s="103"/>
      <c r="OGH2" s="103"/>
      <c r="OGI2" s="103"/>
      <c r="OGJ2" s="103"/>
      <c r="OGK2" s="103"/>
      <c r="OGL2" s="103"/>
      <c r="OGM2" s="103"/>
      <c r="OGN2" s="103"/>
      <c r="OGO2" s="103"/>
      <c r="OGP2" s="103"/>
      <c r="OGQ2" s="103"/>
      <c r="OGR2" s="103"/>
      <c r="OGS2" s="103"/>
      <c r="OGT2" s="103"/>
      <c r="OGU2" s="103"/>
      <c r="OGV2" s="103"/>
      <c r="OGW2" s="103"/>
      <c r="OGX2" s="103"/>
      <c r="OGY2" s="103"/>
      <c r="OGZ2" s="103"/>
      <c r="OHA2" s="103"/>
      <c r="OHB2" s="103"/>
      <c r="OHC2" s="103"/>
      <c r="OHD2" s="103"/>
      <c r="OHE2" s="103"/>
      <c r="OHF2" s="103"/>
      <c r="OHG2" s="103"/>
      <c r="OHH2" s="103"/>
      <c r="OHI2" s="103"/>
      <c r="OHJ2" s="103"/>
      <c r="OHK2" s="103"/>
      <c r="OHL2" s="103"/>
      <c r="OHM2" s="103"/>
      <c r="OHN2" s="103"/>
      <c r="OHO2" s="103"/>
      <c r="OHP2" s="103"/>
      <c r="OHQ2" s="103"/>
      <c r="OHR2" s="103"/>
      <c r="OHS2" s="103"/>
      <c r="OHT2" s="103"/>
      <c r="OHU2" s="103"/>
      <c r="OHV2" s="103"/>
      <c r="OHW2" s="103"/>
      <c r="OHX2" s="103"/>
      <c r="OHY2" s="103"/>
      <c r="OHZ2" s="103"/>
      <c r="OIA2" s="103"/>
      <c r="OIB2" s="103"/>
      <c r="OIC2" s="103"/>
      <c r="OID2" s="103"/>
      <c r="OIE2" s="103"/>
      <c r="OIF2" s="103"/>
      <c r="OIG2" s="103"/>
      <c r="OIH2" s="103"/>
      <c r="OII2" s="103"/>
      <c r="OIJ2" s="103"/>
      <c r="OIK2" s="103"/>
      <c r="OIL2" s="103"/>
      <c r="OIM2" s="103"/>
      <c r="OIN2" s="103"/>
      <c r="OIO2" s="103"/>
      <c r="OIP2" s="103"/>
      <c r="OIQ2" s="103"/>
      <c r="OIR2" s="103"/>
      <c r="OIS2" s="103"/>
      <c r="OIT2" s="103"/>
      <c r="OIU2" s="103"/>
      <c r="OIV2" s="103"/>
      <c r="OIW2" s="103"/>
      <c r="OIX2" s="103"/>
      <c r="OIY2" s="103"/>
      <c r="OIZ2" s="103"/>
      <c r="OJA2" s="103"/>
      <c r="OJB2" s="103"/>
      <c r="OJC2" s="103"/>
      <c r="OJD2" s="103"/>
      <c r="OJE2" s="103"/>
      <c r="OJF2" s="103"/>
      <c r="OJG2" s="103"/>
      <c r="OJH2" s="103"/>
      <c r="OJI2" s="103"/>
      <c r="OJJ2" s="103"/>
      <c r="OJK2" s="103"/>
      <c r="OJL2" s="103"/>
      <c r="OJM2" s="103"/>
      <c r="OJN2" s="103"/>
      <c r="OJO2" s="103"/>
      <c r="OJP2" s="103"/>
      <c r="OJQ2" s="103"/>
      <c r="OJR2" s="103"/>
      <c r="OJS2" s="103"/>
      <c r="OJT2" s="103"/>
      <c r="OJU2" s="103"/>
      <c r="OJV2" s="103"/>
      <c r="OJW2" s="103"/>
      <c r="OJX2" s="103"/>
      <c r="OJY2" s="103"/>
      <c r="OJZ2" s="103"/>
      <c r="OKA2" s="103"/>
      <c r="OKB2" s="103"/>
      <c r="OKC2" s="103"/>
      <c r="OKD2" s="103"/>
      <c r="OKE2" s="103"/>
      <c r="OKF2" s="103"/>
      <c r="OKG2" s="103"/>
      <c r="OKH2" s="103"/>
      <c r="OKI2" s="103"/>
      <c r="OKJ2" s="103"/>
      <c r="OKK2" s="103"/>
      <c r="OKL2" s="103"/>
      <c r="OKM2" s="103"/>
      <c r="OKN2" s="103"/>
      <c r="OKO2" s="103"/>
      <c r="OKP2" s="103"/>
      <c r="OKQ2" s="103"/>
      <c r="OKR2" s="103"/>
      <c r="OKS2" s="103"/>
      <c r="OKT2" s="103"/>
      <c r="OKU2" s="103"/>
      <c r="OKV2" s="103"/>
      <c r="OKW2" s="103"/>
      <c r="OKX2" s="103"/>
      <c r="OKY2" s="103"/>
      <c r="OKZ2" s="103"/>
      <c r="OLA2" s="103"/>
      <c r="OLB2" s="103"/>
      <c r="OLC2" s="103"/>
      <c r="OLD2" s="103"/>
      <c r="OLE2" s="103"/>
      <c r="OLF2" s="103"/>
      <c r="OLG2" s="103"/>
      <c r="OLH2" s="103"/>
      <c r="OLI2" s="103"/>
      <c r="OLJ2" s="103"/>
      <c r="OLK2" s="103"/>
      <c r="OLL2" s="103"/>
      <c r="OLM2" s="103"/>
      <c r="OLN2" s="103"/>
      <c r="OLO2" s="103"/>
      <c r="OLP2" s="103"/>
      <c r="OLQ2" s="103"/>
      <c r="OLR2" s="103"/>
      <c r="OLS2" s="103"/>
      <c r="OLT2" s="103"/>
      <c r="OLU2" s="103"/>
      <c r="OLV2" s="103"/>
      <c r="OLW2" s="103"/>
      <c r="OLX2" s="103"/>
      <c r="OLY2" s="103"/>
      <c r="OLZ2" s="103"/>
      <c r="OMA2" s="103"/>
      <c r="OMB2" s="103"/>
      <c r="OMC2" s="103"/>
      <c r="OMD2" s="103"/>
      <c r="OME2" s="103"/>
      <c r="OMF2" s="103"/>
      <c r="OMG2" s="103"/>
      <c r="OMH2" s="103"/>
      <c r="OMI2" s="103"/>
      <c r="OMJ2" s="103"/>
      <c r="OMK2" s="103"/>
      <c r="OML2" s="103"/>
      <c r="OMM2" s="103"/>
      <c r="OMN2" s="103"/>
      <c r="OMO2" s="103"/>
      <c r="OMP2" s="103"/>
      <c r="OMQ2" s="103"/>
      <c r="OMR2" s="103"/>
      <c r="OMS2" s="103"/>
      <c r="OMT2" s="103"/>
      <c r="OMU2" s="103"/>
      <c r="OMV2" s="103"/>
      <c r="OMW2" s="103"/>
      <c r="OMX2" s="103"/>
      <c r="OMY2" s="103"/>
      <c r="OMZ2" s="103"/>
      <c r="ONA2" s="103"/>
      <c r="ONB2" s="103"/>
      <c r="ONC2" s="103"/>
      <c r="OND2" s="103"/>
      <c r="ONE2" s="103"/>
      <c r="ONF2" s="103"/>
      <c r="ONG2" s="103"/>
      <c r="ONH2" s="103"/>
      <c r="ONI2" s="103"/>
      <c r="ONJ2" s="103"/>
      <c r="ONK2" s="103"/>
      <c r="ONL2" s="103"/>
      <c r="ONM2" s="103"/>
      <c r="ONN2" s="103"/>
      <c r="ONO2" s="103"/>
      <c r="ONP2" s="103"/>
      <c r="ONQ2" s="103"/>
      <c r="ONR2" s="103"/>
      <c r="ONS2" s="103"/>
      <c r="ONT2" s="103"/>
      <c r="ONU2" s="103"/>
      <c r="ONV2" s="103"/>
      <c r="ONW2" s="103"/>
      <c r="ONX2" s="103"/>
      <c r="ONY2" s="103"/>
      <c r="ONZ2" s="103"/>
      <c r="OOA2" s="103"/>
      <c r="OOB2" s="103"/>
      <c r="OOC2" s="103"/>
      <c r="OOD2" s="103"/>
      <c r="OOE2" s="103"/>
      <c r="OOF2" s="103"/>
      <c r="OOG2" s="103"/>
      <c r="OOH2" s="103"/>
      <c r="OOI2" s="103"/>
      <c r="OOJ2" s="103"/>
      <c r="OOK2" s="103"/>
      <c r="OOL2" s="103"/>
      <c r="OOM2" s="103"/>
      <c r="OON2" s="103"/>
      <c r="OOO2" s="103"/>
      <c r="OOP2" s="103"/>
      <c r="OOQ2" s="103"/>
      <c r="OOR2" s="103"/>
      <c r="OOS2" s="103"/>
      <c r="OOT2" s="103"/>
      <c r="OOU2" s="103"/>
      <c r="OOV2" s="103"/>
      <c r="OOW2" s="103"/>
      <c r="OOX2" s="103"/>
      <c r="OOY2" s="103"/>
      <c r="OOZ2" s="103"/>
      <c r="OPA2" s="103"/>
      <c r="OPB2" s="103"/>
      <c r="OPC2" s="103"/>
      <c r="OPD2" s="103"/>
      <c r="OPE2" s="103"/>
      <c r="OPF2" s="103"/>
      <c r="OPG2" s="103"/>
      <c r="OPH2" s="103"/>
      <c r="OPI2" s="103"/>
      <c r="OPJ2" s="103"/>
      <c r="OPK2" s="103"/>
      <c r="OPL2" s="103"/>
      <c r="OPM2" s="103"/>
      <c r="OPN2" s="103"/>
      <c r="OPO2" s="103"/>
      <c r="OPP2" s="103"/>
      <c r="OPQ2" s="103"/>
      <c r="OPR2" s="103"/>
      <c r="OPS2" s="103"/>
      <c r="OPT2" s="103"/>
      <c r="OPU2" s="103"/>
      <c r="OPV2" s="103"/>
      <c r="OPW2" s="103"/>
      <c r="OPX2" s="103"/>
      <c r="OPY2" s="103"/>
      <c r="OPZ2" s="103"/>
      <c r="OQA2" s="103"/>
      <c r="OQB2" s="103"/>
      <c r="OQC2" s="103"/>
      <c r="OQD2" s="103"/>
      <c r="OQE2" s="103"/>
      <c r="OQF2" s="103"/>
      <c r="OQG2" s="103"/>
      <c r="OQH2" s="103"/>
      <c r="OQI2" s="103"/>
      <c r="OQJ2" s="103"/>
      <c r="OQK2" s="103"/>
      <c r="OQL2" s="103"/>
      <c r="OQM2" s="103"/>
      <c r="OQN2" s="103"/>
      <c r="OQO2" s="103"/>
      <c r="OQP2" s="103"/>
      <c r="OQQ2" s="103"/>
      <c r="OQR2" s="103"/>
      <c r="OQS2" s="103"/>
      <c r="OQT2" s="103"/>
      <c r="OQU2" s="103"/>
      <c r="OQV2" s="103"/>
      <c r="OQW2" s="103"/>
      <c r="OQX2" s="103"/>
      <c r="OQY2" s="103"/>
      <c r="OQZ2" s="103"/>
      <c r="ORA2" s="103"/>
      <c r="ORB2" s="103"/>
      <c r="ORC2" s="103"/>
      <c r="ORD2" s="103"/>
      <c r="ORE2" s="103"/>
      <c r="ORF2" s="103"/>
      <c r="ORG2" s="103"/>
      <c r="ORH2" s="103"/>
      <c r="ORI2" s="103"/>
      <c r="ORJ2" s="103"/>
      <c r="ORK2" s="103"/>
      <c r="ORL2" s="103"/>
      <c r="ORM2" s="103"/>
      <c r="ORN2" s="103"/>
      <c r="ORO2" s="103"/>
      <c r="ORP2" s="103"/>
      <c r="ORQ2" s="103"/>
      <c r="ORR2" s="103"/>
      <c r="ORS2" s="103"/>
      <c r="ORT2" s="103"/>
      <c r="ORU2" s="103"/>
      <c r="ORV2" s="103"/>
      <c r="ORW2" s="103"/>
      <c r="ORX2" s="103"/>
      <c r="ORY2" s="103"/>
      <c r="ORZ2" s="103"/>
      <c r="OSA2" s="103"/>
      <c r="OSB2" s="103"/>
      <c r="OSC2" s="103"/>
      <c r="OSD2" s="103"/>
      <c r="OSE2" s="103"/>
      <c r="OSF2" s="103"/>
      <c r="OSG2" s="103"/>
      <c r="OSH2" s="103"/>
      <c r="OSI2" s="103"/>
      <c r="OSJ2" s="103"/>
      <c r="OSK2" s="103"/>
      <c r="OSL2" s="103"/>
      <c r="OSM2" s="103"/>
      <c r="OSN2" s="103"/>
      <c r="OSO2" s="103"/>
      <c r="OSP2" s="103"/>
      <c r="OSQ2" s="103"/>
      <c r="OSR2" s="103"/>
      <c r="OSS2" s="103"/>
      <c r="OST2" s="103"/>
      <c r="OSU2" s="103"/>
      <c r="OSV2" s="103"/>
      <c r="OSW2" s="103"/>
      <c r="OSX2" s="103"/>
      <c r="OSY2" s="103"/>
      <c r="OSZ2" s="103"/>
      <c r="OTA2" s="103"/>
      <c r="OTB2" s="103"/>
      <c r="OTC2" s="103"/>
      <c r="OTD2" s="103"/>
      <c r="OTE2" s="103"/>
      <c r="OTF2" s="103"/>
      <c r="OTG2" s="103"/>
      <c r="OTH2" s="103"/>
      <c r="OTI2" s="103"/>
      <c r="OTJ2" s="103"/>
      <c r="OTK2" s="103"/>
      <c r="OTL2" s="103"/>
      <c r="OTM2" s="103"/>
      <c r="OTN2" s="103"/>
      <c r="OTO2" s="103"/>
      <c r="OTP2" s="103"/>
      <c r="OTQ2" s="103"/>
      <c r="OTR2" s="103"/>
      <c r="OTS2" s="103"/>
      <c r="OTT2" s="103"/>
      <c r="OTU2" s="103"/>
      <c r="OTV2" s="103"/>
      <c r="OTW2" s="103"/>
      <c r="OTX2" s="103"/>
      <c r="OTY2" s="103"/>
      <c r="OTZ2" s="103"/>
      <c r="OUA2" s="103"/>
      <c r="OUB2" s="103"/>
      <c r="OUC2" s="103"/>
      <c r="OUD2" s="103"/>
      <c r="OUE2" s="103"/>
      <c r="OUF2" s="103"/>
      <c r="OUG2" s="103"/>
      <c r="OUH2" s="103"/>
      <c r="OUI2" s="103"/>
      <c r="OUJ2" s="103"/>
      <c r="OUK2" s="103"/>
      <c r="OUL2" s="103"/>
      <c r="OUM2" s="103"/>
      <c r="OUN2" s="103"/>
      <c r="OUO2" s="103"/>
      <c r="OUP2" s="103"/>
      <c r="OUQ2" s="103"/>
      <c r="OUR2" s="103"/>
      <c r="OUS2" s="103"/>
      <c r="OUT2" s="103"/>
      <c r="OUU2" s="103"/>
      <c r="OUV2" s="103"/>
      <c r="OUW2" s="103"/>
      <c r="OUX2" s="103"/>
      <c r="OUY2" s="103"/>
      <c r="OUZ2" s="103"/>
      <c r="OVA2" s="103"/>
      <c r="OVB2" s="103"/>
      <c r="OVC2" s="103"/>
      <c r="OVD2" s="103"/>
      <c r="OVE2" s="103"/>
      <c r="OVF2" s="103"/>
      <c r="OVG2" s="103"/>
      <c r="OVH2" s="103"/>
      <c r="OVI2" s="103"/>
      <c r="OVJ2" s="103"/>
      <c r="OVK2" s="103"/>
      <c r="OVL2" s="103"/>
      <c r="OVM2" s="103"/>
      <c r="OVN2" s="103"/>
      <c r="OVO2" s="103"/>
      <c r="OVP2" s="103"/>
      <c r="OVQ2" s="103"/>
      <c r="OVR2" s="103"/>
      <c r="OVS2" s="103"/>
      <c r="OVT2" s="103"/>
      <c r="OVU2" s="103"/>
      <c r="OVV2" s="103"/>
      <c r="OVW2" s="103"/>
      <c r="OVX2" s="103"/>
      <c r="OVY2" s="103"/>
      <c r="OVZ2" s="103"/>
      <c r="OWA2" s="103"/>
      <c r="OWB2" s="103"/>
      <c r="OWC2" s="103"/>
      <c r="OWD2" s="103"/>
      <c r="OWE2" s="103"/>
      <c r="OWF2" s="103"/>
      <c r="OWG2" s="103"/>
      <c r="OWH2" s="103"/>
      <c r="OWI2" s="103"/>
      <c r="OWJ2" s="103"/>
      <c r="OWK2" s="103"/>
      <c r="OWL2" s="103"/>
      <c r="OWM2" s="103"/>
      <c r="OWN2" s="103"/>
      <c r="OWO2" s="103"/>
      <c r="OWP2" s="103"/>
      <c r="OWQ2" s="103"/>
      <c r="OWR2" s="103"/>
      <c r="OWS2" s="103"/>
      <c r="OWT2" s="103"/>
      <c r="OWU2" s="103"/>
      <c r="OWV2" s="103"/>
      <c r="OWW2" s="103"/>
      <c r="OWX2" s="103"/>
      <c r="OWY2" s="103"/>
      <c r="OWZ2" s="103"/>
      <c r="OXA2" s="103"/>
      <c r="OXB2" s="103"/>
      <c r="OXC2" s="103"/>
      <c r="OXD2" s="103"/>
      <c r="OXE2" s="103"/>
      <c r="OXF2" s="103"/>
      <c r="OXG2" s="103"/>
      <c r="OXH2" s="103"/>
      <c r="OXI2" s="103"/>
      <c r="OXJ2" s="103"/>
      <c r="OXK2" s="103"/>
      <c r="OXL2" s="103"/>
      <c r="OXM2" s="103"/>
      <c r="OXN2" s="103"/>
      <c r="OXO2" s="103"/>
      <c r="OXP2" s="103"/>
      <c r="OXQ2" s="103"/>
      <c r="OXR2" s="103"/>
      <c r="OXS2" s="103"/>
      <c r="OXT2" s="103"/>
      <c r="OXU2" s="103"/>
      <c r="OXV2" s="103"/>
      <c r="OXW2" s="103"/>
      <c r="OXX2" s="103"/>
      <c r="OXY2" s="103"/>
      <c r="OXZ2" s="103"/>
      <c r="OYA2" s="103"/>
      <c r="OYB2" s="103"/>
      <c r="OYC2" s="103"/>
      <c r="OYD2" s="103"/>
      <c r="OYE2" s="103"/>
      <c r="OYF2" s="103"/>
      <c r="OYG2" s="103"/>
      <c r="OYH2" s="103"/>
      <c r="OYI2" s="103"/>
      <c r="OYJ2" s="103"/>
      <c r="OYK2" s="103"/>
      <c r="OYL2" s="103"/>
      <c r="OYM2" s="103"/>
      <c r="OYN2" s="103"/>
      <c r="OYO2" s="103"/>
      <c r="OYP2" s="103"/>
      <c r="OYQ2" s="103"/>
      <c r="OYR2" s="103"/>
      <c r="OYS2" s="103"/>
      <c r="OYT2" s="103"/>
      <c r="OYU2" s="103"/>
      <c r="OYV2" s="103"/>
      <c r="OYW2" s="103"/>
      <c r="OYX2" s="103"/>
      <c r="OYY2" s="103"/>
      <c r="OYZ2" s="103"/>
      <c r="OZA2" s="103"/>
      <c r="OZB2" s="103"/>
      <c r="OZC2" s="103"/>
      <c r="OZD2" s="103"/>
      <c r="OZE2" s="103"/>
      <c r="OZF2" s="103"/>
      <c r="OZG2" s="103"/>
      <c r="OZH2" s="103"/>
      <c r="OZI2" s="103"/>
      <c r="OZJ2" s="103"/>
      <c r="OZK2" s="103"/>
      <c r="OZL2" s="103"/>
      <c r="OZM2" s="103"/>
      <c r="OZN2" s="103"/>
      <c r="OZO2" s="103"/>
      <c r="OZP2" s="103"/>
      <c r="OZQ2" s="103"/>
      <c r="OZR2" s="103"/>
      <c r="OZS2" s="103"/>
      <c r="OZT2" s="103"/>
      <c r="OZU2" s="103"/>
      <c r="OZV2" s="103"/>
      <c r="OZW2" s="103"/>
      <c r="OZX2" s="103"/>
      <c r="OZY2" s="103"/>
      <c r="OZZ2" s="103"/>
      <c r="PAA2" s="103"/>
      <c r="PAB2" s="103"/>
      <c r="PAC2" s="103"/>
      <c r="PAD2" s="103"/>
      <c r="PAE2" s="103"/>
      <c r="PAF2" s="103"/>
      <c r="PAG2" s="103"/>
      <c r="PAH2" s="103"/>
      <c r="PAI2" s="103"/>
      <c r="PAJ2" s="103"/>
      <c r="PAK2" s="103"/>
      <c r="PAL2" s="103"/>
      <c r="PAM2" s="103"/>
      <c r="PAN2" s="103"/>
      <c r="PAO2" s="103"/>
      <c r="PAP2" s="103"/>
      <c r="PAQ2" s="103"/>
      <c r="PAR2" s="103"/>
      <c r="PAS2" s="103"/>
      <c r="PAT2" s="103"/>
      <c r="PAU2" s="103"/>
      <c r="PAV2" s="103"/>
      <c r="PAW2" s="103"/>
      <c r="PAX2" s="103"/>
      <c r="PAY2" s="103"/>
      <c r="PAZ2" s="103"/>
      <c r="PBA2" s="103"/>
      <c r="PBB2" s="103"/>
      <c r="PBC2" s="103"/>
      <c r="PBD2" s="103"/>
      <c r="PBE2" s="103"/>
      <c r="PBF2" s="103"/>
      <c r="PBG2" s="103"/>
      <c r="PBH2" s="103"/>
      <c r="PBI2" s="103"/>
      <c r="PBJ2" s="103"/>
      <c r="PBK2" s="103"/>
      <c r="PBL2" s="103"/>
      <c r="PBM2" s="103"/>
      <c r="PBN2" s="103"/>
      <c r="PBO2" s="103"/>
      <c r="PBP2" s="103"/>
      <c r="PBQ2" s="103"/>
      <c r="PBR2" s="103"/>
      <c r="PBS2" s="103"/>
      <c r="PBT2" s="103"/>
      <c r="PBU2" s="103"/>
      <c r="PBV2" s="103"/>
      <c r="PBW2" s="103"/>
      <c r="PBX2" s="103"/>
      <c r="PBY2" s="103"/>
      <c r="PBZ2" s="103"/>
      <c r="PCA2" s="103"/>
      <c r="PCB2" s="103"/>
      <c r="PCC2" s="103"/>
      <c r="PCD2" s="103"/>
      <c r="PCE2" s="103"/>
      <c r="PCF2" s="103"/>
      <c r="PCG2" s="103"/>
      <c r="PCH2" s="103"/>
      <c r="PCI2" s="103"/>
      <c r="PCJ2" s="103"/>
      <c r="PCK2" s="103"/>
      <c r="PCL2" s="103"/>
      <c r="PCM2" s="103"/>
      <c r="PCN2" s="103"/>
      <c r="PCO2" s="103"/>
      <c r="PCP2" s="103"/>
      <c r="PCQ2" s="103"/>
      <c r="PCR2" s="103"/>
      <c r="PCS2" s="103"/>
      <c r="PCT2" s="103"/>
      <c r="PCU2" s="103"/>
      <c r="PCV2" s="103"/>
      <c r="PCW2" s="103"/>
      <c r="PCX2" s="103"/>
      <c r="PCY2" s="103"/>
      <c r="PCZ2" s="103"/>
      <c r="PDA2" s="103"/>
      <c r="PDB2" s="103"/>
      <c r="PDC2" s="103"/>
      <c r="PDD2" s="103"/>
      <c r="PDE2" s="103"/>
      <c r="PDF2" s="103"/>
      <c r="PDG2" s="103"/>
      <c r="PDH2" s="103"/>
      <c r="PDI2" s="103"/>
      <c r="PDJ2" s="103"/>
      <c r="PDK2" s="103"/>
      <c r="PDL2" s="103"/>
      <c r="PDM2" s="103"/>
      <c r="PDN2" s="103"/>
      <c r="PDO2" s="103"/>
      <c r="PDP2" s="103"/>
      <c r="PDQ2" s="103"/>
      <c r="PDR2" s="103"/>
      <c r="PDS2" s="103"/>
      <c r="PDT2" s="103"/>
      <c r="PDU2" s="103"/>
      <c r="PDV2" s="103"/>
      <c r="PDW2" s="103"/>
      <c r="PDX2" s="103"/>
      <c r="PDY2" s="103"/>
      <c r="PDZ2" s="103"/>
      <c r="PEA2" s="103"/>
      <c r="PEB2" s="103"/>
      <c r="PEC2" s="103"/>
      <c r="PED2" s="103"/>
      <c r="PEE2" s="103"/>
      <c r="PEF2" s="103"/>
      <c r="PEG2" s="103"/>
      <c r="PEH2" s="103"/>
      <c r="PEI2" s="103"/>
      <c r="PEJ2" s="103"/>
      <c r="PEK2" s="103"/>
      <c r="PEL2" s="103"/>
      <c r="PEM2" s="103"/>
      <c r="PEN2" s="103"/>
      <c r="PEO2" s="103"/>
      <c r="PEP2" s="103"/>
      <c r="PEQ2" s="103"/>
      <c r="PER2" s="103"/>
      <c r="PES2" s="103"/>
      <c r="PET2" s="103"/>
      <c r="PEU2" s="103"/>
      <c r="PEV2" s="103"/>
      <c r="PEW2" s="103"/>
      <c r="PEX2" s="103"/>
      <c r="PEY2" s="103"/>
      <c r="PEZ2" s="103"/>
      <c r="PFA2" s="103"/>
      <c r="PFB2" s="103"/>
      <c r="PFC2" s="103"/>
      <c r="PFD2" s="103"/>
      <c r="PFE2" s="103"/>
      <c r="PFF2" s="103"/>
      <c r="PFG2" s="103"/>
      <c r="PFH2" s="103"/>
      <c r="PFI2" s="103"/>
      <c r="PFJ2" s="103"/>
      <c r="PFK2" s="103"/>
      <c r="PFL2" s="103"/>
      <c r="PFM2" s="103"/>
      <c r="PFN2" s="103"/>
      <c r="PFO2" s="103"/>
      <c r="PFP2" s="103"/>
      <c r="PFQ2" s="103"/>
      <c r="PFR2" s="103"/>
      <c r="PFS2" s="103"/>
      <c r="PFT2" s="103"/>
      <c r="PFU2" s="103"/>
      <c r="PFV2" s="103"/>
      <c r="PFW2" s="103"/>
      <c r="PFX2" s="103"/>
      <c r="PFY2" s="103"/>
      <c r="PFZ2" s="103"/>
      <c r="PGA2" s="103"/>
      <c r="PGB2" s="103"/>
      <c r="PGC2" s="103"/>
      <c r="PGD2" s="103"/>
      <c r="PGE2" s="103"/>
      <c r="PGF2" s="103"/>
      <c r="PGG2" s="103"/>
      <c r="PGH2" s="103"/>
      <c r="PGI2" s="103"/>
      <c r="PGJ2" s="103"/>
      <c r="PGK2" s="103"/>
      <c r="PGL2" s="103"/>
      <c r="PGM2" s="103"/>
      <c r="PGN2" s="103"/>
      <c r="PGO2" s="103"/>
      <c r="PGP2" s="103"/>
      <c r="PGQ2" s="103"/>
      <c r="PGR2" s="103"/>
      <c r="PGS2" s="103"/>
      <c r="PGT2" s="103"/>
      <c r="PGU2" s="103"/>
      <c r="PGV2" s="103"/>
      <c r="PGW2" s="103"/>
      <c r="PGX2" s="103"/>
      <c r="PGY2" s="103"/>
      <c r="PGZ2" s="103"/>
      <c r="PHA2" s="103"/>
      <c r="PHB2" s="103"/>
      <c r="PHC2" s="103"/>
      <c r="PHD2" s="103"/>
      <c r="PHE2" s="103"/>
      <c r="PHF2" s="103"/>
      <c r="PHG2" s="103"/>
      <c r="PHH2" s="103"/>
      <c r="PHI2" s="103"/>
      <c r="PHJ2" s="103"/>
      <c r="PHK2" s="103"/>
      <c r="PHL2" s="103"/>
      <c r="PHM2" s="103"/>
      <c r="PHN2" s="103"/>
      <c r="PHO2" s="103"/>
      <c r="PHP2" s="103"/>
      <c r="PHQ2" s="103"/>
      <c r="PHR2" s="103"/>
      <c r="PHS2" s="103"/>
      <c r="PHT2" s="103"/>
      <c r="PHU2" s="103"/>
      <c r="PHV2" s="103"/>
      <c r="PHW2" s="103"/>
      <c r="PHX2" s="103"/>
      <c r="PHY2" s="103"/>
      <c r="PHZ2" s="103"/>
      <c r="PIA2" s="103"/>
      <c r="PIB2" s="103"/>
      <c r="PIC2" s="103"/>
      <c r="PID2" s="103"/>
      <c r="PIE2" s="103"/>
      <c r="PIF2" s="103"/>
      <c r="PIG2" s="103"/>
      <c r="PIH2" s="103"/>
      <c r="PII2" s="103"/>
      <c r="PIJ2" s="103"/>
      <c r="PIK2" s="103"/>
      <c r="PIL2" s="103"/>
      <c r="PIM2" s="103"/>
      <c r="PIN2" s="103"/>
      <c r="PIO2" s="103"/>
      <c r="PIP2" s="103"/>
      <c r="PIQ2" s="103"/>
      <c r="PIR2" s="103"/>
      <c r="PIS2" s="103"/>
      <c r="PIT2" s="103"/>
      <c r="PIU2" s="103"/>
      <c r="PIV2" s="103"/>
      <c r="PIW2" s="103"/>
      <c r="PIX2" s="103"/>
      <c r="PIY2" s="103"/>
      <c r="PIZ2" s="103"/>
      <c r="PJA2" s="103"/>
      <c r="PJB2" s="103"/>
      <c r="PJC2" s="103"/>
      <c r="PJD2" s="103"/>
      <c r="PJE2" s="103"/>
      <c r="PJF2" s="103"/>
      <c r="PJG2" s="103"/>
      <c r="PJH2" s="103"/>
      <c r="PJI2" s="103"/>
      <c r="PJJ2" s="103"/>
      <c r="PJK2" s="103"/>
      <c r="PJL2" s="103"/>
      <c r="PJM2" s="103"/>
      <c r="PJN2" s="103"/>
      <c r="PJO2" s="103"/>
      <c r="PJP2" s="103"/>
      <c r="PJQ2" s="103"/>
      <c r="PJR2" s="103"/>
      <c r="PJS2" s="103"/>
      <c r="PJT2" s="103"/>
      <c r="PJU2" s="103"/>
      <c r="PJV2" s="103"/>
      <c r="PJW2" s="103"/>
      <c r="PJX2" s="103"/>
      <c r="PJY2" s="103"/>
      <c r="PJZ2" s="103"/>
      <c r="PKA2" s="103"/>
      <c r="PKB2" s="103"/>
      <c r="PKC2" s="103"/>
      <c r="PKD2" s="103"/>
      <c r="PKE2" s="103"/>
      <c r="PKF2" s="103"/>
      <c r="PKG2" s="103"/>
      <c r="PKH2" s="103"/>
      <c r="PKI2" s="103"/>
      <c r="PKJ2" s="103"/>
      <c r="PKK2" s="103"/>
      <c r="PKL2" s="103"/>
      <c r="PKM2" s="103"/>
      <c r="PKN2" s="103"/>
      <c r="PKO2" s="103"/>
      <c r="PKP2" s="103"/>
      <c r="PKQ2" s="103"/>
      <c r="PKR2" s="103"/>
      <c r="PKS2" s="103"/>
      <c r="PKT2" s="103"/>
      <c r="PKU2" s="103"/>
      <c r="PKV2" s="103"/>
      <c r="PKW2" s="103"/>
      <c r="PKX2" s="103"/>
      <c r="PKY2" s="103"/>
      <c r="PKZ2" s="103"/>
      <c r="PLA2" s="103"/>
      <c r="PLB2" s="103"/>
      <c r="PLC2" s="103"/>
      <c r="PLD2" s="103"/>
      <c r="PLE2" s="103"/>
      <c r="PLF2" s="103"/>
      <c r="PLG2" s="103"/>
      <c r="PLH2" s="103"/>
      <c r="PLI2" s="103"/>
      <c r="PLJ2" s="103"/>
      <c r="PLK2" s="103"/>
      <c r="PLL2" s="103"/>
      <c r="PLM2" s="103"/>
      <c r="PLN2" s="103"/>
      <c r="PLO2" s="103"/>
      <c r="PLP2" s="103"/>
      <c r="PLQ2" s="103"/>
      <c r="PLR2" s="103"/>
      <c r="PLS2" s="103"/>
      <c r="PLT2" s="103"/>
      <c r="PLU2" s="103"/>
      <c r="PLV2" s="103"/>
      <c r="PLW2" s="103"/>
      <c r="PLX2" s="103"/>
      <c r="PLY2" s="103"/>
      <c r="PLZ2" s="103"/>
      <c r="PMA2" s="103"/>
      <c r="PMB2" s="103"/>
      <c r="PMC2" s="103"/>
      <c r="PMD2" s="103"/>
      <c r="PME2" s="103"/>
      <c r="PMF2" s="103"/>
      <c r="PMG2" s="103"/>
      <c r="PMH2" s="103"/>
      <c r="PMI2" s="103"/>
      <c r="PMJ2" s="103"/>
      <c r="PMK2" s="103"/>
      <c r="PML2" s="103"/>
      <c r="PMM2" s="103"/>
      <c r="PMN2" s="103"/>
      <c r="PMO2" s="103"/>
      <c r="PMP2" s="103"/>
      <c r="PMQ2" s="103"/>
      <c r="PMR2" s="103"/>
      <c r="PMS2" s="103"/>
      <c r="PMT2" s="103"/>
      <c r="PMU2" s="103"/>
      <c r="PMV2" s="103"/>
      <c r="PMW2" s="103"/>
      <c r="PMX2" s="103"/>
      <c r="PMY2" s="103"/>
      <c r="PMZ2" s="103"/>
      <c r="PNA2" s="103"/>
      <c r="PNB2" s="103"/>
      <c r="PNC2" s="103"/>
      <c r="PND2" s="103"/>
      <c r="PNE2" s="103"/>
      <c r="PNF2" s="103"/>
      <c r="PNG2" s="103"/>
      <c r="PNH2" s="103"/>
      <c r="PNI2" s="103"/>
      <c r="PNJ2" s="103"/>
      <c r="PNK2" s="103"/>
      <c r="PNL2" s="103"/>
      <c r="PNM2" s="103"/>
      <c r="PNN2" s="103"/>
      <c r="PNO2" s="103"/>
      <c r="PNP2" s="103"/>
      <c r="PNQ2" s="103"/>
      <c r="PNR2" s="103"/>
      <c r="PNS2" s="103"/>
      <c r="PNT2" s="103"/>
      <c r="PNU2" s="103"/>
      <c r="PNV2" s="103"/>
      <c r="PNW2" s="103"/>
      <c r="PNX2" s="103"/>
      <c r="PNY2" s="103"/>
      <c r="PNZ2" s="103"/>
      <c r="POA2" s="103"/>
      <c r="POB2" s="103"/>
      <c r="POC2" s="103"/>
      <c r="POD2" s="103"/>
      <c r="POE2" s="103"/>
      <c r="POF2" s="103"/>
      <c r="POG2" s="103"/>
      <c r="POH2" s="103"/>
      <c r="POI2" s="103"/>
      <c r="POJ2" s="103"/>
      <c r="POK2" s="103"/>
      <c r="POL2" s="103"/>
      <c r="POM2" s="103"/>
      <c r="PON2" s="103"/>
      <c r="POO2" s="103"/>
      <c r="POP2" s="103"/>
      <c r="POQ2" s="103"/>
      <c r="POR2" s="103"/>
      <c r="POS2" s="103"/>
      <c r="POT2" s="103"/>
      <c r="POU2" s="103"/>
      <c r="POV2" s="103"/>
      <c r="POW2" s="103"/>
      <c r="POX2" s="103"/>
      <c r="POY2" s="103"/>
      <c r="POZ2" s="103"/>
      <c r="PPA2" s="103"/>
      <c r="PPB2" s="103"/>
      <c r="PPC2" s="103"/>
      <c r="PPD2" s="103"/>
      <c r="PPE2" s="103"/>
      <c r="PPF2" s="103"/>
      <c r="PPG2" s="103"/>
      <c r="PPH2" s="103"/>
      <c r="PPI2" s="103"/>
      <c r="PPJ2" s="103"/>
      <c r="PPK2" s="103"/>
      <c r="PPL2" s="103"/>
      <c r="PPM2" s="103"/>
      <c r="PPN2" s="103"/>
      <c r="PPO2" s="103"/>
      <c r="PPP2" s="103"/>
      <c r="PPQ2" s="103"/>
      <c r="PPR2" s="103"/>
      <c r="PPS2" s="103"/>
      <c r="PPT2" s="103"/>
      <c r="PPU2" s="103"/>
      <c r="PPV2" s="103"/>
      <c r="PPW2" s="103"/>
      <c r="PPX2" s="103"/>
      <c r="PPY2" s="103"/>
      <c r="PPZ2" s="103"/>
      <c r="PQA2" s="103"/>
      <c r="PQB2" s="103"/>
      <c r="PQC2" s="103"/>
      <c r="PQD2" s="103"/>
      <c r="PQE2" s="103"/>
      <c r="PQF2" s="103"/>
      <c r="PQG2" s="103"/>
      <c r="PQH2" s="103"/>
      <c r="PQI2" s="103"/>
      <c r="PQJ2" s="103"/>
      <c r="PQK2" s="103"/>
      <c r="PQL2" s="103"/>
      <c r="PQM2" s="103"/>
      <c r="PQN2" s="103"/>
      <c r="PQO2" s="103"/>
      <c r="PQP2" s="103"/>
      <c r="PQQ2" s="103"/>
      <c r="PQR2" s="103"/>
      <c r="PQS2" s="103"/>
      <c r="PQT2" s="103"/>
      <c r="PQU2" s="103"/>
      <c r="PQV2" s="103"/>
      <c r="PQW2" s="103"/>
      <c r="PQX2" s="103"/>
      <c r="PQY2" s="103"/>
      <c r="PQZ2" s="103"/>
      <c r="PRA2" s="103"/>
      <c r="PRB2" s="103"/>
      <c r="PRC2" s="103"/>
      <c r="PRD2" s="103"/>
      <c r="PRE2" s="103"/>
      <c r="PRF2" s="103"/>
      <c r="PRG2" s="103"/>
      <c r="PRH2" s="103"/>
      <c r="PRI2" s="103"/>
      <c r="PRJ2" s="103"/>
      <c r="PRK2" s="103"/>
      <c r="PRL2" s="103"/>
      <c r="PRM2" s="103"/>
      <c r="PRN2" s="103"/>
      <c r="PRO2" s="103"/>
      <c r="PRP2" s="103"/>
      <c r="PRQ2" s="103"/>
      <c r="PRR2" s="103"/>
      <c r="PRS2" s="103"/>
      <c r="PRT2" s="103"/>
      <c r="PRU2" s="103"/>
      <c r="PRV2" s="103"/>
      <c r="PRW2" s="103"/>
      <c r="PRX2" s="103"/>
      <c r="PRY2" s="103"/>
      <c r="PRZ2" s="103"/>
      <c r="PSA2" s="103"/>
      <c r="PSB2" s="103"/>
      <c r="PSC2" s="103"/>
      <c r="PSD2" s="103"/>
      <c r="PSE2" s="103"/>
      <c r="PSF2" s="103"/>
      <c r="PSG2" s="103"/>
      <c r="PSH2" s="103"/>
      <c r="PSI2" s="103"/>
      <c r="PSJ2" s="103"/>
      <c r="PSK2" s="103"/>
      <c r="PSL2" s="103"/>
      <c r="PSM2" s="103"/>
      <c r="PSN2" s="103"/>
      <c r="PSO2" s="103"/>
      <c r="PSP2" s="103"/>
      <c r="PSQ2" s="103"/>
      <c r="PSR2" s="103"/>
      <c r="PSS2" s="103"/>
      <c r="PST2" s="103"/>
      <c r="PSU2" s="103"/>
      <c r="PSV2" s="103"/>
      <c r="PSW2" s="103"/>
      <c r="PSX2" s="103"/>
      <c r="PSY2" s="103"/>
      <c r="PSZ2" s="103"/>
      <c r="PTA2" s="103"/>
      <c r="PTB2" s="103"/>
      <c r="PTC2" s="103"/>
      <c r="PTD2" s="103"/>
      <c r="PTE2" s="103"/>
      <c r="PTF2" s="103"/>
      <c r="PTG2" s="103"/>
      <c r="PTH2" s="103"/>
      <c r="PTI2" s="103"/>
      <c r="PTJ2" s="103"/>
      <c r="PTK2" s="103"/>
      <c r="PTL2" s="103"/>
      <c r="PTM2" s="103"/>
      <c r="PTN2" s="103"/>
      <c r="PTO2" s="103"/>
      <c r="PTP2" s="103"/>
      <c r="PTQ2" s="103"/>
      <c r="PTR2" s="103"/>
      <c r="PTS2" s="103"/>
      <c r="PTT2" s="103"/>
      <c r="PTU2" s="103"/>
      <c r="PTV2" s="103"/>
      <c r="PTW2" s="103"/>
      <c r="PTX2" s="103"/>
      <c r="PTY2" s="103"/>
      <c r="PTZ2" s="103"/>
      <c r="PUA2" s="103"/>
      <c r="PUB2" s="103"/>
      <c r="PUC2" s="103"/>
      <c r="PUD2" s="103"/>
      <c r="PUE2" s="103"/>
      <c r="PUF2" s="103"/>
      <c r="PUG2" s="103"/>
      <c r="PUH2" s="103"/>
      <c r="PUI2" s="103"/>
      <c r="PUJ2" s="103"/>
      <c r="PUK2" s="103"/>
      <c r="PUL2" s="103"/>
      <c r="PUM2" s="103"/>
      <c r="PUN2" s="103"/>
      <c r="PUO2" s="103"/>
      <c r="PUP2" s="103"/>
      <c r="PUQ2" s="103"/>
      <c r="PUR2" s="103"/>
      <c r="PUS2" s="103"/>
      <c r="PUT2" s="103"/>
      <c r="PUU2" s="103"/>
      <c r="PUV2" s="103"/>
      <c r="PUW2" s="103"/>
      <c r="PUX2" s="103"/>
      <c r="PUY2" s="103"/>
      <c r="PUZ2" s="103"/>
      <c r="PVA2" s="103"/>
      <c r="PVB2" s="103"/>
      <c r="PVC2" s="103"/>
      <c r="PVD2" s="103"/>
      <c r="PVE2" s="103"/>
      <c r="PVF2" s="103"/>
      <c r="PVG2" s="103"/>
      <c r="PVH2" s="103"/>
      <c r="PVI2" s="103"/>
      <c r="PVJ2" s="103"/>
      <c r="PVK2" s="103"/>
      <c r="PVL2" s="103"/>
      <c r="PVM2" s="103"/>
      <c r="PVN2" s="103"/>
      <c r="PVO2" s="103"/>
      <c r="PVP2" s="103"/>
      <c r="PVQ2" s="103"/>
      <c r="PVR2" s="103"/>
      <c r="PVS2" s="103"/>
      <c r="PVT2" s="103"/>
      <c r="PVU2" s="103"/>
      <c r="PVV2" s="103"/>
      <c r="PVW2" s="103"/>
      <c r="PVX2" s="103"/>
      <c r="PVY2" s="103"/>
      <c r="PVZ2" s="103"/>
      <c r="PWA2" s="103"/>
      <c r="PWB2" s="103"/>
      <c r="PWC2" s="103"/>
      <c r="PWD2" s="103"/>
      <c r="PWE2" s="103"/>
      <c r="PWF2" s="103"/>
      <c r="PWG2" s="103"/>
      <c r="PWH2" s="103"/>
      <c r="PWI2" s="103"/>
      <c r="PWJ2" s="103"/>
      <c r="PWK2" s="103"/>
      <c r="PWL2" s="103"/>
      <c r="PWM2" s="103"/>
      <c r="PWN2" s="103"/>
      <c r="PWO2" s="103"/>
      <c r="PWP2" s="103"/>
      <c r="PWQ2" s="103"/>
      <c r="PWR2" s="103"/>
      <c r="PWS2" s="103"/>
      <c r="PWT2" s="103"/>
      <c r="PWU2" s="103"/>
      <c r="PWV2" s="103"/>
      <c r="PWW2" s="103"/>
      <c r="PWX2" s="103"/>
      <c r="PWY2" s="103"/>
      <c r="PWZ2" s="103"/>
      <c r="PXA2" s="103"/>
      <c r="PXB2" s="103"/>
      <c r="PXC2" s="103"/>
      <c r="PXD2" s="103"/>
      <c r="PXE2" s="103"/>
      <c r="PXF2" s="103"/>
      <c r="PXG2" s="103"/>
      <c r="PXH2" s="103"/>
      <c r="PXI2" s="103"/>
      <c r="PXJ2" s="103"/>
      <c r="PXK2" s="103"/>
      <c r="PXL2" s="103"/>
      <c r="PXM2" s="103"/>
      <c r="PXN2" s="103"/>
      <c r="PXO2" s="103"/>
      <c r="PXP2" s="103"/>
      <c r="PXQ2" s="103"/>
      <c r="PXR2" s="103"/>
      <c r="PXS2" s="103"/>
      <c r="PXT2" s="103"/>
      <c r="PXU2" s="103"/>
      <c r="PXV2" s="103"/>
      <c r="PXW2" s="103"/>
      <c r="PXX2" s="103"/>
      <c r="PXY2" s="103"/>
      <c r="PXZ2" s="103"/>
      <c r="PYA2" s="103"/>
      <c r="PYB2" s="103"/>
      <c r="PYC2" s="103"/>
      <c r="PYD2" s="103"/>
      <c r="PYE2" s="103"/>
      <c r="PYF2" s="103"/>
      <c r="PYG2" s="103"/>
      <c r="PYH2" s="103"/>
      <c r="PYI2" s="103"/>
      <c r="PYJ2" s="103"/>
      <c r="PYK2" s="103"/>
      <c r="PYL2" s="103"/>
      <c r="PYM2" s="103"/>
      <c r="PYN2" s="103"/>
      <c r="PYO2" s="103"/>
      <c r="PYP2" s="103"/>
      <c r="PYQ2" s="103"/>
      <c r="PYR2" s="103"/>
      <c r="PYS2" s="103"/>
      <c r="PYT2" s="103"/>
      <c r="PYU2" s="103"/>
      <c r="PYV2" s="103"/>
      <c r="PYW2" s="103"/>
      <c r="PYX2" s="103"/>
      <c r="PYY2" s="103"/>
      <c r="PYZ2" s="103"/>
      <c r="PZA2" s="103"/>
      <c r="PZB2" s="103"/>
      <c r="PZC2" s="103"/>
      <c r="PZD2" s="103"/>
      <c r="PZE2" s="103"/>
      <c r="PZF2" s="103"/>
      <c r="PZG2" s="103"/>
      <c r="PZH2" s="103"/>
      <c r="PZI2" s="103"/>
      <c r="PZJ2" s="103"/>
      <c r="PZK2" s="103"/>
      <c r="PZL2" s="103"/>
      <c r="PZM2" s="103"/>
      <c r="PZN2" s="103"/>
      <c r="PZO2" s="103"/>
      <c r="PZP2" s="103"/>
      <c r="PZQ2" s="103"/>
      <c r="PZR2" s="103"/>
      <c r="PZS2" s="103"/>
      <c r="PZT2" s="103"/>
      <c r="PZU2" s="103"/>
      <c r="PZV2" s="103"/>
      <c r="PZW2" s="103"/>
      <c r="PZX2" s="103"/>
      <c r="PZY2" s="103"/>
      <c r="PZZ2" s="103"/>
      <c r="QAA2" s="103"/>
      <c r="QAB2" s="103"/>
      <c r="QAC2" s="103"/>
      <c r="QAD2" s="103"/>
      <c r="QAE2" s="103"/>
      <c r="QAF2" s="103"/>
      <c r="QAG2" s="103"/>
      <c r="QAH2" s="103"/>
      <c r="QAI2" s="103"/>
      <c r="QAJ2" s="103"/>
      <c r="QAK2" s="103"/>
      <c r="QAL2" s="103"/>
      <c r="QAM2" s="103"/>
      <c r="QAN2" s="103"/>
      <c r="QAO2" s="103"/>
      <c r="QAP2" s="103"/>
      <c r="QAQ2" s="103"/>
      <c r="QAR2" s="103"/>
      <c r="QAS2" s="103"/>
      <c r="QAT2" s="103"/>
      <c r="QAU2" s="103"/>
      <c r="QAV2" s="103"/>
      <c r="QAW2" s="103"/>
      <c r="QAX2" s="103"/>
      <c r="QAY2" s="103"/>
      <c r="QAZ2" s="103"/>
      <c r="QBA2" s="103"/>
      <c r="QBB2" s="103"/>
      <c r="QBC2" s="103"/>
      <c r="QBD2" s="103"/>
      <c r="QBE2" s="103"/>
      <c r="QBF2" s="103"/>
      <c r="QBG2" s="103"/>
      <c r="QBH2" s="103"/>
      <c r="QBI2" s="103"/>
      <c r="QBJ2" s="103"/>
      <c r="QBK2" s="103"/>
      <c r="QBL2" s="103"/>
      <c r="QBM2" s="103"/>
      <c r="QBN2" s="103"/>
      <c r="QBO2" s="103"/>
      <c r="QBP2" s="103"/>
      <c r="QBQ2" s="103"/>
      <c r="QBR2" s="103"/>
      <c r="QBS2" s="103"/>
      <c r="QBT2" s="103"/>
      <c r="QBU2" s="103"/>
      <c r="QBV2" s="103"/>
      <c r="QBW2" s="103"/>
      <c r="QBX2" s="103"/>
      <c r="QBY2" s="103"/>
      <c r="QBZ2" s="103"/>
      <c r="QCA2" s="103"/>
      <c r="QCB2" s="103"/>
      <c r="QCC2" s="103"/>
      <c r="QCD2" s="103"/>
      <c r="QCE2" s="103"/>
      <c r="QCF2" s="103"/>
      <c r="QCG2" s="103"/>
      <c r="QCH2" s="103"/>
      <c r="QCI2" s="103"/>
      <c r="QCJ2" s="103"/>
      <c r="QCK2" s="103"/>
      <c r="QCL2" s="103"/>
      <c r="QCM2" s="103"/>
      <c r="QCN2" s="103"/>
      <c r="QCO2" s="103"/>
      <c r="QCP2" s="103"/>
      <c r="QCQ2" s="103"/>
      <c r="QCR2" s="103"/>
      <c r="QCS2" s="103"/>
      <c r="QCT2" s="103"/>
      <c r="QCU2" s="103"/>
      <c r="QCV2" s="103"/>
      <c r="QCW2" s="103"/>
      <c r="QCX2" s="103"/>
      <c r="QCY2" s="103"/>
      <c r="QCZ2" s="103"/>
      <c r="QDA2" s="103"/>
      <c r="QDB2" s="103"/>
      <c r="QDC2" s="103"/>
      <c r="QDD2" s="103"/>
      <c r="QDE2" s="103"/>
      <c r="QDF2" s="103"/>
      <c r="QDG2" s="103"/>
      <c r="QDH2" s="103"/>
      <c r="QDI2" s="103"/>
      <c r="QDJ2" s="103"/>
      <c r="QDK2" s="103"/>
      <c r="QDL2" s="103"/>
      <c r="QDM2" s="103"/>
      <c r="QDN2" s="103"/>
      <c r="QDO2" s="103"/>
      <c r="QDP2" s="103"/>
      <c r="QDQ2" s="103"/>
      <c r="QDR2" s="103"/>
      <c r="QDS2" s="103"/>
      <c r="QDT2" s="103"/>
      <c r="QDU2" s="103"/>
      <c r="QDV2" s="103"/>
      <c r="QDW2" s="103"/>
      <c r="QDX2" s="103"/>
      <c r="QDY2" s="103"/>
      <c r="QDZ2" s="103"/>
      <c r="QEA2" s="103"/>
      <c r="QEB2" s="103"/>
      <c r="QEC2" s="103"/>
      <c r="QED2" s="103"/>
      <c r="QEE2" s="103"/>
      <c r="QEF2" s="103"/>
      <c r="QEG2" s="103"/>
      <c r="QEH2" s="103"/>
      <c r="QEI2" s="103"/>
      <c r="QEJ2" s="103"/>
      <c r="QEK2" s="103"/>
      <c r="QEL2" s="103"/>
      <c r="QEM2" s="103"/>
      <c r="QEN2" s="103"/>
      <c r="QEO2" s="103"/>
      <c r="QEP2" s="103"/>
      <c r="QEQ2" s="103"/>
      <c r="QER2" s="103"/>
      <c r="QES2" s="103"/>
      <c r="QET2" s="103"/>
      <c r="QEU2" s="103"/>
      <c r="QEV2" s="103"/>
      <c r="QEW2" s="103"/>
      <c r="QEX2" s="103"/>
      <c r="QEY2" s="103"/>
      <c r="QEZ2" s="103"/>
      <c r="QFA2" s="103"/>
      <c r="QFB2" s="103"/>
      <c r="QFC2" s="103"/>
      <c r="QFD2" s="103"/>
      <c r="QFE2" s="103"/>
      <c r="QFF2" s="103"/>
      <c r="QFG2" s="103"/>
      <c r="QFH2" s="103"/>
      <c r="QFI2" s="103"/>
      <c r="QFJ2" s="103"/>
      <c r="QFK2" s="103"/>
      <c r="QFL2" s="103"/>
      <c r="QFM2" s="103"/>
      <c r="QFN2" s="103"/>
      <c r="QFO2" s="103"/>
      <c r="QFP2" s="103"/>
      <c r="QFQ2" s="103"/>
      <c r="QFR2" s="103"/>
      <c r="QFS2" s="103"/>
      <c r="QFT2" s="103"/>
      <c r="QFU2" s="103"/>
      <c r="QFV2" s="103"/>
      <c r="QFW2" s="103"/>
      <c r="QFX2" s="103"/>
      <c r="QFY2" s="103"/>
      <c r="QFZ2" s="103"/>
      <c r="QGA2" s="103"/>
      <c r="QGB2" s="103"/>
      <c r="QGC2" s="103"/>
      <c r="QGD2" s="103"/>
      <c r="QGE2" s="103"/>
      <c r="QGF2" s="103"/>
      <c r="QGG2" s="103"/>
      <c r="QGH2" s="103"/>
      <c r="QGI2" s="103"/>
      <c r="QGJ2" s="103"/>
      <c r="QGK2" s="103"/>
      <c r="QGL2" s="103"/>
      <c r="QGM2" s="103"/>
      <c r="QGN2" s="103"/>
      <c r="QGO2" s="103"/>
      <c r="QGP2" s="103"/>
      <c r="QGQ2" s="103"/>
      <c r="QGR2" s="103"/>
      <c r="QGS2" s="103"/>
      <c r="QGT2" s="103"/>
      <c r="QGU2" s="103"/>
      <c r="QGV2" s="103"/>
      <c r="QGW2" s="103"/>
      <c r="QGX2" s="103"/>
      <c r="QGY2" s="103"/>
      <c r="QGZ2" s="103"/>
      <c r="QHA2" s="103"/>
      <c r="QHB2" s="103"/>
      <c r="QHC2" s="103"/>
      <c r="QHD2" s="103"/>
      <c r="QHE2" s="103"/>
      <c r="QHF2" s="103"/>
      <c r="QHG2" s="103"/>
      <c r="QHH2" s="103"/>
      <c r="QHI2" s="103"/>
      <c r="QHJ2" s="103"/>
      <c r="QHK2" s="103"/>
      <c r="QHL2" s="103"/>
      <c r="QHM2" s="103"/>
      <c r="QHN2" s="103"/>
      <c r="QHO2" s="103"/>
      <c r="QHP2" s="103"/>
      <c r="QHQ2" s="103"/>
      <c r="QHR2" s="103"/>
      <c r="QHS2" s="103"/>
      <c r="QHT2" s="103"/>
      <c r="QHU2" s="103"/>
      <c r="QHV2" s="103"/>
      <c r="QHW2" s="103"/>
      <c r="QHX2" s="103"/>
      <c r="QHY2" s="103"/>
      <c r="QHZ2" s="103"/>
      <c r="QIA2" s="103"/>
      <c r="QIB2" s="103"/>
      <c r="QIC2" s="103"/>
      <c r="QID2" s="103"/>
      <c r="QIE2" s="103"/>
      <c r="QIF2" s="103"/>
      <c r="QIG2" s="103"/>
      <c r="QIH2" s="103"/>
      <c r="QII2" s="103"/>
      <c r="QIJ2" s="103"/>
      <c r="QIK2" s="103"/>
      <c r="QIL2" s="103"/>
      <c r="QIM2" s="103"/>
      <c r="QIN2" s="103"/>
      <c r="QIO2" s="103"/>
      <c r="QIP2" s="103"/>
      <c r="QIQ2" s="103"/>
      <c r="QIR2" s="103"/>
      <c r="QIS2" s="103"/>
      <c r="QIT2" s="103"/>
      <c r="QIU2" s="103"/>
      <c r="QIV2" s="103"/>
      <c r="QIW2" s="103"/>
      <c r="QIX2" s="103"/>
      <c r="QIY2" s="103"/>
      <c r="QIZ2" s="103"/>
      <c r="QJA2" s="103"/>
      <c r="QJB2" s="103"/>
      <c r="QJC2" s="103"/>
      <c r="QJD2" s="103"/>
      <c r="QJE2" s="103"/>
      <c r="QJF2" s="103"/>
      <c r="QJG2" s="103"/>
      <c r="QJH2" s="103"/>
      <c r="QJI2" s="103"/>
      <c r="QJJ2" s="103"/>
      <c r="QJK2" s="103"/>
      <c r="QJL2" s="103"/>
      <c r="QJM2" s="103"/>
      <c r="QJN2" s="103"/>
      <c r="QJO2" s="103"/>
      <c r="QJP2" s="103"/>
      <c r="QJQ2" s="103"/>
      <c r="QJR2" s="103"/>
      <c r="QJS2" s="103"/>
      <c r="QJT2" s="103"/>
      <c r="QJU2" s="103"/>
      <c r="QJV2" s="103"/>
      <c r="QJW2" s="103"/>
      <c r="QJX2" s="103"/>
      <c r="QJY2" s="103"/>
      <c r="QJZ2" s="103"/>
      <c r="QKA2" s="103"/>
      <c r="QKB2" s="103"/>
      <c r="QKC2" s="103"/>
      <c r="QKD2" s="103"/>
      <c r="QKE2" s="103"/>
      <c r="QKF2" s="103"/>
      <c r="QKG2" s="103"/>
      <c r="QKH2" s="103"/>
      <c r="QKI2" s="103"/>
      <c r="QKJ2" s="103"/>
      <c r="QKK2" s="103"/>
      <c r="QKL2" s="103"/>
      <c r="QKM2" s="103"/>
      <c r="QKN2" s="103"/>
      <c r="QKO2" s="103"/>
      <c r="QKP2" s="103"/>
      <c r="QKQ2" s="103"/>
      <c r="QKR2" s="103"/>
      <c r="QKS2" s="103"/>
      <c r="QKT2" s="103"/>
      <c r="QKU2" s="103"/>
      <c r="QKV2" s="103"/>
      <c r="QKW2" s="103"/>
      <c r="QKX2" s="103"/>
      <c r="QKY2" s="103"/>
      <c r="QKZ2" s="103"/>
      <c r="QLA2" s="103"/>
      <c r="QLB2" s="103"/>
      <c r="QLC2" s="103"/>
      <c r="QLD2" s="103"/>
      <c r="QLE2" s="103"/>
      <c r="QLF2" s="103"/>
      <c r="QLG2" s="103"/>
      <c r="QLH2" s="103"/>
      <c r="QLI2" s="103"/>
      <c r="QLJ2" s="103"/>
      <c r="QLK2" s="103"/>
      <c r="QLL2" s="103"/>
      <c r="QLM2" s="103"/>
      <c r="QLN2" s="103"/>
      <c r="QLO2" s="103"/>
      <c r="QLP2" s="103"/>
      <c r="QLQ2" s="103"/>
      <c r="QLR2" s="103"/>
      <c r="QLS2" s="103"/>
      <c r="QLT2" s="103"/>
      <c r="QLU2" s="103"/>
      <c r="QLV2" s="103"/>
      <c r="QLW2" s="103"/>
      <c r="QLX2" s="103"/>
      <c r="QLY2" s="103"/>
      <c r="QLZ2" s="103"/>
      <c r="QMA2" s="103"/>
      <c r="QMB2" s="103"/>
      <c r="QMC2" s="103"/>
      <c r="QMD2" s="103"/>
      <c r="QME2" s="103"/>
      <c r="QMF2" s="103"/>
      <c r="QMG2" s="103"/>
      <c r="QMH2" s="103"/>
      <c r="QMI2" s="103"/>
      <c r="QMJ2" s="103"/>
      <c r="QMK2" s="103"/>
      <c r="QML2" s="103"/>
      <c r="QMM2" s="103"/>
      <c r="QMN2" s="103"/>
      <c r="QMO2" s="103"/>
      <c r="QMP2" s="103"/>
      <c r="QMQ2" s="103"/>
      <c r="QMR2" s="103"/>
      <c r="QMS2" s="103"/>
      <c r="QMT2" s="103"/>
      <c r="QMU2" s="103"/>
      <c r="QMV2" s="103"/>
      <c r="QMW2" s="103"/>
      <c r="QMX2" s="103"/>
      <c r="QMY2" s="103"/>
      <c r="QMZ2" s="103"/>
      <c r="QNA2" s="103"/>
      <c r="QNB2" s="103"/>
      <c r="QNC2" s="103"/>
      <c r="QND2" s="103"/>
      <c r="QNE2" s="103"/>
      <c r="QNF2" s="103"/>
      <c r="QNG2" s="103"/>
      <c r="QNH2" s="103"/>
      <c r="QNI2" s="103"/>
      <c r="QNJ2" s="103"/>
      <c r="QNK2" s="103"/>
      <c r="QNL2" s="103"/>
      <c r="QNM2" s="103"/>
      <c r="QNN2" s="103"/>
      <c r="QNO2" s="103"/>
      <c r="QNP2" s="103"/>
      <c r="QNQ2" s="103"/>
      <c r="QNR2" s="103"/>
      <c r="QNS2" s="103"/>
      <c r="QNT2" s="103"/>
      <c r="QNU2" s="103"/>
      <c r="QNV2" s="103"/>
      <c r="QNW2" s="103"/>
      <c r="QNX2" s="103"/>
      <c r="QNY2" s="103"/>
      <c r="QNZ2" s="103"/>
      <c r="QOA2" s="103"/>
      <c r="QOB2" s="103"/>
      <c r="QOC2" s="103"/>
      <c r="QOD2" s="103"/>
      <c r="QOE2" s="103"/>
      <c r="QOF2" s="103"/>
      <c r="QOG2" s="103"/>
      <c r="QOH2" s="103"/>
      <c r="QOI2" s="103"/>
      <c r="QOJ2" s="103"/>
      <c r="QOK2" s="103"/>
      <c r="QOL2" s="103"/>
      <c r="QOM2" s="103"/>
      <c r="QON2" s="103"/>
      <c r="QOO2" s="103"/>
      <c r="QOP2" s="103"/>
      <c r="QOQ2" s="103"/>
      <c r="QOR2" s="103"/>
      <c r="QOS2" s="103"/>
      <c r="QOT2" s="103"/>
      <c r="QOU2" s="103"/>
      <c r="QOV2" s="103"/>
      <c r="QOW2" s="103"/>
      <c r="QOX2" s="103"/>
      <c r="QOY2" s="103"/>
      <c r="QOZ2" s="103"/>
      <c r="QPA2" s="103"/>
      <c r="QPB2" s="103"/>
      <c r="QPC2" s="103"/>
      <c r="QPD2" s="103"/>
      <c r="QPE2" s="103"/>
      <c r="QPF2" s="103"/>
      <c r="QPG2" s="103"/>
      <c r="QPH2" s="103"/>
      <c r="QPI2" s="103"/>
      <c r="QPJ2" s="103"/>
      <c r="QPK2" s="103"/>
      <c r="QPL2" s="103"/>
      <c r="QPM2" s="103"/>
      <c r="QPN2" s="103"/>
      <c r="QPO2" s="103"/>
      <c r="QPP2" s="103"/>
      <c r="QPQ2" s="103"/>
      <c r="QPR2" s="103"/>
      <c r="QPS2" s="103"/>
      <c r="QPT2" s="103"/>
      <c r="QPU2" s="103"/>
      <c r="QPV2" s="103"/>
      <c r="QPW2" s="103"/>
      <c r="QPX2" s="103"/>
      <c r="QPY2" s="103"/>
      <c r="QPZ2" s="103"/>
      <c r="QQA2" s="103"/>
      <c r="QQB2" s="103"/>
      <c r="QQC2" s="103"/>
      <c r="QQD2" s="103"/>
      <c r="QQE2" s="103"/>
      <c r="QQF2" s="103"/>
      <c r="QQG2" s="103"/>
      <c r="QQH2" s="103"/>
      <c r="QQI2" s="103"/>
      <c r="QQJ2" s="103"/>
      <c r="QQK2" s="103"/>
      <c r="QQL2" s="103"/>
      <c r="QQM2" s="103"/>
      <c r="QQN2" s="103"/>
      <c r="QQO2" s="103"/>
      <c r="QQP2" s="103"/>
      <c r="QQQ2" s="103"/>
      <c r="QQR2" s="103"/>
      <c r="QQS2" s="103"/>
      <c r="QQT2" s="103"/>
      <c r="QQU2" s="103"/>
      <c r="QQV2" s="103"/>
      <c r="QQW2" s="103"/>
      <c r="QQX2" s="103"/>
      <c r="QQY2" s="103"/>
      <c r="QQZ2" s="103"/>
      <c r="QRA2" s="103"/>
      <c r="QRB2" s="103"/>
      <c r="QRC2" s="103"/>
      <c r="QRD2" s="103"/>
      <c r="QRE2" s="103"/>
      <c r="QRF2" s="103"/>
      <c r="QRG2" s="103"/>
      <c r="QRH2" s="103"/>
      <c r="QRI2" s="103"/>
      <c r="QRJ2" s="103"/>
      <c r="QRK2" s="103"/>
      <c r="QRL2" s="103"/>
      <c r="QRM2" s="103"/>
      <c r="QRN2" s="103"/>
      <c r="QRO2" s="103"/>
      <c r="QRP2" s="103"/>
      <c r="QRQ2" s="103"/>
      <c r="QRR2" s="103"/>
      <c r="QRS2" s="103"/>
      <c r="QRT2" s="103"/>
      <c r="QRU2" s="103"/>
      <c r="QRV2" s="103"/>
      <c r="QRW2" s="103"/>
      <c r="QRX2" s="103"/>
      <c r="QRY2" s="103"/>
      <c r="QRZ2" s="103"/>
      <c r="QSA2" s="103"/>
      <c r="QSB2" s="103"/>
      <c r="QSC2" s="103"/>
      <c r="QSD2" s="103"/>
      <c r="QSE2" s="103"/>
      <c r="QSF2" s="103"/>
      <c r="QSG2" s="103"/>
      <c r="QSH2" s="103"/>
      <c r="QSI2" s="103"/>
      <c r="QSJ2" s="103"/>
      <c r="QSK2" s="103"/>
      <c r="QSL2" s="103"/>
      <c r="QSM2" s="103"/>
      <c r="QSN2" s="103"/>
      <c r="QSO2" s="103"/>
      <c r="QSP2" s="103"/>
      <c r="QSQ2" s="103"/>
      <c r="QSR2" s="103"/>
      <c r="QSS2" s="103"/>
      <c r="QST2" s="103"/>
      <c r="QSU2" s="103"/>
      <c r="QSV2" s="103"/>
      <c r="QSW2" s="103"/>
      <c r="QSX2" s="103"/>
      <c r="QSY2" s="103"/>
      <c r="QSZ2" s="103"/>
      <c r="QTA2" s="103"/>
      <c r="QTB2" s="103"/>
      <c r="QTC2" s="103"/>
      <c r="QTD2" s="103"/>
      <c r="QTE2" s="103"/>
      <c r="QTF2" s="103"/>
      <c r="QTG2" s="103"/>
      <c r="QTH2" s="103"/>
      <c r="QTI2" s="103"/>
      <c r="QTJ2" s="103"/>
      <c r="QTK2" s="103"/>
      <c r="QTL2" s="103"/>
      <c r="QTM2" s="103"/>
      <c r="QTN2" s="103"/>
      <c r="QTO2" s="103"/>
      <c r="QTP2" s="103"/>
      <c r="QTQ2" s="103"/>
      <c r="QTR2" s="103"/>
      <c r="QTS2" s="103"/>
      <c r="QTT2" s="103"/>
      <c r="QTU2" s="103"/>
      <c r="QTV2" s="103"/>
      <c r="QTW2" s="103"/>
      <c r="QTX2" s="103"/>
      <c r="QTY2" s="103"/>
      <c r="QTZ2" s="103"/>
      <c r="QUA2" s="103"/>
      <c r="QUB2" s="103"/>
      <c r="QUC2" s="103"/>
      <c r="QUD2" s="103"/>
      <c r="QUE2" s="103"/>
      <c r="QUF2" s="103"/>
      <c r="QUG2" s="103"/>
      <c r="QUH2" s="103"/>
      <c r="QUI2" s="103"/>
      <c r="QUJ2" s="103"/>
      <c r="QUK2" s="103"/>
      <c r="QUL2" s="103"/>
      <c r="QUM2" s="103"/>
      <c r="QUN2" s="103"/>
      <c r="QUO2" s="103"/>
      <c r="QUP2" s="103"/>
      <c r="QUQ2" s="103"/>
      <c r="QUR2" s="103"/>
      <c r="QUS2" s="103"/>
      <c r="QUT2" s="103"/>
      <c r="QUU2" s="103"/>
      <c r="QUV2" s="103"/>
      <c r="QUW2" s="103"/>
      <c r="QUX2" s="103"/>
      <c r="QUY2" s="103"/>
      <c r="QUZ2" s="103"/>
      <c r="QVA2" s="103"/>
      <c r="QVB2" s="103"/>
      <c r="QVC2" s="103"/>
      <c r="QVD2" s="103"/>
      <c r="QVE2" s="103"/>
      <c r="QVF2" s="103"/>
      <c r="QVG2" s="103"/>
      <c r="QVH2" s="103"/>
      <c r="QVI2" s="103"/>
      <c r="QVJ2" s="103"/>
      <c r="QVK2" s="103"/>
      <c r="QVL2" s="103"/>
      <c r="QVM2" s="103"/>
      <c r="QVN2" s="103"/>
      <c r="QVO2" s="103"/>
      <c r="QVP2" s="103"/>
      <c r="QVQ2" s="103"/>
      <c r="QVR2" s="103"/>
      <c r="QVS2" s="103"/>
      <c r="QVT2" s="103"/>
      <c r="QVU2" s="103"/>
      <c r="QVV2" s="103"/>
      <c r="QVW2" s="103"/>
      <c r="QVX2" s="103"/>
      <c r="QVY2" s="103"/>
      <c r="QVZ2" s="103"/>
      <c r="QWA2" s="103"/>
      <c r="QWB2" s="103"/>
      <c r="QWC2" s="103"/>
      <c r="QWD2" s="103"/>
      <c r="QWE2" s="103"/>
      <c r="QWF2" s="103"/>
      <c r="QWG2" s="103"/>
      <c r="QWH2" s="103"/>
      <c r="QWI2" s="103"/>
      <c r="QWJ2" s="103"/>
      <c r="QWK2" s="103"/>
      <c r="QWL2" s="103"/>
      <c r="QWM2" s="103"/>
      <c r="QWN2" s="103"/>
      <c r="QWO2" s="103"/>
      <c r="QWP2" s="103"/>
      <c r="QWQ2" s="103"/>
      <c r="QWR2" s="103"/>
      <c r="QWS2" s="103"/>
      <c r="QWT2" s="103"/>
      <c r="QWU2" s="103"/>
      <c r="QWV2" s="103"/>
      <c r="QWW2" s="103"/>
      <c r="QWX2" s="103"/>
      <c r="QWY2" s="103"/>
      <c r="QWZ2" s="103"/>
      <c r="QXA2" s="103"/>
      <c r="QXB2" s="103"/>
      <c r="QXC2" s="103"/>
      <c r="QXD2" s="103"/>
      <c r="QXE2" s="103"/>
      <c r="QXF2" s="103"/>
      <c r="QXG2" s="103"/>
      <c r="QXH2" s="103"/>
      <c r="QXI2" s="103"/>
      <c r="QXJ2" s="103"/>
      <c r="QXK2" s="103"/>
      <c r="QXL2" s="103"/>
      <c r="QXM2" s="103"/>
      <c r="QXN2" s="103"/>
      <c r="QXO2" s="103"/>
      <c r="QXP2" s="103"/>
      <c r="QXQ2" s="103"/>
      <c r="QXR2" s="103"/>
      <c r="QXS2" s="103"/>
      <c r="QXT2" s="103"/>
      <c r="QXU2" s="103"/>
      <c r="QXV2" s="103"/>
      <c r="QXW2" s="103"/>
      <c r="QXX2" s="103"/>
      <c r="QXY2" s="103"/>
      <c r="QXZ2" s="103"/>
      <c r="QYA2" s="103"/>
      <c r="QYB2" s="103"/>
      <c r="QYC2" s="103"/>
      <c r="QYD2" s="103"/>
      <c r="QYE2" s="103"/>
      <c r="QYF2" s="103"/>
      <c r="QYG2" s="103"/>
      <c r="QYH2" s="103"/>
      <c r="QYI2" s="103"/>
      <c r="QYJ2" s="103"/>
      <c r="QYK2" s="103"/>
      <c r="QYL2" s="103"/>
      <c r="QYM2" s="103"/>
      <c r="QYN2" s="103"/>
      <c r="QYO2" s="103"/>
      <c r="QYP2" s="103"/>
      <c r="QYQ2" s="103"/>
      <c r="QYR2" s="103"/>
      <c r="QYS2" s="103"/>
      <c r="QYT2" s="103"/>
      <c r="QYU2" s="103"/>
      <c r="QYV2" s="103"/>
      <c r="QYW2" s="103"/>
      <c r="QYX2" s="103"/>
      <c r="QYY2" s="103"/>
      <c r="QYZ2" s="103"/>
      <c r="QZA2" s="103"/>
      <c r="QZB2" s="103"/>
      <c r="QZC2" s="103"/>
      <c r="QZD2" s="103"/>
      <c r="QZE2" s="103"/>
      <c r="QZF2" s="103"/>
      <c r="QZG2" s="103"/>
      <c r="QZH2" s="103"/>
      <c r="QZI2" s="103"/>
      <c r="QZJ2" s="103"/>
      <c r="QZK2" s="103"/>
      <c r="QZL2" s="103"/>
      <c r="QZM2" s="103"/>
      <c r="QZN2" s="103"/>
      <c r="QZO2" s="103"/>
      <c r="QZP2" s="103"/>
      <c r="QZQ2" s="103"/>
      <c r="QZR2" s="103"/>
      <c r="QZS2" s="103"/>
      <c r="QZT2" s="103"/>
      <c r="QZU2" s="103"/>
      <c r="QZV2" s="103"/>
      <c r="QZW2" s="103"/>
      <c r="QZX2" s="103"/>
      <c r="QZY2" s="103"/>
      <c r="QZZ2" s="103"/>
      <c r="RAA2" s="103"/>
      <c r="RAB2" s="103"/>
      <c r="RAC2" s="103"/>
      <c r="RAD2" s="103"/>
      <c r="RAE2" s="103"/>
      <c r="RAF2" s="103"/>
      <c r="RAG2" s="103"/>
      <c r="RAH2" s="103"/>
      <c r="RAI2" s="103"/>
      <c r="RAJ2" s="103"/>
      <c r="RAK2" s="103"/>
      <c r="RAL2" s="103"/>
      <c r="RAM2" s="103"/>
      <c r="RAN2" s="103"/>
      <c r="RAO2" s="103"/>
      <c r="RAP2" s="103"/>
      <c r="RAQ2" s="103"/>
      <c r="RAR2" s="103"/>
      <c r="RAS2" s="103"/>
      <c r="RAT2" s="103"/>
      <c r="RAU2" s="103"/>
      <c r="RAV2" s="103"/>
      <c r="RAW2" s="103"/>
      <c r="RAX2" s="103"/>
      <c r="RAY2" s="103"/>
      <c r="RAZ2" s="103"/>
      <c r="RBA2" s="103"/>
      <c r="RBB2" s="103"/>
      <c r="RBC2" s="103"/>
      <c r="RBD2" s="103"/>
      <c r="RBE2" s="103"/>
      <c r="RBF2" s="103"/>
      <c r="RBG2" s="103"/>
      <c r="RBH2" s="103"/>
      <c r="RBI2" s="103"/>
      <c r="RBJ2" s="103"/>
      <c r="RBK2" s="103"/>
      <c r="RBL2" s="103"/>
      <c r="RBM2" s="103"/>
      <c r="RBN2" s="103"/>
      <c r="RBO2" s="103"/>
      <c r="RBP2" s="103"/>
      <c r="RBQ2" s="103"/>
      <c r="RBR2" s="103"/>
      <c r="RBS2" s="103"/>
      <c r="RBT2" s="103"/>
      <c r="RBU2" s="103"/>
      <c r="RBV2" s="103"/>
      <c r="RBW2" s="103"/>
      <c r="RBX2" s="103"/>
      <c r="RBY2" s="103"/>
      <c r="RBZ2" s="103"/>
      <c r="RCA2" s="103"/>
      <c r="RCB2" s="103"/>
      <c r="RCC2" s="103"/>
      <c r="RCD2" s="103"/>
      <c r="RCE2" s="103"/>
      <c r="RCF2" s="103"/>
      <c r="RCG2" s="103"/>
      <c r="RCH2" s="103"/>
      <c r="RCI2" s="103"/>
      <c r="RCJ2" s="103"/>
      <c r="RCK2" s="103"/>
      <c r="RCL2" s="103"/>
      <c r="RCM2" s="103"/>
      <c r="RCN2" s="103"/>
      <c r="RCO2" s="103"/>
      <c r="RCP2" s="103"/>
      <c r="RCQ2" s="103"/>
      <c r="RCR2" s="103"/>
      <c r="RCS2" s="103"/>
      <c r="RCT2" s="103"/>
      <c r="RCU2" s="103"/>
      <c r="RCV2" s="103"/>
      <c r="RCW2" s="103"/>
      <c r="RCX2" s="103"/>
      <c r="RCY2" s="103"/>
      <c r="RCZ2" s="103"/>
      <c r="RDA2" s="103"/>
      <c r="RDB2" s="103"/>
      <c r="RDC2" s="103"/>
      <c r="RDD2" s="103"/>
      <c r="RDE2" s="103"/>
      <c r="RDF2" s="103"/>
      <c r="RDG2" s="103"/>
      <c r="RDH2" s="103"/>
      <c r="RDI2" s="103"/>
      <c r="RDJ2" s="103"/>
      <c r="RDK2" s="103"/>
      <c r="RDL2" s="103"/>
      <c r="RDM2" s="103"/>
      <c r="RDN2" s="103"/>
      <c r="RDO2" s="103"/>
      <c r="RDP2" s="103"/>
      <c r="RDQ2" s="103"/>
      <c r="RDR2" s="103"/>
      <c r="RDS2" s="103"/>
      <c r="RDT2" s="103"/>
      <c r="RDU2" s="103"/>
      <c r="RDV2" s="103"/>
      <c r="RDW2" s="103"/>
      <c r="RDX2" s="103"/>
      <c r="RDY2" s="103"/>
      <c r="RDZ2" s="103"/>
      <c r="REA2" s="103"/>
      <c r="REB2" s="103"/>
      <c r="REC2" s="103"/>
      <c r="RED2" s="103"/>
      <c r="REE2" s="103"/>
      <c r="REF2" s="103"/>
      <c r="REG2" s="103"/>
      <c r="REH2" s="103"/>
      <c r="REI2" s="103"/>
      <c r="REJ2" s="103"/>
      <c r="REK2" s="103"/>
      <c r="REL2" s="103"/>
      <c r="REM2" s="103"/>
      <c r="REN2" s="103"/>
      <c r="REO2" s="103"/>
      <c r="REP2" s="103"/>
      <c r="REQ2" s="103"/>
      <c r="RER2" s="103"/>
      <c r="RES2" s="103"/>
      <c r="RET2" s="103"/>
      <c r="REU2" s="103"/>
      <c r="REV2" s="103"/>
      <c r="REW2" s="103"/>
      <c r="REX2" s="103"/>
      <c r="REY2" s="103"/>
      <c r="REZ2" s="103"/>
      <c r="RFA2" s="103"/>
      <c r="RFB2" s="103"/>
      <c r="RFC2" s="103"/>
      <c r="RFD2" s="103"/>
      <c r="RFE2" s="103"/>
      <c r="RFF2" s="103"/>
      <c r="RFG2" s="103"/>
      <c r="RFH2" s="103"/>
      <c r="RFI2" s="103"/>
      <c r="RFJ2" s="103"/>
      <c r="RFK2" s="103"/>
      <c r="RFL2" s="103"/>
      <c r="RFM2" s="103"/>
      <c r="RFN2" s="103"/>
      <c r="RFO2" s="103"/>
      <c r="RFP2" s="103"/>
      <c r="RFQ2" s="103"/>
      <c r="RFR2" s="103"/>
      <c r="RFS2" s="103"/>
      <c r="RFT2" s="103"/>
      <c r="RFU2" s="103"/>
      <c r="RFV2" s="103"/>
      <c r="RFW2" s="103"/>
      <c r="RFX2" s="103"/>
      <c r="RFY2" s="103"/>
      <c r="RFZ2" s="103"/>
      <c r="RGA2" s="103"/>
      <c r="RGB2" s="103"/>
      <c r="RGC2" s="103"/>
      <c r="RGD2" s="103"/>
      <c r="RGE2" s="103"/>
      <c r="RGF2" s="103"/>
      <c r="RGG2" s="103"/>
      <c r="RGH2" s="103"/>
      <c r="RGI2" s="103"/>
      <c r="RGJ2" s="103"/>
      <c r="RGK2" s="103"/>
      <c r="RGL2" s="103"/>
      <c r="RGM2" s="103"/>
      <c r="RGN2" s="103"/>
      <c r="RGO2" s="103"/>
      <c r="RGP2" s="103"/>
      <c r="RGQ2" s="103"/>
      <c r="RGR2" s="103"/>
      <c r="RGS2" s="103"/>
      <c r="RGT2" s="103"/>
      <c r="RGU2" s="103"/>
      <c r="RGV2" s="103"/>
      <c r="RGW2" s="103"/>
      <c r="RGX2" s="103"/>
      <c r="RGY2" s="103"/>
      <c r="RGZ2" s="103"/>
      <c r="RHA2" s="103"/>
      <c r="RHB2" s="103"/>
      <c r="RHC2" s="103"/>
      <c r="RHD2" s="103"/>
      <c r="RHE2" s="103"/>
      <c r="RHF2" s="103"/>
      <c r="RHG2" s="103"/>
      <c r="RHH2" s="103"/>
      <c r="RHI2" s="103"/>
      <c r="RHJ2" s="103"/>
      <c r="RHK2" s="103"/>
      <c r="RHL2" s="103"/>
      <c r="RHM2" s="103"/>
      <c r="RHN2" s="103"/>
      <c r="RHO2" s="103"/>
      <c r="RHP2" s="103"/>
      <c r="RHQ2" s="103"/>
      <c r="RHR2" s="103"/>
      <c r="RHS2" s="103"/>
      <c r="RHT2" s="103"/>
      <c r="RHU2" s="103"/>
      <c r="RHV2" s="103"/>
      <c r="RHW2" s="103"/>
      <c r="RHX2" s="103"/>
      <c r="RHY2" s="103"/>
      <c r="RHZ2" s="103"/>
      <c r="RIA2" s="103"/>
      <c r="RIB2" s="103"/>
      <c r="RIC2" s="103"/>
      <c r="RID2" s="103"/>
      <c r="RIE2" s="103"/>
      <c r="RIF2" s="103"/>
      <c r="RIG2" s="103"/>
      <c r="RIH2" s="103"/>
      <c r="RII2" s="103"/>
      <c r="RIJ2" s="103"/>
      <c r="RIK2" s="103"/>
      <c r="RIL2" s="103"/>
      <c r="RIM2" s="103"/>
      <c r="RIN2" s="103"/>
      <c r="RIO2" s="103"/>
      <c r="RIP2" s="103"/>
      <c r="RIQ2" s="103"/>
      <c r="RIR2" s="103"/>
      <c r="RIS2" s="103"/>
      <c r="RIT2" s="103"/>
      <c r="RIU2" s="103"/>
      <c r="RIV2" s="103"/>
      <c r="RIW2" s="103"/>
      <c r="RIX2" s="103"/>
      <c r="RIY2" s="103"/>
      <c r="RIZ2" s="103"/>
      <c r="RJA2" s="103"/>
      <c r="RJB2" s="103"/>
      <c r="RJC2" s="103"/>
      <c r="RJD2" s="103"/>
      <c r="RJE2" s="103"/>
      <c r="RJF2" s="103"/>
      <c r="RJG2" s="103"/>
      <c r="RJH2" s="103"/>
      <c r="RJI2" s="103"/>
      <c r="RJJ2" s="103"/>
      <c r="RJK2" s="103"/>
      <c r="RJL2" s="103"/>
      <c r="RJM2" s="103"/>
      <c r="RJN2" s="103"/>
      <c r="RJO2" s="103"/>
      <c r="RJP2" s="103"/>
      <c r="RJQ2" s="103"/>
      <c r="RJR2" s="103"/>
      <c r="RJS2" s="103"/>
      <c r="RJT2" s="103"/>
      <c r="RJU2" s="103"/>
      <c r="RJV2" s="103"/>
      <c r="RJW2" s="103"/>
      <c r="RJX2" s="103"/>
      <c r="RJY2" s="103"/>
      <c r="RJZ2" s="103"/>
      <c r="RKA2" s="103"/>
      <c r="RKB2" s="103"/>
      <c r="RKC2" s="103"/>
      <c r="RKD2" s="103"/>
      <c r="RKE2" s="103"/>
      <c r="RKF2" s="103"/>
      <c r="RKG2" s="103"/>
      <c r="RKH2" s="103"/>
      <c r="RKI2" s="103"/>
      <c r="RKJ2" s="103"/>
      <c r="RKK2" s="103"/>
      <c r="RKL2" s="103"/>
      <c r="RKM2" s="103"/>
      <c r="RKN2" s="103"/>
      <c r="RKO2" s="103"/>
      <c r="RKP2" s="103"/>
      <c r="RKQ2" s="103"/>
      <c r="RKR2" s="103"/>
      <c r="RKS2" s="103"/>
      <c r="RKT2" s="103"/>
      <c r="RKU2" s="103"/>
      <c r="RKV2" s="103"/>
      <c r="RKW2" s="103"/>
      <c r="RKX2" s="103"/>
      <c r="RKY2" s="103"/>
      <c r="RKZ2" s="103"/>
      <c r="RLA2" s="103"/>
      <c r="RLB2" s="103"/>
      <c r="RLC2" s="103"/>
      <c r="RLD2" s="103"/>
      <c r="RLE2" s="103"/>
      <c r="RLF2" s="103"/>
      <c r="RLG2" s="103"/>
      <c r="RLH2" s="103"/>
      <c r="RLI2" s="103"/>
      <c r="RLJ2" s="103"/>
      <c r="RLK2" s="103"/>
      <c r="RLL2" s="103"/>
      <c r="RLM2" s="103"/>
      <c r="RLN2" s="103"/>
      <c r="RLO2" s="103"/>
      <c r="RLP2" s="103"/>
      <c r="RLQ2" s="103"/>
      <c r="RLR2" s="103"/>
      <c r="RLS2" s="103"/>
      <c r="RLT2" s="103"/>
      <c r="RLU2" s="103"/>
      <c r="RLV2" s="103"/>
      <c r="RLW2" s="103"/>
      <c r="RLX2" s="103"/>
      <c r="RLY2" s="103"/>
      <c r="RLZ2" s="103"/>
      <c r="RMA2" s="103"/>
      <c r="RMB2" s="103"/>
      <c r="RMC2" s="103"/>
      <c r="RMD2" s="103"/>
      <c r="RME2" s="103"/>
      <c r="RMF2" s="103"/>
      <c r="RMG2" s="103"/>
      <c r="RMH2" s="103"/>
      <c r="RMI2" s="103"/>
      <c r="RMJ2" s="103"/>
      <c r="RMK2" s="103"/>
      <c r="RML2" s="103"/>
      <c r="RMM2" s="103"/>
      <c r="RMN2" s="103"/>
      <c r="RMO2" s="103"/>
      <c r="RMP2" s="103"/>
      <c r="RMQ2" s="103"/>
      <c r="RMR2" s="103"/>
      <c r="RMS2" s="103"/>
      <c r="RMT2" s="103"/>
      <c r="RMU2" s="103"/>
      <c r="RMV2" s="103"/>
      <c r="RMW2" s="103"/>
      <c r="RMX2" s="103"/>
      <c r="RMY2" s="103"/>
      <c r="RMZ2" s="103"/>
      <c r="RNA2" s="103"/>
      <c r="RNB2" s="103"/>
      <c r="RNC2" s="103"/>
      <c r="RND2" s="103"/>
      <c r="RNE2" s="103"/>
      <c r="RNF2" s="103"/>
      <c r="RNG2" s="103"/>
      <c r="RNH2" s="103"/>
      <c r="RNI2" s="103"/>
      <c r="RNJ2" s="103"/>
      <c r="RNK2" s="103"/>
      <c r="RNL2" s="103"/>
      <c r="RNM2" s="103"/>
      <c r="RNN2" s="103"/>
      <c r="RNO2" s="103"/>
      <c r="RNP2" s="103"/>
      <c r="RNQ2" s="103"/>
      <c r="RNR2" s="103"/>
      <c r="RNS2" s="103"/>
      <c r="RNT2" s="103"/>
      <c r="RNU2" s="103"/>
      <c r="RNV2" s="103"/>
      <c r="RNW2" s="103"/>
      <c r="RNX2" s="103"/>
      <c r="RNY2" s="103"/>
      <c r="RNZ2" s="103"/>
      <c r="ROA2" s="103"/>
      <c r="ROB2" s="103"/>
      <c r="ROC2" s="103"/>
      <c r="ROD2" s="103"/>
      <c r="ROE2" s="103"/>
      <c r="ROF2" s="103"/>
      <c r="ROG2" s="103"/>
      <c r="ROH2" s="103"/>
      <c r="ROI2" s="103"/>
      <c r="ROJ2" s="103"/>
      <c r="ROK2" s="103"/>
      <c r="ROL2" s="103"/>
      <c r="ROM2" s="103"/>
      <c r="RON2" s="103"/>
      <c r="ROO2" s="103"/>
      <c r="ROP2" s="103"/>
      <c r="ROQ2" s="103"/>
      <c r="ROR2" s="103"/>
      <c r="ROS2" s="103"/>
      <c r="ROT2" s="103"/>
      <c r="ROU2" s="103"/>
      <c r="ROV2" s="103"/>
      <c r="ROW2" s="103"/>
      <c r="ROX2" s="103"/>
      <c r="ROY2" s="103"/>
      <c r="ROZ2" s="103"/>
      <c r="RPA2" s="103"/>
      <c r="RPB2" s="103"/>
      <c r="RPC2" s="103"/>
      <c r="RPD2" s="103"/>
      <c r="RPE2" s="103"/>
      <c r="RPF2" s="103"/>
      <c r="RPG2" s="103"/>
      <c r="RPH2" s="103"/>
      <c r="RPI2" s="103"/>
      <c r="RPJ2" s="103"/>
      <c r="RPK2" s="103"/>
      <c r="RPL2" s="103"/>
      <c r="RPM2" s="103"/>
      <c r="RPN2" s="103"/>
      <c r="RPO2" s="103"/>
      <c r="RPP2" s="103"/>
      <c r="RPQ2" s="103"/>
      <c r="RPR2" s="103"/>
      <c r="RPS2" s="103"/>
      <c r="RPT2" s="103"/>
      <c r="RPU2" s="103"/>
      <c r="RPV2" s="103"/>
      <c r="RPW2" s="103"/>
      <c r="RPX2" s="103"/>
      <c r="RPY2" s="103"/>
      <c r="RPZ2" s="103"/>
      <c r="RQA2" s="103"/>
      <c r="RQB2" s="103"/>
      <c r="RQC2" s="103"/>
      <c r="RQD2" s="103"/>
      <c r="RQE2" s="103"/>
      <c r="RQF2" s="103"/>
      <c r="RQG2" s="103"/>
      <c r="RQH2" s="103"/>
      <c r="RQI2" s="103"/>
      <c r="RQJ2" s="103"/>
      <c r="RQK2" s="103"/>
      <c r="RQL2" s="103"/>
      <c r="RQM2" s="103"/>
      <c r="RQN2" s="103"/>
      <c r="RQO2" s="103"/>
      <c r="RQP2" s="103"/>
      <c r="RQQ2" s="103"/>
      <c r="RQR2" s="103"/>
      <c r="RQS2" s="103"/>
      <c r="RQT2" s="103"/>
      <c r="RQU2" s="103"/>
      <c r="RQV2" s="103"/>
      <c r="RQW2" s="103"/>
      <c r="RQX2" s="103"/>
      <c r="RQY2" s="103"/>
      <c r="RQZ2" s="103"/>
      <c r="RRA2" s="103"/>
      <c r="RRB2" s="103"/>
      <c r="RRC2" s="103"/>
      <c r="RRD2" s="103"/>
      <c r="RRE2" s="103"/>
      <c r="RRF2" s="103"/>
      <c r="RRG2" s="103"/>
      <c r="RRH2" s="103"/>
      <c r="RRI2" s="103"/>
      <c r="RRJ2" s="103"/>
      <c r="RRK2" s="103"/>
      <c r="RRL2" s="103"/>
      <c r="RRM2" s="103"/>
      <c r="RRN2" s="103"/>
      <c r="RRO2" s="103"/>
      <c r="RRP2" s="103"/>
      <c r="RRQ2" s="103"/>
      <c r="RRR2" s="103"/>
      <c r="RRS2" s="103"/>
      <c r="RRT2" s="103"/>
      <c r="RRU2" s="103"/>
      <c r="RRV2" s="103"/>
      <c r="RRW2" s="103"/>
      <c r="RRX2" s="103"/>
      <c r="RRY2" s="103"/>
      <c r="RRZ2" s="103"/>
      <c r="RSA2" s="103"/>
      <c r="RSB2" s="103"/>
      <c r="RSC2" s="103"/>
      <c r="RSD2" s="103"/>
      <c r="RSE2" s="103"/>
      <c r="RSF2" s="103"/>
      <c r="RSG2" s="103"/>
      <c r="RSH2" s="103"/>
      <c r="RSI2" s="103"/>
      <c r="RSJ2" s="103"/>
      <c r="RSK2" s="103"/>
      <c r="RSL2" s="103"/>
      <c r="RSM2" s="103"/>
      <c r="RSN2" s="103"/>
      <c r="RSO2" s="103"/>
      <c r="RSP2" s="103"/>
      <c r="RSQ2" s="103"/>
      <c r="RSR2" s="103"/>
      <c r="RSS2" s="103"/>
      <c r="RST2" s="103"/>
      <c r="RSU2" s="103"/>
      <c r="RSV2" s="103"/>
      <c r="RSW2" s="103"/>
      <c r="RSX2" s="103"/>
      <c r="RSY2" s="103"/>
      <c r="RSZ2" s="103"/>
      <c r="RTA2" s="103"/>
      <c r="RTB2" s="103"/>
      <c r="RTC2" s="103"/>
      <c r="RTD2" s="103"/>
      <c r="RTE2" s="103"/>
      <c r="RTF2" s="103"/>
      <c r="RTG2" s="103"/>
      <c r="RTH2" s="103"/>
      <c r="RTI2" s="103"/>
      <c r="RTJ2" s="103"/>
      <c r="RTK2" s="103"/>
      <c r="RTL2" s="103"/>
      <c r="RTM2" s="103"/>
      <c r="RTN2" s="103"/>
      <c r="RTO2" s="103"/>
      <c r="RTP2" s="103"/>
      <c r="RTQ2" s="103"/>
      <c r="RTR2" s="103"/>
      <c r="RTS2" s="103"/>
      <c r="RTT2" s="103"/>
      <c r="RTU2" s="103"/>
      <c r="RTV2" s="103"/>
      <c r="RTW2" s="103"/>
      <c r="RTX2" s="103"/>
      <c r="RTY2" s="103"/>
      <c r="RTZ2" s="103"/>
      <c r="RUA2" s="103"/>
      <c r="RUB2" s="103"/>
      <c r="RUC2" s="103"/>
      <c r="RUD2" s="103"/>
      <c r="RUE2" s="103"/>
      <c r="RUF2" s="103"/>
      <c r="RUG2" s="103"/>
      <c r="RUH2" s="103"/>
      <c r="RUI2" s="103"/>
      <c r="RUJ2" s="103"/>
      <c r="RUK2" s="103"/>
      <c r="RUL2" s="103"/>
      <c r="RUM2" s="103"/>
      <c r="RUN2" s="103"/>
      <c r="RUO2" s="103"/>
      <c r="RUP2" s="103"/>
      <c r="RUQ2" s="103"/>
      <c r="RUR2" s="103"/>
      <c r="RUS2" s="103"/>
      <c r="RUT2" s="103"/>
      <c r="RUU2" s="103"/>
      <c r="RUV2" s="103"/>
      <c r="RUW2" s="103"/>
      <c r="RUX2" s="103"/>
      <c r="RUY2" s="103"/>
      <c r="RUZ2" s="103"/>
      <c r="RVA2" s="103"/>
      <c r="RVB2" s="103"/>
      <c r="RVC2" s="103"/>
      <c r="RVD2" s="103"/>
      <c r="RVE2" s="103"/>
      <c r="RVF2" s="103"/>
      <c r="RVG2" s="103"/>
      <c r="RVH2" s="103"/>
      <c r="RVI2" s="103"/>
      <c r="RVJ2" s="103"/>
      <c r="RVK2" s="103"/>
      <c r="RVL2" s="103"/>
      <c r="RVM2" s="103"/>
      <c r="RVN2" s="103"/>
      <c r="RVO2" s="103"/>
      <c r="RVP2" s="103"/>
      <c r="RVQ2" s="103"/>
      <c r="RVR2" s="103"/>
      <c r="RVS2" s="103"/>
      <c r="RVT2" s="103"/>
      <c r="RVU2" s="103"/>
      <c r="RVV2" s="103"/>
      <c r="RVW2" s="103"/>
      <c r="RVX2" s="103"/>
      <c r="RVY2" s="103"/>
      <c r="RVZ2" s="103"/>
      <c r="RWA2" s="103"/>
      <c r="RWB2" s="103"/>
      <c r="RWC2" s="103"/>
      <c r="RWD2" s="103"/>
      <c r="RWE2" s="103"/>
      <c r="RWF2" s="103"/>
      <c r="RWG2" s="103"/>
      <c r="RWH2" s="103"/>
      <c r="RWI2" s="103"/>
      <c r="RWJ2" s="103"/>
      <c r="RWK2" s="103"/>
      <c r="RWL2" s="103"/>
      <c r="RWM2" s="103"/>
      <c r="RWN2" s="103"/>
      <c r="RWO2" s="103"/>
      <c r="RWP2" s="103"/>
      <c r="RWQ2" s="103"/>
      <c r="RWR2" s="103"/>
      <c r="RWS2" s="103"/>
      <c r="RWT2" s="103"/>
      <c r="RWU2" s="103"/>
      <c r="RWV2" s="103"/>
      <c r="RWW2" s="103"/>
      <c r="RWX2" s="103"/>
      <c r="RWY2" s="103"/>
      <c r="RWZ2" s="103"/>
      <c r="RXA2" s="103"/>
      <c r="RXB2" s="103"/>
      <c r="RXC2" s="103"/>
      <c r="RXD2" s="103"/>
      <c r="RXE2" s="103"/>
      <c r="RXF2" s="103"/>
      <c r="RXG2" s="103"/>
      <c r="RXH2" s="103"/>
      <c r="RXI2" s="103"/>
      <c r="RXJ2" s="103"/>
      <c r="RXK2" s="103"/>
      <c r="RXL2" s="103"/>
      <c r="RXM2" s="103"/>
      <c r="RXN2" s="103"/>
      <c r="RXO2" s="103"/>
      <c r="RXP2" s="103"/>
      <c r="RXQ2" s="103"/>
      <c r="RXR2" s="103"/>
      <c r="RXS2" s="103"/>
      <c r="RXT2" s="103"/>
      <c r="RXU2" s="103"/>
      <c r="RXV2" s="103"/>
      <c r="RXW2" s="103"/>
      <c r="RXX2" s="103"/>
      <c r="RXY2" s="103"/>
      <c r="RXZ2" s="103"/>
      <c r="RYA2" s="103"/>
      <c r="RYB2" s="103"/>
      <c r="RYC2" s="103"/>
      <c r="RYD2" s="103"/>
      <c r="RYE2" s="103"/>
      <c r="RYF2" s="103"/>
      <c r="RYG2" s="103"/>
      <c r="RYH2" s="103"/>
      <c r="RYI2" s="103"/>
      <c r="RYJ2" s="103"/>
      <c r="RYK2" s="103"/>
      <c r="RYL2" s="103"/>
      <c r="RYM2" s="103"/>
      <c r="RYN2" s="103"/>
      <c r="RYO2" s="103"/>
      <c r="RYP2" s="103"/>
      <c r="RYQ2" s="103"/>
      <c r="RYR2" s="103"/>
      <c r="RYS2" s="103"/>
      <c r="RYT2" s="103"/>
      <c r="RYU2" s="103"/>
      <c r="RYV2" s="103"/>
      <c r="RYW2" s="103"/>
      <c r="RYX2" s="103"/>
      <c r="RYY2" s="103"/>
      <c r="RYZ2" s="103"/>
      <c r="RZA2" s="103"/>
      <c r="RZB2" s="103"/>
      <c r="RZC2" s="103"/>
      <c r="RZD2" s="103"/>
      <c r="RZE2" s="103"/>
      <c r="RZF2" s="103"/>
      <c r="RZG2" s="103"/>
      <c r="RZH2" s="103"/>
      <c r="RZI2" s="103"/>
      <c r="RZJ2" s="103"/>
      <c r="RZK2" s="103"/>
      <c r="RZL2" s="103"/>
      <c r="RZM2" s="103"/>
      <c r="RZN2" s="103"/>
      <c r="RZO2" s="103"/>
      <c r="RZP2" s="103"/>
      <c r="RZQ2" s="103"/>
      <c r="RZR2" s="103"/>
      <c r="RZS2" s="103"/>
      <c r="RZT2" s="103"/>
      <c r="RZU2" s="103"/>
      <c r="RZV2" s="103"/>
      <c r="RZW2" s="103"/>
      <c r="RZX2" s="103"/>
      <c r="RZY2" s="103"/>
      <c r="RZZ2" s="103"/>
      <c r="SAA2" s="103"/>
      <c r="SAB2" s="103"/>
      <c r="SAC2" s="103"/>
      <c r="SAD2" s="103"/>
      <c r="SAE2" s="103"/>
      <c r="SAF2" s="103"/>
      <c r="SAG2" s="103"/>
      <c r="SAH2" s="103"/>
      <c r="SAI2" s="103"/>
      <c r="SAJ2" s="103"/>
      <c r="SAK2" s="103"/>
      <c r="SAL2" s="103"/>
      <c r="SAM2" s="103"/>
      <c r="SAN2" s="103"/>
      <c r="SAO2" s="103"/>
      <c r="SAP2" s="103"/>
      <c r="SAQ2" s="103"/>
      <c r="SAR2" s="103"/>
      <c r="SAS2" s="103"/>
      <c r="SAT2" s="103"/>
      <c r="SAU2" s="103"/>
      <c r="SAV2" s="103"/>
      <c r="SAW2" s="103"/>
      <c r="SAX2" s="103"/>
      <c r="SAY2" s="103"/>
      <c r="SAZ2" s="103"/>
      <c r="SBA2" s="103"/>
      <c r="SBB2" s="103"/>
      <c r="SBC2" s="103"/>
      <c r="SBD2" s="103"/>
      <c r="SBE2" s="103"/>
      <c r="SBF2" s="103"/>
      <c r="SBG2" s="103"/>
      <c r="SBH2" s="103"/>
      <c r="SBI2" s="103"/>
      <c r="SBJ2" s="103"/>
      <c r="SBK2" s="103"/>
      <c r="SBL2" s="103"/>
      <c r="SBM2" s="103"/>
      <c r="SBN2" s="103"/>
      <c r="SBO2" s="103"/>
      <c r="SBP2" s="103"/>
      <c r="SBQ2" s="103"/>
      <c r="SBR2" s="103"/>
      <c r="SBS2" s="103"/>
      <c r="SBT2" s="103"/>
      <c r="SBU2" s="103"/>
      <c r="SBV2" s="103"/>
      <c r="SBW2" s="103"/>
      <c r="SBX2" s="103"/>
      <c r="SBY2" s="103"/>
      <c r="SBZ2" s="103"/>
      <c r="SCA2" s="103"/>
      <c r="SCB2" s="103"/>
      <c r="SCC2" s="103"/>
      <c r="SCD2" s="103"/>
      <c r="SCE2" s="103"/>
      <c r="SCF2" s="103"/>
      <c r="SCG2" s="103"/>
      <c r="SCH2" s="103"/>
      <c r="SCI2" s="103"/>
      <c r="SCJ2" s="103"/>
      <c r="SCK2" s="103"/>
      <c r="SCL2" s="103"/>
      <c r="SCM2" s="103"/>
      <c r="SCN2" s="103"/>
      <c r="SCO2" s="103"/>
      <c r="SCP2" s="103"/>
      <c r="SCQ2" s="103"/>
      <c r="SCR2" s="103"/>
      <c r="SCS2" s="103"/>
      <c r="SCT2" s="103"/>
      <c r="SCU2" s="103"/>
      <c r="SCV2" s="103"/>
      <c r="SCW2" s="103"/>
      <c r="SCX2" s="103"/>
      <c r="SCY2" s="103"/>
      <c r="SCZ2" s="103"/>
      <c r="SDA2" s="103"/>
      <c r="SDB2" s="103"/>
      <c r="SDC2" s="103"/>
      <c r="SDD2" s="103"/>
      <c r="SDE2" s="103"/>
      <c r="SDF2" s="103"/>
      <c r="SDG2" s="103"/>
      <c r="SDH2" s="103"/>
      <c r="SDI2" s="103"/>
      <c r="SDJ2" s="103"/>
      <c r="SDK2" s="103"/>
      <c r="SDL2" s="103"/>
      <c r="SDM2" s="103"/>
      <c r="SDN2" s="103"/>
      <c r="SDO2" s="103"/>
      <c r="SDP2" s="103"/>
      <c r="SDQ2" s="103"/>
      <c r="SDR2" s="103"/>
      <c r="SDS2" s="103"/>
      <c r="SDT2" s="103"/>
      <c r="SDU2" s="103"/>
      <c r="SDV2" s="103"/>
      <c r="SDW2" s="103"/>
      <c r="SDX2" s="103"/>
      <c r="SDY2" s="103"/>
      <c r="SDZ2" s="103"/>
      <c r="SEA2" s="103"/>
      <c r="SEB2" s="103"/>
      <c r="SEC2" s="103"/>
      <c r="SED2" s="103"/>
      <c r="SEE2" s="103"/>
      <c r="SEF2" s="103"/>
      <c r="SEG2" s="103"/>
      <c r="SEH2" s="103"/>
      <c r="SEI2" s="103"/>
      <c r="SEJ2" s="103"/>
      <c r="SEK2" s="103"/>
      <c r="SEL2" s="103"/>
      <c r="SEM2" s="103"/>
      <c r="SEN2" s="103"/>
      <c r="SEO2" s="103"/>
      <c r="SEP2" s="103"/>
      <c r="SEQ2" s="103"/>
      <c r="SER2" s="103"/>
      <c r="SES2" s="103"/>
      <c r="SET2" s="103"/>
      <c r="SEU2" s="103"/>
      <c r="SEV2" s="103"/>
      <c r="SEW2" s="103"/>
      <c r="SEX2" s="103"/>
      <c r="SEY2" s="103"/>
      <c r="SEZ2" s="103"/>
      <c r="SFA2" s="103"/>
      <c r="SFB2" s="103"/>
      <c r="SFC2" s="103"/>
      <c r="SFD2" s="103"/>
      <c r="SFE2" s="103"/>
      <c r="SFF2" s="103"/>
      <c r="SFG2" s="103"/>
      <c r="SFH2" s="103"/>
      <c r="SFI2" s="103"/>
      <c r="SFJ2" s="103"/>
      <c r="SFK2" s="103"/>
      <c r="SFL2" s="103"/>
      <c r="SFM2" s="103"/>
      <c r="SFN2" s="103"/>
      <c r="SFO2" s="103"/>
      <c r="SFP2" s="103"/>
      <c r="SFQ2" s="103"/>
      <c r="SFR2" s="103"/>
      <c r="SFS2" s="103"/>
      <c r="SFT2" s="103"/>
      <c r="SFU2" s="103"/>
      <c r="SFV2" s="103"/>
      <c r="SFW2" s="103"/>
      <c r="SFX2" s="103"/>
      <c r="SFY2" s="103"/>
      <c r="SFZ2" s="103"/>
      <c r="SGA2" s="103"/>
      <c r="SGB2" s="103"/>
      <c r="SGC2" s="103"/>
      <c r="SGD2" s="103"/>
      <c r="SGE2" s="103"/>
      <c r="SGF2" s="103"/>
      <c r="SGG2" s="103"/>
      <c r="SGH2" s="103"/>
      <c r="SGI2" s="103"/>
      <c r="SGJ2" s="103"/>
      <c r="SGK2" s="103"/>
      <c r="SGL2" s="103"/>
      <c r="SGM2" s="103"/>
      <c r="SGN2" s="103"/>
      <c r="SGO2" s="103"/>
      <c r="SGP2" s="103"/>
      <c r="SGQ2" s="103"/>
      <c r="SGR2" s="103"/>
      <c r="SGS2" s="103"/>
      <c r="SGT2" s="103"/>
      <c r="SGU2" s="103"/>
      <c r="SGV2" s="103"/>
      <c r="SGW2" s="103"/>
      <c r="SGX2" s="103"/>
      <c r="SGY2" s="103"/>
      <c r="SGZ2" s="103"/>
      <c r="SHA2" s="103"/>
      <c r="SHB2" s="103"/>
      <c r="SHC2" s="103"/>
      <c r="SHD2" s="103"/>
      <c r="SHE2" s="103"/>
      <c r="SHF2" s="103"/>
      <c r="SHG2" s="103"/>
      <c r="SHH2" s="103"/>
      <c r="SHI2" s="103"/>
      <c r="SHJ2" s="103"/>
      <c r="SHK2" s="103"/>
      <c r="SHL2" s="103"/>
      <c r="SHM2" s="103"/>
      <c r="SHN2" s="103"/>
      <c r="SHO2" s="103"/>
      <c r="SHP2" s="103"/>
      <c r="SHQ2" s="103"/>
      <c r="SHR2" s="103"/>
      <c r="SHS2" s="103"/>
      <c r="SHT2" s="103"/>
      <c r="SHU2" s="103"/>
      <c r="SHV2" s="103"/>
      <c r="SHW2" s="103"/>
      <c r="SHX2" s="103"/>
      <c r="SHY2" s="103"/>
      <c r="SHZ2" s="103"/>
      <c r="SIA2" s="103"/>
      <c r="SIB2" s="103"/>
      <c r="SIC2" s="103"/>
      <c r="SID2" s="103"/>
      <c r="SIE2" s="103"/>
      <c r="SIF2" s="103"/>
      <c r="SIG2" s="103"/>
      <c r="SIH2" s="103"/>
      <c r="SII2" s="103"/>
      <c r="SIJ2" s="103"/>
      <c r="SIK2" s="103"/>
      <c r="SIL2" s="103"/>
      <c r="SIM2" s="103"/>
      <c r="SIN2" s="103"/>
      <c r="SIO2" s="103"/>
      <c r="SIP2" s="103"/>
      <c r="SIQ2" s="103"/>
      <c r="SIR2" s="103"/>
      <c r="SIS2" s="103"/>
      <c r="SIT2" s="103"/>
      <c r="SIU2" s="103"/>
      <c r="SIV2" s="103"/>
      <c r="SIW2" s="103"/>
      <c r="SIX2" s="103"/>
      <c r="SIY2" s="103"/>
      <c r="SIZ2" s="103"/>
      <c r="SJA2" s="103"/>
      <c r="SJB2" s="103"/>
      <c r="SJC2" s="103"/>
      <c r="SJD2" s="103"/>
      <c r="SJE2" s="103"/>
      <c r="SJF2" s="103"/>
      <c r="SJG2" s="103"/>
      <c r="SJH2" s="103"/>
      <c r="SJI2" s="103"/>
      <c r="SJJ2" s="103"/>
      <c r="SJK2" s="103"/>
      <c r="SJL2" s="103"/>
      <c r="SJM2" s="103"/>
      <c r="SJN2" s="103"/>
      <c r="SJO2" s="103"/>
      <c r="SJP2" s="103"/>
      <c r="SJQ2" s="103"/>
      <c r="SJR2" s="103"/>
      <c r="SJS2" s="103"/>
      <c r="SJT2" s="103"/>
      <c r="SJU2" s="103"/>
      <c r="SJV2" s="103"/>
      <c r="SJW2" s="103"/>
      <c r="SJX2" s="103"/>
      <c r="SJY2" s="103"/>
      <c r="SJZ2" s="103"/>
      <c r="SKA2" s="103"/>
      <c r="SKB2" s="103"/>
      <c r="SKC2" s="103"/>
      <c r="SKD2" s="103"/>
      <c r="SKE2" s="103"/>
      <c r="SKF2" s="103"/>
      <c r="SKG2" s="103"/>
      <c r="SKH2" s="103"/>
      <c r="SKI2" s="103"/>
      <c r="SKJ2" s="103"/>
      <c r="SKK2" s="103"/>
      <c r="SKL2" s="103"/>
      <c r="SKM2" s="103"/>
      <c r="SKN2" s="103"/>
      <c r="SKO2" s="103"/>
      <c r="SKP2" s="103"/>
      <c r="SKQ2" s="103"/>
      <c r="SKR2" s="103"/>
      <c r="SKS2" s="103"/>
      <c r="SKT2" s="103"/>
      <c r="SKU2" s="103"/>
      <c r="SKV2" s="103"/>
      <c r="SKW2" s="103"/>
      <c r="SKX2" s="103"/>
      <c r="SKY2" s="103"/>
      <c r="SKZ2" s="103"/>
      <c r="SLA2" s="103"/>
      <c r="SLB2" s="103"/>
      <c r="SLC2" s="103"/>
      <c r="SLD2" s="103"/>
      <c r="SLE2" s="103"/>
      <c r="SLF2" s="103"/>
      <c r="SLG2" s="103"/>
      <c r="SLH2" s="103"/>
      <c r="SLI2" s="103"/>
      <c r="SLJ2" s="103"/>
      <c r="SLK2" s="103"/>
      <c r="SLL2" s="103"/>
      <c r="SLM2" s="103"/>
      <c r="SLN2" s="103"/>
      <c r="SLO2" s="103"/>
      <c r="SLP2" s="103"/>
      <c r="SLQ2" s="103"/>
      <c r="SLR2" s="103"/>
      <c r="SLS2" s="103"/>
      <c r="SLT2" s="103"/>
      <c r="SLU2" s="103"/>
      <c r="SLV2" s="103"/>
      <c r="SLW2" s="103"/>
      <c r="SLX2" s="103"/>
      <c r="SLY2" s="103"/>
      <c r="SLZ2" s="103"/>
      <c r="SMA2" s="103"/>
      <c r="SMB2" s="103"/>
      <c r="SMC2" s="103"/>
      <c r="SMD2" s="103"/>
      <c r="SME2" s="103"/>
      <c r="SMF2" s="103"/>
      <c r="SMG2" s="103"/>
      <c r="SMH2" s="103"/>
      <c r="SMI2" s="103"/>
      <c r="SMJ2" s="103"/>
      <c r="SMK2" s="103"/>
      <c r="SML2" s="103"/>
      <c r="SMM2" s="103"/>
      <c r="SMN2" s="103"/>
      <c r="SMO2" s="103"/>
      <c r="SMP2" s="103"/>
      <c r="SMQ2" s="103"/>
      <c r="SMR2" s="103"/>
      <c r="SMS2" s="103"/>
      <c r="SMT2" s="103"/>
      <c r="SMU2" s="103"/>
      <c r="SMV2" s="103"/>
      <c r="SMW2" s="103"/>
      <c r="SMX2" s="103"/>
      <c r="SMY2" s="103"/>
      <c r="SMZ2" s="103"/>
      <c r="SNA2" s="103"/>
      <c r="SNB2" s="103"/>
      <c r="SNC2" s="103"/>
      <c r="SND2" s="103"/>
      <c r="SNE2" s="103"/>
      <c r="SNF2" s="103"/>
      <c r="SNG2" s="103"/>
      <c r="SNH2" s="103"/>
      <c r="SNI2" s="103"/>
      <c r="SNJ2" s="103"/>
      <c r="SNK2" s="103"/>
      <c r="SNL2" s="103"/>
      <c r="SNM2" s="103"/>
      <c r="SNN2" s="103"/>
      <c r="SNO2" s="103"/>
      <c r="SNP2" s="103"/>
      <c r="SNQ2" s="103"/>
      <c r="SNR2" s="103"/>
      <c r="SNS2" s="103"/>
      <c r="SNT2" s="103"/>
      <c r="SNU2" s="103"/>
      <c r="SNV2" s="103"/>
      <c r="SNW2" s="103"/>
      <c r="SNX2" s="103"/>
      <c r="SNY2" s="103"/>
      <c r="SNZ2" s="103"/>
      <c r="SOA2" s="103"/>
      <c r="SOB2" s="103"/>
      <c r="SOC2" s="103"/>
      <c r="SOD2" s="103"/>
      <c r="SOE2" s="103"/>
      <c r="SOF2" s="103"/>
      <c r="SOG2" s="103"/>
      <c r="SOH2" s="103"/>
      <c r="SOI2" s="103"/>
      <c r="SOJ2" s="103"/>
      <c r="SOK2" s="103"/>
      <c r="SOL2" s="103"/>
      <c r="SOM2" s="103"/>
      <c r="SON2" s="103"/>
      <c r="SOO2" s="103"/>
      <c r="SOP2" s="103"/>
      <c r="SOQ2" s="103"/>
      <c r="SOR2" s="103"/>
      <c r="SOS2" s="103"/>
      <c r="SOT2" s="103"/>
      <c r="SOU2" s="103"/>
      <c r="SOV2" s="103"/>
      <c r="SOW2" s="103"/>
      <c r="SOX2" s="103"/>
      <c r="SOY2" s="103"/>
      <c r="SOZ2" s="103"/>
      <c r="SPA2" s="103"/>
      <c r="SPB2" s="103"/>
      <c r="SPC2" s="103"/>
      <c r="SPD2" s="103"/>
      <c r="SPE2" s="103"/>
      <c r="SPF2" s="103"/>
      <c r="SPG2" s="103"/>
      <c r="SPH2" s="103"/>
      <c r="SPI2" s="103"/>
      <c r="SPJ2" s="103"/>
      <c r="SPK2" s="103"/>
      <c r="SPL2" s="103"/>
      <c r="SPM2" s="103"/>
      <c r="SPN2" s="103"/>
      <c r="SPO2" s="103"/>
      <c r="SPP2" s="103"/>
      <c r="SPQ2" s="103"/>
      <c r="SPR2" s="103"/>
      <c r="SPS2" s="103"/>
      <c r="SPT2" s="103"/>
      <c r="SPU2" s="103"/>
      <c r="SPV2" s="103"/>
      <c r="SPW2" s="103"/>
      <c r="SPX2" s="103"/>
      <c r="SPY2" s="103"/>
      <c r="SPZ2" s="103"/>
      <c r="SQA2" s="103"/>
      <c r="SQB2" s="103"/>
      <c r="SQC2" s="103"/>
      <c r="SQD2" s="103"/>
      <c r="SQE2" s="103"/>
      <c r="SQF2" s="103"/>
      <c r="SQG2" s="103"/>
      <c r="SQH2" s="103"/>
      <c r="SQI2" s="103"/>
      <c r="SQJ2" s="103"/>
      <c r="SQK2" s="103"/>
      <c r="SQL2" s="103"/>
      <c r="SQM2" s="103"/>
      <c r="SQN2" s="103"/>
      <c r="SQO2" s="103"/>
      <c r="SQP2" s="103"/>
      <c r="SQQ2" s="103"/>
      <c r="SQR2" s="103"/>
      <c r="SQS2" s="103"/>
      <c r="SQT2" s="103"/>
      <c r="SQU2" s="103"/>
      <c r="SQV2" s="103"/>
      <c r="SQW2" s="103"/>
      <c r="SQX2" s="103"/>
      <c r="SQY2" s="103"/>
      <c r="SQZ2" s="103"/>
      <c r="SRA2" s="103"/>
      <c r="SRB2" s="103"/>
      <c r="SRC2" s="103"/>
      <c r="SRD2" s="103"/>
      <c r="SRE2" s="103"/>
      <c r="SRF2" s="103"/>
      <c r="SRG2" s="103"/>
      <c r="SRH2" s="103"/>
      <c r="SRI2" s="103"/>
      <c r="SRJ2" s="103"/>
      <c r="SRK2" s="103"/>
      <c r="SRL2" s="103"/>
      <c r="SRM2" s="103"/>
      <c r="SRN2" s="103"/>
      <c r="SRO2" s="103"/>
      <c r="SRP2" s="103"/>
      <c r="SRQ2" s="103"/>
      <c r="SRR2" s="103"/>
      <c r="SRS2" s="103"/>
      <c r="SRT2" s="103"/>
      <c r="SRU2" s="103"/>
      <c r="SRV2" s="103"/>
      <c r="SRW2" s="103"/>
      <c r="SRX2" s="103"/>
      <c r="SRY2" s="103"/>
      <c r="SRZ2" s="103"/>
      <c r="SSA2" s="103"/>
      <c r="SSB2" s="103"/>
      <c r="SSC2" s="103"/>
      <c r="SSD2" s="103"/>
      <c r="SSE2" s="103"/>
      <c r="SSF2" s="103"/>
      <c r="SSG2" s="103"/>
      <c r="SSH2" s="103"/>
      <c r="SSI2" s="103"/>
      <c r="SSJ2" s="103"/>
      <c r="SSK2" s="103"/>
      <c r="SSL2" s="103"/>
      <c r="SSM2" s="103"/>
      <c r="SSN2" s="103"/>
      <c r="SSO2" s="103"/>
      <c r="SSP2" s="103"/>
      <c r="SSQ2" s="103"/>
      <c r="SSR2" s="103"/>
      <c r="SSS2" s="103"/>
      <c r="SST2" s="103"/>
      <c r="SSU2" s="103"/>
      <c r="SSV2" s="103"/>
      <c r="SSW2" s="103"/>
      <c r="SSX2" s="103"/>
      <c r="SSY2" s="103"/>
      <c r="SSZ2" s="103"/>
      <c r="STA2" s="103"/>
      <c r="STB2" s="103"/>
      <c r="STC2" s="103"/>
      <c r="STD2" s="103"/>
      <c r="STE2" s="103"/>
      <c r="STF2" s="103"/>
      <c r="STG2" s="103"/>
      <c r="STH2" s="103"/>
      <c r="STI2" s="103"/>
      <c r="STJ2" s="103"/>
      <c r="STK2" s="103"/>
      <c r="STL2" s="103"/>
      <c r="STM2" s="103"/>
      <c r="STN2" s="103"/>
      <c r="STO2" s="103"/>
      <c r="STP2" s="103"/>
      <c r="STQ2" s="103"/>
      <c r="STR2" s="103"/>
      <c r="STS2" s="103"/>
      <c r="STT2" s="103"/>
      <c r="STU2" s="103"/>
      <c r="STV2" s="103"/>
      <c r="STW2" s="103"/>
      <c r="STX2" s="103"/>
      <c r="STY2" s="103"/>
      <c r="STZ2" s="103"/>
      <c r="SUA2" s="103"/>
      <c r="SUB2" s="103"/>
      <c r="SUC2" s="103"/>
      <c r="SUD2" s="103"/>
      <c r="SUE2" s="103"/>
      <c r="SUF2" s="103"/>
      <c r="SUG2" s="103"/>
      <c r="SUH2" s="103"/>
      <c r="SUI2" s="103"/>
      <c r="SUJ2" s="103"/>
      <c r="SUK2" s="103"/>
      <c r="SUL2" s="103"/>
      <c r="SUM2" s="103"/>
      <c r="SUN2" s="103"/>
      <c r="SUO2" s="103"/>
      <c r="SUP2" s="103"/>
      <c r="SUQ2" s="103"/>
      <c r="SUR2" s="103"/>
      <c r="SUS2" s="103"/>
      <c r="SUT2" s="103"/>
      <c r="SUU2" s="103"/>
      <c r="SUV2" s="103"/>
      <c r="SUW2" s="103"/>
      <c r="SUX2" s="103"/>
      <c r="SUY2" s="103"/>
      <c r="SUZ2" s="103"/>
      <c r="SVA2" s="103"/>
      <c r="SVB2" s="103"/>
      <c r="SVC2" s="103"/>
      <c r="SVD2" s="103"/>
      <c r="SVE2" s="103"/>
      <c r="SVF2" s="103"/>
      <c r="SVG2" s="103"/>
      <c r="SVH2" s="103"/>
      <c r="SVI2" s="103"/>
      <c r="SVJ2" s="103"/>
      <c r="SVK2" s="103"/>
      <c r="SVL2" s="103"/>
      <c r="SVM2" s="103"/>
      <c r="SVN2" s="103"/>
      <c r="SVO2" s="103"/>
      <c r="SVP2" s="103"/>
      <c r="SVQ2" s="103"/>
      <c r="SVR2" s="103"/>
      <c r="SVS2" s="103"/>
      <c r="SVT2" s="103"/>
      <c r="SVU2" s="103"/>
      <c r="SVV2" s="103"/>
      <c r="SVW2" s="103"/>
      <c r="SVX2" s="103"/>
      <c r="SVY2" s="103"/>
      <c r="SVZ2" s="103"/>
      <c r="SWA2" s="103"/>
      <c r="SWB2" s="103"/>
      <c r="SWC2" s="103"/>
      <c r="SWD2" s="103"/>
      <c r="SWE2" s="103"/>
      <c r="SWF2" s="103"/>
      <c r="SWG2" s="103"/>
      <c r="SWH2" s="103"/>
      <c r="SWI2" s="103"/>
      <c r="SWJ2" s="103"/>
      <c r="SWK2" s="103"/>
      <c r="SWL2" s="103"/>
      <c r="SWM2" s="103"/>
      <c r="SWN2" s="103"/>
      <c r="SWO2" s="103"/>
      <c r="SWP2" s="103"/>
      <c r="SWQ2" s="103"/>
      <c r="SWR2" s="103"/>
      <c r="SWS2" s="103"/>
      <c r="SWT2" s="103"/>
      <c r="SWU2" s="103"/>
      <c r="SWV2" s="103"/>
      <c r="SWW2" s="103"/>
      <c r="SWX2" s="103"/>
      <c r="SWY2" s="103"/>
      <c r="SWZ2" s="103"/>
      <c r="SXA2" s="103"/>
      <c r="SXB2" s="103"/>
      <c r="SXC2" s="103"/>
      <c r="SXD2" s="103"/>
      <c r="SXE2" s="103"/>
      <c r="SXF2" s="103"/>
      <c r="SXG2" s="103"/>
      <c r="SXH2" s="103"/>
      <c r="SXI2" s="103"/>
      <c r="SXJ2" s="103"/>
      <c r="SXK2" s="103"/>
      <c r="SXL2" s="103"/>
      <c r="SXM2" s="103"/>
      <c r="SXN2" s="103"/>
      <c r="SXO2" s="103"/>
      <c r="SXP2" s="103"/>
      <c r="SXQ2" s="103"/>
      <c r="SXR2" s="103"/>
      <c r="SXS2" s="103"/>
      <c r="SXT2" s="103"/>
      <c r="SXU2" s="103"/>
      <c r="SXV2" s="103"/>
      <c r="SXW2" s="103"/>
      <c r="SXX2" s="103"/>
      <c r="SXY2" s="103"/>
      <c r="SXZ2" s="103"/>
      <c r="SYA2" s="103"/>
      <c r="SYB2" s="103"/>
      <c r="SYC2" s="103"/>
      <c r="SYD2" s="103"/>
      <c r="SYE2" s="103"/>
      <c r="SYF2" s="103"/>
      <c r="SYG2" s="103"/>
      <c r="SYH2" s="103"/>
      <c r="SYI2" s="103"/>
      <c r="SYJ2" s="103"/>
      <c r="SYK2" s="103"/>
      <c r="SYL2" s="103"/>
      <c r="SYM2" s="103"/>
      <c r="SYN2" s="103"/>
      <c r="SYO2" s="103"/>
      <c r="SYP2" s="103"/>
      <c r="SYQ2" s="103"/>
      <c r="SYR2" s="103"/>
      <c r="SYS2" s="103"/>
      <c r="SYT2" s="103"/>
      <c r="SYU2" s="103"/>
      <c r="SYV2" s="103"/>
      <c r="SYW2" s="103"/>
      <c r="SYX2" s="103"/>
      <c r="SYY2" s="103"/>
      <c r="SYZ2" s="103"/>
      <c r="SZA2" s="103"/>
      <c r="SZB2" s="103"/>
      <c r="SZC2" s="103"/>
      <c r="SZD2" s="103"/>
      <c r="SZE2" s="103"/>
      <c r="SZF2" s="103"/>
      <c r="SZG2" s="103"/>
      <c r="SZH2" s="103"/>
      <c r="SZI2" s="103"/>
      <c r="SZJ2" s="103"/>
      <c r="SZK2" s="103"/>
      <c r="SZL2" s="103"/>
      <c r="SZM2" s="103"/>
      <c r="SZN2" s="103"/>
      <c r="SZO2" s="103"/>
      <c r="SZP2" s="103"/>
      <c r="SZQ2" s="103"/>
      <c r="SZR2" s="103"/>
      <c r="SZS2" s="103"/>
      <c r="SZT2" s="103"/>
      <c r="SZU2" s="103"/>
      <c r="SZV2" s="103"/>
      <c r="SZW2" s="103"/>
      <c r="SZX2" s="103"/>
      <c r="SZY2" s="103"/>
      <c r="SZZ2" s="103"/>
      <c r="TAA2" s="103"/>
      <c r="TAB2" s="103"/>
      <c r="TAC2" s="103"/>
      <c r="TAD2" s="103"/>
      <c r="TAE2" s="103"/>
      <c r="TAF2" s="103"/>
      <c r="TAG2" s="103"/>
      <c r="TAH2" s="103"/>
      <c r="TAI2" s="103"/>
      <c r="TAJ2" s="103"/>
      <c r="TAK2" s="103"/>
      <c r="TAL2" s="103"/>
      <c r="TAM2" s="103"/>
      <c r="TAN2" s="103"/>
      <c r="TAO2" s="103"/>
      <c r="TAP2" s="103"/>
      <c r="TAQ2" s="103"/>
      <c r="TAR2" s="103"/>
      <c r="TAS2" s="103"/>
      <c r="TAT2" s="103"/>
      <c r="TAU2" s="103"/>
      <c r="TAV2" s="103"/>
      <c r="TAW2" s="103"/>
      <c r="TAX2" s="103"/>
      <c r="TAY2" s="103"/>
      <c r="TAZ2" s="103"/>
      <c r="TBA2" s="103"/>
      <c r="TBB2" s="103"/>
      <c r="TBC2" s="103"/>
      <c r="TBD2" s="103"/>
      <c r="TBE2" s="103"/>
      <c r="TBF2" s="103"/>
      <c r="TBG2" s="103"/>
      <c r="TBH2" s="103"/>
      <c r="TBI2" s="103"/>
      <c r="TBJ2" s="103"/>
      <c r="TBK2" s="103"/>
      <c r="TBL2" s="103"/>
      <c r="TBM2" s="103"/>
      <c r="TBN2" s="103"/>
      <c r="TBO2" s="103"/>
      <c r="TBP2" s="103"/>
      <c r="TBQ2" s="103"/>
      <c r="TBR2" s="103"/>
      <c r="TBS2" s="103"/>
      <c r="TBT2" s="103"/>
      <c r="TBU2" s="103"/>
      <c r="TBV2" s="103"/>
      <c r="TBW2" s="103"/>
      <c r="TBX2" s="103"/>
      <c r="TBY2" s="103"/>
      <c r="TBZ2" s="103"/>
      <c r="TCA2" s="103"/>
      <c r="TCB2" s="103"/>
      <c r="TCC2" s="103"/>
      <c r="TCD2" s="103"/>
      <c r="TCE2" s="103"/>
      <c r="TCF2" s="103"/>
      <c r="TCG2" s="103"/>
      <c r="TCH2" s="103"/>
      <c r="TCI2" s="103"/>
      <c r="TCJ2" s="103"/>
      <c r="TCK2" s="103"/>
      <c r="TCL2" s="103"/>
      <c r="TCM2" s="103"/>
      <c r="TCN2" s="103"/>
      <c r="TCO2" s="103"/>
      <c r="TCP2" s="103"/>
      <c r="TCQ2" s="103"/>
      <c r="TCR2" s="103"/>
      <c r="TCS2" s="103"/>
      <c r="TCT2" s="103"/>
      <c r="TCU2" s="103"/>
      <c r="TCV2" s="103"/>
      <c r="TCW2" s="103"/>
      <c r="TCX2" s="103"/>
      <c r="TCY2" s="103"/>
      <c r="TCZ2" s="103"/>
      <c r="TDA2" s="103"/>
      <c r="TDB2" s="103"/>
      <c r="TDC2" s="103"/>
      <c r="TDD2" s="103"/>
      <c r="TDE2" s="103"/>
      <c r="TDF2" s="103"/>
      <c r="TDG2" s="103"/>
      <c r="TDH2" s="103"/>
      <c r="TDI2" s="103"/>
      <c r="TDJ2" s="103"/>
      <c r="TDK2" s="103"/>
      <c r="TDL2" s="103"/>
      <c r="TDM2" s="103"/>
      <c r="TDN2" s="103"/>
      <c r="TDO2" s="103"/>
      <c r="TDP2" s="103"/>
      <c r="TDQ2" s="103"/>
      <c r="TDR2" s="103"/>
      <c r="TDS2" s="103"/>
      <c r="TDT2" s="103"/>
      <c r="TDU2" s="103"/>
      <c r="TDV2" s="103"/>
      <c r="TDW2" s="103"/>
      <c r="TDX2" s="103"/>
      <c r="TDY2" s="103"/>
      <c r="TDZ2" s="103"/>
      <c r="TEA2" s="103"/>
      <c r="TEB2" s="103"/>
      <c r="TEC2" s="103"/>
      <c r="TED2" s="103"/>
      <c r="TEE2" s="103"/>
      <c r="TEF2" s="103"/>
      <c r="TEG2" s="103"/>
      <c r="TEH2" s="103"/>
      <c r="TEI2" s="103"/>
      <c r="TEJ2" s="103"/>
      <c r="TEK2" s="103"/>
      <c r="TEL2" s="103"/>
      <c r="TEM2" s="103"/>
      <c r="TEN2" s="103"/>
      <c r="TEO2" s="103"/>
      <c r="TEP2" s="103"/>
      <c r="TEQ2" s="103"/>
      <c r="TER2" s="103"/>
      <c r="TES2" s="103"/>
      <c r="TET2" s="103"/>
      <c r="TEU2" s="103"/>
      <c r="TEV2" s="103"/>
      <c r="TEW2" s="103"/>
      <c r="TEX2" s="103"/>
      <c r="TEY2" s="103"/>
      <c r="TEZ2" s="103"/>
      <c r="TFA2" s="103"/>
      <c r="TFB2" s="103"/>
      <c r="TFC2" s="103"/>
      <c r="TFD2" s="103"/>
      <c r="TFE2" s="103"/>
      <c r="TFF2" s="103"/>
      <c r="TFG2" s="103"/>
      <c r="TFH2" s="103"/>
      <c r="TFI2" s="103"/>
      <c r="TFJ2" s="103"/>
      <c r="TFK2" s="103"/>
      <c r="TFL2" s="103"/>
      <c r="TFM2" s="103"/>
      <c r="TFN2" s="103"/>
      <c r="TFO2" s="103"/>
      <c r="TFP2" s="103"/>
      <c r="TFQ2" s="103"/>
      <c r="TFR2" s="103"/>
      <c r="TFS2" s="103"/>
      <c r="TFT2" s="103"/>
      <c r="TFU2" s="103"/>
      <c r="TFV2" s="103"/>
      <c r="TFW2" s="103"/>
      <c r="TFX2" s="103"/>
      <c r="TFY2" s="103"/>
      <c r="TFZ2" s="103"/>
      <c r="TGA2" s="103"/>
      <c r="TGB2" s="103"/>
      <c r="TGC2" s="103"/>
      <c r="TGD2" s="103"/>
      <c r="TGE2" s="103"/>
      <c r="TGF2" s="103"/>
      <c r="TGG2" s="103"/>
      <c r="TGH2" s="103"/>
      <c r="TGI2" s="103"/>
      <c r="TGJ2" s="103"/>
      <c r="TGK2" s="103"/>
      <c r="TGL2" s="103"/>
      <c r="TGM2" s="103"/>
      <c r="TGN2" s="103"/>
      <c r="TGO2" s="103"/>
      <c r="TGP2" s="103"/>
      <c r="TGQ2" s="103"/>
      <c r="TGR2" s="103"/>
      <c r="TGS2" s="103"/>
      <c r="TGT2" s="103"/>
      <c r="TGU2" s="103"/>
      <c r="TGV2" s="103"/>
      <c r="TGW2" s="103"/>
      <c r="TGX2" s="103"/>
      <c r="TGY2" s="103"/>
      <c r="TGZ2" s="103"/>
      <c r="THA2" s="103"/>
      <c r="THB2" s="103"/>
      <c r="THC2" s="103"/>
      <c r="THD2" s="103"/>
      <c r="THE2" s="103"/>
      <c r="THF2" s="103"/>
      <c r="THG2" s="103"/>
      <c r="THH2" s="103"/>
      <c r="THI2" s="103"/>
      <c r="THJ2" s="103"/>
      <c r="THK2" s="103"/>
      <c r="THL2" s="103"/>
      <c r="THM2" s="103"/>
      <c r="THN2" s="103"/>
      <c r="THO2" s="103"/>
      <c r="THP2" s="103"/>
      <c r="THQ2" s="103"/>
      <c r="THR2" s="103"/>
      <c r="THS2" s="103"/>
      <c r="THT2" s="103"/>
      <c r="THU2" s="103"/>
      <c r="THV2" s="103"/>
      <c r="THW2" s="103"/>
      <c r="THX2" s="103"/>
      <c r="THY2" s="103"/>
      <c r="THZ2" s="103"/>
      <c r="TIA2" s="103"/>
      <c r="TIB2" s="103"/>
      <c r="TIC2" s="103"/>
      <c r="TID2" s="103"/>
      <c r="TIE2" s="103"/>
      <c r="TIF2" s="103"/>
      <c r="TIG2" s="103"/>
      <c r="TIH2" s="103"/>
      <c r="TII2" s="103"/>
      <c r="TIJ2" s="103"/>
      <c r="TIK2" s="103"/>
      <c r="TIL2" s="103"/>
      <c r="TIM2" s="103"/>
      <c r="TIN2" s="103"/>
      <c r="TIO2" s="103"/>
      <c r="TIP2" s="103"/>
      <c r="TIQ2" s="103"/>
      <c r="TIR2" s="103"/>
      <c r="TIS2" s="103"/>
      <c r="TIT2" s="103"/>
      <c r="TIU2" s="103"/>
      <c r="TIV2" s="103"/>
      <c r="TIW2" s="103"/>
      <c r="TIX2" s="103"/>
      <c r="TIY2" s="103"/>
      <c r="TIZ2" s="103"/>
      <c r="TJA2" s="103"/>
      <c r="TJB2" s="103"/>
      <c r="TJC2" s="103"/>
      <c r="TJD2" s="103"/>
      <c r="TJE2" s="103"/>
      <c r="TJF2" s="103"/>
      <c r="TJG2" s="103"/>
      <c r="TJH2" s="103"/>
      <c r="TJI2" s="103"/>
      <c r="TJJ2" s="103"/>
      <c r="TJK2" s="103"/>
      <c r="TJL2" s="103"/>
      <c r="TJM2" s="103"/>
      <c r="TJN2" s="103"/>
      <c r="TJO2" s="103"/>
      <c r="TJP2" s="103"/>
      <c r="TJQ2" s="103"/>
      <c r="TJR2" s="103"/>
      <c r="TJS2" s="103"/>
      <c r="TJT2" s="103"/>
      <c r="TJU2" s="103"/>
      <c r="TJV2" s="103"/>
      <c r="TJW2" s="103"/>
      <c r="TJX2" s="103"/>
      <c r="TJY2" s="103"/>
      <c r="TJZ2" s="103"/>
      <c r="TKA2" s="103"/>
      <c r="TKB2" s="103"/>
      <c r="TKC2" s="103"/>
      <c r="TKD2" s="103"/>
      <c r="TKE2" s="103"/>
      <c r="TKF2" s="103"/>
      <c r="TKG2" s="103"/>
      <c r="TKH2" s="103"/>
      <c r="TKI2" s="103"/>
      <c r="TKJ2" s="103"/>
      <c r="TKK2" s="103"/>
      <c r="TKL2" s="103"/>
      <c r="TKM2" s="103"/>
      <c r="TKN2" s="103"/>
      <c r="TKO2" s="103"/>
      <c r="TKP2" s="103"/>
      <c r="TKQ2" s="103"/>
      <c r="TKR2" s="103"/>
      <c r="TKS2" s="103"/>
      <c r="TKT2" s="103"/>
      <c r="TKU2" s="103"/>
      <c r="TKV2" s="103"/>
      <c r="TKW2" s="103"/>
      <c r="TKX2" s="103"/>
      <c r="TKY2" s="103"/>
      <c r="TKZ2" s="103"/>
      <c r="TLA2" s="103"/>
      <c r="TLB2" s="103"/>
      <c r="TLC2" s="103"/>
      <c r="TLD2" s="103"/>
      <c r="TLE2" s="103"/>
      <c r="TLF2" s="103"/>
      <c r="TLG2" s="103"/>
      <c r="TLH2" s="103"/>
      <c r="TLI2" s="103"/>
      <c r="TLJ2" s="103"/>
      <c r="TLK2" s="103"/>
      <c r="TLL2" s="103"/>
      <c r="TLM2" s="103"/>
      <c r="TLN2" s="103"/>
      <c r="TLO2" s="103"/>
      <c r="TLP2" s="103"/>
      <c r="TLQ2" s="103"/>
      <c r="TLR2" s="103"/>
      <c r="TLS2" s="103"/>
      <c r="TLT2" s="103"/>
      <c r="TLU2" s="103"/>
      <c r="TLV2" s="103"/>
      <c r="TLW2" s="103"/>
      <c r="TLX2" s="103"/>
      <c r="TLY2" s="103"/>
      <c r="TLZ2" s="103"/>
      <c r="TMA2" s="103"/>
      <c r="TMB2" s="103"/>
      <c r="TMC2" s="103"/>
      <c r="TMD2" s="103"/>
      <c r="TME2" s="103"/>
      <c r="TMF2" s="103"/>
      <c r="TMG2" s="103"/>
      <c r="TMH2" s="103"/>
      <c r="TMI2" s="103"/>
      <c r="TMJ2" s="103"/>
      <c r="TMK2" s="103"/>
      <c r="TML2" s="103"/>
      <c r="TMM2" s="103"/>
      <c r="TMN2" s="103"/>
      <c r="TMO2" s="103"/>
      <c r="TMP2" s="103"/>
      <c r="TMQ2" s="103"/>
      <c r="TMR2" s="103"/>
      <c r="TMS2" s="103"/>
      <c r="TMT2" s="103"/>
      <c r="TMU2" s="103"/>
      <c r="TMV2" s="103"/>
      <c r="TMW2" s="103"/>
      <c r="TMX2" s="103"/>
      <c r="TMY2" s="103"/>
      <c r="TMZ2" s="103"/>
      <c r="TNA2" s="103"/>
      <c r="TNB2" s="103"/>
      <c r="TNC2" s="103"/>
      <c r="TND2" s="103"/>
      <c r="TNE2" s="103"/>
      <c r="TNF2" s="103"/>
      <c r="TNG2" s="103"/>
      <c r="TNH2" s="103"/>
      <c r="TNI2" s="103"/>
      <c r="TNJ2" s="103"/>
      <c r="TNK2" s="103"/>
      <c r="TNL2" s="103"/>
      <c r="TNM2" s="103"/>
      <c r="TNN2" s="103"/>
      <c r="TNO2" s="103"/>
      <c r="TNP2" s="103"/>
      <c r="TNQ2" s="103"/>
      <c r="TNR2" s="103"/>
      <c r="TNS2" s="103"/>
      <c r="TNT2" s="103"/>
      <c r="TNU2" s="103"/>
      <c r="TNV2" s="103"/>
      <c r="TNW2" s="103"/>
      <c r="TNX2" s="103"/>
      <c r="TNY2" s="103"/>
      <c r="TNZ2" s="103"/>
      <c r="TOA2" s="103"/>
      <c r="TOB2" s="103"/>
      <c r="TOC2" s="103"/>
      <c r="TOD2" s="103"/>
      <c r="TOE2" s="103"/>
      <c r="TOF2" s="103"/>
      <c r="TOG2" s="103"/>
      <c r="TOH2" s="103"/>
      <c r="TOI2" s="103"/>
      <c r="TOJ2" s="103"/>
      <c r="TOK2" s="103"/>
      <c r="TOL2" s="103"/>
      <c r="TOM2" s="103"/>
      <c r="TON2" s="103"/>
      <c r="TOO2" s="103"/>
      <c r="TOP2" s="103"/>
      <c r="TOQ2" s="103"/>
      <c r="TOR2" s="103"/>
      <c r="TOS2" s="103"/>
      <c r="TOT2" s="103"/>
      <c r="TOU2" s="103"/>
      <c r="TOV2" s="103"/>
      <c r="TOW2" s="103"/>
      <c r="TOX2" s="103"/>
      <c r="TOY2" s="103"/>
      <c r="TOZ2" s="103"/>
      <c r="TPA2" s="103"/>
      <c r="TPB2" s="103"/>
      <c r="TPC2" s="103"/>
      <c r="TPD2" s="103"/>
      <c r="TPE2" s="103"/>
      <c r="TPF2" s="103"/>
      <c r="TPG2" s="103"/>
      <c r="TPH2" s="103"/>
      <c r="TPI2" s="103"/>
      <c r="TPJ2" s="103"/>
      <c r="TPK2" s="103"/>
      <c r="TPL2" s="103"/>
      <c r="TPM2" s="103"/>
      <c r="TPN2" s="103"/>
      <c r="TPO2" s="103"/>
      <c r="TPP2" s="103"/>
      <c r="TPQ2" s="103"/>
      <c r="TPR2" s="103"/>
      <c r="TPS2" s="103"/>
      <c r="TPT2" s="103"/>
      <c r="TPU2" s="103"/>
      <c r="TPV2" s="103"/>
      <c r="TPW2" s="103"/>
      <c r="TPX2" s="103"/>
      <c r="TPY2" s="103"/>
      <c r="TPZ2" s="103"/>
      <c r="TQA2" s="103"/>
      <c r="TQB2" s="103"/>
      <c r="TQC2" s="103"/>
      <c r="TQD2" s="103"/>
      <c r="TQE2" s="103"/>
      <c r="TQF2" s="103"/>
      <c r="TQG2" s="103"/>
      <c r="TQH2" s="103"/>
      <c r="TQI2" s="103"/>
      <c r="TQJ2" s="103"/>
      <c r="TQK2" s="103"/>
      <c r="TQL2" s="103"/>
      <c r="TQM2" s="103"/>
      <c r="TQN2" s="103"/>
      <c r="TQO2" s="103"/>
      <c r="TQP2" s="103"/>
      <c r="TQQ2" s="103"/>
      <c r="TQR2" s="103"/>
      <c r="TQS2" s="103"/>
      <c r="TQT2" s="103"/>
      <c r="TQU2" s="103"/>
      <c r="TQV2" s="103"/>
      <c r="TQW2" s="103"/>
      <c r="TQX2" s="103"/>
      <c r="TQY2" s="103"/>
      <c r="TQZ2" s="103"/>
      <c r="TRA2" s="103"/>
      <c r="TRB2" s="103"/>
      <c r="TRC2" s="103"/>
      <c r="TRD2" s="103"/>
      <c r="TRE2" s="103"/>
      <c r="TRF2" s="103"/>
      <c r="TRG2" s="103"/>
      <c r="TRH2" s="103"/>
      <c r="TRI2" s="103"/>
      <c r="TRJ2" s="103"/>
      <c r="TRK2" s="103"/>
      <c r="TRL2" s="103"/>
      <c r="TRM2" s="103"/>
      <c r="TRN2" s="103"/>
      <c r="TRO2" s="103"/>
      <c r="TRP2" s="103"/>
      <c r="TRQ2" s="103"/>
      <c r="TRR2" s="103"/>
      <c r="TRS2" s="103"/>
      <c r="TRT2" s="103"/>
      <c r="TRU2" s="103"/>
      <c r="TRV2" s="103"/>
      <c r="TRW2" s="103"/>
      <c r="TRX2" s="103"/>
      <c r="TRY2" s="103"/>
      <c r="TRZ2" s="103"/>
      <c r="TSA2" s="103"/>
      <c r="TSB2" s="103"/>
      <c r="TSC2" s="103"/>
      <c r="TSD2" s="103"/>
      <c r="TSE2" s="103"/>
      <c r="TSF2" s="103"/>
      <c r="TSG2" s="103"/>
      <c r="TSH2" s="103"/>
      <c r="TSI2" s="103"/>
      <c r="TSJ2" s="103"/>
      <c r="TSK2" s="103"/>
      <c r="TSL2" s="103"/>
      <c r="TSM2" s="103"/>
      <c r="TSN2" s="103"/>
      <c r="TSO2" s="103"/>
      <c r="TSP2" s="103"/>
      <c r="TSQ2" s="103"/>
      <c r="TSR2" s="103"/>
      <c r="TSS2" s="103"/>
      <c r="TST2" s="103"/>
      <c r="TSU2" s="103"/>
      <c r="TSV2" s="103"/>
      <c r="TSW2" s="103"/>
      <c r="TSX2" s="103"/>
      <c r="TSY2" s="103"/>
      <c r="TSZ2" s="103"/>
      <c r="TTA2" s="103"/>
      <c r="TTB2" s="103"/>
      <c r="TTC2" s="103"/>
      <c r="TTD2" s="103"/>
      <c r="TTE2" s="103"/>
      <c r="TTF2" s="103"/>
      <c r="TTG2" s="103"/>
      <c r="TTH2" s="103"/>
      <c r="TTI2" s="103"/>
      <c r="TTJ2" s="103"/>
      <c r="TTK2" s="103"/>
      <c r="TTL2" s="103"/>
      <c r="TTM2" s="103"/>
      <c r="TTN2" s="103"/>
      <c r="TTO2" s="103"/>
      <c r="TTP2" s="103"/>
      <c r="TTQ2" s="103"/>
      <c r="TTR2" s="103"/>
      <c r="TTS2" s="103"/>
      <c r="TTT2" s="103"/>
      <c r="TTU2" s="103"/>
      <c r="TTV2" s="103"/>
      <c r="TTW2" s="103"/>
      <c r="TTX2" s="103"/>
      <c r="TTY2" s="103"/>
      <c r="TTZ2" s="103"/>
      <c r="TUA2" s="103"/>
      <c r="TUB2" s="103"/>
      <c r="TUC2" s="103"/>
      <c r="TUD2" s="103"/>
      <c r="TUE2" s="103"/>
      <c r="TUF2" s="103"/>
      <c r="TUG2" s="103"/>
      <c r="TUH2" s="103"/>
      <c r="TUI2" s="103"/>
      <c r="TUJ2" s="103"/>
      <c r="TUK2" s="103"/>
      <c r="TUL2" s="103"/>
      <c r="TUM2" s="103"/>
      <c r="TUN2" s="103"/>
      <c r="TUO2" s="103"/>
      <c r="TUP2" s="103"/>
      <c r="TUQ2" s="103"/>
      <c r="TUR2" s="103"/>
      <c r="TUS2" s="103"/>
      <c r="TUT2" s="103"/>
      <c r="TUU2" s="103"/>
      <c r="TUV2" s="103"/>
      <c r="TUW2" s="103"/>
      <c r="TUX2" s="103"/>
      <c r="TUY2" s="103"/>
      <c r="TUZ2" s="103"/>
      <c r="TVA2" s="103"/>
      <c r="TVB2" s="103"/>
      <c r="TVC2" s="103"/>
      <c r="TVD2" s="103"/>
      <c r="TVE2" s="103"/>
      <c r="TVF2" s="103"/>
      <c r="TVG2" s="103"/>
      <c r="TVH2" s="103"/>
      <c r="TVI2" s="103"/>
      <c r="TVJ2" s="103"/>
      <c r="TVK2" s="103"/>
      <c r="TVL2" s="103"/>
      <c r="TVM2" s="103"/>
      <c r="TVN2" s="103"/>
      <c r="TVO2" s="103"/>
      <c r="TVP2" s="103"/>
      <c r="TVQ2" s="103"/>
      <c r="TVR2" s="103"/>
      <c r="TVS2" s="103"/>
      <c r="TVT2" s="103"/>
      <c r="TVU2" s="103"/>
      <c r="TVV2" s="103"/>
      <c r="TVW2" s="103"/>
      <c r="TVX2" s="103"/>
      <c r="TVY2" s="103"/>
      <c r="TVZ2" s="103"/>
      <c r="TWA2" s="103"/>
      <c r="TWB2" s="103"/>
      <c r="TWC2" s="103"/>
      <c r="TWD2" s="103"/>
      <c r="TWE2" s="103"/>
      <c r="TWF2" s="103"/>
      <c r="TWG2" s="103"/>
      <c r="TWH2" s="103"/>
      <c r="TWI2" s="103"/>
      <c r="TWJ2" s="103"/>
      <c r="TWK2" s="103"/>
      <c r="TWL2" s="103"/>
      <c r="TWM2" s="103"/>
      <c r="TWN2" s="103"/>
      <c r="TWO2" s="103"/>
      <c r="TWP2" s="103"/>
      <c r="TWQ2" s="103"/>
      <c r="TWR2" s="103"/>
      <c r="TWS2" s="103"/>
      <c r="TWT2" s="103"/>
      <c r="TWU2" s="103"/>
      <c r="TWV2" s="103"/>
      <c r="TWW2" s="103"/>
      <c r="TWX2" s="103"/>
      <c r="TWY2" s="103"/>
      <c r="TWZ2" s="103"/>
      <c r="TXA2" s="103"/>
      <c r="TXB2" s="103"/>
      <c r="TXC2" s="103"/>
      <c r="TXD2" s="103"/>
      <c r="TXE2" s="103"/>
      <c r="TXF2" s="103"/>
      <c r="TXG2" s="103"/>
      <c r="TXH2" s="103"/>
      <c r="TXI2" s="103"/>
      <c r="TXJ2" s="103"/>
      <c r="TXK2" s="103"/>
      <c r="TXL2" s="103"/>
      <c r="TXM2" s="103"/>
      <c r="TXN2" s="103"/>
      <c r="TXO2" s="103"/>
      <c r="TXP2" s="103"/>
      <c r="TXQ2" s="103"/>
      <c r="TXR2" s="103"/>
      <c r="TXS2" s="103"/>
      <c r="TXT2" s="103"/>
      <c r="TXU2" s="103"/>
      <c r="TXV2" s="103"/>
      <c r="TXW2" s="103"/>
      <c r="TXX2" s="103"/>
      <c r="TXY2" s="103"/>
      <c r="TXZ2" s="103"/>
      <c r="TYA2" s="103"/>
      <c r="TYB2" s="103"/>
      <c r="TYC2" s="103"/>
      <c r="TYD2" s="103"/>
      <c r="TYE2" s="103"/>
      <c r="TYF2" s="103"/>
      <c r="TYG2" s="103"/>
      <c r="TYH2" s="103"/>
      <c r="TYI2" s="103"/>
      <c r="TYJ2" s="103"/>
      <c r="TYK2" s="103"/>
      <c r="TYL2" s="103"/>
      <c r="TYM2" s="103"/>
      <c r="TYN2" s="103"/>
      <c r="TYO2" s="103"/>
      <c r="TYP2" s="103"/>
      <c r="TYQ2" s="103"/>
      <c r="TYR2" s="103"/>
      <c r="TYS2" s="103"/>
      <c r="TYT2" s="103"/>
      <c r="TYU2" s="103"/>
      <c r="TYV2" s="103"/>
      <c r="TYW2" s="103"/>
      <c r="TYX2" s="103"/>
      <c r="TYY2" s="103"/>
      <c r="TYZ2" s="103"/>
      <c r="TZA2" s="103"/>
      <c r="TZB2" s="103"/>
      <c r="TZC2" s="103"/>
      <c r="TZD2" s="103"/>
      <c r="TZE2" s="103"/>
      <c r="TZF2" s="103"/>
      <c r="TZG2" s="103"/>
      <c r="TZH2" s="103"/>
      <c r="TZI2" s="103"/>
      <c r="TZJ2" s="103"/>
      <c r="TZK2" s="103"/>
      <c r="TZL2" s="103"/>
      <c r="TZM2" s="103"/>
      <c r="TZN2" s="103"/>
      <c r="TZO2" s="103"/>
      <c r="TZP2" s="103"/>
      <c r="TZQ2" s="103"/>
      <c r="TZR2" s="103"/>
      <c r="TZS2" s="103"/>
      <c r="TZT2" s="103"/>
      <c r="TZU2" s="103"/>
      <c r="TZV2" s="103"/>
      <c r="TZW2" s="103"/>
      <c r="TZX2" s="103"/>
      <c r="TZY2" s="103"/>
      <c r="TZZ2" s="103"/>
      <c r="UAA2" s="103"/>
      <c r="UAB2" s="103"/>
      <c r="UAC2" s="103"/>
      <c r="UAD2" s="103"/>
      <c r="UAE2" s="103"/>
      <c r="UAF2" s="103"/>
      <c r="UAG2" s="103"/>
      <c r="UAH2" s="103"/>
      <c r="UAI2" s="103"/>
      <c r="UAJ2" s="103"/>
      <c r="UAK2" s="103"/>
      <c r="UAL2" s="103"/>
      <c r="UAM2" s="103"/>
      <c r="UAN2" s="103"/>
      <c r="UAO2" s="103"/>
      <c r="UAP2" s="103"/>
      <c r="UAQ2" s="103"/>
      <c r="UAR2" s="103"/>
      <c r="UAS2" s="103"/>
      <c r="UAT2" s="103"/>
      <c r="UAU2" s="103"/>
      <c r="UAV2" s="103"/>
      <c r="UAW2" s="103"/>
      <c r="UAX2" s="103"/>
      <c r="UAY2" s="103"/>
      <c r="UAZ2" s="103"/>
      <c r="UBA2" s="103"/>
      <c r="UBB2" s="103"/>
      <c r="UBC2" s="103"/>
      <c r="UBD2" s="103"/>
      <c r="UBE2" s="103"/>
      <c r="UBF2" s="103"/>
      <c r="UBG2" s="103"/>
      <c r="UBH2" s="103"/>
      <c r="UBI2" s="103"/>
      <c r="UBJ2" s="103"/>
      <c r="UBK2" s="103"/>
      <c r="UBL2" s="103"/>
      <c r="UBM2" s="103"/>
      <c r="UBN2" s="103"/>
      <c r="UBO2" s="103"/>
      <c r="UBP2" s="103"/>
      <c r="UBQ2" s="103"/>
      <c r="UBR2" s="103"/>
      <c r="UBS2" s="103"/>
      <c r="UBT2" s="103"/>
      <c r="UBU2" s="103"/>
      <c r="UBV2" s="103"/>
      <c r="UBW2" s="103"/>
      <c r="UBX2" s="103"/>
      <c r="UBY2" s="103"/>
      <c r="UBZ2" s="103"/>
      <c r="UCA2" s="103"/>
      <c r="UCB2" s="103"/>
      <c r="UCC2" s="103"/>
      <c r="UCD2" s="103"/>
      <c r="UCE2" s="103"/>
      <c r="UCF2" s="103"/>
      <c r="UCG2" s="103"/>
      <c r="UCH2" s="103"/>
      <c r="UCI2" s="103"/>
      <c r="UCJ2" s="103"/>
      <c r="UCK2" s="103"/>
      <c r="UCL2" s="103"/>
      <c r="UCM2" s="103"/>
      <c r="UCN2" s="103"/>
      <c r="UCO2" s="103"/>
      <c r="UCP2" s="103"/>
      <c r="UCQ2" s="103"/>
      <c r="UCR2" s="103"/>
      <c r="UCS2" s="103"/>
      <c r="UCT2" s="103"/>
      <c r="UCU2" s="103"/>
      <c r="UCV2" s="103"/>
      <c r="UCW2" s="103"/>
      <c r="UCX2" s="103"/>
      <c r="UCY2" s="103"/>
      <c r="UCZ2" s="103"/>
      <c r="UDA2" s="103"/>
      <c r="UDB2" s="103"/>
      <c r="UDC2" s="103"/>
      <c r="UDD2" s="103"/>
      <c r="UDE2" s="103"/>
      <c r="UDF2" s="103"/>
      <c r="UDG2" s="103"/>
      <c r="UDH2" s="103"/>
      <c r="UDI2" s="103"/>
      <c r="UDJ2" s="103"/>
      <c r="UDK2" s="103"/>
      <c r="UDL2" s="103"/>
      <c r="UDM2" s="103"/>
      <c r="UDN2" s="103"/>
      <c r="UDO2" s="103"/>
      <c r="UDP2" s="103"/>
      <c r="UDQ2" s="103"/>
      <c r="UDR2" s="103"/>
      <c r="UDS2" s="103"/>
      <c r="UDT2" s="103"/>
      <c r="UDU2" s="103"/>
      <c r="UDV2" s="103"/>
      <c r="UDW2" s="103"/>
      <c r="UDX2" s="103"/>
      <c r="UDY2" s="103"/>
      <c r="UDZ2" s="103"/>
      <c r="UEA2" s="103"/>
      <c r="UEB2" s="103"/>
      <c r="UEC2" s="103"/>
      <c r="UED2" s="103"/>
      <c r="UEE2" s="103"/>
      <c r="UEF2" s="103"/>
      <c r="UEG2" s="103"/>
      <c r="UEH2" s="103"/>
      <c r="UEI2" s="103"/>
      <c r="UEJ2" s="103"/>
      <c r="UEK2" s="103"/>
      <c r="UEL2" s="103"/>
      <c r="UEM2" s="103"/>
      <c r="UEN2" s="103"/>
      <c r="UEO2" s="103"/>
      <c r="UEP2" s="103"/>
      <c r="UEQ2" s="103"/>
      <c r="UER2" s="103"/>
      <c r="UES2" s="103"/>
      <c r="UET2" s="103"/>
      <c r="UEU2" s="103"/>
      <c r="UEV2" s="103"/>
      <c r="UEW2" s="103"/>
      <c r="UEX2" s="103"/>
      <c r="UEY2" s="103"/>
      <c r="UEZ2" s="103"/>
      <c r="UFA2" s="103"/>
      <c r="UFB2" s="103"/>
      <c r="UFC2" s="103"/>
      <c r="UFD2" s="103"/>
      <c r="UFE2" s="103"/>
      <c r="UFF2" s="103"/>
      <c r="UFG2" s="103"/>
      <c r="UFH2" s="103"/>
      <c r="UFI2" s="103"/>
      <c r="UFJ2" s="103"/>
      <c r="UFK2" s="103"/>
      <c r="UFL2" s="103"/>
      <c r="UFM2" s="103"/>
      <c r="UFN2" s="103"/>
      <c r="UFO2" s="103"/>
      <c r="UFP2" s="103"/>
      <c r="UFQ2" s="103"/>
      <c r="UFR2" s="103"/>
      <c r="UFS2" s="103"/>
      <c r="UFT2" s="103"/>
      <c r="UFU2" s="103"/>
      <c r="UFV2" s="103"/>
      <c r="UFW2" s="103"/>
      <c r="UFX2" s="103"/>
      <c r="UFY2" s="103"/>
      <c r="UFZ2" s="103"/>
      <c r="UGA2" s="103"/>
      <c r="UGB2" s="103"/>
      <c r="UGC2" s="103"/>
      <c r="UGD2" s="103"/>
      <c r="UGE2" s="103"/>
      <c r="UGF2" s="103"/>
      <c r="UGG2" s="103"/>
      <c r="UGH2" s="103"/>
      <c r="UGI2" s="103"/>
      <c r="UGJ2" s="103"/>
      <c r="UGK2" s="103"/>
      <c r="UGL2" s="103"/>
      <c r="UGM2" s="103"/>
      <c r="UGN2" s="103"/>
      <c r="UGO2" s="103"/>
      <c r="UGP2" s="103"/>
      <c r="UGQ2" s="103"/>
      <c r="UGR2" s="103"/>
      <c r="UGS2" s="103"/>
      <c r="UGT2" s="103"/>
      <c r="UGU2" s="103"/>
      <c r="UGV2" s="103"/>
      <c r="UGW2" s="103"/>
      <c r="UGX2" s="103"/>
      <c r="UGY2" s="103"/>
      <c r="UGZ2" s="103"/>
      <c r="UHA2" s="103"/>
      <c r="UHB2" s="103"/>
      <c r="UHC2" s="103"/>
      <c r="UHD2" s="103"/>
      <c r="UHE2" s="103"/>
      <c r="UHF2" s="103"/>
      <c r="UHG2" s="103"/>
      <c r="UHH2" s="103"/>
      <c r="UHI2" s="103"/>
      <c r="UHJ2" s="103"/>
      <c r="UHK2" s="103"/>
      <c r="UHL2" s="103"/>
      <c r="UHM2" s="103"/>
      <c r="UHN2" s="103"/>
      <c r="UHO2" s="103"/>
      <c r="UHP2" s="103"/>
      <c r="UHQ2" s="103"/>
      <c r="UHR2" s="103"/>
      <c r="UHS2" s="103"/>
      <c r="UHT2" s="103"/>
      <c r="UHU2" s="103"/>
      <c r="UHV2" s="103"/>
      <c r="UHW2" s="103"/>
      <c r="UHX2" s="103"/>
      <c r="UHY2" s="103"/>
      <c r="UHZ2" s="103"/>
      <c r="UIA2" s="103"/>
      <c r="UIB2" s="103"/>
      <c r="UIC2" s="103"/>
      <c r="UID2" s="103"/>
      <c r="UIE2" s="103"/>
      <c r="UIF2" s="103"/>
      <c r="UIG2" s="103"/>
      <c r="UIH2" s="103"/>
      <c r="UII2" s="103"/>
      <c r="UIJ2" s="103"/>
      <c r="UIK2" s="103"/>
      <c r="UIL2" s="103"/>
      <c r="UIM2" s="103"/>
      <c r="UIN2" s="103"/>
      <c r="UIO2" s="103"/>
      <c r="UIP2" s="103"/>
      <c r="UIQ2" s="103"/>
      <c r="UIR2" s="103"/>
      <c r="UIS2" s="103"/>
      <c r="UIT2" s="103"/>
      <c r="UIU2" s="103"/>
      <c r="UIV2" s="103"/>
      <c r="UIW2" s="103"/>
      <c r="UIX2" s="103"/>
      <c r="UIY2" s="103"/>
      <c r="UIZ2" s="103"/>
      <c r="UJA2" s="103"/>
      <c r="UJB2" s="103"/>
      <c r="UJC2" s="103"/>
      <c r="UJD2" s="103"/>
      <c r="UJE2" s="103"/>
      <c r="UJF2" s="103"/>
      <c r="UJG2" s="103"/>
      <c r="UJH2" s="103"/>
      <c r="UJI2" s="103"/>
      <c r="UJJ2" s="103"/>
      <c r="UJK2" s="103"/>
      <c r="UJL2" s="103"/>
      <c r="UJM2" s="103"/>
      <c r="UJN2" s="103"/>
      <c r="UJO2" s="103"/>
      <c r="UJP2" s="103"/>
      <c r="UJQ2" s="103"/>
      <c r="UJR2" s="103"/>
      <c r="UJS2" s="103"/>
      <c r="UJT2" s="103"/>
      <c r="UJU2" s="103"/>
      <c r="UJV2" s="103"/>
      <c r="UJW2" s="103"/>
      <c r="UJX2" s="103"/>
      <c r="UJY2" s="103"/>
      <c r="UJZ2" s="103"/>
      <c r="UKA2" s="103"/>
      <c r="UKB2" s="103"/>
      <c r="UKC2" s="103"/>
      <c r="UKD2" s="103"/>
      <c r="UKE2" s="103"/>
      <c r="UKF2" s="103"/>
      <c r="UKG2" s="103"/>
      <c r="UKH2" s="103"/>
      <c r="UKI2" s="103"/>
      <c r="UKJ2" s="103"/>
      <c r="UKK2" s="103"/>
      <c r="UKL2" s="103"/>
      <c r="UKM2" s="103"/>
      <c r="UKN2" s="103"/>
      <c r="UKO2" s="103"/>
      <c r="UKP2" s="103"/>
      <c r="UKQ2" s="103"/>
      <c r="UKR2" s="103"/>
      <c r="UKS2" s="103"/>
      <c r="UKT2" s="103"/>
      <c r="UKU2" s="103"/>
      <c r="UKV2" s="103"/>
      <c r="UKW2" s="103"/>
      <c r="UKX2" s="103"/>
      <c r="UKY2" s="103"/>
      <c r="UKZ2" s="103"/>
      <c r="ULA2" s="103"/>
      <c r="ULB2" s="103"/>
      <c r="ULC2" s="103"/>
      <c r="ULD2" s="103"/>
      <c r="ULE2" s="103"/>
      <c r="ULF2" s="103"/>
      <c r="ULG2" s="103"/>
      <c r="ULH2" s="103"/>
      <c r="ULI2" s="103"/>
      <c r="ULJ2" s="103"/>
      <c r="ULK2" s="103"/>
      <c r="ULL2" s="103"/>
      <c r="ULM2" s="103"/>
      <c r="ULN2" s="103"/>
      <c r="ULO2" s="103"/>
      <c r="ULP2" s="103"/>
      <c r="ULQ2" s="103"/>
      <c r="ULR2" s="103"/>
      <c r="ULS2" s="103"/>
      <c r="ULT2" s="103"/>
      <c r="ULU2" s="103"/>
      <c r="ULV2" s="103"/>
      <c r="ULW2" s="103"/>
      <c r="ULX2" s="103"/>
      <c r="ULY2" s="103"/>
      <c r="ULZ2" s="103"/>
      <c r="UMA2" s="103"/>
      <c r="UMB2" s="103"/>
      <c r="UMC2" s="103"/>
      <c r="UMD2" s="103"/>
      <c r="UME2" s="103"/>
      <c r="UMF2" s="103"/>
      <c r="UMG2" s="103"/>
      <c r="UMH2" s="103"/>
      <c r="UMI2" s="103"/>
      <c r="UMJ2" s="103"/>
      <c r="UMK2" s="103"/>
      <c r="UML2" s="103"/>
      <c r="UMM2" s="103"/>
      <c r="UMN2" s="103"/>
      <c r="UMO2" s="103"/>
      <c r="UMP2" s="103"/>
      <c r="UMQ2" s="103"/>
      <c r="UMR2" s="103"/>
      <c r="UMS2" s="103"/>
      <c r="UMT2" s="103"/>
      <c r="UMU2" s="103"/>
      <c r="UMV2" s="103"/>
      <c r="UMW2" s="103"/>
      <c r="UMX2" s="103"/>
      <c r="UMY2" s="103"/>
      <c r="UMZ2" s="103"/>
      <c r="UNA2" s="103"/>
      <c r="UNB2" s="103"/>
      <c r="UNC2" s="103"/>
      <c r="UND2" s="103"/>
      <c r="UNE2" s="103"/>
      <c r="UNF2" s="103"/>
      <c r="UNG2" s="103"/>
      <c r="UNH2" s="103"/>
      <c r="UNI2" s="103"/>
      <c r="UNJ2" s="103"/>
      <c r="UNK2" s="103"/>
      <c r="UNL2" s="103"/>
      <c r="UNM2" s="103"/>
      <c r="UNN2" s="103"/>
      <c r="UNO2" s="103"/>
      <c r="UNP2" s="103"/>
      <c r="UNQ2" s="103"/>
      <c r="UNR2" s="103"/>
      <c r="UNS2" s="103"/>
      <c r="UNT2" s="103"/>
      <c r="UNU2" s="103"/>
      <c r="UNV2" s="103"/>
      <c r="UNW2" s="103"/>
      <c r="UNX2" s="103"/>
      <c r="UNY2" s="103"/>
      <c r="UNZ2" s="103"/>
      <c r="UOA2" s="103"/>
      <c r="UOB2" s="103"/>
      <c r="UOC2" s="103"/>
      <c r="UOD2" s="103"/>
      <c r="UOE2" s="103"/>
      <c r="UOF2" s="103"/>
      <c r="UOG2" s="103"/>
      <c r="UOH2" s="103"/>
      <c r="UOI2" s="103"/>
      <c r="UOJ2" s="103"/>
      <c r="UOK2" s="103"/>
      <c r="UOL2" s="103"/>
      <c r="UOM2" s="103"/>
      <c r="UON2" s="103"/>
      <c r="UOO2" s="103"/>
      <c r="UOP2" s="103"/>
      <c r="UOQ2" s="103"/>
      <c r="UOR2" s="103"/>
      <c r="UOS2" s="103"/>
      <c r="UOT2" s="103"/>
      <c r="UOU2" s="103"/>
      <c r="UOV2" s="103"/>
      <c r="UOW2" s="103"/>
      <c r="UOX2" s="103"/>
      <c r="UOY2" s="103"/>
      <c r="UOZ2" s="103"/>
      <c r="UPA2" s="103"/>
      <c r="UPB2" s="103"/>
      <c r="UPC2" s="103"/>
      <c r="UPD2" s="103"/>
      <c r="UPE2" s="103"/>
      <c r="UPF2" s="103"/>
      <c r="UPG2" s="103"/>
      <c r="UPH2" s="103"/>
      <c r="UPI2" s="103"/>
      <c r="UPJ2" s="103"/>
      <c r="UPK2" s="103"/>
      <c r="UPL2" s="103"/>
      <c r="UPM2" s="103"/>
      <c r="UPN2" s="103"/>
      <c r="UPO2" s="103"/>
      <c r="UPP2" s="103"/>
      <c r="UPQ2" s="103"/>
      <c r="UPR2" s="103"/>
      <c r="UPS2" s="103"/>
      <c r="UPT2" s="103"/>
      <c r="UPU2" s="103"/>
      <c r="UPV2" s="103"/>
      <c r="UPW2" s="103"/>
      <c r="UPX2" s="103"/>
      <c r="UPY2" s="103"/>
      <c r="UPZ2" s="103"/>
      <c r="UQA2" s="103"/>
      <c r="UQB2" s="103"/>
      <c r="UQC2" s="103"/>
      <c r="UQD2" s="103"/>
      <c r="UQE2" s="103"/>
      <c r="UQF2" s="103"/>
      <c r="UQG2" s="103"/>
      <c r="UQH2" s="103"/>
      <c r="UQI2" s="103"/>
      <c r="UQJ2" s="103"/>
      <c r="UQK2" s="103"/>
      <c r="UQL2" s="103"/>
      <c r="UQM2" s="103"/>
      <c r="UQN2" s="103"/>
      <c r="UQO2" s="103"/>
      <c r="UQP2" s="103"/>
      <c r="UQQ2" s="103"/>
      <c r="UQR2" s="103"/>
      <c r="UQS2" s="103"/>
      <c r="UQT2" s="103"/>
      <c r="UQU2" s="103"/>
      <c r="UQV2" s="103"/>
      <c r="UQW2" s="103"/>
      <c r="UQX2" s="103"/>
      <c r="UQY2" s="103"/>
      <c r="UQZ2" s="103"/>
      <c r="URA2" s="103"/>
      <c r="URB2" s="103"/>
      <c r="URC2" s="103"/>
      <c r="URD2" s="103"/>
      <c r="URE2" s="103"/>
      <c r="URF2" s="103"/>
      <c r="URG2" s="103"/>
      <c r="URH2" s="103"/>
      <c r="URI2" s="103"/>
      <c r="URJ2" s="103"/>
      <c r="URK2" s="103"/>
      <c r="URL2" s="103"/>
      <c r="URM2" s="103"/>
      <c r="URN2" s="103"/>
      <c r="URO2" s="103"/>
      <c r="URP2" s="103"/>
      <c r="URQ2" s="103"/>
      <c r="URR2" s="103"/>
      <c r="URS2" s="103"/>
      <c r="URT2" s="103"/>
      <c r="URU2" s="103"/>
      <c r="URV2" s="103"/>
      <c r="URW2" s="103"/>
      <c r="URX2" s="103"/>
      <c r="URY2" s="103"/>
      <c r="URZ2" s="103"/>
      <c r="USA2" s="103"/>
      <c r="USB2" s="103"/>
      <c r="USC2" s="103"/>
      <c r="USD2" s="103"/>
      <c r="USE2" s="103"/>
      <c r="USF2" s="103"/>
      <c r="USG2" s="103"/>
      <c r="USH2" s="103"/>
      <c r="USI2" s="103"/>
      <c r="USJ2" s="103"/>
      <c r="USK2" s="103"/>
      <c r="USL2" s="103"/>
      <c r="USM2" s="103"/>
      <c r="USN2" s="103"/>
      <c r="USO2" s="103"/>
      <c r="USP2" s="103"/>
      <c r="USQ2" s="103"/>
      <c r="USR2" s="103"/>
      <c r="USS2" s="103"/>
      <c r="UST2" s="103"/>
      <c r="USU2" s="103"/>
      <c r="USV2" s="103"/>
      <c r="USW2" s="103"/>
      <c r="USX2" s="103"/>
      <c r="USY2" s="103"/>
      <c r="USZ2" s="103"/>
      <c r="UTA2" s="103"/>
      <c r="UTB2" s="103"/>
      <c r="UTC2" s="103"/>
      <c r="UTD2" s="103"/>
      <c r="UTE2" s="103"/>
      <c r="UTF2" s="103"/>
      <c r="UTG2" s="103"/>
      <c r="UTH2" s="103"/>
      <c r="UTI2" s="103"/>
      <c r="UTJ2" s="103"/>
      <c r="UTK2" s="103"/>
      <c r="UTL2" s="103"/>
      <c r="UTM2" s="103"/>
      <c r="UTN2" s="103"/>
      <c r="UTO2" s="103"/>
      <c r="UTP2" s="103"/>
      <c r="UTQ2" s="103"/>
      <c r="UTR2" s="103"/>
      <c r="UTS2" s="103"/>
      <c r="UTT2" s="103"/>
      <c r="UTU2" s="103"/>
      <c r="UTV2" s="103"/>
      <c r="UTW2" s="103"/>
      <c r="UTX2" s="103"/>
      <c r="UTY2" s="103"/>
      <c r="UTZ2" s="103"/>
      <c r="UUA2" s="103"/>
      <c r="UUB2" s="103"/>
      <c r="UUC2" s="103"/>
      <c r="UUD2" s="103"/>
      <c r="UUE2" s="103"/>
      <c r="UUF2" s="103"/>
      <c r="UUG2" s="103"/>
      <c r="UUH2" s="103"/>
      <c r="UUI2" s="103"/>
      <c r="UUJ2" s="103"/>
      <c r="UUK2" s="103"/>
      <c r="UUL2" s="103"/>
      <c r="UUM2" s="103"/>
      <c r="UUN2" s="103"/>
      <c r="UUO2" s="103"/>
      <c r="UUP2" s="103"/>
      <c r="UUQ2" s="103"/>
      <c r="UUR2" s="103"/>
      <c r="UUS2" s="103"/>
      <c r="UUT2" s="103"/>
      <c r="UUU2" s="103"/>
      <c r="UUV2" s="103"/>
      <c r="UUW2" s="103"/>
      <c r="UUX2" s="103"/>
      <c r="UUY2" s="103"/>
      <c r="UUZ2" s="103"/>
      <c r="UVA2" s="103"/>
      <c r="UVB2" s="103"/>
      <c r="UVC2" s="103"/>
      <c r="UVD2" s="103"/>
      <c r="UVE2" s="103"/>
      <c r="UVF2" s="103"/>
      <c r="UVG2" s="103"/>
      <c r="UVH2" s="103"/>
      <c r="UVI2" s="103"/>
      <c r="UVJ2" s="103"/>
      <c r="UVK2" s="103"/>
      <c r="UVL2" s="103"/>
      <c r="UVM2" s="103"/>
      <c r="UVN2" s="103"/>
      <c r="UVO2" s="103"/>
      <c r="UVP2" s="103"/>
      <c r="UVQ2" s="103"/>
      <c r="UVR2" s="103"/>
      <c r="UVS2" s="103"/>
      <c r="UVT2" s="103"/>
      <c r="UVU2" s="103"/>
      <c r="UVV2" s="103"/>
      <c r="UVW2" s="103"/>
      <c r="UVX2" s="103"/>
      <c r="UVY2" s="103"/>
      <c r="UVZ2" s="103"/>
      <c r="UWA2" s="103"/>
      <c r="UWB2" s="103"/>
      <c r="UWC2" s="103"/>
      <c r="UWD2" s="103"/>
      <c r="UWE2" s="103"/>
      <c r="UWF2" s="103"/>
      <c r="UWG2" s="103"/>
      <c r="UWH2" s="103"/>
      <c r="UWI2" s="103"/>
      <c r="UWJ2" s="103"/>
      <c r="UWK2" s="103"/>
      <c r="UWL2" s="103"/>
      <c r="UWM2" s="103"/>
      <c r="UWN2" s="103"/>
      <c r="UWO2" s="103"/>
      <c r="UWP2" s="103"/>
      <c r="UWQ2" s="103"/>
      <c r="UWR2" s="103"/>
      <c r="UWS2" s="103"/>
      <c r="UWT2" s="103"/>
      <c r="UWU2" s="103"/>
      <c r="UWV2" s="103"/>
      <c r="UWW2" s="103"/>
      <c r="UWX2" s="103"/>
      <c r="UWY2" s="103"/>
      <c r="UWZ2" s="103"/>
      <c r="UXA2" s="103"/>
      <c r="UXB2" s="103"/>
      <c r="UXC2" s="103"/>
      <c r="UXD2" s="103"/>
      <c r="UXE2" s="103"/>
      <c r="UXF2" s="103"/>
      <c r="UXG2" s="103"/>
      <c r="UXH2" s="103"/>
      <c r="UXI2" s="103"/>
      <c r="UXJ2" s="103"/>
      <c r="UXK2" s="103"/>
      <c r="UXL2" s="103"/>
      <c r="UXM2" s="103"/>
      <c r="UXN2" s="103"/>
      <c r="UXO2" s="103"/>
      <c r="UXP2" s="103"/>
      <c r="UXQ2" s="103"/>
      <c r="UXR2" s="103"/>
      <c r="UXS2" s="103"/>
      <c r="UXT2" s="103"/>
      <c r="UXU2" s="103"/>
      <c r="UXV2" s="103"/>
      <c r="UXW2" s="103"/>
      <c r="UXX2" s="103"/>
      <c r="UXY2" s="103"/>
      <c r="UXZ2" s="103"/>
      <c r="UYA2" s="103"/>
      <c r="UYB2" s="103"/>
      <c r="UYC2" s="103"/>
      <c r="UYD2" s="103"/>
      <c r="UYE2" s="103"/>
      <c r="UYF2" s="103"/>
      <c r="UYG2" s="103"/>
      <c r="UYH2" s="103"/>
      <c r="UYI2" s="103"/>
      <c r="UYJ2" s="103"/>
      <c r="UYK2" s="103"/>
      <c r="UYL2" s="103"/>
      <c r="UYM2" s="103"/>
      <c r="UYN2" s="103"/>
      <c r="UYO2" s="103"/>
      <c r="UYP2" s="103"/>
      <c r="UYQ2" s="103"/>
      <c r="UYR2" s="103"/>
      <c r="UYS2" s="103"/>
      <c r="UYT2" s="103"/>
      <c r="UYU2" s="103"/>
      <c r="UYV2" s="103"/>
      <c r="UYW2" s="103"/>
      <c r="UYX2" s="103"/>
      <c r="UYY2" s="103"/>
      <c r="UYZ2" s="103"/>
      <c r="UZA2" s="103"/>
      <c r="UZB2" s="103"/>
      <c r="UZC2" s="103"/>
      <c r="UZD2" s="103"/>
      <c r="UZE2" s="103"/>
      <c r="UZF2" s="103"/>
      <c r="UZG2" s="103"/>
      <c r="UZH2" s="103"/>
      <c r="UZI2" s="103"/>
      <c r="UZJ2" s="103"/>
      <c r="UZK2" s="103"/>
      <c r="UZL2" s="103"/>
      <c r="UZM2" s="103"/>
      <c r="UZN2" s="103"/>
      <c r="UZO2" s="103"/>
      <c r="UZP2" s="103"/>
      <c r="UZQ2" s="103"/>
      <c r="UZR2" s="103"/>
      <c r="UZS2" s="103"/>
      <c r="UZT2" s="103"/>
      <c r="UZU2" s="103"/>
      <c r="UZV2" s="103"/>
      <c r="UZW2" s="103"/>
      <c r="UZX2" s="103"/>
      <c r="UZY2" s="103"/>
      <c r="UZZ2" s="103"/>
      <c r="VAA2" s="103"/>
      <c r="VAB2" s="103"/>
      <c r="VAC2" s="103"/>
      <c r="VAD2" s="103"/>
      <c r="VAE2" s="103"/>
      <c r="VAF2" s="103"/>
      <c r="VAG2" s="103"/>
      <c r="VAH2" s="103"/>
      <c r="VAI2" s="103"/>
      <c r="VAJ2" s="103"/>
      <c r="VAK2" s="103"/>
      <c r="VAL2" s="103"/>
      <c r="VAM2" s="103"/>
      <c r="VAN2" s="103"/>
      <c r="VAO2" s="103"/>
      <c r="VAP2" s="103"/>
      <c r="VAQ2" s="103"/>
      <c r="VAR2" s="103"/>
      <c r="VAS2" s="103"/>
      <c r="VAT2" s="103"/>
      <c r="VAU2" s="103"/>
      <c r="VAV2" s="103"/>
      <c r="VAW2" s="103"/>
      <c r="VAX2" s="103"/>
      <c r="VAY2" s="103"/>
      <c r="VAZ2" s="103"/>
      <c r="VBA2" s="103"/>
      <c r="VBB2" s="103"/>
      <c r="VBC2" s="103"/>
      <c r="VBD2" s="103"/>
      <c r="VBE2" s="103"/>
      <c r="VBF2" s="103"/>
      <c r="VBG2" s="103"/>
      <c r="VBH2" s="103"/>
      <c r="VBI2" s="103"/>
      <c r="VBJ2" s="103"/>
      <c r="VBK2" s="103"/>
      <c r="VBL2" s="103"/>
      <c r="VBM2" s="103"/>
      <c r="VBN2" s="103"/>
      <c r="VBO2" s="103"/>
      <c r="VBP2" s="103"/>
      <c r="VBQ2" s="103"/>
      <c r="VBR2" s="103"/>
      <c r="VBS2" s="103"/>
      <c r="VBT2" s="103"/>
      <c r="VBU2" s="103"/>
      <c r="VBV2" s="103"/>
      <c r="VBW2" s="103"/>
      <c r="VBX2" s="103"/>
      <c r="VBY2" s="103"/>
      <c r="VBZ2" s="103"/>
      <c r="VCA2" s="103"/>
      <c r="VCB2" s="103"/>
      <c r="VCC2" s="103"/>
      <c r="VCD2" s="103"/>
      <c r="VCE2" s="103"/>
      <c r="VCF2" s="103"/>
      <c r="VCG2" s="103"/>
      <c r="VCH2" s="103"/>
      <c r="VCI2" s="103"/>
      <c r="VCJ2" s="103"/>
      <c r="VCK2" s="103"/>
      <c r="VCL2" s="103"/>
      <c r="VCM2" s="103"/>
      <c r="VCN2" s="103"/>
      <c r="VCO2" s="103"/>
      <c r="VCP2" s="103"/>
      <c r="VCQ2" s="103"/>
      <c r="VCR2" s="103"/>
      <c r="VCS2" s="103"/>
      <c r="VCT2" s="103"/>
      <c r="VCU2" s="103"/>
      <c r="VCV2" s="103"/>
      <c r="VCW2" s="103"/>
      <c r="VCX2" s="103"/>
      <c r="VCY2" s="103"/>
      <c r="VCZ2" s="103"/>
      <c r="VDA2" s="103"/>
      <c r="VDB2" s="103"/>
      <c r="VDC2" s="103"/>
      <c r="VDD2" s="103"/>
      <c r="VDE2" s="103"/>
      <c r="VDF2" s="103"/>
      <c r="VDG2" s="103"/>
      <c r="VDH2" s="103"/>
      <c r="VDI2" s="103"/>
      <c r="VDJ2" s="103"/>
      <c r="VDK2" s="103"/>
      <c r="VDL2" s="103"/>
      <c r="VDM2" s="103"/>
      <c r="VDN2" s="103"/>
      <c r="VDO2" s="103"/>
      <c r="VDP2" s="103"/>
      <c r="VDQ2" s="103"/>
      <c r="VDR2" s="103"/>
      <c r="VDS2" s="103"/>
      <c r="VDT2" s="103"/>
      <c r="VDU2" s="103"/>
      <c r="VDV2" s="103"/>
      <c r="VDW2" s="103"/>
      <c r="VDX2" s="103"/>
      <c r="VDY2" s="103"/>
      <c r="VDZ2" s="103"/>
      <c r="VEA2" s="103"/>
      <c r="VEB2" s="103"/>
      <c r="VEC2" s="103"/>
      <c r="VED2" s="103"/>
      <c r="VEE2" s="103"/>
      <c r="VEF2" s="103"/>
      <c r="VEG2" s="103"/>
      <c r="VEH2" s="103"/>
      <c r="VEI2" s="103"/>
      <c r="VEJ2" s="103"/>
      <c r="VEK2" s="103"/>
      <c r="VEL2" s="103"/>
      <c r="VEM2" s="103"/>
      <c r="VEN2" s="103"/>
      <c r="VEO2" s="103"/>
      <c r="VEP2" s="103"/>
      <c r="VEQ2" s="103"/>
      <c r="VER2" s="103"/>
      <c r="VES2" s="103"/>
      <c r="VET2" s="103"/>
      <c r="VEU2" s="103"/>
      <c r="VEV2" s="103"/>
      <c r="VEW2" s="103"/>
      <c r="VEX2" s="103"/>
      <c r="VEY2" s="103"/>
      <c r="VEZ2" s="103"/>
      <c r="VFA2" s="103"/>
      <c r="VFB2" s="103"/>
      <c r="VFC2" s="103"/>
      <c r="VFD2" s="103"/>
      <c r="VFE2" s="103"/>
      <c r="VFF2" s="103"/>
      <c r="VFG2" s="103"/>
      <c r="VFH2" s="103"/>
      <c r="VFI2" s="103"/>
      <c r="VFJ2" s="103"/>
      <c r="VFK2" s="103"/>
      <c r="VFL2" s="103"/>
      <c r="VFM2" s="103"/>
      <c r="VFN2" s="103"/>
      <c r="VFO2" s="103"/>
      <c r="VFP2" s="103"/>
      <c r="VFQ2" s="103"/>
      <c r="VFR2" s="103"/>
      <c r="VFS2" s="103"/>
      <c r="VFT2" s="103"/>
      <c r="VFU2" s="103"/>
      <c r="VFV2" s="103"/>
      <c r="VFW2" s="103"/>
      <c r="VFX2" s="103"/>
      <c r="VFY2" s="103"/>
      <c r="VFZ2" s="103"/>
      <c r="VGA2" s="103"/>
      <c r="VGB2" s="103"/>
      <c r="VGC2" s="103"/>
      <c r="VGD2" s="103"/>
      <c r="VGE2" s="103"/>
      <c r="VGF2" s="103"/>
      <c r="VGG2" s="103"/>
      <c r="VGH2" s="103"/>
      <c r="VGI2" s="103"/>
      <c r="VGJ2" s="103"/>
      <c r="VGK2" s="103"/>
      <c r="VGL2" s="103"/>
      <c r="VGM2" s="103"/>
      <c r="VGN2" s="103"/>
      <c r="VGO2" s="103"/>
      <c r="VGP2" s="103"/>
      <c r="VGQ2" s="103"/>
      <c r="VGR2" s="103"/>
      <c r="VGS2" s="103"/>
      <c r="VGT2" s="103"/>
      <c r="VGU2" s="103"/>
      <c r="VGV2" s="103"/>
      <c r="VGW2" s="103"/>
      <c r="VGX2" s="103"/>
      <c r="VGY2" s="103"/>
      <c r="VGZ2" s="103"/>
      <c r="VHA2" s="103"/>
      <c r="VHB2" s="103"/>
      <c r="VHC2" s="103"/>
      <c r="VHD2" s="103"/>
      <c r="VHE2" s="103"/>
      <c r="VHF2" s="103"/>
      <c r="VHG2" s="103"/>
      <c r="VHH2" s="103"/>
      <c r="VHI2" s="103"/>
      <c r="VHJ2" s="103"/>
      <c r="VHK2" s="103"/>
      <c r="VHL2" s="103"/>
      <c r="VHM2" s="103"/>
      <c r="VHN2" s="103"/>
      <c r="VHO2" s="103"/>
      <c r="VHP2" s="103"/>
      <c r="VHQ2" s="103"/>
      <c r="VHR2" s="103"/>
      <c r="VHS2" s="103"/>
      <c r="VHT2" s="103"/>
      <c r="VHU2" s="103"/>
      <c r="VHV2" s="103"/>
      <c r="VHW2" s="103"/>
      <c r="VHX2" s="103"/>
      <c r="VHY2" s="103"/>
      <c r="VHZ2" s="103"/>
      <c r="VIA2" s="103"/>
      <c r="VIB2" s="103"/>
      <c r="VIC2" s="103"/>
      <c r="VID2" s="103"/>
      <c r="VIE2" s="103"/>
      <c r="VIF2" s="103"/>
      <c r="VIG2" s="103"/>
      <c r="VIH2" s="103"/>
      <c r="VII2" s="103"/>
      <c r="VIJ2" s="103"/>
      <c r="VIK2" s="103"/>
      <c r="VIL2" s="103"/>
      <c r="VIM2" s="103"/>
      <c r="VIN2" s="103"/>
      <c r="VIO2" s="103"/>
      <c r="VIP2" s="103"/>
      <c r="VIQ2" s="103"/>
      <c r="VIR2" s="103"/>
      <c r="VIS2" s="103"/>
      <c r="VIT2" s="103"/>
      <c r="VIU2" s="103"/>
      <c r="VIV2" s="103"/>
      <c r="VIW2" s="103"/>
      <c r="VIX2" s="103"/>
      <c r="VIY2" s="103"/>
      <c r="VIZ2" s="103"/>
      <c r="VJA2" s="103"/>
      <c r="VJB2" s="103"/>
      <c r="VJC2" s="103"/>
      <c r="VJD2" s="103"/>
      <c r="VJE2" s="103"/>
      <c r="VJF2" s="103"/>
      <c r="VJG2" s="103"/>
      <c r="VJH2" s="103"/>
      <c r="VJI2" s="103"/>
      <c r="VJJ2" s="103"/>
      <c r="VJK2" s="103"/>
      <c r="VJL2" s="103"/>
      <c r="VJM2" s="103"/>
      <c r="VJN2" s="103"/>
      <c r="VJO2" s="103"/>
      <c r="VJP2" s="103"/>
      <c r="VJQ2" s="103"/>
      <c r="VJR2" s="103"/>
      <c r="VJS2" s="103"/>
      <c r="VJT2" s="103"/>
      <c r="VJU2" s="103"/>
      <c r="VJV2" s="103"/>
      <c r="VJW2" s="103"/>
      <c r="VJX2" s="103"/>
      <c r="VJY2" s="103"/>
      <c r="VJZ2" s="103"/>
      <c r="VKA2" s="103"/>
      <c r="VKB2" s="103"/>
      <c r="VKC2" s="103"/>
      <c r="VKD2" s="103"/>
      <c r="VKE2" s="103"/>
      <c r="VKF2" s="103"/>
      <c r="VKG2" s="103"/>
      <c r="VKH2" s="103"/>
      <c r="VKI2" s="103"/>
      <c r="VKJ2" s="103"/>
      <c r="VKK2" s="103"/>
      <c r="VKL2" s="103"/>
      <c r="VKM2" s="103"/>
      <c r="VKN2" s="103"/>
      <c r="VKO2" s="103"/>
      <c r="VKP2" s="103"/>
      <c r="VKQ2" s="103"/>
      <c r="VKR2" s="103"/>
      <c r="VKS2" s="103"/>
      <c r="VKT2" s="103"/>
      <c r="VKU2" s="103"/>
      <c r="VKV2" s="103"/>
      <c r="VKW2" s="103"/>
      <c r="VKX2" s="103"/>
      <c r="VKY2" s="103"/>
      <c r="VKZ2" s="103"/>
      <c r="VLA2" s="103"/>
      <c r="VLB2" s="103"/>
      <c r="VLC2" s="103"/>
      <c r="VLD2" s="103"/>
      <c r="VLE2" s="103"/>
      <c r="VLF2" s="103"/>
      <c r="VLG2" s="103"/>
      <c r="VLH2" s="103"/>
      <c r="VLI2" s="103"/>
      <c r="VLJ2" s="103"/>
      <c r="VLK2" s="103"/>
      <c r="VLL2" s="103"/>
      <c r="VLM2" s="103"/>
      <c r="VLN2" s="103"/>
      <c r="VLO2" s="103"/>
      <c r="VLP2" s="103"/>
      <c r="VLQ2" s="103"/>
      <c r="VLR2" s="103"/>
      <c r="VLS2" s="103"/>
      <c r="VLT2" s="103"/>
      <c r="VLU2" s="103"/>
      <c r="VLV2" s="103"/>
      <c r="VLW2" s="103"/>
      <c r="VLX2" s="103"/>
      <c r="VLY2" s="103"/>
      <c r="VLZ2" s="103"/>
      <c r="VMA2" s="103"/>
      <c r="VMB2" s="103"/>
      <c r="VMC2" s="103"/>
      <c r="VMD2" s="103"/>
      <c r="VME2" s="103"/>
      <c r="VMF2" s="103"/>
      <c r="VMG2" s="103"/>
      <c r="VMH2" s="103"/>
      <c r="VMI2" s="103"/>
      <c r="VMJ2" s="103"/>
      <c r="VMK2" s="103"/>
      <c r="VML2" s="103"/>
      <c r="VMM2" s="103"/>
      <c r="VMN2" s="103"/>
      <c r="VMO2" s="103"/>
      <c r="VMP2" s="103"/>
      <c r="VMQ2" s="103"/>
      <c r="VMR2" s="103"/>
      <c r="VMS2" s="103"/>
      <c r="VMT2" s="103"/>
      <c r="VMU2" s="103"/>
      <c r="VMV2" s="103"/>
      <c r="VMW2" s="103"/>
      <c r="VMX2" s="103"/>
      <c r="VMY2" s="103"/>
      <c r="VMZ2" s="103"/>
      <c r="VNA2" s="103"/>
      <c r="VNB2" s="103"/>
      <c r="VNC2" s="103"/>
      <c r="VND2" s="103"/>
      <c r="VNE2" s="103"/>
      <c r="VNF2" s="103"/>
      <c r="VNG2" s="103"/>
      <c r="VNH2" s="103"/>
      <c r="VNI2" s="103"/>
      <c r="VNJ2" s="103"/>
      <c r="VNK2" s="103"/>
      <c r="VNL2" s="103"/>
      <c r="VNM2" s="103"/>
      <c r="VNN2" s="103"/>
      <c r="VNO2" s="103"/>
      <c r="VNP2" s="103"/>
      <c r="VNQ2" s="103"/>
      <c r="VNR2" s="103"/>
      <c r="VNS2" s="103"/>
      <c r="VNT2" s="103"/>
      <c r="VNU2" s="103"/>
      <c r="VNV2" s="103"/>
      <c r="VNW2" s="103"/>
      <c r="VNX2" s="103"/>
      <c r="VNY2" s="103"/>
      <c r="VNZ2" s="103"/>
      <c r="VOA2" s="103"/>
      <c r="VOB2" s="103"/>
      <c r="VOC2" s="103"/>
      <c r="VOD2" s="103"/>
      <c r="VOE2" s="103"/>
      <c r="VOF2" s="103"/>
      <c r="VOG2" s="103"/>
      <c r="VOH2" s="103"/>
      <c r="VOI2" s="103"/>
      <c r="VOJ2" s="103"/>
      <c r="VOK2" s="103"/>
      <c r="VOL2" s="103"/>
      <c r="VOM2" s="103"/>
      <c r="VON2" s="103"/>
      <c r="VOO2" s="103"/>
      <c r="VOP2" s="103"/>
      <c r="VOQ2" s="103"/>
      <c r="VOR2" s="103"/>
      <c r="VOS2" s="103"/>
      <c r="VOT2" s="103"/>
      <c r="VOU2" s="103"/>
      <c r="VOV2" s="103"/>
      <c r="VOW2" s="103"/>
      <c r="VOX2" s="103"/>
      <c r="VOY2" s="103"/>
      <c r="VOZ2" s="103"/>
      <c r="VPA2" s="103"/>
      <c r="VPB2" s="103"/>
      <c r="VPC2" s="103"/>
      <c r="VPD2" s="103"/>
      <c r="VPE2" s="103"/>
      <c r="VPF2" s="103"/>
      <c r="VPG2" s="103"/>
      <c r="VPH2" s="103"/>
      <c r="VPI2" s="103"/>
      <c r="VPJ2" s="103"/>
      <c r="VPK2" s="103"/>
      <c r="VPL2" s="103"/>
      <c r="VPM2" s="103"/>
      <c r="VPN2" s="103"/>
      <c r="VPO2" s="103"/>
      <c r="VPP2" s="103"/>
      <c r="VPQ2" s="103"/>
      <c r="VPR2" s="103"/>
      <c r="VPS2" s="103"/>
      <c r="VPT2" s="103"/>
      <c r="VPU2" s="103"/>
      <c r="VPV2" s="103"/>
      <c r="VPW2" s="103"/>
      <c r="VPX2" s="103"/>
      <c r="VPY2" s="103"/>
      <c r="VPZ2" s="103"/>
      <c r="VQA2" s="103"/>
      <c r="VQB2" s="103"/>
      <c r="VQC2" s="103"/>
      <c r="VQD2" s="103"/>
      <c r="VQE2" s="103"/>
      <c r="VQF2" s="103"/>
      <c r="VQG2" s="103"/>
      <c r="VQH2" s="103"/>
      <c r="VQI2" s="103"/>
      <c r="VQJ2" s="103"/>
      <c r="VQK2" s="103"/>
      <c r="VQL2" s="103"/>
      <c r="VQM2" s="103"/>
      <c r="VQN2" s="103"/>
      <c r="VQO2" s="103"/>
      <c r="VQP2" s="103"/>
      <c r="VQQ2" s="103"/>
      <c r="VQR2" s="103"/>
      <c r="VQS2" s="103"/>
      <c r="VQT2" s="103"/>
      <c r="VQU2" s="103"/>
      <c r="VQV2" s="103"/>
      <c r="VQW2" s="103"/>
      <c r="VQX2" s="103"/>
      <c r="VQY2" s="103"/>
      <c r="VQZ2" s="103"/>
      <c r="VRA2" s="103"/>
      <c r="VRB2" s="103"/>
      <c r="VRC2" s="103"/>
      <c r="VRD2" s="103"/>
      <c r="VRE2" s="103"/>
      <c r="VRF2" s="103"/>
      <c r="VRG2" s="103"/>
      <c r="VRH2" s="103"/>
      <c r="VRI2" s="103"/>
      <c r="VRJ2" s="103"/>
      <c r="VRK2" s="103"/>
      <c r="VRL2" s="103"/>
      <c r="VRM2" s="103"/>
      <c r="VRN2" s="103"/>
      <c r="VRO2" s="103"/>
      <c r="VRP2" s="103"/>
      <c r="VRQ2" s="103"/>
      <c r="VRR2" s="103"/>
      <c r="VRS2" s="103"/>
      <c r="VRT2" s="103"/>
      <c r="VRU2" s="103"/>
      <c r="VRV2" s="103"/>
      <c r="VRW2" s="103"/>
      <c r="VRX2" s="103"/>
      <c r="VRY2" s="103"/>
      <c r="VRZ2" s="103"/>
      <c r="VSA2" s="103"/>
      <c r="VSB2" s="103"/>
      <c r="VSC2" s="103"/>
      <c r="VSD2" s="103"/>
      <c r="VSE2" s="103"/>
      <c r="VSF2" s="103"/>
      <c r="VSG2" s="103"/>
      <c r="VSH2" s="103"/>
      <c r="VSI2" s="103"/>
      <c r="VSJ2" s="103"/>
      <c r="VSK2" s="103"/>
      <c r="VSL2" s="103"/>
      <c r="VSM2" s="103"/>
      <c r="VSN2" s="103"/>
      <c r="VSO2" s="103"/>
      <c r="VSP2" s="103"/>
      <c r="VSQ2" s="103"/>
      <c r="VSR2" s="103"/>
      <c r="VSS2" s="103"/>
      <c r="VST2" s="103"/>
      <c r="VSU2" s="103"/>
      <c r="VSV2" s="103"/>
      <c r="VSW2" s="103"/>
      <c r="VSX2" s="103"/>
      <c r="VSY2" s="103"/>
      <c r="VSZ2" s="103"/>
      <c r="VTA2" s="103"/>
      <c r="VTB2" s="103"/>
      <c r="VTC2" s="103"/>
      <c r="VTD2" s="103"/>
      <c r="VTE2" s="103"/>
      <c r="VTF2" s="103"/>
      <c r="VTG2" s="103"/>
      <c r="VTH2" s="103"/>
      <c r="VTI2" s="103"/>
      <c r="VTJ2" s="103"/>
      <c r="VTK2" s="103"/>
      <c r="VTL2" s="103"/>
      <c r="VTM2" s="103"/>
      <c r="VTN2" s="103"/>
      <c r="VTO2" s="103"/>
      <c r="VTP2" s="103"/>
      <c r="VTQ2" s="103"/>
      <c r="VTR2" s="103"/>
      <c r="VTS2" s="103"/>
      <c r="VTT2" s="103"/>
      <c r="VTU2" s="103"/>
      <c r="VTV2" s="103"/>
      <c r="VTW2" s="103"/>
      <c r="VTX2" s="103"/>
      <c r="VTY2" s="103"/>
      <c r="VTZ2" s="103"/>
      <c r="VUA2" s="103"/>
      <c r="VUB2" s="103"/>
      <c r="VUC2" s="103"/>
      <c r="VUD2" s="103"/>
      <c r="VUE2" s="103"/>
      <c r="VUF2" s="103"/>
      <c r="VUG2" s="103"/>
      <c r="VUH2" s="103"/>
      <c r="VUI2" s="103"/>
      <c r="VUJ2" s="103"/>
      <c r="VUK2" s="103"/>
      <c r="VUL2" s="103"/>
      <c r="VUM2" s="103"/>
      <c r="VUN2" s="103"/>
      <c r="VUO2" s="103"/>
      <c r="VUP2" s="103"/>
      <c r="VUQ2" s="103"/>
      <c r="VUR2" s="103"/>
      <c r="VUS2" s="103"/>
      <c r="VUT2" s="103"/>
      <c r="VUU2" s="103"/>
      <c r="VUV2" s="103"/>
      <c r="VUW2" s="103"/>
      <c r="VUX2" s="103"/>
      <c r="VUY2" s="103"/>
      <c r="VUZ2" s="103"/>
      <c r="VVA2" s="103"/>
      <c r="VVB2" s="103"/>
      <c r="VVC2" s="103"/>
      <c r="VVD2" s="103"/>
      <c r="VVE2" s="103"/>
      <c r="VVF2" s="103"/>
      <c r="VVG2" s="103"/>
      <c r="VVH2" s="103"/>
      <c r="VVI2" s="103"/>
      <c r="VVJ2" s="103"/>
      <c r="VVK2" s="103"/>
      <c r="VVL2" s="103"/>
      <c r="VVM2" s="103"/>
      <c r="VVN2" s="103"/>
      <c r="VVO2" s="103"/>
      <c r="VVP2" s="103"/>
      <c r="VVQ2" s="103"/>
      <c r="VVR2" s="103"/>
      <c r="VVS2" s="103"/>
      <c r="VVT2" s="103"/>
      <c r="VVU2" s="103"/>
      <c r="VVV2" s="103"/>
      <c r="VVW2" s="103"/>
      <c r="VVX2" s="103"/>
      <c r="VVY2" s="103"/>
      <c r="VVZ2" s="103"/>
      <c r="VWA2" s="103"/>
      <c r="VWB2" s="103"/>
      <c r="VWC2" s="103"/>
      <c r="VWD2" s="103"/>
      <c r="VWE2" s="103"/>
      <c r="VWF2" s="103"/>
      <c r="VWG2" s="103"/>
      <c r="VWH2" s="103"/>
      <c r="VWI2" s="103"/>
      <c r="VWJ2" s="103"/>
      <c r="VWK2" s="103"/>
      <c r="VWL2" s="103"/>
      <c r="VWM2" s="103"/>
      <c r="VWN2" s="103"/>
      <c r="VWO2" s="103"/>
      <c r="VWP2" s="103"/>
      <c r="VWQ2" s="103"/>
      <c r="VWR2" s="103"/>
      <c r="VWS2" s="103"/>
      <c r="VWT2" s="103"/>
      <c r="VWU2" s="103"/>
      <c r="VWV2" s="103"/>
      <c r="VWW2" s="103"/>
      <c r="VWX2" s="103"/>
      <c r="VWY2" s="103"/>
      <c r="VWZ2" s="103"/>
      <c r="VXA2" s="103"/>
      <c r="VXB2" s="103"/>
      <c r="VXC2" s="103"/>
      <c r="VXD2" s="103"/>
      <c r="VXE2" s="103"/>
      <c r="VXF2" s="103"/>
      <c r="VXG2" s="103"/>
      <c r="VXH2" s="103"/>
      <c r="VXI2" s="103"/>
      <c r="VXJ2" s="103"/>
      <c r="VXK2" s="103"/>
      <c r="VXL2" s="103"/>
      <c r="VXM2" s="103"/>
      <c r="VXN2" s="103"/>
      <c r="VXO2" s="103"/>
      <c r="VXP2" s="103"/>
      <c r="VXQ2" s="103"/>
      <c r="VXR2" s="103"/>
      <c r="VXS2" s="103"/>
      <c r="VXT2" s="103"/>
      <c r="VXU2" s="103"/>
      <c r="VXV2" s="103"/>
      <c r="VXW2" s="103"/>
      <c r="VXX2" s="103"/>
      <c r="VXY2" s="103"/>
      <c r="VXZ2" s="103"/>
      <c r="VYA2" s="103"/>
      <c r="VYB2" s="103"/>
      <c r="VYC2" s="103"/>
      <c r="VYD2" s="103"/>
      <c r="VYE2" s="103"/>
      <c r="VYF2" s="103"/>
      <c r="VYG2" s="103"/>
      <c r="VYH2" s="103"/>
      <c r="VYI2" s="103"/>
      <c r="VYJ2" s="103"/>
      <c r="VYK2" s="103"/>
      <c r="VYL2" s="103"/>
      <c r="VYM2" s="103"/>
      <c r="VYN2" s="103"/>
      <c r="VYO2" s="103"/>
      <c r="VYP2" s="103"/>
      <c r="VYQ2" s="103"/>
      <c r="VYR2" s="103"/>
      <c r="VYS2" s="103"/>
      <c r="VYT2" s="103"/>
      <c r="VYU2" s="103"/>
      <c r="VYV2" s="103"/>
      <c r="VYW2" s="103"/>
      <c r="VYX2" s="103"/>
      <c r="VYY2" s="103"/>
      <c r="VYZ2" s="103"/>
      <c r="VZA2" s="103"/>
      <c r="VZB2" s="103"/>
      <c r="VZC2" s="103"/>
      <c r="VZD2" s="103"/>
      <c r="VZE2" s="103"/>
      <c r="VZF2" s="103"/>
      <c r="VZG2" s="103"/>
      <c r="VZH2" s="103"/>
      <c r="VZI2" s="103"/>
      <c r="VZJ2" s="103"/>
      <c r="VZK2" s="103"/>
      <c r="VZL2" s="103"/>
      <c r="VZM2" s="103"/>
      <c r="VZN2" s="103"/>
      <c r="VZO2" s="103"/>
      <c r="VZP2" s="103"/>
      <c r="VZQ2" s="103"/>
      <c r="VZR2" s="103"/>
      <c r="VZS2" s="103"/>
      <c r="VZT2" s="103"/>
      <c r="VZU2" s="103"/>
      <c r="VZV2" s="103"/>
      <c r="VZW2" s="103"/>
      <c r="VZX2" s="103"/>
      <c r="VZY2" s="103"/>
      <c r="VZZ2" s="103"/>
      <c r="WAA2" s="103"/>
      <c r="WAB2" s="103"/>
      <c r="WAC2" s="103"/>
      <c r="WAD2" s="103"/>
      <c r="WAE2" s="103"/>
      <c r="WAF2" s="103"/>
      <c r="WAG2" s="103"/>
      <c r="WAH2" s="103"/>
      <c r="WAI2" s="103"/>
      <c r="WAJ2" s="103"/>
      <c r="WAK2" s="103"/>
      <c r="WAL2" s="103"/>
      <c r="WAM2" s="103"/>
      <c r="WAN2" s="103"/>
      <c r="WAO2" s="103"/>
      <c r="WAP2" s="103"/>
      <c r="WAQ2" s="103"/>
      <c r="WAR2" s="103"/>
      <c r="WAS2" s="103"/>
      <c r="WAT2" s="103"/>
      <c r="WAU2" s="103"/>
      <c r="WAV2" s="103"/>
      <c r="WAW2" s="103"/>
      <c r="WAX2" s="103"/>
      <c r="WAY2" s="103"/>
      <c r="WAZ2" s="103"/>
      <c r="WBA2" s="103"/>
      <c r="WBB2" s="103"/>
      <c r="WBC2" s="103"/>
      <c r="WBD2" s="103"/>
      <c r="WBE2" s="103"/>
      <c r="WBF2" s="103"/>
      <c r="WBG2" s="103"/>
      <c r="WBH2" s="103"/>
      <c r="WBI2" s="103"/>
      <c r="WBJ2" s="103"/>
      <c r="WBK2" s="103"/>
      <c r="WBL2" s="103"/>
      <c r="WBM2" s="103"/>
      <c r="WBN2" s="103"/>
      <c r="WBO2" s="103"/>
      <c r="WBP2" s="103"/>
      <c r="WBQ2" s="103"/>
      <c r="WBR2" s="103"/>
      <c r="WBS2" s="103"/>
      <c r="WBT2" s="103"/>
      <c r="WBU2" s="103"/>
      <c r="WBV2" s="103"/>
      <c r="WBW2" s="103"/>
      <c r="WBX2" s="103"/>
      <c r="WBY2" s="103"/>
      <c r="WBZ2" s="103"/>
      <c r="WCA2" s="103"/>
      <c r="WCB2" s="103"/>
      <c r="WCC2" s="103"/>
      <c r="WCD2" s="103"/>
      <c r="WCE2" s="103"/>
      <c r="WCF2" s="103"/>
      <c r="WCG2" s="103"/>
      <c r="WCH2" s="103"/>
      <c r="WCI2" s="103"/>
      <c r="WCJ2" s="103"/>
      <c r="WCK2" s="103"/>
      <c r="WCL2" s="103"/>
      <c r="WCM2" s="103"/>
      <c r="WCN2" s="103"/>
      <c r="WCO2" s="103"/>
      <c r="WCP2" s="103"/>
      <c r="WCQ2" s="103"/>
      <c r="WCR2" s="103"/>
      <c r="WCS2" s="103"/>
      <c r="WCT2" s="103"/>
      <c r="WCU2" s="103"/>
      <c r="WCV2" s="103"/>
      <c r="WCW2" s="103"/>
      <c r="WCX2" s="103"/>
      <c r="WCY2" s="103"/>
      <c r="WCZ2" s="103"/>
      <c r="WDA2" s="103"/>
      <c r="WDB2" s="103"/>
      <c r="WDC2" s="103"/>
      <c r="WDD2" s="103"/>
      <c r="WDE2" s="103"/>
      <c r="WDF2" s="103"/>
      <c r="WDG2" s="103"/>
      <c r="WDH2" s="103"/>
      <c r="WDI2" s="103"/>
      <c r="WDJ2" s="103"/>
      <c r="WDK2" s="103"/>
      <c r="WDL2" s="103"/>
      <c r="WDM2" s="103"/>
      <c r="WDN2" s="103"/>
      <c r="WDO2" s="103"/>
      <c r="WDP2" s="103"/>
      <c r="WDQ2" s="103"/>
      <c r="WDR2" s="103"/>
      <c r="WDS2" s="103"/>
      <c r="WDT2" s="103"/>
      <c r="WDU2" s="103"/>
      <c r="WDV2" s="103"/>
      <c r="WDW2" s="103"/>
      <c r="WDX2" s="103"/>
      <c r="WDY2" s="103"/>
      <c r="WDZ2" s="103"/>
      <c r="WEA2" s="103"/>
      <c r="WEB2" s="103"/>
      <c r="WEC2" s="103"/>
      <c r="WED2" s="103"/>
      <c r="WEE2" s="103"/>
      <c r="WEF2" s="103"/>
      <c r="WEG2" s="103"/>
      <c r="WEH2" s="103"/>
      <c r="WEI2" s="103"/>
      <c r="WEJ2" s="103"/>
      <c r="WEK2" s="103"/>
      <c r="WEL2" s="103"/>
      <c r="WEM2" s="103"/>
      <c r="WEN2" s="103"/>
      <c r="WEO2" s="103"/>
      <c r="WEP2" s="103"/>
      <c r="WEQ2" s="103"/>
      <c r="WER2" s="103"/>
      <c r="WES2" s="103"/>
      <c r="WET2" s="103"/>
      <c r="WEU2" s="103"/>
      <c r="WEV2" s="103"/>
      <c r="WEW2" s="103"/>
      <c r="WEX2" s="103"/>
      <c r="WEY2" s="103"/>
      <c r="WEZ2" s="103"/>
      <c r="WFA2" s="103"/>
      <c r="WFB2" s="103"/>
      <c r="WFC2" s="103"/>
      <c r="WFD2" s="103"/>
      <c r="WFE2" s="103"/>
      <c r="WFF2" s="103"/>
      <c r="WFG2" s="103"/>
      <c r="WFH2" s="103"/>
      <c r="WFI2" s="103"/>
      <c r="WFJ2" s="103"/>
      <c r="WFK2" s="103"/>
      <c r="WFL2" s="103"/>
      <c r="WFM2" s="103"/>
      <c r="WFN2" s="103"/>
      <c r="WFO2" s="103"/>
      <c r="WFP2" s="103"/>
      <c r="WFQ2" s="103"/>
      <c r="WFR2" s="103"/>
      <c r="WFS2" s="103"/>
      <c r="WFT2" s="103"/>
      <c r="WFU2" s="103"/>
      <c r="WFV2" s="103"/>
      <c r="WFW2" s="103"/>
      <c r="WFX2" s="103"/>
      <c r="WFY2" s="103"/>
      <c r="WFZ2" s="103"/>
      <c r="WGA2" s="103"/>
      <c r="WGB2" s="103"/>
      <c r="WGC2" s="103"/>
      <c r="WGD2" s="103"/>
      <c r="WGE2" s="103"/>
      <c r="WGF2" s="103"/>
      <c r="WGG2" s="103"/>
      <c r="WGH2" s="103"/>
      <c r="WGI2" s="103"/>
      <c r="WGJ2" s="103"/>
      <c r="WGK2" s="103"/>
      <c r="WGL2" s="103"/>
      <c r="WGM2" s="103"/>
      <c r="WGN2" s="103"/>
      <c r="WGO2" s="103"/>
      <c r="WGP2" s="103"/>
      <c r="WGQ2" s="103"/>
      <c r="WGR2" s="103"/>
      <c r="WGS2" s="103"/>
      <c r="WGT2" s="103"/>
      <c r="WGU2" s="103"/>
      <c r="WGV2" s="103"/>
      <c r="WGW2" s="103"/>
      <c r="WGX2" s="103"/>
      <c r="WGY2" s="103"/>
      <c r="WGZ2" s="103"/>
      <c r="WHA2" s="103"/>
      <c r="WHB2" s="103"/>
      <c r="WHC2" s="103"/>
      <c r="WHD2" s="103"/>
      <c r="WHE2" s="103"/>
      <c r="WHF2" s="103"/>
      <c r="WHG2" s="103"/>
      <c r="WHH2" s="103"/>
      <c r="WHI2" s="103"/>
      <c r="WHJ2" s="103"/>
      <c r="WHK2" s="103"/>
      <c r="WHL2" s="103"/>
      <c r="WHM2" s="103"/>
      <c r="WHN2" s="103"/>
      <c r="WHO2" s="103"/>
      <c r="WHP2" s="103"/>
      <c r="WHQ2" s="103"/>
      <c r="WHR2" s="103"/>
      <c r="WHS2" s="103"/>
      <c r="WHT2" s="103"/>
      <c r="WHU2" s="103"/>
      <c r="WHV2" s="103"/>
      <c r="WHW2" s="103"/>
      <c r="WHX2" s="103"/>
      <c r="WHY2" s="103"/>
      <c r="WHZ2" s="103"/>
      <c r="WIA2" s="103"/>
      <c r="WIB2" s="103"/>
      <c r="WIC2" s="103"/>
      <c r="WID2" s="103"/>
      <c r="WIE2" s="103"/>
      <c r="WIF2" s="103"/>
      <c r="WIG2" s="103"/>
      <c r="WIH2" s="103"/>
      <c r="WII2" s="103"/>
      <c r="WIJ2" s="103"/>
      <c r="WIK2" s="103"/>
      <c r="WIL2" s="103"/>
      <c r="WIM2" s="103"/>
      <c r="WIN2" s="103"/>
      <c r="WIO2" s="103"/>
      <c r="WIP2" s="103"/>
      <c r="WIQ2" s="103"/>
      <c r="WIR2" s="103"/>
      <c r="WIS2" s="103"/>
      <c r="WIT2" s="103"/>
      <c r="WIU2" s="103"/>
      <c r="WIV2" s="103"/>
      <c r="WIW2" s="103"/>
      <c r="WIX2" s="103"/>
      <c r="WIY2" s="103"/>
      <c r="WIZ2" s="103"/>
      <c r="WJA2" s="103"/>
      <c r="WJB2" s="103"/>
      <c r="WJC2" s="103"/>
      <c r="WJD2" s="103"/>
      <c r="WJE2" s="103"/>
      <c r="WJF2" s="103"/>
      <c r="WJG2" s="103"/>
      <c r="WJH2" s="103"/>
      <c r="WJI2" s="103"/>
      <c r="WJJ2" s="103"/>
      <c r="WJK2" s="103"/>
      <c r="WJL2" s="103"/>
      <c r="WJM2" s="103"/>
      <c r="WJN2" s="103"/>
      <c r="WJO2" s="103"/>
      <c r="WJP2" s="103"/>
      <c r="WJQ2" s="103"/>
      <c r="WJR2" s="103"/>
      <c r="WJS2" s="103"/>
      <c r="WJT2" s="103"/>
      <c r="WJU2" s="103"/>
      <c r="WJV2" s="103"/>
      <c r="WJW2" s="103"/>
      <c r="WJX2" s="103"/>
      <c r="WJY2" s="103"/>
      <c r="WJZ2" s="103"/>
      <c r="WKA2" s="103"/>
      <c r="WKB2" s="103"/>
      <c r="WKC2" s="103"/>
      <c r="WKD2" s="103"/>
      <c r="WKE2" s="103"/>
      <c r="WKF2" s="103"/>
      <c r="WKG2" s="103"/>
      <c r="WKH2" s="103"/>
      <c r="WKI2" s="103"/>
      <c r="WKJ2" s="103"/>
      <c r="WKK2" s="103"/>
      <c r="WKL2" s="103"/>
      <c r="WKM2" s="103"/>
      <c r="WKN2" s="103"/>
      <c r="WKO2" s="103"/>
      <c r="WKP2" s="103"/>
      <c r="WKQ2" s="103"/>
      <c r="WKR2" s="103"/>
      <c r="WKS2" s="103"/>
      <c r="WKT2" s="103"/>
      <c r="WKU2" s="103"/>
      <c r="WKV2" s="103"/>
      <c r="WKW2" s="103"/>
      <c r="WKX2" s="103"/>
      <c r="WKY2" s="103"/>
      <c r="WKZ2" s="103"/>
      <c r="WLA2" s="103"/>
      <c r="WLB2" s="103"/>
      <c r="WLC2" s="103"/>
      <c r="WLD2" s="103"/>
      <c r="WLE2" s="103"/>
      <c r="WLF2" s="103"/>
      <c r="WLG2" s="103"/>
      <c r="WLH2" s="103"/>
      <c r="WLI2" s="103"/>
      <c r="WLJ2" s="103"/>
      <c r="WLK2" s="103"/>
      <c r="WLL2" s="103"/>
      <c r="WLM2" s="103"/>
      <c r="WLN2" s="103"/>
      <c r="WLO2" s="103"/>
      <c r="WLP2" s="103"/>
      <c r="WLQ2" s="103"/>
      <c r="WLR2" s="103"/>
      <c r="WLS2" s="103"/>
      <c r="WLT2" s="103"/>
      <c r="WLU2" s="103"/>
      <c r="WLV2" s="103"/>
      <c r="WLW2" s="103"/>
      <c r="WLX2" s="103"/>
      <c r="WLY2" s="103"/>
      <c r="WLZ2" s="103"/>
      <c r="WMA2" s="103"/>
      <c r="WMB2" s="103"/>
      <c r="WMC2" s="103"/>
      <c r="WMD2" s="103"/>
      <c r="WME2" s="103"/>
      <c r="WMF2" s="103"/>
      <c r="WMG2" s="103"/>
      <c r="WMH2" s="103"/>
      <c r="WMI2" s="103"/>
      <c r="WMJ2" s="103"/>
      <c r="WMK2" s="103"/>
      <c r="WML2" s="103"/>
      <c r="WMM2" s="103"/>
      <c r="WMN2" s="103"/>
      <c r="WMO2" s="103"/>
      <c r="WMP2" s="103"/>
      <c r="WMQ2" s="103"/>
      <c r="WMR2" s="103"/>
      <c r="WMS2" s="103"/>
      <c r="WMT2" s="103"/>
      <c r="WMU2" s="103"/>
      <c r="WMV2" s="103"/>
      <c r="WMW2" s="103"/>
      <c r="WMX2" s="103"/>
      <c r="WMY2" s="103"/>
      <c r="WMZ2" s="103"/>
      <c r="WNA2" s="103"/>
      <c r="WNB2" s="103"/>
      <c r="WNC2" s="103"/>
      <c r="WND2" s="103"/>
      <c r="WNE2" s="103"/>
      <c r="WNF2" s="103"/>
      <c r="WNG2" s="103"/>
      <c r="WNH2" s="103"/>
      <c r="WNI2" s="103"/>
      <c r="WNJ2" s="103"/>
      <c r="WNK2" s="103"/>
      <c r="WNL2" s="103"/>
      <c r="WNM2" s="103"/>
      <c r="WNN2" s="103"/>
      <c r="WNO2" s="103"/>
      <c r="WNP2" s="103"/>
      <c r="WNQ2" s="103"/>
      <c r="WNR2" s="103"/>
      <c r="WNS2" s="103"/>
      <c r="WNT2" s="103"/>
      <c r="WNU2" s="103"/>
      <c r="WNV2" s="103"/>
      <c r="WNW2" s="103"/>
      <c r="WNX2" s="103"/>
      <c r="WNY2" s="103"/>
      <c r="WNZ2" s="103"/>
      <c r="WOA2" s="103"/>
      <c r="WOB2" s="103"/>
      <c r="WOC2" s="103"/>
      <c r="WOD2" s="103"/>
      <c r="WOE2" s="103"/>
      <c r="WOF2" s="103"/>
      <c r="WOG2" s="103"/>
      <c r="WOH2" s="103"/>
      <c r="WOI2" s="103"/>
      <c r="WOJ2" s="103"/>
      <c r="WOK2" s="103"/>
      <c r="WOL2" s="103"/>
      <c r="WOM2" s="103"/>
      <c r="WON2" s="103"/>
      <c r="WOO2" s="103"/>
      <c r="WOP2" s="103"/>
      <c r="WOQ2" s="103"/>
      <c r="WOR2" s="103"/>
      <c r="WOS2" s="103"/>
      <c r="WOT2" s="103"/>
      <c r="WOU2" s="103"/>
      <c r="WOV2" s="103"/>
      <c r="WOW2" s="103"/>
      <c r="WOX2" s="103"/>
      <c r="WOY2" s="103"/>
      <c r="WOZ2" s="103"/>
      <c r="WPA2" s="103"/>
      <c r="WPB2" s="103"/>
      <c r="WPC2" s="103"/>
      <c r="WPD2" s="103"/>
      <c r="WPE2" s="103"/>
      <c r="WPF2" s="103"/>
      <c r="WPG2" s="103"/>
      <c r="WPH2" s="103"/>
      <c r="WPI2" s="103"/>
      <c r="WPJ2" s="103"/>
      <c r="WPK2" s="103"/>
      <c r="WPL2" s="103"/>
      <c r="WPM2" s="103"/>
      <c r="WPN2" s="103"/>
      <c r="WPO2" s="103"/>
      <c r="WPP2" s="103"/>
      <c r="WPQ2" s="103"/>
      <c r="WPR2" s="103"/>
      <c r="WPS2" s="103"/>
      <c r="WPT2" s="103"/>
      <c r="WPU2" s="103"/>
      <c r="WPV2" s="103"/>
      <c r="WPW2" s="103"/>
      <c r="WPX2" s="103"/>
      <c r="WPY2" s="103"/>
      <c r="WPZ2" s="103"/>
      <c r="WQA2" s="103"/>
      <c r="WQB2" s="103"/>
      <c r="WQC2" s="103"/>
      <c r="WQD2" s="103"/>
      <c r="WQE2" s="103"/>
      <c r="WQF2" s="103"/>
      <c r="WQG2" s="103"/>
      <c r="WQH2" s="103"/>
      <c r="WQI2" s="103"/>
      <c r="WQJ2" s="103"/>
      <c r="WQK2" s="103"/>
      <c r="WQL2" s="103"/>
      <c r="WQM2" s="103"/>
      <c r="WQN2" s="103"/>
      <c r="WQO2" s="103"/>
      <c r="WQP2" s="103"/>
      <c r="WQQ2" s="103"/>
      <c r="WQR2" s="103"/>
      <c r="WQS2" s="103"/>
      <c r="WQT2" s="103"/>
      <c r="WQU2" s="103"/>
      <c r="WQV2" s="103"/>
      <c r="WQW2" s="103"/>
      <c r="WQX2" s="103"/>
      <c r="WQY2" s="103"/>
      <c r="WQZ2" s="103"/>
      <c r="WRA2" s="103"/>
      <c r="WRB2" s="103"/>
      <c r="WRC2" s="103"/>
      <c r="WRD2" s="103"/>
      <c r="WRE2" s="103"/>
      <c r="WRF2" s="103"/>
      <c r="WRG2" s="103"/>
      <c r="WRH2" s="103"/>
      <c r="WRI2" s="103"/>
      <c r="WRJ2" s="103"/>
      <c r="WRK2" s="103"/>
      <c r="WRL2" s="103"/>
      <c r="WRM2" s="103"/>
      <c r="WRN2" s="103"/>
      <c r="WRO2" s="103"/>
      <c r="WRP2" s="103"/>
      <c r="WRQ2" s="103"/>
      <c r="WRR2" s="103"/>
      <c r="WRS2" s="103"/>
      <c r="WRT2" s="103"/>
      <c r="WRU2" s="103"/>
      <c r="WRV2" s="103"/>
      <c r="WRW2" s="103"/>
      <c r="WRX2" s="103"/>
      <c r="WRY2" s="103"/>
      <c r="WRZ2" s="103"/>
      <c r="WSA2" s="103"/>
      <c r="WSB2" s="103"/>
      <c r="WSC2" s="103"/>
      <c r="WSD2" s="103"/>
      <c r="WSE2" s="103"/>
      <c r="WSF2" s="103"/>
      <c r="WSG2" s="103"/>
      <c r="WSH2" s="103"/>
      <c r="WSI2" s="103"/>
      <c r="WSJ2" s="103"/>
      <c r="WSK2" s="103"/>
      <c r="WSL2" s="103"/>
      <c r="WSM2" s="103"/>
      <c r="WSN2" s="103"/>
      <c r="WSO2" s="103"/>
      <c r="WSP2" s="103"/>
      <c r="WSQ2" s="103"/>
      <c r="WSR2" s="103"/>
      <c r="WSS2" s="103"/>
      <c r="WST2" s="103"/>
      <c r="WSU2" s="103"/>
      <c r="WSV2" s="103"/>
      <c r="WSW2" s="103"/>
      <c r="WSX2" s="103"/>
      <c r="WSY2" s="103"/>
      <c r="WSZ2" s="103"/>
      <c r="WTA2" s="103"/>
      <c r="WTB2" s="103"/>
      <c r="WTC2" s="103"/>
      <c r="WTD2" s="103"/>
      <c r="WTE2" s="103"/>
      <c r="WTF2" s="103"/>
      <c r="WTG2" s="103"/>
      <c r="WTH2" s="103"/>
      <c r="WTI2" s="103"/>
      <c r="WTJ2" s="103"/>
      <c r="WTK2" s="103"/>
      <c r="WTL2" s="103"/>
      <c r="WTM2" s="103"/>
      <c r="WTN2" s="103"/>
      <c r="WTO2" s="103"/>
      <c r="WTP2" s="103"/>
      <c r="WTQ2" s="103"/>
      <c r="WTR2" s="103"/>
      <c r="WTS2" s="103"/>
      <c r="WTT2" s="103"/>
      <c r="WTU2" s="103"/>
      <c r="WTV2" s="103"/>
      <c r="WTW2" s="103"/>
      <c r="WTX2" s="103"/>
      <c r="WTY2" s="103"/>
      <c r="WTZ2" s="103"/>
      <c r="WUA2" s="103"/>
      <c r="WUB2" s="103"/>
      <c r="WUC2" s="103"/>
      <c r="WUD2" s="103"/>
      <c r="WUE2" s="103"/>
      <c r="WUF2" s="103"/>
      <c r="WUG2" s="103"/>
      <c r="WUH2" s="103"/>
      <c r="WUI2" s="103"/>
      <c r="WUJ2" s="103"/>
      <c r="WUK2" s="103"/>
      <c r="WUL2" s="103"/>
      <c r="WUM2" s="103"/>
      <c r="WUN2" s="103"/>
      <c r="WUO2" s="103"/>
      <c r="WUP2" s="103"/>
      <c r="WUQ2" s="103"/>
      <c r="WUR2" s="103"/>
      <c r="WUS2" s="103"/>
      <c r="WUT2" s="103"/>
      <c r="WUU2" s="103"/>
      <c r="WUV2" s="103"/>
      <c r="WUW2" s="103"/>
      <c r="WUX2" s="103"/>
      <c r="WUY2" s="103"/>
      <c r="WUZ2" s="103"/>
      <c r="WVA2" s="103"/>
      <c r="WVB2" s="103"/>
      <c r="WVC2" s="103"/>
      <c r="WVD2" s="103"/>
      <c r="WVE2" s="103"/>
      <c r="WVF2" s="103"/>
      <c r="WVG2" s="103"/>
      <c r="WVH2" s="103"/>
      <c r="WVI2" s="103"/>
      <c r="WVJ2" s="103"/>
      <c r="WVK2" s="103"/>
      <c r="WVL2" s="103"/>
      <c r="WVM2" s="103"/>
      <c r="WVN2" s="103"/>
      <c r="WVO2" s="103"/>
      <c r="WVP2" s="103"/>
      <c r="WVQ2" s="103"/>
      <c r="WVR2" s="103"/>
      <c r="WVS2" s="103"/>
      <c r="WVT2" s="103"/>
      <c r="WVU2" s="103"/>
      <c r="WVV2" s="103"/>
      <c r="WVW2" s="103"/>
      <c r="WVX2" s="103"/>
      <c r="WVY2" s="103"/>
      <c r="WVZ2" s="103"/>
      <c r="WWA2" s="103"/>
      <c r="WWB2" s="103"/>
      <c r="WWC2" s="103"/>
      <c r="WWD2" s="103"/>
      <c r="WWE2" s="103"/>
      <c r="WWF2" s="103"/>
      <c r="WWG2" s="103"/>
      <c r="WWH2" s="103"/>
      <c r="WWI2" s="103"/>
      <c r="WWJ2" s="103"/>
      <c r="WWK2" s="103"/>
      <c r="WWL2" s="103"/>
      <c r="WWM2" s="103"/>
      <c r="WWN2" s="103"/>
      <c r="WWO2" s="103"/>
      <c r="WWP2" s="103"/>
      <c r="WWQ2" s="103"/>
      <c r="WWR2" s="103"/>
      <c r="WWS2" s="103"/>
      <c r="WWT2" s="103"/>
      <c r="WWU2" s="103"/>
      <c r="WWV2" s="103"/>
      <c r="WWW2" s="103"/>
      <c r="WWX2" s="103"/>
      <c r="WWY2" s="103"/>
      <c r="WWZ2" s="103"/>
      <c r="WXA2" s="103"/>
      <c r="WXB2" s="103"/>
      <c r="WXC2" s="103"/>
      <c r="WXD2" s="103"/>
      <c r="WXE2" s="103"/>
      <c r="WXF2" s="103"/>
      <c r="WXG2" s="103"/>
      <c r="WXH2" s="103"/>
      <c r="WXI2" s="103"/>
      <c r="WXJ2" s="103"/>
      <c r="WXK2" s="103"/>
      <c r="WXL2" s="103"/>
      <c r="WXM2" s="103"/>
      <c r="WXN2" s="103"/>
      <c r="WXO2" s="103"/>
      <c r="WXP2" s="103"/>
      <c r="WXQ2" s="103"/>
      <c r="WXR2" s="103"/>
      <c r="WXS2" s="103"/>
      <c r="WXT2" s="103"/>
      <c r="WXU2" s="103"/>
      <c r="WXV2" s="103"/>
      <c r="WXW2" s="103"/>
      <c r="WXX2" s="103"/>
      <c r="WXY2" s="103"/>
      <c r="WXZ2" s="103"/>
      <c r="WYA2" s="103"/>
      <c r="WYB2" s="103"/>
      <c r="WYC2" s="103"/>
      <c r="WYD2" s="103"/>
      <c r="WYE2" s="103"/>
      <c r="WYF2" s="103"/>
      <c r="WYG2" s="103"/>
      <c r="WYH2" s="103"/>
      <c r="WYI2" s="103"/>
      <c r="WYJ2" s="103"/>
      <c r="WYK2" s="103"/>
      <c r="WYL2" s="103"/>
      <c r="WYM2" s="103"/>
      <c r="WYN2" s="103"/>
      <c r="WYO2" s="103"/>
      <c r="WYP2" s="103"/>
      <c r="WYQ2" s="103"/>
      <c r="WYR2" s="103"/>
      <c r="WYS2" s="103"/>
      <c r="WYT2" s="103"/>
      <c r="WYU2" s="103"/>
      <c r="WYV2" s="103"/>
      <c r="WYW2" s="103"/>
      <c r="WYX2" s="103"/>
      <c r="WYY2" s="103"/>
      <c r="WYZ2" s="103"/>
      <c r="WZA2" s="103"/>
      <c r="WZB2" s="103"/>
      <c r="WZC2" s="103"/>
      <c r="WZD2" s="103"/>
      <c r="WZE2" s="103"/>
      <c r="WZF2" s="103"/>
      <c r="WZG2" s="103"/>
      <c r="WZH2" s="103"/>
      <c r="WZI2" s="103"/>
      <c r="WZJ2" s="103"/>
      <c r="WZK2" s="103"/>
      <c r="WZL2" s="103"/>
      <c r="WZM2" s="103"/>
      <c r="WZN2" s="103"/>
      <c r="WZO2" s="103"/>
      <c r="WZP2" s="103"/>
      <c r="WZQ2" s="103"/>
      <c r="WZR2" s="103"/>
      <c r="WZS2" s="103"/>
      <c r="WZT2" s="103"/>
      <c r="WZU2" s="103"/>
      <c r="WZV2" s="103"/>
      <c r="WZW2" s="103"/>
      <c r="WZX2" s="103"/>
      <c r="WZY2" s="103"/>
      <c r="WZZ2" s="103"/>
      <c r="XAA2" s="103"/>
      <c r="XAB2" s="103"/>
      <c r="XAC2" s="103"/>
      <c r="XAD2" s="103"/>
      <c r="XAE2" s="103"/>
      <c r="XAF2" s="103"/>
      <c r="XAG2" s="103"/>
      <c r="XAH2" s="103"/>
      <c r="XAI2" s="103"/>
      <c r="XAJ2" s="103"/>
      <c r="XAK2" s="103"/>
      <c r="XAL2" s="103"/>
      <c r="XAM2" s="103"/>
      <c r="XAN2" s="103"/>
      <c r="XAO2" s="103"/>
      <c r="XAP2" s="103"/>
      <c r="XAQ2" s="103"/>
      <c r="XAR2" s="103"/>
      <c r="XAS2" s="103"/>
      <c r="XAT2" s="103"/>
      <c r="XAU2" s="103"/>
      <c r="XAV2" s="103"/>
      <c r="XAW2" s="103"/>
      <c r="XAX2" s="103"/>
      <c r="XAY2" s="103"/>
      <c r="XAZ2" s="103"/>
      <c r="XBA2" s="103"/>
      <c r="XBB2" s="103"/>
      <c r="XBC2" s="103"/>
      <c r="XBD2" s="103"/>
      <c r="XBE2" s="103"/>
      <c r="XBF2" s="103"/>
      <c r="XBG2" s="103"/>
      <c r="XBH2" s="103"/>
      <c r="XBI2" s="103"/>
      <c r="XBJ2" s="103"/>
      <c r="XBK2" s="103"/>
      <c r="XBL2" s="103"/>
      <c r="XBM2" s="103"/>
      <c r="XBN2" s="103"/>
      <c r="XBO2" s="103"/>
      <c r="XBP2" s="103"/>
      <c r="XBQ2" s="103"/>
      <c r="XBR2" s="103"/>
      <c r="XBS2" s="103"/>
      <c r="XBT2" s="103"/>
      <c r="XBU2" s="103"/>
      <c r="XBV2" s="103"/>
      <c r="XBW2" s="103"/>
      <c r="XBX2" s="103"/>
      <c r="XBY2" s="103"/>
      <c r="XBZ2" s="103"/>
      <c r="XCA2" s="103"/>
      <c r="XCB2" s="103"/>
      <c r="XCC2" s="103"/>
      <c r="XCD2" s="103"/>
      <c r="XCE2" s="103"/>
      <c r="XCF2" s="103"/>
      <c r="XCG2" s="103"/>
      <c r="XCH2" s="103"/>
      <c r="XCI2" s="103"/>
      <c r="XCJ2" s="103"/>
      <c r="XCK2" s="103"/>
      <c r="XCL2" s="103"/>
      <c r="XCM2" s="103"/>
      <c r="XCN2" s="103"/>
      <c r="XCO2" s="103"/>
      <c r="XCP2" s="103"/>
      <c r="XCQ2" s="103"/>
      <c r="XCR2" s="103"/>
      <c r="XCS2" s="103"/>
      <c r="XCT2" s="103"/>
      <c r="XCU2" s="103"/>
      <c r="XCV2" s="103"/>
      <c r="XCW2" s="103"/>
      <c r="XCX2" s="103"/>
      <c r="XCY2" s="103"/>
      <c r="XCZ2" s="103"/>
      <c r="XDA2" s="103"/>
      <c r="XDB2" s="103"/>
      <c r="XDC2" s="103"/>
      <c r="XDD2" s="103"/>
      <c r="XDE2" s="103"/>
      <c r="XDF2" s="103"/>
      <c r="XDG2" s="103"/>
      <c r="XDH2" s="103"/>
      <c r="XDI2" s="103"/>
      <c r="XDJ2" s="103"/>
      <c r="XDK2" s="103"/>
      <c r="XDL2" s="103"/>
      <c r="XDM2" s="103"/>
      <c r="XDN2" s="103"/>
      <c r="XDO2" s="103"/>
      <c r="XDP2" s="103"/>
      <c r="XDQ2" s="103"/>
      <c r="XDR2" s="103"/>
      <c r="XDS2" s="103"/>
      <c r="XDT2" s="103"/>
      <c r="XDU2" s="103"/>
      <c r="XDV2" s="103"/>
      <c r="XDW2" s="103"/>
      <c r="XDX2" s="103"/>
      <c r="XDY2" s="103"/>
      <c r="XDZ2" s="103"/>
      <c r="XEA2" s="103"/>
      <c r="XEB2" s="103"/>
      <c r="XEC2" s="103"/>
      <c r="XED2" s="103"/>
      <c r="XEE2" s="103"/>
      <c r="XEF2" s="103"/>
      <c r="XEG2" s="103"/>
      <c r="XEH2" s="103"/>
      <c r="XEI2" s="103"/>
      <c r="XEJ2" s="103"/>
      <c r="XEK2" s="103"/>
      <c r="XEL2" s="103"/>
      <c r="XEM2" s="103"/>
      <c r="XEN2" s="103"/>
      <c r="XEO2" s="103"/>
      <c r="XEP2" s="103"/>
      <c r="XEQ2" s="103"/>
      <c r="XER2" s="103"/>
      <c r="XES2" s="103"/>
      <c r="XET2" s="103"/>
      <c r="XEU2" s="103"/>
      <c r="XEV2" s="103"/>
    </row>
    <row r="3" spans="1:16376" ht="39.950000000000003" customHeight="1">
      <c r="A3" s="267" t="s">
        <v>3087</v>
      </c>
      <c r="B3" s="274" t="s">
        <v>475</v>
      </c>
      <c r="C3" s="275" t="s">
        <v>489</v>
      </c>
      <c r="D3" s="216" t="s">
        <v>3088</v>
      </c>
      <c r="E3" s="279">
        <v>42</v>
      </c>
      <c r="F3" s="631">
        <v>0</v>
      </c>
      <c r="G3" s="555">
        <f>E3-F3</f>
        <v>42</v>
      </c>
      <c r="H3" s="204" t="s">
        <v>2673</v>
      </c>
      <c r="I3" s="275" t="s">
        <v>3089</v>
      </c>
      <c r="J3" s="275" t="s">
        <v>3090</v>
      </c>
      <c r="K3" s="204" t="s">
        <v>957</v>
      </c>
      <c r="L3" s="204" t="s">
        <v>3091</v>
      </c>
      <c r="M3" s="275"/>
      <c r="N3" s="275"/>
      <c r="O3" s="275"/>
      <c r="P3" s="275"/>
      <c r="Q3" s="275"/>
      <c r="R3" s="275"/>
      <c r="S3" s="289">
        <v>45657</v>
      </c>
      <c r="T3" s="275" t="s">
        <v>358</v>
      </c>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c r="IF3" s="103"/>
      <c r="IG3" s="103"/>
      <c r="IH3" s="103"/>
      <c r="II3" s="103"/>
      <c r="IJ3" s="103"/>
      <c r="IK3" s="103"/>
      <c r="IL3" s="103"/>
      <c r="IM3" s="103"/>
      <c r="IN3" s="103"/>
      <c r="IO3" s="103"/>
      <c r="IP3" s="103"/>
      <c r="IQ3" s="103"/>
      <c r="IR3" s="103"/>
      <c r="IS3" s="103"/>
      <c r="IT3" s="103"/>
      <c r="IU3" s="103"/>
      <c r="IV3" s="103"/>
      <c r="IW3" s="103"/>
      <c r="IX3" s="103"/>
      <c r="IY3" s="103"/>
      <c r="IZ3" s="103"/>
      <c r="JA3" s="103"/>
      <c r="JB3" s="103"/>
      <c r="JC3" s="103"/>
      <c r="JD3" s="103"/>
      <c r="JE3" s="103"/>
      <c r="JF3" s="103"/>
      <c r="JG3" s="103"/>
      <c r="JH3" s="103"/>
      <c r="JI3" s="103"/>
      <c r="JJ3" s="103"/>
      <c r="JK3" s="103"/>
      <c r="JL3" s="103"/>
      <c r="JM3" s="103"/>
      <c r="JN3" s="103"/>
      <c r="JO3" s="103"/>
      <c r="JP3" s="103"/>
      <c r="JQ3" s="103"/>
      <c r="JR3" s="103"/>
      <c r="JS3" s="103"/>
      <c r="JT3" s="103"/>
      <c r="JU3" s="103"/>
      <c r="JV3" s="103"/>
      <c r="JW3" s="103"/>
      <c r="JX3" s="103"/>
      <c r="JY3" s="103"/>
      <c r="JZ3" s="103"/>
      <c r="KA3" s="103"/>
      <c r="KB3" s="103"/>
      <c r="KC3" s="103"/>
      <c r="KD3" s="103"/>
      <c r="KE3" s="103"/>
      <c r="KF3" s="103"/>
      <c r="KG3" s="103"/>
      <c r="KH3" s="103"/>
      <c r="KI3" s="103"/>
      <c r="KJ3" s="103"/>
      <c r="KK3" s="103"/>
      <c r="KL3" s="103"/>
      <c r="KM3" s="103"/>
      <c r="KN3" s="103"/>
      <c r="KO3" s="103"/>
      <c r="KP3" s="103"/>
      <c r="KQ3" s="103"/>
      <c r="KR3" s="103"/>
      <c r="KS3" s="103"/>
      <c r="KT3" s="103"/>
      <c r="KU3" s="103"/>
      <c r="KV3" s="103"/>
      <c r="KW3" s="103"/>
      <c r="KX3" s="103"/>
      <c r="KY3" s="103"/>
      <c r="KZ3" s="103"/>
      <c r="LA3" s="103"/>
      <c r="LB3" s="103"/>
      <c r="LC3" s="103"/>
      <c r="LD3" s="103"/>
      <c r="LE3" s="103"/>
      <c r="LF3" s="103"/>
      <c r="LG3" s="103"/>
      <c r="LH3" s="103"/>
      <c r="LI3" s="103"/>
      <c r="LJ3" s="103"/>
      <c r="LK3" s="103"/>
      <c r="LL3" s="103"/>
      <c r="LM3" s="103"/>
      <c r="LN3" s="103"/>
      <c r="LO3" s="103"/>
      <c r="LP3" s="103"/>
      <c r="LQ3" s="103"/>
      <c r="LR3" s="103"/>
      <c r="LS3" s="103"/>
      <c r="LT3" s="103"/>
      <c r="LU3" s="103"/>
      <c r="LV3" s="103"/>
      <c r="LW3" s="103"/>
      <c r="LX3" s="103"/>
      <c r="LY3" s="103"/>
      <c r="LZ3" s="103"/>
      <c r="MA3" s="103"/>
      <c r="MB3" s="103"/>
      <c r="MC3" s="103"/>
      <c r="MD3" s="103"/>
      <c r="ME3" s="103"/>
      <c r="MF3" s="103"/>
      <c r="MG3" s="103"/>
      <c r="MH3" s="103"/>
      <c r="MI3" s="103"/>
      <c r="MJ3" s="103"/>
      <c r="MK3" s="103"/>
      <c r="ML3" s="103"/>
      <c r="MM3" s="103"/>
      <c r="MN3" s="103"/>
      <c r="MO3" s="103"/>
      <c r="MP3" s="103"/>
      <c r="MQ3" s="103"/>
      <c r="MR3" s="103"/>
      <c r="MS3" s="103"/>
      <c r="MT3" s="103"/>
      <c r="MU3" s="103"/>
      <c r="MV3" s="103"/>
      <c r="MW3" s="103"/>
      <c r="MX3" s="103"/>
      <c r="MY3" s="103"/>
      <c r="MZ3" s="103"/>
      <c r="NA3" s="103"/>
      <c r="NB3" s="103"/>
      <c r="NC3" s="103"/>
      <c r="ND3" s="103"/>
      <c r="NE3" s="103"/>
      <c r="NF3" s="103"/>
      <c r="NG3" s="103"/>
      <c r="NH3" s="103"/>
      <c r="NI3" s="103"/>
      <c r="NJ3" s="103"/>
      <c r="NK3" s="103"/>
      <c r="NL3" s="103"/>
      <c r="NM3" s="103"/>
      <c r="NN3" s="103"/>
      <c r="NO3" s="103"/>
      <c r="NP3" s="103"/>
      <c r="NQ3" s="103"/>
      <c r="NR3" s="103"/>
      <c r="NS3" s="103"/>
      <c r="NT3" s="103"/>
      <c r="NU3" s="103"/>
      <c r="NV3" s="103"/>
      <c r="NW3" s="103"/>
      <c r="NX3" s="103"/>
      <c r="NY3" s="103"/>
      <c r="NZ3" s="103"/>
      <c r="OA3" s="103"/>
      <c r="OB3" s="103"/>
      <c r="OC3" s="103"/>
      <c r="OD3" s="103"/>
      <c r="OE3" s="103"/>
      <c r="OF3" s="103"/>
      <c r="OG3" s="103"/>
      <c r="OH3" s="103"/>
      <c r="OI3" s="103"/>
      <c r="OJ3" s="103"/>
      <c r="OK3" s="103"/>
      <c r="OL3" s="103"/>
      <c r="OM3" s="103"/>
      <c r="ON3" s="103"/>
      <c r="OO3" s="103"/>
      <c r="OP3" s="103"/>
      <c r="OQ3" s="103"/>
      <c r="OR3" s="103"/>
      <c r="OS3" s="103"/>
      <c r="OT3" s="103"/>
      <c r="OU3" s="103"/>
      <c r="OV3" s="103"/>
      <c r="OW3" s="103"/>
      <c r="OX3" s="103"/>
      <c r="OY3" s="103"/>
      <c r="OZ3" s="103"/>
      <c r="PA3" s="103"/>
      <c r="PB3" s="103"/>
      <c r="PC3" s="103"/>
      <c r="PD3" s="103"/>
      <c r="PE3" s="103"/>
      <c r="PF3" s="103"/>
      <c r="PG3" s="103"/>
      <c r="PH3" s="103"/>
      <c r="PI3" s="103"/>
      <c r="PJ3" s="103"/>
      <c r="PK3" s="103"/>
      <c r="PL3" s="103"/>
      <c r="PM3" s="103"/>
      <c r="PN3" s="103"/>
      <c r="PO3" s="103"/>
      <c r="PP3" s="103"/>
      <c r="PQ3" s="103"/>
      <c r="PR3" s="103"/>
      <c r="PS3" s="103"/>
      <c r="PT3" s="103"/>
      <c r="PU3" s="103"/>
      <c r="PV3" s="103"/>
      <c r="PW3" s="103"/>
      <c r="PX3" s="103"/>
      <c r="PY3" s="103"/>
      <c r="PZ3" s="103"/>
      <c r="QA3" s="103"/>
      <c r="QB3" s="103"/>
      <c r="QC3" s="103"/>
      <c r="QD3" s="103"/>
      <c r="QE3" s="103"/>
      <c r="QF3" s="103"/>
      <c r="QG3" s="103"/>
      <c r="QH3" s="103"/>
      <c r="QI3" s="103"/>
      <c r="QJ3" s="103"/>
      <c r="QK3" s="103"/>
      <c r="QL3" s="103"/>
      <c r="QM3" s="103"/>
      <c r="QN3" s="103"/>
      <c r="QO3" s="103"/>
      <c r="QP3" s="103"/>
      <c r="QQ3" s="103"/>
      <c r="QR3" s="103"/>
      <c r="QS3" s="103"/>
      <c r="QT3" s="103"/>
      <c r="QU3" s="103"/>
      <c r="QV3" s="103"/>
      <c r="QW3" s="103"/>
      <c r="QX3" s="103"/>
      <c r="QY3" s="103"/>
      <c r="QZ3" s="103"/>
      <c r="RA3" s="103"/>
      <c r="RB3" s="103"/>
      <c r="RC3" s="103"/>
      <c r="RD3" s="103"/>
      <c r="RE3" s="103"/>
      <c r="RF3" s="103"/>
      <c r="RG3" s="103"/>
      <c r="RH3" s="103"/>
      <c r="RI3" s="103"/>
      <c r="RJ3" s="103"/>
      <c r="RK3" s="103"/>
      <c r="RL3" s="103"/>
      <c r="RM3" s="103"/>
      <c r="RN3" s="103"/>
      <c r="RO3" s="103"/>
      <c r="RP3" s="103"/>
      <c r="RQ3" s="103"/>
      <c r="RR3" s="103"/>
      <c r="RS3" s="103"/>
      <c r="RT3" s="103"/>
      <c r="RU3" s="103"/>
      <c r="RV3" s="103"/>
      <c r="RW3" s="103"/>
      <c r="RX3" s="103"/>
      <c r="RY3" s="103"/>
      <c r="RZ3" s="103"/>
      <c r="SA3" s="103"/>
      <c r="SB3" s="103"/>
      <c r="SC3" s="103"/>
      <c r="SD3" s="103"/>
      <c r="SE3" s="103"/>
      <c r="SF3" s="103"/>
      <c r="SG3" s="103"/>
      <c r="SH3" s="103"/>
      <c r="SI3" s="103"/>
      <c r="SJ3" s="103"/>
      <c r="SK3" s="103"/>
      <c r="SL3" s="103"/>
      <c r="SM3" s="103"/>
      <c r="SN3" s="103"/>
      <c r="SO3" s="103"/>
      <c r="SP3" s="103"/>
      <c r="SQ3" s="103"/>
      <c r="SR3" s="103"/>
      <c r="SS3" s="103"/>
      <c r="ST3" s="103"/>
      <c r="SU3" s="103"/>
      <c r="SV3" s="103"/>
      <c r="SW3" s="103"/>
      <c r="SX3" s="103"/>
      <c r="SY3" s="103"/>
      <c r="SZ3" s="103"/>
      <c r="TA3" s="103"/>
      <c r="TB3" s="103"/>
      <c r="TC3" s="103"/>
      <c r="TD3" s="103"/>
      <c r="TE3" s="103"/>
      <c r="TF3" s="103"/>
      <c r="TG3" s="103"/>
      <c r="TH3" s="103"/>
      <c r="TI3" s="103"/>
      <c r="TJ3" s="103"/>
      <c r="TK3" s="103"/>
      <c r="TL3" s="103"/>
      <c r="TM3" s="103"/>
      <c r="TN3" s="103"/>
      <c r="TO3" s="103"/>
      <c r="TP3" s="103"/>
      <c r="TQ3" s="103"/>
      <c r="TR3" s="103"/>
      <c r="TS3" s="103"/>
      <c r="TT3" s="103"/>
      <c r="TU3" s="103"/>
      <c r="TV3" s="103"/>
      <c r="TW3" s="103"/>
      <c r="TX3" s="103"/>
      <c r="TY3" s="103"/>
      <c r="TZ3" s="103"/>
      <c r="UA3" s="103"/>
      <c r="UB3" s="103"/>
      <c r="UC3" s="103"/>
      <c r="UD3" s="103"/>
      <c r="UE3" s="103"/>
      <c r="UF3" s="103"/>
      <c r="UG3" s="103"/>
      <c r="UH3" s="103"/>
      <c r="UI3" s="103"/>
      <c r="UJ3" s="103"/>
      <c r="UK3" s="103"/>
      <c r="UL3" s="103"/>
      <c r="UM3" s="103"/>
      <c r="UN3" s="103"/>
      <c r="UO3" s="103"/>
      <c r="UP3" s="103"/>
      <c r="UQ3" s="103"/>
      <c r="UR3" s="103"/>
      <c r="US3" s="103"/>
      <c r="UT3" s="103"/>
      <c r="UU3" s="103"/>
      <c r="UV3" s="103"/>
      <c r="UW3" s="103"/>
      <c r="UX3" s="103"/>
      <c r="UY3" s="103"/>
      <c r="UZ3" s="103"/>
      <c r="VA3" s="103"/>
      <c r="VB3" s="103"/>
      <c r="VC3" s="103"/>
      <c r="VD3" s="103"/>
      <c r="VE3" s="103"/>
      <c r="VF3" s="103"/>
      <c r="VG3" s="103"/>
      <c r="VH3" s="103"/>
      <c r="VI3" s="103"/>
      <c r="VJ3" s="103"/>
      <c r="VK3" s="103"/>
      <c r="VL3" s="103"/>
      <c r="VM3" s="103"/>
      <c r="VN3" s="103"/>
      <c r="VO3" s="103"/>
      <c r="VP3" s="103"/>
      <c r="VQ3" s="103"/>
      <c r="VR3" s="103"/>
      <c r="VS3" s="103"/>
      <c r="VT3" s="103"/>
      <c r="VU3" s="103"/>
      <c r="VV3" s="103"/>
      <c r="VW3" s="103"/>
      <c r="VX3" s="103"/>
      <c r="VY3" s="103"/>
      <c r="VZ3" s="103"/>
      <c r="WA3" s="103"/>
      <c r="WB3" s="103"/>
      <c r="WC3" s="103"/>
      <c r="WD3" s="103"/>
      <c r="WE3" s="103"/>
      <c r="WF3" s="103"/>
      <c r="WG3" s="103"/>
      <c r="WH3" s="103"/>
      <c r="WI3" s="103"/>
      <c r="WJ3" s="103"/>
      <c r="WK3" s="103"/>
      <c r="WL3" s="103"/>
      <c r="WM3" s="103"/>
      <c r="WN3" s="103"/>
      <c r="WO3" s="103"/>
      <c r="WP3" s="103"/>
      <c r="WQ3" s="103"/>
      <c r="WR3" s="103"/>
      <c r="WS3" s="103"/>
      <c r="WT3" s="103"/>
      <c r="WU3" s="103"/>
      <c r="WV3" s="103"/>
      <c r="WW3" s="103"/>
      <c r="WX3" s="103"/>
      <c r="WY3" s="103"/>
      <c r="WZ3" s="103"/>
      <c r="XA3" s="103"/>
      <c r="XB3" s="103"/>
      <c r="XC3" s="103"/>
      <c r="XD3" s="103"/>
      <c r="XE3" s="103"/>
      <c r="XF3" s="103"/>
      <c r="XG3" s="103"/>
      <c r="XH3" s="103"/>
      <c r="XI3" s="103"/>
      <c r="XJ3" s="103"/>
      <c r="XK3" s="103"/>
      <c r="XL3" s="103"/>
      <c r="XM3" s="103"/>
      <c r="XN3" s="103"/>
      <c r="XO3" s="103"/>
      <c r="XP3" s="103"/>
      <c r="XQ3" s="103"/>
      <c r="XR3" s="103"/>
      <c r="XS3" s="103"/>
      <c r="XT3" s="103"/>
      <c r="XU3" s="103"/>
      <c r="XV3" s="103"/>
      <c r="XW3" s="103"/>
      <c r="XX3" s="103"/>
      <c r="XY3" s="103"/>
      <c r="XZ3" s="103"/>
      <c r="YA3" s="103"/>
      <c r="YB3" s="103"/>
      <c r="YC3" s="103"/>
      <c r="YD3" s="103"/>
      <c r="YE3" s="103"/>
      <c r="YF3" s="103"/>
      <c r="YG3" s="103"/>
      <c r="YH3" s="103"/>
      <c r="YI3" s="103"/>
      <c r="YJ3" s="103"/>
      <c r="YK3" s="103"/>
      <c r="YL3" s="103"/>
      <c r="YM3" s="103"/>
      <c r="YN3" s="103"/>
      <c r="YO3" s="103"/>
      <c r="YP3" s="103"/>
      <c r="YQ3" s="103"/>
      <c r="YR3" s="103"/>
      <c r="YS3" s="103"/>
      <c r="YT3" s="103"/>
      <c r="YU3" s="103"/>
      <c r="YV3" s="103"/>
      <c r="YW3" s="103"/>
      <c r="YX3" s="103"/>
      <c r="YY3" s="103"/>
      <c r="YZ3" s="103"/>
      <c r="ZA3" s="103"/>
      <c r="ZB3" s="103"/>
      <c r="ZC3" s="103"/>
      <c r="ZD3" s="103"/>
      <c r="ZE3" s="103"/>
      <c r="ZF3" s="103"/>
      <c r="ZG3" s="103"/>
      <c r="ZH3" s="103"/>
      <c r="ZI3" s="103"/>
      <c r="ZJ3" s="103"/>
      <c r="ZK3" s="103"/>
      <c r="ZL3" s="103"/>
      <c r="ZM3" s="103"/>
      <c r="ZN3" s="103"/>
      <c r="ZO3" s="103"/>
      <c r="ZP3" s="103"/>
      <c r="ZQ3" s="103"/>
      <c r="ZR3" s="103"/>
      <c r="ZS3" s="103"/>
      <c r="ZT3" s="103"/>
      <c r="ZU3" s="103"/>
      <c r="ZV3" s="103"/>
      <c r="ZW3" s="103"/>
      <c r="ZX3" s="103"/>
      <c r="ZY3" s="103"/>
      <c r="ZZ3" s="103"/>
      <c r="AAA3" s="103"/>
      <c r="AAB3" s="103"/>
      <c r="AAC3" s="103"/>
      <c r="AAD3" s="103"/>
      <c r="AAE3" s="103"/>
      <c r="AAF3" s="103"/>
      <c r="AAG3" s="103"/>
      <c r="AAH3" s="103"/>
      <c r="AAI3" s="103"/>
      <c r="AAJ3" s="103"/>
      <c r="AAK3" s="103"/>
      <c r="AAL3" s="103"/>
      <c r="AAM3" s="103"/>
      <c r="AAN3" s="103"/>
      <c r="AAO3" s="103"/>
      <c r="AAP3" s="103"/>
      <c r="AAQ3" s="103"/>
      <c r="AAR3" s="103"/>
      <c r="AAS3" s="103"/>
      <c r="AAT3" s="103"/>
      <c r="AAU3" s="103"/>
      <c r="AAV3" s="103"/>
      <c r="AAW3" s="103"/>
      <c r="AAX3" s="103"/>
      <c r="AAY3" s="103"/>
      <c r="AAZ3" s="103"/>
      <c r="ABA3" s="103"/>
      <c r="ABB3" s="103"/>
      <c r="ABC3" s="103"/>
      <c r="ABD3" s="103"/>
      <c r="ABE3" s="103"/>
      <c r="ABF3" s="103"/>
      <c r="ABG3" s="103"/>
      <c r="ABH3" s="103"/>
      <c r="ABI3" s="103"/>
      <c r="ABJ3" s="103"/>
      <c r="ABK3" s="103"/>
      <c r="ABL3" s="103"/>
      <c r="ABM3" s="103"/>
      <c r="ABN3" s="103"/>
      <c r="ABO3" s="103"/>
      <c r="ABP3" s="103"/>
      <c r="ABQ3" s="103"/>
      <c r="ABR3" s="103"/>
      <c r="ABS3" s="103"/>
      <c r="ABT3" s="103"/>
      <c r="ABU3" s="103"/>
      <c r="ABV3" s="103"/>
      <c r="ABW3" s="103"/>
      <c r="ABX3" s="103"/>
      <c r="ABY3" s="103"/>
      <c r="ABZ3" s="103"/>
      <c r="ACA3" s="103"/>
      <c r="ACB3" s="103"/>
      <c r="ACC3" s="103"/>
      <c r="ACD3" s="103"/>
      <c r="ACE3" s="103"/>
      <c r="ACF3" s="103"/>
      <c r="ACG3" s="103"/>
      <c r="ACH3" s="103"/>
      <c r="ACI3" s="103"/>
      <c r="ACJ3" s="103"/>
      <c r="ACK3" s="103"/>
      <c r="ACL3" s="103"/>
      <c r="ACM3" s="103"/>
      <c r="ACN3" s="103"/>
      <c r="ACO3" s="103"/>
      <c r="ACP3" s="103"/>
      <c r="ACQ3" s="103"/>
      <c r="ACR3" s="103"/>
      <c r="ACS3" s="103"/>
      <c r="ACT3" s="103"/>
      <c r="ACU3" s="103"/>
      <c r="ACV3" s="103"/>
      <c r="ACW3" s="103"/>
      <c r="ACX3" s="103"/>
      <c r="ACY3" s="103"/>
      <c r="ACZ3" s="103"/>
      <c r="ADA3" s="103"/>
      <c r="ADB3" s="103"/>
      <c r="ADC3" s="103"/>
      <c r="ADD3" s="103"/>
      <c r="ADE3" s="103"/>
      <c r="ADF3" s="103"/>
      <c r="ADG3" s="103"/>
      <c r="ADH3" s="103"/>
      <c r="ADI3" s="103"/>
      <c r="ADJ3" s="103"/>
      <c r="ADK3" s="103"/>
      <c r="ADL3" s="103"/>
      <c r="ADM3" s="103"/>
      <c r="ADN3" s="103"/>
      <c r="ADO3" s="103"/>
      <c r="ADP3" s="103"/>
      <c r="ADQ3" s="103"/>
      <c r="ADR3" s="103"/>
      <c r="ADS3" s="103"/>
      <c r="ADT3" s="103"/>
      <c r="ADU3" s="103"/>
      <c r="ADV3" s="103"/>
      <c r="ADW3" s="103"/>
      <c r="ADX3" s="103"/>
      <c r="ADY3" s="103"/>
      <c r="ADZ3" s="103"/>
      <c r="AEA3" s="103"/>
      <c r="AEB3" s="103"/>
      <c r="AEC3" s="103"/>
      <c r="AED3" s="103"/>
      <c r="AEE3" s="103"/>
      <c r="AEF3" s="103"/>
      <c r="AEG3" s="103"/>
      <c r="AEH3" s="103"/>
      <c r="AEI3" s="103"/>
      <c r="AEJ3" s="103"/>
      <c r="AEK3" s="103"/>
      <c r="AEL3" s="103"/>
      <c r="AEM3" s="103"/>
      <c r="AEN3" s="103"/>
      <c r="AEO3" s="103"/>
      <c r="AEP3" s="103"/>
      <c r="AEQ3" s="103"/>
      <c r="AER3" s="103"/>
      <c r="AES3" s="103"/>
      <c r="AET3" s="103"/>
      <c r="AEU3" s="103"/>
      <c r="AEV3" s="103"/>
      <c r="AEW3" s="103"/>
      <c r="AEX3" s="103"/>
      <c r="AEY3" s="103"/>
      <c r="AEZ3" s="103"/>
      <c r="AFA3" s="103"/>
      <c r="AFB3" s="103"/>
      <c r="AFC3" s="103"/>
      <c r="AFD3" s="103"/>
      <c r="AFE3" s="103"/>
      <c r="AFF3" s="103"/>
      <c r="AFG3" s="103"/>
      <c r="AFH3" s="103"/>
      <c r="AFI3" s="103"/>
      <c r="AFJ3" s="103"/>
      <c r="AFK3" s="103"/>
      <c r="AFL3" s="103"/>
      <c r="AFM3" s="103"/>
      <c r="AFN3" s="103"/>
      <c r="AFO3" s="103"/>
      <c r="AFP3" s="103"/>
      <c r="AFQ3" s="103"/>
      <c r="AFR3" s="103"/>
      <c r="AFS3" s="103"/>
      <c r="AFT3" s="103"/>
      <c r="AFU3" s="103"/>
      <c r="AFV3" s="103"/>
      <c r="AFW3" s="103"/>
      <c r="AFX3" s="103"/>
      <c r="AFY3" s="103"/>
      <c r="AFZ3" s="103"/>
      <c r="AGA3" s="103"/>
      <c r="AGB3" s="103"/>
      <c r="AGC3" s="103"/>
      <c r="AGD3" s="103"/>
      <c r="AGE3" s="103"/>
      <c r="AGF3" s="103"/>
      <c r="AGG3" s="103"/>
      <c r="AGH3" s="103"/>
      <c r="AGI3" s="103"/>
      <c r="AGJ3" s="103"/>
      <c r="AGK3" s="103"/>
      <c r="AGL3" s="103"/>
      <c r="AGM3" s="103"/>
      <c r="AGN3" s="103"/>
      <c r="AGO3" s="103"/>
      <c r="AGP3" s="103"/>
      <c r="AGQ3" s="103"/>
      <c r="AGR3" s="103"/>
      <c r="AGS3" s="103"/>
      <c r="AGT3" s="103"/>
      <c r="AGU3" s="103"/>
      <c r="AGV3" s="103"/>
      <c r="AGW3" s="103"/>
      <c r="AGX3" s="103"/>
      <c r="AGY3" s="103"/>
      <c r="AGZ3" s="103"/>
      <c r="AHA3" s="103"/>
      <c r="AHB3" s="103"/>
      <c r="AHC3" s="103"/>
      <c r="AHD3" s="103"/>
      <c r="AHE3" s="103"/>
      <c r="AHF3" s="103"/>
      <c r="AHG3" s="103"/>
      <c r="AHH3" s="103"/>
      <c r="AHI3" s="103"/>
      <c r="AHJ3" s="103"/>
      <c r="AHK3" s="103"/>
      <c r="AHL3" s="103"/>
      <c r="AHM3" s="103"/>
      <c r="AHN3" s="103"/>
      <c r="AHO3" s="103"/>
      <c r="AHP3" s="103"/>
      <c r="AHQ3" s="103"/>
      <c r="AHR3" s="103"/>
      <c r="AHS3" s="103"/>
      <c r="AHT3" s="103"/>
      <c r="AHU3" s="103"/>
      <c r="AHV3" s="103"/>
      <c r="AHW3" s="103"/>
      <c r="AHX3" s="103"/>
      <c r="AHY3" s="103"/>
      <c r="AHZ3" s="103"/>
      <c r="AIA3" s="103"/>
      <c r="AIB3" s="103"/>
      <c r="AIC3" s="103"/>
      <c r="AID3" s="103"/>
      <c r="AIE3" s="103"/>
      <c r="AIF3" s="103"/>
      <c r="AIG3" s="103"/>
      <c r="AIH3" s="103"/>
      <c r="AII3" s="103"/>
      <c r="AIJ3" s="103"/>
      <c r="AIK3" s="103"/>
      <c r="AIL3" s="103"/>
      <c r="AIM3" s="103"/>
      <c r="AIN3" s="103"/>
      <c r="AIO3" s="103"/>
      <c r="AIP3" s="103"/>
      <c r="AIQ3" s="103"/>
      <c r="AIR3" s="103"/>
      <c r="AIS3" s="103"/>
      <c r="AIT3" s="103"/>
      <c r="AIU3" s="103"/>
      <c r="AIV3" s="103"/>
      <c r="AIW3" s="103"/>
      <c r="AIX3" s="103"/>
      <c r="AIY3" s="103"/>
      <c r="AIZ3" s="103"/>
      <c r="AJA3" s="103"/>
      <c r="AJB3" s="103"/>
      <c r="AJC3" s="103"/>
      <c r="AJD3" s="103"/>
      <c r="AJE3" s="103"/>
      <c r="AJF3" s="103"/>
      <c r="AJG3" s="103"/>
      <c r="AJH3" s="103"/>
      <c r="AJI3" s="103"/>
      <c r="AJJ3" s="103"/>
      <c r="AJK3" s="103"/>
      <c r="AJL3" s="103"/>
      <c r="AJM3" s="103"/>
      <c r="AJN3" s="103"/>
      <c r="AJO3" s="103"/>
      <c r="AJP3" s="103"/>
      <c r="AJQ3" s="103"/>
      <c r="AJR3" s="103"/>
      <c r="AJS3" s="103"/>
      <c r="AJT3" s="103"/>
      <c r="AJU3" s="103"/>
      <c r="AJV3" s="103"/>
      <c r="AJW3" s="103"/>
      <c r="AJX3" s="103"/>
      <c r="AJY3" s="103"/>
      <c r="AJZ3" s="103"/>
      <c r="AKA3" s="103"/>
      <c r="AKB3" s="103"/>
      <c r="AKC3" s="103"/>
      <c r="AKD3" s="103"/>
      <c r="AKE3" s="103"/>
      <c r="AKF3" s="103"/>
      <c r="AKG3" s="103"/>
      <c r="AKH3" s="103"/>
      <c r="AKI3" s="103"/>
      <c r="AKJ3" s="103"/>
      <c r="AKK3" s="103"/>
      <c r="AKL3" s="103"/>
      <c r="AKM3" s="103"/>
      <c r="AKN3" s="103"/>
      <c r="AKO3" s="103"/>
      <c r="AKP3" s="103"/>
      <c r="AKQ3" s="103"/>
      <c r="AKR3" s="103"/>
      <c r="AKS3" s="103"/>
      <c r="AKT3" s="103"/>
      <c r="AKU3" s="103"/>
      <c r="AKV3" s="103"/>
      <c r="AKW3" s="103"/>
      <c r="AKX3" s="103"/>
      <c r="AKY3" s="103"/>
      <c r="AKZ3" s="103"/>
      <c r="ALA3" s="103"/>
      <c r="ALB3" s="103"/>
      <c r="ALC3" s="103"/>
      <c r="ALD3" s="103"/>
      <c r="ALE3" s="103"/>
      <c r="ALF3" s="103"/>
      <c r="ALG3" s="103"/>
      <c r="ALH3" s="103"/>
      <c r="ALI3" s="103"/>
      <c r="ALJ3" s="103"/>
      <c r="ALK3" s="103"/>
      <c r="ALL3" s="103"/>
      <c r="ALM3" s="103"/>
      <c r="ALN3" s="103"/>
      <c r="ALO3" s="103"/>
      <c r="ALP3" s="103"/>
      <c r="ALQ3" s="103"/>
      <c r="ALR3" s="103"/>
      <c r="ALS3" s="103"/>
      <c r="ALT3" s="103"/>
      <c r="ALU3" s="103"/>
      <c r="ALV3" s="103"/>
      <c r="ALW3" s="103"/>
      <c r="ALX3" s="103"/>
      <c r="ALY3" s="103"/>
      <c r="ALZ3" s="103"/>
      <c r="AMA3" s="103"/>
      <c r="AMB3" s="103"/>
      <c r="AMC3" s="103"/>
      <c r="AMD3" s="103"/>
      <c r="AME3" s="103"/>
      <c r="AMF3" s="103"/>
      <c r="AMG3" s="103"/>
      <c r="AMH3" s="103"/>
      <c r="AMI3" s="103"/>
      <c r="AMJ3" s="103"/>
      <c r="AMK3" s="103"/>
      <c r="AML3" s="103"/>
      <c r="AMM3" s="103"/>
      <c r="AMN3" s="103"/>
      <c r="AMO3" s="103"/>
      <c r="AMP3" s="103"/>
      <c r="AMQ3" s="103"/>
      <c r="AMR3" s="103"/>
      <c r="AMS3" s="103"/>
      <c r="AMT3" s="103"/>
      <c r="AMU3" s="103"/>
      <c r="AMV3" s="103"/>
      <c r="AMW3" s="103"/>
      <c r="AMX3" s="103"/>
      <c r="AMY3" s="103"/>
      <c r="AMZ3" s="103"/>
      <c r="ANA3" s="103"/>
      <c r="ANB3" s="103"/>
      <c r="ANC3" s="103"/>
      <c r="AND3" s="103"/>
      <c r="ANE3" s="103"/>
      <c r="ANF3" s="103"/>
      <c r="ANG3" s="103"/>
      <c r="ANH3" s="103"/>
      <c r="ANI3" s="103"/>
      <c r="ANJ3" s="103"/>
      <c r="ANK3" s="103"/>
      <c r="ANL3" s="103"/>
      <c r="ANM3" s="103"/>
      <c r="ANN3" s="103"/>
      <c r="ANO3" s="103"/>
      <c r="ANP3" s="103"/>
      <c r="ANQ3" s="103"/>
      <c r="ANR3" s="103"/>
      <c r="ANS3" s="103"/>
      <c r="ANT3" s="103"/>
      <c r="ANU3" s="103"/>
      <c r="ANV3" s="103"/>
      <c r="ANW3" s="103"/>
      <c r="ANX3" s="103"/>
      <c r="ANY3" s="103"/>
      <c r="ANZ3" s="103"/>
      <c r="AOA3" s="103"/>
      <c r="AOB3" s="103"/>
      <c r="AOC3" s="103"/>
      <c r="AOD3" s="103"/>
      <c r="AOE3" s="103"/>
      <c r="AOF3" s="103"/>
      <c r="AOG3" s="103"/>
      <c r="AOH3" s="103"/>
      <c r="AOI3" s="103"/>
      <c r="AOJ3" s="103"/>
      <c r="AOK3" s="103"/>
      <c r="AOL3" s="103"/>
      <c r="AOM3" s="103"/>
      <c r="AON3" s="103"/>
      <c r="AOO3" s="103"/>
      <c r="AOP3" s="103"/>
      <c r="AOQ3" s="103"/>
      <c r="AOR3" s="103"/>
      <c r="AOS3" s="103"/>
      <c r="AOT3" s="103"/>
      <c r="AOU3" s="103"/>
      <c r="AOV3" s="103"/>
      <c r="AOW3" s="103"/>
      <c r="AOX3" s="103"/>
      <c r="AOY3" s="103"/>
      <c r="AOZ3" s="103"/>
      <c r="APA3" s="103"/>
      <c r="APB3" s="103"/>
      <c r="APC3" s="103"/>
      <c r="APD3" s="103"/>
      <c r="APE3" s="103"/>
      <c r="APF3" s="103"/>
      <c r="APG3" s="103"/>
      <c r="APH3" s="103"/>
      <c r="API3" s="103"/>
      <c r="APJ3" s="103"/>
      <c r="APK3" s="103"/>
      <c r="APL3" s="103"/>
      <c r="APM3" s="103"/>
      <c r="APN3" s="103"/>
      <c r="APO3" s="103"/>
      <c r="APP3" s="103"/>
      <c r="APQ3" s="103"/>
      <c r="APR3" s="103"/>
      <c r="APS3" s="103"/>
      <c r="APT3" s="103"/>
      <c r="APU3" s="103"/>
      <c r="APV3" s="103"/>
      <c r="APW3" s="103"/>
      <c r="APX3" s="103"/>
      <c r="APY3" s="103"/>
      <c r="APZ3" s="103"/>
      <c r="AQA3" s="103"/>
      <c r="AQB3" s="103"/>
      <c r="AQC3" s="103"/>
      <c r="AQD3" s="103"/>
      <c r="AQE3" s="103"/>
      <c r="AQF3" s="103"/>
      <c r="AQG3" s="103"/>
      <c r="AQH3" s="103"/>
      <c r="AQI3" s="103"/>
      <c r="AQJ3" s="103"/>
      <c r="AQK3" s="103"/>
      <c r="AQL3" s="103"/>
      <c r="AQM3" s="103"/>
      <c r="AQN3" s="103"/>
      <c r="AQO3" s="103"/>
      <c r="AQP3" s="103"/>
      <c r="AQQ3" s="103"/>
      <c r="AQR3" s="103"/>
      <c r="AQS3" s="103"/>
      <c r="AQT3" s="103"/>
      <c r="AQU3" s="103"/>
      <c r="AQV3" s="103"/>
      <c r="AQW3" s="103"/>
      <c r="AQX3" s="103"/>
      <c r="AQY3" s="103"/>
      <c r="AQZ3" s="103"/>
      <c r="ARA3" s="103"/>
      <c r="ARB3" s="103"/>
      <c r="ARC3" s="103"/>
      <c r="ARD3" s="103"/>
      <c r="ARE3" s="103"/>
      <c r="ARF3" s="103"/>
      <c r="ARG3" s="103"/>
      <c r="ARH3" s="103"/>
      <c r="ARI3" s="103"/>
      <c r="ARJ3" s="103"/>
      <c r="ARK3" s="103"/>
      <c r="ARL3" s="103"/>
      <c r="ARM3" s="103"/>
      <c r="ARN3" s="103"/>
      <c r="ARO3" s="103"/>
      <c r="ARP3" s="103"/>
      <c r="ARQ3" s="103"/>
      <c r="ARR3" s="103"/>
      <c r="ARS3" s="103"/>
      <c r="ART3" s="103"/>
      <c r="ARU3" s="103"/>
      <c r="ARV3" s="103"/>
      <c r="ARW3" s="103"/>
      <c r="ARX3" s="103"/>
      <c r="ARY3" s="103"/>
      <c r="ARZ3" s="103"/>
      <c r="ASA3" s="103"/>
      <c r="ASB3" s="103"/>
      <c r="ASC3" s="103"/>
      <c r="ASD3" s="103"/>
      <c r="ASE3" s="103"/>
      <c r="ASF3" s="103"/>
      <c r="ASG3" s="103"/>
      <c r="ASH3" s="103"/>
      <c r="ASI3" s="103"/>
      <c r="ASJ3" s="103"/>
      <c r="ASK3" s="103"/>
      <c r="ASL3" s="103"/>
      <c r="ASM3" s="103"/>
      <c r="ASN3" s="103"/>
      <c r="ASO3" s="103"/>
      <c r="ASP3" s="103"/>
      <c r="ASQ3" s="103"/>
      <c r="ASR3" s="103"/>
      <c r="ASS3" s="103"/>
      <c r="AST3" s="103"/>
      <c r="ASU3" s="103"/>
      <c r="ASV3" s="103"/>
      <c r="ASW3" s="103"/>
      <c r="ASX3" s="103"/>
      <c r="ASY3" s="103"/>
      <c r="ASZ3" s="103"/>
      <c r="ATA3" s="103"/>
      <c r="ATB3" s="103"/>
      <c r="ATC3" s="103"/>
      <c r="ATD3" s="103"/>
      <c r="ATE3" s="103"/>
      <c r="ATF3" s="103"/>
      <c r="ATG3" s="103"/>
      <c r="ATH3" s="103"/>
      <c r="ATI3" s="103"/>
      <c r="ATJ3" s="103"/>
      <c r="ATK3" s="103"/>
      <c r="ATL3" s="103"/>
      <c r="ATM3" s="103"/>
      <c r="ATN3" s="103"/>
      <c r="ATO3" s="103"/>
      <c r="ATP3" s="103"/>
      <c r="ATQ3" s="103"/>
      <c r="ATR3" s="103"/>
      <c r="ATS3" s="103"/>
      <c r="ATT3" s="103"/>
      <c r="ATU3" s="103"/>
      <c r="ATV3" s="103"/>
      <c r="ATW3" s="103"/>
      <c r="ATX3" s="103"/>
      <c r="ATY3" s="103"/>
      <c r="ATZ3" s="103"/>
      <c r="AUA3" s="103"/>
      <c r="AUB3" s="103"/>
      <c r="AUC3" s="103"/>
      <c r="AUD3" s="103"/>
      <c r="AUE3" s="103"/>
      <c r="AUF3" s="103"/>
      <c r="AUG3" s="103"/>
      <c r="AUH3" s="103"/>
      <c r="AUI3" s="103"/>
      <c r="AUJ3" s="103"/>
      <c r="AUK3" s="103"/>
      <c r="AUL3" s="103"/>
      <c r="AUM3" s="103"/>
      <c r="AUN3" s="103"/>
      <c r="AUO3" s="103"/>
      <c r="AUP3" s="103"/>
      <c r="AUQ3" s="103"/>
      <c r="AUR3" s="103"/>
      <c r="AUS3" s="103"/>
      <c r="AUT3" s="103"/>
      <c r="AUU3" s="103"/>
      <c r="AUV3" s="103"/>
      <c r="AUW3" s="103"/>
      <c r="AUX3" s="103"/>
      <c r="AUY3" s="103"/>
      <c r="AUZ3" s="103"/>
      <c r="AVA3" s="103"/>
      <c r="AVB3" s="103"/>
      <c r="AVC3" s="103"/>
      <c r="AVD3" s="103"/>
      <c r="AVE3" s="103"/>
      <c r="AVF3" s="103"/>
      <c r="AVG3" s="103"/>
      <c r="AVH3" s="103"/>
      <c r="AVI3" s="103"/>
      <c r="AVJ3" s="103"/>
      <c r="AVK3" s="103"/>
      <c r="AVL3" s="103"/>
      <c r="AVM3" s="103"/>
      <c r="AVN3" s="103"/>
      <c r="AVO3" s="103"/>
      <c r="AVP3" s="103"/>
      <c r="AVQ3" s="103"/>
      <c r="AVR3" s="103"/>
      <c r="AVS3" s="103"/>
      <c r="AVT3" s="103"/>
      <c r="AVU3" s="103"/>
      <c r="AVV3" s="103"/>
      <c r="AVW3" s="103"/>
      <c r="AVX3" s="103"/>
      <c r="AVY3" s="103"/>
      <c r="AVZ3" s="103"/>
      <c r="AWA3" s="103"/>
      <c r="AWB3" s="103"/>
      <c r="AWC3" s="103"/>
      <c r="AWD3" s="103"/>
      <c r="AWE3" s="103"/>
      <c r="AWF3" s="103"/>
      <c r="AWG3" s="103"/>
      <c r="AWH3" s="103"/>
      <c r="AWI3" s="103"/>
      <c r="AWJ3" s="103"/>
      <c r="AWK3" s="103"/>
      <c r="AWL3" s="103"/>
      <c r="AWM3" s="103"/>
      <c r="AWN3" s="103"/>
      <c r="AWO3" s="103"/>
      <c r="AWP3" s="103"/>
      <c r="AWQ3" s="103"/>
      <c r="AWR3" s="103"/>
      <c r="AWS3" s="103"/>
      <c r="AWT3" s="103"/>
      <c r="AWU3" s="103"/>
      <c r="AWV3" s="103"/>
      <c r="AWW3" s="103"/>
      <c r="AWX3" s="103"/>
      <c r="AWY3" s="103"/>
      <c r="AWZ3" s="103"/>
      <c r="AXA3" s="103"/>
      <c r="AXB3" s="103"/>
      <c r="AXC3" s="103"/>
      <c r="AXD3" s="103"/>
      <c r="AXE3" s="103"/>
      <c r="AXF3" s="103"/>
      <c r="AXG3" s="103"/>
      <c r="AXH3" s="103"/>
      <c r="AXI3" s="103"/>
      <c r="AXJ3" s="103"/>
      <c r="AXK3" s="103"/>
      <c r="AXL3" s="103"/>
      <c r="AXM3" s="103"/>
      <c r="AXN3" s="103"/>
      <c r="AXO3" s="103"/>
      <c r="AXP3" s="103"/>
      <c r="AXQ3" s="103"/>
      <c r="AXR3" s="103"/>
      <c r="AXS3" s="103"/>
      <c r="AXT3" s="103"/>
      <c r="AXU3" s="103"/>
      <c r="AXV3" s="103"/>
      <c r="AXW3" s="103"/>
      <c r="AXX3" s="103"/>
      <c r="AXY3" s="103"/>
      <c r="AXZ3" s="103"/>
      <c r="AYA3" s="103"/>
      <c r="AYB3" s="103"/>
      <c r="AYC3" s="103"/>
      <c r="AYD3" s="103"/>
      <c r="AYE3" s="103"/>
      <c r="AYF3" s="103"/>
      <c r="AYG3" s="103"/>
      <c r="AYH3" s="103"/>
      <c r="AYI3" s="103"/>
      <c r="AYJ3" s="103"/>
      <c r="AYK3" s="103"/>
      <c r="AYL3" s="103"/>
      <c r="AYM3" s="103"/>
      <c r="AYN3" s="103"/>
      <c r="AYO3" s="103"/>
      <c r="AYP3" s="103"/>
      <c r="AYQ3" s="103"/>
      <c r="AYR3" s="103"/>
      <c r="AYS3" s="103"/>
      <c r="AYT3" s="103"/>
      <c r="AYU3" s="103"/>
      <c r="AYV3" s="103"/>
      <c r="AYW3" s="103"/>
      <c r="AYX3" s="103"/>
      <c r="AYY3" s="103"/>
      <c r="AYZ3" s="103"/>
      <c r="AZA3" s="103"/>
      <c r="AZB3" s="103"/>
      <c r="AZC3" s="103"/>
      <c r="AZD3" s="103"/>
      <c r="AZE3" s="103"/>
      <c r="AZF3" s="103"/>
      <c r="AZG3" s="103"/>
      <c r="AZH3" s="103"/>
      <c r="AZI3" s="103"/>
      <c r="AZJ3" s="103"/>
      <c r="AZK3" s="103"/>
      <c r="AZL3" s="103"/>
      <c r="AZM3" s="103"/>
      <c r="AZN3" s="103"/>
      <c r="AZO3" s="103"/>
      <c r="AZP3" s="103"/>
      <c r="AZQ3" s="103"/>
      <c r="AZR3" s="103"/>
      <c r="AZS3" s="103"/>
      <c r="AZT3" s="103"/>
      <c r="AZU3" s="103"/>
      <c r="AZV3" s="103"/>
      <c r="AZW3" s="103"/>
      <c r="AZX3" s="103"/>
      <c r="AZY3" s="103"/>
      <c r="AZZ3" s="103"/>
      <c r="BAA3" s="103"/>
      <c r="BAB3" s="103"/>
      <c r="BAC3" s="103"/>
      <c r="BAD3" s="103"/>
      <c r="BAE3" s="103"/>
      <c r="BAF3" s="103"/>
      <c r="BAG3" s="103"/>
      <c r="BAH3" s="103"/>
      <c r="BAI3" s="103"/>
      <c r="BAJ3" s="103"/>
      <c r="BAK3" s="103"/>
      <c r="BAL3" s="103"/>
      <c r="BAM3" s="103"/>
      <c r="BAN3" s="103"/>
      <c r="BAO3" s="103"/>
      <c r="BAP3" s="103"/>
      <c r="BAQ3" s="103"/>
      <c r="BAR3" s="103"/>
      <c r="BAS3" s="103"/>
      <c r="BAT3" s="103"/>
      <c r="BAU3" s="103"/>
      <c r="BAV3" s="103"/>
      <c r="BAW3" s="103"/>
      <c r="BAX3" s="103"/>
      <c r="BAY3" s="103"/>
      <c r="BAZ3" s="103"/>
      <c r="BBA3" s="103"/>
      <c r="BBB3" s="103"/>
      <c r="BBC3" s="103"/>
      <c r="BBD3" s="103"/>
      <c r="BBE3" s="103"/>
      <c r="BBF3" s="103"/>
      <c r="BBG3" s="103"/>
      <c r="BBH3" s="103"/>
      <c r="BBI3" s="103"/>
      <c r="BBJ3" s="103"/>
      <c r="BBK3" s="103"/>
      <c r="BBL3" s="103"/>
      <c r="BBM3" s="103"/>
      <c r="BBN3" s="103"/>
      <c r="BBO3" s="103"/>
      <c r="BBP3" s="103"/>
      <c r="BBQ3" s="103"/>
      <c r="BBR3" s="103"/>
      <c r="BBS3" s="103"/>
      <c r="BBT3" s="103"/>
      <c r="BBU3" s="103"/>
      <c r="BBV3" s="103"/>
      <c r="BBW3" s="103"/>
      <c r="BBX3" s="103"/>
      <c r="BBY3" s="103"/>
      <c r="BBZ3" s="103"/>
      <c r="BCA3" s="103"/>
      <c r="BCB3" s="103"/>
      <c r="BCC3" s="103"/>
      <c r="BCD3" s="103"/>
      <c r="BCE3" s="103"/>
      <c r="BCF3" s="103"/>
      <c r="BCG3" s="103"/>
      <c r="BCH3" s="103"/>
      <c r="BCI3" s="103"/>
      <c r="BCJ3" s="103"/>
      <c r="BCK3" s="103"/>
      <c r="BCL3" s="103"/>
      <c r="BCM3" s="103"/>
      <c r="BCN3" s="103"/>
      <c r="BCO3" s="103"/>
      <c r="BCP3" s="103"/>
      <c r="BCQ3" s="103"/>
      <c r="BCR3" s="103"/>
      <c r="BCS3" s="103"/>
      <c r="BCT3" s="103"/>
      <c r="BCU3" s="103"/>
      <c r="BCV3" s="103"/>
      <c r="BCW3" s="103"/>
      <c r="BCX3" s="103"/>
      <c r="BCY3" s="103"/>
      <c r="BCZ3" s="103"/>
      <c r="BDA3" s="103"/>
      <c r="BDB3" s="103"/>
      <c r="BDC3" s="103"/>
      <c r="BDD3" s="103"/>
      <c r="BDE3" s="103"/>
      <c r="BDF3" s="103"/>
      <c r="BDG3" s="103"/>
      <c r="BDH3" s="103"/>
      <c r="BDI3" s="103"/>
      <c r="BDJ3" s="103"/>
      <c r="BDK3" s="103"/>
      <c r="BDL3" s="103"/>
      <c r="BDM3" s="103"/>
      <c r="BDN3" s="103"/>
      <c r="BDO3" s="103"/>
      <c r="BDP3" s="103"/>
      <c r="BDQ3" s="103"/>
      <c r="BDR3" s="103"/>
      <c r="BDS3" s="103"/>
      <c r="BDT3" s="103"/>
      <c r="BDU3" s="103"/>
      <c r="BDV3" s="103"/>
      <c r="BDW3" s="103"/>
      <c r="BDX3" s="103"/>
      <c r="BDY3" s="103"/>
      <c r="BDZ3" s="103"/>
      <c r="BEA3" s="103"/>
      <c r="BEB3" s="103"/>
      <c r="BEC3" s="103"/>
      <c r="BED3" s="103"/>
      <c r="BEE3" s="103"/>
      <c r="BEF3" s="103"/>
      <c r="BEG3" s="103"/>
      <c r="BEH3" s="103"/>
      <c r="BEI3" s="103"/>
      <c r="BEJ3" s="103"/>
      <c r="BEK3" s="103"/>
      <c r="BEL3" s="103"/>
      <c r="BEM3" s="103"/>
      <c r="BEN3" s="103"/>
      <c r="BEO3" s="103"/>
      <c r="BEP3" s="103"/>
      <c r="BEQ3" s="103"/>
      <c r="BER3" s="103"/>
      <c r="BES3" s="103"/>
      <c r="BET3" s="103"/>
      <c r="BEU3" s="103"/>
      <c r="BEV3" s="103"/>
      <c r="BEW3" s="103"/>
      <c r="BEX3" s="103"/>
      <c r="BEY3" s="103"/>
      <c r="BEZ3" s="103"/>
      <c r="BFA3" s="103"/>
      <c r="BFB3" s="103"/>
      <c r="BFC3" s="103"/>
      <c r="BFD3" s="103"/>
      <c r="BFE3" s="103"/>
      <c r="BFF3" s="103"/>
      <c r="BFG3" s="103"/>
      <c r="BFH3" s="103"/>
      <c r="BFI3" s="103"/>
      <c r="BFJ3" s="103"/>
      <c r="BFK3" s="103"/>
      <c r="BFL3" s="103"/>
      <c r="BFM3" s="103"/>
      <c r="BFN3" s="103"/>
      <c r="BFO3" s="103"/>
      <c r="BFP3" s="103"/>
      <c r="BFQ3" s="103"/>
      <c r="BFR3" s="103"/>
      <c r="BFS3" s="103"/>
      <c r="BFT3" s="103"/>
      <c r="BFU3" s="103"/>
      <c r="BFV3" s="103"/>
      <c r="BFW3" s="103"/>
      <c r="BFX3" s="103"/>
      <c r="BFY3" s="103"/>
      <c r="BFZ3" s="103"/>
      <c r="BGA3" s="103"/>
      <c r="BGB3" s="103"/>
      <c r="BGC3" s="103"/>
      <c r="BGD3" s="103"/>
      <c r="BGE3" s="103"/>
      <c r="BGF3" s="103"/>
      <c r="BGG3" s="103"/>
      <c r="BGH3" s="103"/>
      <c r="BGI3" s="103"/>
      <c r="BGJ3" s="103"/>
      <c r="BGK3" s="103"/>
      <c r="BGL3" s="103"/>
      <c r="BGM3" s="103"/>
      <c r="BGN3" s="103"/>
      <c r="BGO3" s="103"/>
      <c r="BGP3" s="103"/>
      <c r="BGQ3" s="103"/>
      <c r="BGR3" s="103"/>
      <c r="BGS3" s="103"/>
      <c r="BGT3" s="103"/>
      <c r="BGU3" s="103"/>
      <c r="BGV3" s="103"/>
      <c r="BGW3" s="103"/>
      <c r="BGX3" s="103"/>
      <c r="BGY3" s="103"/>
      <c r="BGZ3" s="103"/>
      <c r="BHA3" s="103"/>
      <c r="BHB3" s="103"/>
      <c r="BHC3" s="103"/>
      <c r="BHD3" s="103"/>
      <c r="BHE3" s="103"/>
      <c r="BHF3" s="103"/>
      <c r="BHG3" s="103"/>
      <c r="BHH3" s="103"/>
      <c r="BHI3" s="103"/>
      <c r="BHJ3" s="103"/>
      <c r="BHK3" s="103"/>
      <c r="BHL3" s="103"/>
      <c r="BHM3" s="103"/>
      <c r="BHN3" s="103"/>
      <c r="BHO3" s="103"/>
      <c r="BHP3" s="103"/>
      <c r="BHQ3" s="103"/>
      <c r="BHR3" s="103"/>
      <c r="BHS3" s="103"/>
      <c r="BHT3" s="103"/>
      <c r="BHU3" s="103"/>
      <c r="BHV3" s="103"/>
      <c r="BHW3" s="103"/>
      <c r="BHX3" s="103"/>
      <c r="BHY3" s="103"/>
      <c r="BHZ3" s="103"/>
      <c r="BIA3" s="103"/>
      <c r="BIB3" s="103"/>
      <c r="BIC3" s="103"/>
      <c r="BID3" s="103"/>
      <c r="BIE3" s="103"/>
      <c r="BIF3" s="103"/>
      <c r="BIG3" s="103"/>
      <c r="BIH3" s="103"/>
      <c r="BII3" s="103"/>
      <c r="BIJ3" s="103"/>
      <c r="BIK3" s="103"/>
      <c r="BIL3" s="103"/>
      <c r="BIM3" s="103"/>
      <c r="BIN3" s="103"/>
      <c r="BIO3" s="103"/>
      <c r="BIP3" s="103"/>
      <c r="BIQ3" s="103"/>
      <c r="BIR3" s="103"/>
      <c r="BIS3" s="103"/>
      <c r="BIT3" s="103"/>
      <c r="BIU3" s="103"/>
      <c r="BIV3" s="103"/>
      <c r="BIW3" s="103"/>
      <c r="BIX3" s="103"/>
      <c r="BIY3" s="103"/>
      <c r="BIZ3" s="103"/>
      <c r="BJA3" s="103"/>
      <c r="BJB3" s="103"/>
      <c r="BJC3" s="103"/>
      <c r="BJD3" s="103"/>
      <c r="BJE3" s="103"/>
      <c r="BJF3" s="103"/>
      <c r="BJG3" s="103"/>
      <c r="BJH3" s="103"/>
      <c r="BJI3" s="103"/>
      <c r="BJJ3" s="103"/>
      <c r="BJK3" s="103"/>
      <c r="BJL3" s="103"/>
      <c r="BJM3" s="103"/>
      <c r="BJN3" s="103"/>
      <c r="BJO3" s="103"/>
      <c r="BJP3" s="103"/>
      <c r="BJQ3" s="103"/>
      <c r="BJR3" s="103"/>
      <c r="BJS3" s="103"/>
      <c r="BJT3" s="103"/>
      <c r="BJU3" s="103"/>
      <c r="BJV3" s="103"/>
      <c r="BJW3" s="103"/>
      <c r="BJX3" s="103"/>
      <c r="BJY3" s="103"/>
      <c r="BJZ3" s="103"/>
      <c r="BKA3" s="103"/>
      <c r="BKB3" s="103"/>
      <c r="BKC3" s="103"/>
      <c r="BKD3" s="103"/>
      <c r="BKE3" s="103"/>
      <c r="BKF3" s="103"/>
      <c r="BKG3" s="103"/>
      <c r="BKH3" s="103"/>
      <c r="BKI3" s="103"/>
      <c r="BKJ3" s="103"/>
      <c r="BKK3" s="103"/>
      <c r="BKL3" s="103"/>
      <c r="BKM3" s="103"/>
      <c r="BKN3" s="103"/>
      <c r="BKO3" s="103"/>
      <c r="BKP3" s="103"/>
      <c r="BKQ3" s="103"/>
      <c r="BKR3" s="103"/>
      <c r="BKS3" s="103"/>
      <c r="BKT3" s="103"/>
      <c r="BKU3" s="103"/>
      <c r="BKV3" s="103"/>
      <c r="BKW3" s="103"/>
      <c r="BKX3" s="103"/>
      <c r="BKY3" s="103"/>
      <c r="BKZ3" s="103"/>
      <c r="BLA3" s="103"/>
      <c r="BLB3" s="103"/>
      <c r="BLC3" s="103"/>
      <c r="BLD3" s="103"/>
      <c r="BLE3" s="103"/>
      <c r="BLF3" s="103"/>
      <c r="BLG3" s="103"/>
      <c r="BLH3" s="103"/>
      <c r="BLI3" s="103"/>
      <c r="BLJ3" s="103"/>
      <c r="BLK3" s="103"/>
      <c r="BLL3" s="103"/>
      <c r="BLM3" s="103"/>
      <c r="BLN3" s="103"/>
      <c r="BLO3" s="103"/>
      <c r="BLP3" s="103"/>
      <c r="BLQ3" s="103"/>
      <c r="BLR3" s="103"/>
      <c r="BLS3" s="103"/>
      <c r="BLT3" s="103"/>
      <c r="BLU3" s="103"/>
      <c r="BLV3" s="103"/>
      <c r="BLW3" s="103"/>
      <c r="BLX3" s="103"/>
      <c r="BLY3" s="103"/>
      <c r="BLZ3" s="103"/>
      <c r="BMA3" s="103"/>
      <c r="BMB3" s="103"/>
      <c r="BMC3" s="103"/>
      <c r="BMD3" s="103"/>
      <c r="BME3" s="103"/>
      <c r="BMF3" s="103"/>
      <c r="BMG3" s="103"/>
      <c r="BMH3" s="103"/>
      <c r="BMI3" s="103"/>
      <c r="BMJ3" s="103"/>
      <c r="BMK3" s="103"/>
      <c r="BML3" s="103"/>
      <c r="BMM3" s="103"/>
      <c r="BMN3" s="103"/>
      <c r="BMO3" s="103"/>
      <c r="BMP3" s="103"/>
      <c r="BMQ3" s="103"/>
      <c r="BMR3" s="103"/>
      <c r="BMS3" s="103"/>
      <c r="BMT3" s="103"/>
      <c r="BMU3" s="103"/>
      <c r="BMV3" s="103"/>
      <c r="BMW3" s="103"/>
      <c r="BMX3" s="103"/>
      <c r="BMY3" s="103"/>
      <c r="BMZ3" s="103"/>
      <c r="BNA3" s="103"/>
      <c r="BNB3" s="103"/>
      <c r="BNC3" s="103"/>
      <c r="BND3" s="103"/>
      <c r="BNE3" s="103"/>
      <c r="BNF3" s="103"/>
      <c r="BNG3" s="103"/>
      <c r="BNH3" s="103"/>
      <c r="BNI3" s="103"/>
      <c r="BNJ3" s="103"/>
      <c r="BNK3" s="103"/>
      <c r="BNL3" s="103"/>
      <c r="BNM3" s="103"/>
      <c r="BNN3" s="103"/>
      <c r="BNO3" s="103"/>
      <c r="BNP3" s="103"/>
      <c r="BNQ3" s="103"/>
      <c r="BNR3" s="103"/>
      <c r="BNS3" s="103"/>
      <c r="BNT3" s="103"/>
      <c r="BNU3" s="103"/>
      <c r="BNV3" s="103"/>
      <c r="BNW3" s="103"/>
      <c r="BNX3" s="103"/>
      <c r="BNY3" s="103"/>
      <c r="BNZ3" s="103"/>
      <c r="BOA3" s="103"/>
      <c r="BOB3" s="103"/>
      <c r="BOC3" s="103"/>
      <c r="BOD3" s="103"/>
      <c r="BOE3" s="103"/>
      <c r="BOF3" s="103"/>
      <c r="BOG3" s="103"/>
      <c r="BOH3" s="103"/>
      <c r="BOI3" s="103"/>
      <c r="BOJ3" s="103"/>
      <c r="BOK3" s="103"/>
      <c r="BOL3" s="103"/>
      <c r="BOM3" s="103"/>
      <c r="BON3" s="103"/>
      <c r="BOO3" s="103"/>
      <c r="BOP3" s="103"/>
      <c r="BOQ3" s="103"/>
      <c r="BOR3" s="103"/>
      <c r="BOS3" s="103"/>
      <c r="BOT3" s="103"/>
      <c r="BOU3" s="103"/>
      <c r="BOV3" s="103"/>
      <c r="BOW3" s="103"/>
      <c r="BOX3" s="103"/>
      <c r="BOY3" s="103"/>
      <c r="BOZ3" s="103"/>
      <c r="BPA3" s="103"/>
      <c r="BPB3" s="103"/>
      <c r="BPC3" s="103"/>
      <c r="BPD3" s="103"/>
      <c r="BPE3" s="103"/>
      <c r="BPF3" s="103"/>
      <c r="BPG3" s="103"/>
      <c r="BPH3" s="103"/>
      <c r="BPI3" s="103"/>
      <c r="BPJ3" s="103"/>
      <c r="BPK3" s="103"/>
      <c r="BPL3" s="103"/>
      <c r="BPM3" s="103"/>
      <c r="BPN3" s="103"/>
      <c r="BPO3" s="103"/>
      <c r="BPP3" s="103"/>
      <c r="BPQ3" s="103"/>
      <c r="BPR3" s="103"/>
      <c r="BPS3" s="103"/>
      <c r="BPT3" s="103"/>
      <c r="BPU3" s="103"/>
      <c r="BPV3" s="103"/>
      <c r="BPW3" s="103"/>
      <c r="BPX3" s="103"/>
      <c r="BPY3" s="103"/>
      <c r="BPZ3" s="103"/>
      <c r="BQA3" s="103"/>
      <c r="BQB3" s="103"/>
      <c r="BQC3" s="103"/>
      <c r="BQD3" s="103"/>
      <c r="BQE3" s="103"/>
      <c r="BQF3" s="103"/>
      <c r="BQG3" s="103"/>
      <c r="BQH3" s="103"/>
      <c r="BQI3" s="103"/>
      <c r="BQJ3" s="103"/>
      <c r="BQK3" s="103"/>
      <c r="BQL3" s="103"/>
      <c r="BQM3" s="103"/>
      <c r="BQN3" s="103"/>
      <c r="BQO3" s="103"/>
      <c r="BQP3" s="103"/>
      <c r="BQQ3" s="103"/>
      <c r="BQR3" s="103"/>
      <c r="BQS3" s="103"/>
      <c r="BQT3" s="103"/>
      <c r="BQU3" s="103"/>
      <c r="BQV3" s="103"/>
      <c r="BQW3" s="103"/>
      <c r="BQX3" s="103"/>
      <c r="BQY3" s="103"/>
      <c r="BQZ3" s="103"/>
      <c r="BRA3" s="103"/>
      <c r="BRB3" s="103"/>
      <c r="BRC3" s="103"/>
      <c r="BRD3" s="103"/>
      <c r="BRE3" s="103"/>
      <c r="BRF3" s="103"/>
      <c r="BRG3" s="103"/>
      <c r="BRH3" s="103"/>
      <c r="BRI3" s="103"/>
      <c r="BRJ3" s="103"/>
      <c r="BRK3" s="103"/>
      <c r="BRL3" s="103"/>
      <c r="BRM3" s="103"/>
      <c r="BRN3" s="103"/>
      <c r="BRO3" s="103"/>
      <c r="BRP3" s="103"/>
      <c r="BRQ3" s="103"/>
      <c r="BRR3" s="103"/>
      <c r="BRS3" s="103"/>
      <c r="BRT3" s="103"/>
      <c r="BRU3" s="103"/>
      <c r="BRV3" s="103"/>
      <c r="BRW3" s="103"/>
      <c r="BRX3" s="103"/>
      <c r="BRY3" s="103"/>
      <c r="BRZ3" s="103"/>
      <c r="BSA3" s="103"/>
      <c r="BSB3" s="103"/>
      <c r="BSC3" s="103"/>
      <c r="BSD3" s="103"/>
      <c r="BSE3" s="103"/>
      <c r="BSF3" s="103"/>
      <c r="BSG3" s="103"/>
      <c r="BSH3" s="103"/>
      <c r="BSI3" s="103"/>
      <c r="BSJ3" s="103"/>
      <c r="BSK3" s="103"/>
      <c r="BSL3" s="103"/>
      <c r="BSM3" s="103"/>
      <c r="BSN3" s="103"/>
      <c r="BSO3" s="103"/>
      <c r="BSP3" s="103"/>
      <c r="BSQ3" s="103"/>
      <c r="BSR3" s="103"/>
      <c r="BSS3" s="103"/>
      <c r="BST3" s="103"/>
      <c r="BSU3" s="103"/>
      <c r="BSV3" s="103"/>
      <c r="BSW3" s="103"/>
      <c r="BSX3" s="103"/>
      <c r="BSY3" s="103"/>
      <c r="BSZ3" s="103"/>
      <c r="BTA3" s="103"/>
      <c r="BTB3" s="103"/>
      <c r="BTC3" s="103"/>
      <c r="BTD3" s="103"/>
      <c r="BTE3" s="103"/>
      <c r="BTF3" s="103"/>
      <c r="BTG3" s="103"/>
      <c r="BTH3" s="103"/>
      <c r="BTI3" s="103"/>
      <c r="BTJ3" s="103"/>
      <c r="BTK3" s="103"/>
      <c r="BTL3" s="103"/>
      <c r="BTM3" s="103"/>
      <c r="BTN3" s="103"/>
      <c r="BTO3" s="103"/>
      <c r="BTP3" s="103"/>
      <c r="BTQ3" s="103"/>
      <c r="BTR3" s="103"/>
      <c r="BTS3" s="103"/>
      <c r="BTT3" s="103"/>
      <c r="BTU3" s="103"/>
      <c r="BTV3" s="103"/>
      <c r="BTW3" s="103"/>
      <c r="BTX3" s="103"/>
      <c r="BTY3" s="103"/>
      <c r="BTZ3" s="103"/>
      <c r="BUA3" s="103"/>
      <c r="BUB3" s="103"/>
      <c r="BUC3" s="103"/>
      <c r="BUD3" s="103"/>
      <c r="BUE3" s="103"/>
      <c r="BUF3" s="103"/>
      <c r="BUG3" s="103"/>
      <c r="BUH3" s="103"/>
      <c r="BUI3" s="103"/>
      <c r="BUJ3" s="103"/>
      <c r="BUK3" s="103"/>
      <c r="BUL3" s="103"/>
      <c r="BUM3" s="103"/>
      <c r="BUN3" s="103"/>
      <c r="BUO3" s="103"/>
      <c r="BUP3" s="103"/>
      <c r="BUQ3" s="103"/>
      <c r="BUR3" s="103"/>
      <c r="BUS3" s="103"/>
      <c r="BUT3" s="103"/>
      <c r="BUU3" s="103"/>
      <c r="BUV3" s="103"/>
      <c r="BUW3" s="103"/>
      <c r="BUX3" s="103"/>
      <c r="BUY3" s="103"/>
      <c r="BUZ3" s="103"/>
      <c r="BVA3" s="103"/>
      <c r="BVB3" s="103"/>
      <c r="BVC3" s="103"/>
      <c r="BVD3" s="103"/>
      <c r="BVE3" s="103"/>
      <c r="BVF3" s="103"/>
      <c r="BVG3" s="103"/>
      <c r="BVH3" s="103"/>
      <c r="BVI3" s="103"/>
      <c r="BVJ3" s="103"/>
      <c r="BVK3" s="103"/>
      <c r="BVL3" s="103"/>
      <c r="BVM3" s="103"/>
      <c r="BVN3" s="103"/>
      <c r="BVO3" s="103"/>
      <c r="BVP3" s="103"/>
      <c r="BVQ3" s="103"/>
      <c r="BVR3" s="103"/>
      <c r="BVS3" s="103"/>
      <c r="BVT3" s="103"/>
      <c r="BVU3" s="103"/>
      <c r="BVV3" s="103"/>
      <c r="BVW3" s="103"/>
      <c r="BVX3" s="103"/>
      <c r="BVY3" s="103"/>
      <c r="BVZ3" s="103"/>
      <c r="BWA3" s="103"/>
      <c r="BWB3" s="103"/>
      <c r="BWC3" s="103"/>
      <c r="BWD3" s="103"/>
      <c r="BWE3" s="103"/>
      <c r="BWF3" s="103"/>
      <c r="BWG3" s="103"/>
      <c r="BWH3" s="103"/>
      <c r="BWI3" s="103"/>
      <c r="BWJ3" s="103"/>
      <c r="BWK3" s="103"/>
      <c r="BWL3" s="103"/>
      <c r="BWM3" s="103"/>
      <c r="BWN3" s="103"/>
      <c r="BWO3" s="103"/>
      <c r="BWP3" s="103"/>
      <c r="BWQ3" s="103"/>
      <c r="BWR3" s="103"/>
      <c r="BWS3" s="103"/>
      <c r="BWT3" s="103"/>
      <c r="BWU3" s="103"/>
      <c r="BWV3" s="103"/>
      <c r="BWW3" s="103"/>
      <c r="BWX3" s="103"/>
      <c r="BWY3" s="103"/>
      <c r="BWZ3" s="103"/>
      <c r="BXA3" s="103"/>
      <c r="BXB3" s="103"/>
      <c r="BXC3" s="103"/>
      <c r="BXD3" s="103"/>
      <c r="BXE3" s="103"/>
      <c r="BXF3" s="103"/>
      <c r="BXG3" s="103"/>
      <c r="BXH3" s="103"/>
      <c r="BXI3" s="103"/>
      <c r="BXJ3" s="103"/>
      <c r="BXK3" s="103"/>
      <c r="BXL3" s="103"/>
      <c r="BXM3" s="103"/>
      <c r="BXN3" s="103"/>
      <c r="BXO3" s="103"/>
      <c r="BXP3" s="103"/>
      <c r="BXQ3" s="103"/>
      <c r="BXR3" s="103"/>
      <c r="BXS3" s="103"/>
      <c r="BXT3" s="103"/>
      <c r="BXU3" s="103"/>
      <c r="BXV3" s="103"/>
      <c r="BXW3" s="103"/>
      <c r="BXX3" s="103"/>
      <c r="BXY3" s="103"/>
      <c r="BXZ3" s="103"/>
      <c r="BYA3" s="103"/>
      <c r="BYB3" s="103"/>
      <c r="BYC3" s="103"/>
      <c r="BYD3" s="103"/>
      <c r="BYE3" s="103"/>
      <c r="BYF3" s="103"/>
      <c r="BYG3" s="103"/>
      <c r="BYH3" s="103"/>
      <c r="BYI3" s="103"/>
      <c r="BYJ3" s="103"/>
      <c r="BYK3" s="103"/>
      <c r="BYL3" s="103"/>
      <c r="BYM3" s="103"/>
      <c r="BYN3" s="103"/>
      <c r="BYO3" s="103"/>
      <c r="BYP3" s="103"/>
      <c r="BYQ3" s="103"/>
      <c r="BYR3" s="103"/>
      <c r="BYS3" s="103"/>
      <c r="BYT3" s="103"/>
      <c r="BYU3" s="103"/>
      <c r="BYV3" s="103"/>
      <c r="BYW3" s="103"/>
      <c r="BYX3" s="103"/>
      <c r="BYY3" s="103"/>
      <c r="BYZ3" s="103"/>
      <c r="BZA3" s="103"/>
      <c r="BZB3" s="103"/>
      <c r="BZC3" s="103"/>
      <c r="BZD3" s="103"/>
      <c r="BZE3" s="103"/>
      <c r="BZF3" s="103"/>
      <c r="BZG3" s="103"/>
      <c r="BZH3" s="103"/>
      <c r="BZI3" s="103"/>
      <c r="BZJ3" s="103"/>
      <c r="BZK3" s="103"/>
      <c r="BZL3" s="103"/>
      <c r="BZM3" s="103"/>
      <c r="BZN3" s="103"/>
      <c r="BZO3" s="103"/>
      <c r="BZP3" s="103"/>
      <c r="BZQ3" s="103"/>
      <c r="BZR3" s="103"/>
      <c r="BZS3" s="103"/>
      <c r="BZT3" s="103"/>
      <c r="BZU3" s="103"/>
      <c r="BZV3" s="103"/>
      <c r="BZW3" s="103"/>
      <c r="BZX3" s="103"/>
      <c r="BZY3" s="103"/>
      <c r="BZZ3" s="103"/>
      <c r="CAA3" s="103"/>
      <c r="CAB3" s="103"/>
      <c r="CAC3" s="103"/>
      <c r="CAD3" s="103"/>
      <c r="CAE3" s="103"/>
      <c r="CAF3" s="103"/>
      <c r="CAG3" s="103"/>
      <c r="CAH3" s="103"/>
      <c r="CAI3" s="103"/>
      <c r="CAJ3" s="103"/>
      <c r="CAK3" s="103"/>
      <c r="CAL3" s="103"/>
      <c r="CAM3" s="103"/>
      <c r="CAN3" s="103"/>
      <c r="CAO3" s="103"/>
      <c r="CAP3" s="103"/>
      <c r="CAQ3" s="103"/>
      <c r="CAR3" s="103"/>
      <c r="CAS3" s="103"/>
      <c r="CAT3" s="103"/>
      <c r="CAU3" s="103"/>
      <c r="CAV3" s="103"/>
      <c r="CAW3" s="103"/>
      <c r="CAX3" s="103"/>
      <c r="CAY3" s="103"/>
      <c r="CAZ3" s="103"/>
      <c r="CBA3" s="103"/>
      <c r="CBB3" s="103"/>
      <c r="CBC3" s="103"/>
      <c r="CBD3" s="103"/>
      <c r="CBE3" s="103"/>
      <c r="CBF3" s="103"/>
      <c r="CBG3" s="103"/>
      <c r="CBH3" s="103"/>
      <c r="CBI3" s="103"/>
      <c r="CBJ3" s="103"/>
      <c r="CBK3" s="103"/>
      <c r="CBL3" s="103"/>
      <c r="CBM3" s="103"/>
      <c r="CBN3" s="103"/>
      <c r="CBO3" s="103"/>
      <c r="CBP3" s="103"/>
      <c r="CBQ3" s="103"/>
      <c r="CBR3" s="103"/>
      <c r="CBS3" s="103"/>
      <c r="CBT3" s="103"/>
      <c r="CBU3" s="103"/>
      <c r="CBV3" s="103"/>
      <c r="CBW3" s="103"/>
      <c r="CBX3" s="103"/>
      <c r="CBY3" s="103"/>
      <c r="CBZ3" s="103"/>
      <c r="CCA3" s="103"/>
      <c r="CCB3" s="103"/>
      <c r="CCC3" s="103"/>
      <c r="CCD3" s="103"/>
      <c r="CCE3" s="103"/>
      <c r="CCF3" s="103"/>
      <c r="CCG3" s="103"/>
      <c r="CCH3" s="103"/>
      <c r="CCI3" s="103"/>
      <c r="CCJ3" s="103"/>
      <c r="CCK3" s="103"/>
      <c r="CCL3" s="103"/>
      <c r="CCM3" s="103"/>
      <c r="CCN3" s="103"/>
      <c r="CCO3" s="103"/>
      <c r="CCP3" s="103"/>
      <c r="CCQ3" s="103"/>
      <c r="CCR3" s="103"/>
      <c r="CCS3" s="103"/>
      <c r="CCT3" s="103"/>
      <c r="CCU3" s="103"/>
      <c r="CCV3" s="103"/>
      <c r="CCW3" s="103"/>
      <c r="CCX3" s="103"/>
      <c r="CCY3" s="103"/>
      <c r="CCZ3" s="103"/>
      <c r="CDA3" s="103"/>
      <c r="CDB3" s="103"/>
      <c r="CDC3" s="103"/>
      <c r="CDD3" s="103"/>
      <c r="CDE3" s="103"/>
      <c r="CDF3" s="103"/>
      <c r="CDG3" s="103"/>
      <c r="CDH3" s="103"/>
      <c r="CDI3" s="103"/>
      <c r="CDJ3" s="103"/>
      <c r="CDK3" s="103"/>
      <c r="CDL3" s="103"/>
      <c r="CDM3" s="103"/>
      <c r="CDN3" s="103"/>
      <c r="CDO3" s="103"/>
      <c r="CDP3" s="103"/>
      <c r="CDQ3" s="103"/>
      <c r="CDR3" s="103"/>
      <c r="CDS3" s="103"/>
      <c r="CDT3" s="103"/>
      <c r="CDU3" s="103"/>
      <c r="CDV3" s="103"/>
      <c r="CDW3" s="103"/>
      <c r="CDX3" s="103"/>
      <c r="CDY3" s="103"/>
      <c r="CDZ3" s="103"/>
      <c r="CEA3" s="103"/>
      <c r="CEB3" s="103"/>
      <c r="CEC3" s="103"/>
      <c r="CED3" s="103"/>
      <c r="CEE3" s="103"/>
      <c r="CEF3" s="103"/>
      <c r="CEG3" s="103"/>
      <c r="CEH3" s="103"/>
      <c r="CEI3" s="103"/>
      <c r="CEJ3" s="103"/>
      <c r="CEK3" s="103"/>
      <c r="CEL3" s="103"/>
      <c r="CEM3" s="103"/>
      <c r="CEN3" s="103"/>
      <c r="CEO3" s="103"/>
      <c r="CEP3" s="103"/>
      <c r="CEQ3" s="103"/>
      <c r="CER3" s="103"/>
      <c r="CES3" s="103"/>
      <c r="CET3" s="103"/>
      <c r="CEU3" s="103"/>
      <c r="CEV3" s="103"/>
      <c r="CEW3" s="103"/>
      <c r="CEX3" s="103"/>
      <c r="CEY3" s="103"/>
      <c r="CEZ3" s="103"/>
      <c r="CFA3" s="103"/>
      <c r="CFB3" s="103"/>
      <c r="CFC3" s="103"/>
      <c r="CFD3" s="103"/>
      <c r="CFE3" s="103"/>
      <c r="CFF3" s="103"/>
      <c r="CFG3" s="103"/>
      <c r="CFH3" s="103"/>
      <c r="CFI3" s="103"/>
      <c r="CFJ3" s="103"/>
      <c r="CFK3" s="103"/>
      <c r="CFL3" s="103"/>
      <c r="CFM3" s="103"/>
      <c r="CFN3" s="103"/>
      <c r="CFO3" s="103"/>
      <c r="CFP3" s="103"/>
      <c r="CFQ3" s="103"/>
      <c r="CFR3" s="103"/>
      <c r="CFS3" s="103"/>
      <c r="CFT3" s="103"/>
      <c r="CFU3" s="103"/>
      <c r="CFV3" s="103"/>
      <c r="CFW3" s="103"/>
      <c r="CFX3" s="103"/>
      <c r="CFY3" s="103"/>
      <c r="CFZ3" s="103"/>
      <c r="CGA3" s="103"/>
      <c r="CGB3" s="103"/>
      <c r="CGC3" s="103"/>
      <c r="CGD3" s="103"/>
      <c r="CGE3" s="103"/>
      <c r="CGF3" s="103"/>
      <c r="CGG3" s="103"/>
      <c r="CGH3" s="103"/>
      <c r="CGI3" s="103"/>
      <c r="CGJ3" s="103"/>
      <c r="CGK3" s="103"/>
      <c r="CGL3" s="103"/>
      <c r="CGM3" s="103"/>
      <c r="CGN3" s="103"/>
      <c r="CGO3" s="103"/>
      <c r="CGP3" s="103"/>
      <c r="CGQ3" s="103"/>
      <c r="CGR3" s="103"/>
      <c r="CGS3" s="103"/>
      <c r="CGT3" s="103"/>
      <c r="CGU3" s="103"/>
      <c r="CGV3" s="103"/>
      <c r="CGW3" s="103"/>
      <c r="CGX3" s="103"/>
      <c r="CGY3" s="103"/>
      <c r="CGZ3" s="103"/>
      <c r="CHA3" s="103"/>
      <c r="CHB3" s="103"/>
      <c r="CHC3" s="103"/>
      <c r="CHD3" s="103"/>
      <c r="CHE3" s="103"/>
      <c r="CHF3" s="103"/>
      <c r="CHG3" s="103"/>
      <c r="CHH3" s="103"/>
      <c r="CHI3" s="103"/>
      <c r="CHJ3" s="103"/>
      <c r="CHK3" s="103"/>
      <c r="CHL3" s="103"/>
      <c r="CHM3" s="103"/>
      <c r="CHN3" s="103"/>
      <c r="CHO3" s="103"/>
      <c r="CHP3" s="103"/>
      <c r="CHQ3" s="103"/>
      <c r="CHR3" s="103"/>
      <c r="CHS3" s="103"/>
      <c r="CHT3" s="103"/>
      <c r="CHU3" s="103"/>
      <c r="CHV3" s="103"/>
      <c r="CHW3" s="103"/>
      <c r="CHX3" s="103"/>
      <c r="CHY3" s="103"/>
      <c r="CHZ3" s="103"/>
      <c r="CIA3" s="103"/>
      <c r="CIB3" s="103"/>
      <c r="CIC3" s="103"/>
      <c r="CID3" s="103"/>
      <c r="CIE3" s="103"/>
      <c r="CIF3" s="103"/>
      <c r="CIG3" s="103"/>
      <c r="CIH3" s="103"/>
      <c r="CII3" s="103"/>
      <c r="CIJ3" s="103"/>
      <c r="CIK3" s="103"/>
      <c r="CIL3" s="103"/>
      <c r="CIM3" s="103"/>
      <c r="CIN3" s="103"/>
      <c r="CIO3" s="103"/>
      <c r="CIP3" s="103"/>
      <c r="CIQ3" s="103"/>
      <c r="CIR3" s="103"/>
      <c r="CIS3" s="103"/>
      <c r="CIT3" s="103"/>
      <c r="CIU3" s="103"/>
      <c r="CIV3" s="103"/>
      <c r="CIW3" s="103"/>
      <c r="CIX3" s="103"/>
      <c r="CIY3" s="103"/>
      <c r="CIZ3" s="103"/>
      <c r="CJA3" s="103"/>
      <c r="CJB3" s="103"/>
      <c r="CJC3" s="103"/>
      <c r="CJD3" s="103"/>
      <c r="CJE3" s="103"/>
      <c r="CJF3" s="103"/>
      <c r="CJG3" s="103"/>
      <c r="CJH3" s="103"/>
      <c r="CJI3" s="103"/>
      <c r="CJJ3" s="103"/>
      <c r="CJK3" s="103"/>
      <c r="CJL3" s="103"/>
      <c r="CJM3" s="103"/>
      <c r="CJN3" s="103"/>
      <c r="CJO3" s="103"/>
      <c r="CJP3" s="103"/>
      <c r="CJQ3" s="103"/>
      <c r="CJR3" s="103"/>
      <c r="CJS3" s="103"/>
      <c r="CJT3" s="103"/>
      <c r="CJU3" s="103"/>
      <c r="CJV3" s="103"/>
      <c r="CJW3" s="103"/>
      <c r="CJX3" s="103"/>
      <c r="CJY3" s="103"/>
      <c r="CJZ3" s="103"/>
      <c r="CKA3" s="103"/>
      <c r="CKB3" s="103"/>
      <c r="CKC3" s="103"/>
      <c r="CKD3" s="103"/>
      <c r="CKE3" s="103"/>
      <c r="CKF3" s="103"/>
      <c r="CKG3" s="103"/>
      <c r="CKH3" s="103"/>
      <c r="CKI3" s="103"/>
      <c r="CKJ3" s="103"/>
      <c r="CKK3" s="103"/>
      <c r="CKL3" s="103"/>
      <c r="CKM3" s="103"/>
      <c r="CKN3" s="103"/>
      <c r="CKO3" s="103"/>
      <c r="CKP3" s="103"/>
      <c r="CKQ3" s="103"/>
      <c r="CKR3" s="103"/>
      <c r="CKS3" s="103"/>
      <c r="CKT3" s="103"/>
      <c r="CKU3" s="103"/>
      <c r="CKV3" s="103"/>
      <c r="CKW3" s="103"/>
      <c r="CKX3" s="103"/>
      <c r="CKY3" s="103"/>
      <c r="CKZ3" s="103"/>
      <c r="CLA3" s="103"/>
      <c r="CLB3" s="103"/>
      <c r="CLC3" s="103"/>
      <c r="CLD3" s="103"/>
      <c r="CLE3" s="103"/>
      <c r="CLF3" s="103"/>
      <c r="CLG3" s="103"/>
      <c r="CLH3" s="103"/>
      <c r="CLI3" s="103"/>
      <c r="CLJ3" s="103"/>
      <c r="CLK3" s="103"/>
      <c r="CLL3" s="103"/>
      <c r="CLM3" s="103"/>
      <c r="CLN3" s="103"/>
      <c r="CLO3" s="103"/>
      <c r="CLP3" s="103"/>
      <c r="CLQ3" s="103"/>
      <c r="CLR3" s="103"/>
      <c r="CLS3" s="103"/>
      <c r="CLT3" s="103"/>
      <c r="CLU3" s="103"/>
      <c r="CLV3" s="103"/>
      <c r="CLW3" s="103"/>
      <c r="CLX3" s="103"/>
      <c r="CLY3" s="103"/>
      <c r="CLZ3" s="103"/>
      <c r="CMA3" s="103"/>
      <c r="CMB3" s="103"/>
      <c r="CMC3" s="103"/>
      <c r="CMD3" s="103"/>
      <c r="CME3" s="103"/>
      <c r="CMF3" s="103"/>
      <c r="CMG3" s="103"/>
      <c r="CMH3" s="103"/>
      <c r="CMI3" s="103"/>
      <c r="CMJ3" s="103"/>
      <c r="CMK3" s="103"/>
      <c r="CML3" s="103"/>
      <c r="CMM3" s="103"/>
      <c r="CMN3" s="103"/>
      <c r="CMO3" s="103"/>
      <c r="CMP3" s="103"/>
      <c r="CMQ3" s="103"/>
      <c r="CMR3" s="103"/>
      <c r="CMS3" s="103"/>
      <c r="CMT3" s="103"/>
      <c r="CMU3" s="103"/>
      <c r="CMV3" s="103"/>
      <c r="CMW3" s="103"/>
      <c r="CMX3" s="103"/>
      <c r="CMY3" s="103"/>
      <c r="CMZ3" s="103"/>
      <c r="CNA3" s="103"/>
      <c r="CNB3" s="103"/>
      <c r="CNC3" s="103"/>
      <c r="CND3" s="103"/>
      <c r="CNE3" s="103"/>
      <c r="CNF3" s="103"/>
      <c r="CNG3" s="103"/>
      <c r="CNH3" s="103"/>
      <c r="CNI3" s="103"/>
      <c r="CNJ3" s="103"/>
      <c r="CNK3" s="103"/>
      <c r="CNL3" s="103"/>
      <c r="CNM3" s="103"/>
      <c r="CNN3" s="103"/>
      <c r="CNO3" s="103"/>
      <c r="CNP3" s="103"/>
      <c r="CNQ3" s="103"/>
      <c r="CNR3" s="103"/>
      <c r="CNS3" s="103"/>
      <c r="CNT3" s="103"/>
      <c r="CNU3" s="103"/>
      <c r="CNV3" s="103"/>
      <c r="CNW3" s="103"/>
      <c r="CNX3" s="103"/>
      <c r="CNY3" s="103"/>
      <c r="CNZ3" s="103"/>
      <c r="COA3" s="103"/>
      <c r="COB3" s="103"/>
      <c r="COC3" s="103"/>
      <c r="COD3" s="103"/>
      <c r="COE3" s="103"/>
      <c r="COF3" s="103"/>
      <c r="COG3" s="103"/>
      <c r="COH3" s="103"/>
      <c r="COI3" s="103"/>
      <c r="COJ3" s="103"/>
      <c r="COK3" s="103"/>
      <c r="COL3" s="103"/>
      <c r="COM3" s="103"/>
      <c r="CON3" s="103"/>
      <c r="COO3" s="103"/>
      <c r="COP3" s="103"/>
      <c r="COQ3" s="103"/>
      <c r="COR3" s="103"/>
      <c r="COS3" s="103"/>
      <c r="COT3" s="103"/>
      <c r="COU3" s="103"/>
      <c r="COV3" s="103"/>
      <c r="COW3" s="103"/>
      <c r="COX3" s="103"/>
      <c r="COY3" s="103"/>
      <c r="COZ3" s="103"/>
      <c r="CPA3" s="103"/>
      <c r="CPB3" s="103"/>
      <c r="CPC3" s="103"/>
      <c r="CPD3" s="103"/>
      <c r="CPE3" s="103"/>
      <c r="CPF3" s="103"/>
      <c r="CPG3" s="103"/>
      <c r="CPH3" s="103"/>
      <c r="CPI3" s="103"/>
      <c r="CPJ3" s="103"/>
      <c r="CPK3" s="103"/>
      <c r="CPL3" s="103"/>
      <c r="CPM3" s="103"/>
      <c r="CPN3" s="103"/>
      <c r="CPO3" s="103"/>
      <c r="CPP3" s="103"/>
      <c r="CPQ3" s="103"/>
      <c r="CPR3" s="103"/>
      <c r="CPS3" s="103"/>
      <c r="CPT3" s="103"/>
      <c r="CPU3" s="103"/>
      <c r="CPV3" s="103"/>
      <c r="CPW3" s="103"/>
      <c r="CPX3" s="103"/>
      <c r="CPY3" s="103"/>
      <c r="CPZ3" s="103"/>
      <c r="CQA3" s="103"/>
      <c r="CQB3" s="103"/>
      <c r="CQC3" s="103"/>
      <c r="CQD3" s="103"/>
      <c r="CQE3" s="103"/>
      <c r="CQF3" s="103"/>
      <c r="CQG3" s="103"/>
      <c r="CQH3" s="103"/>
      <c r="CQI3" s="103"/>
      <c r="CQJ3" s="103"/>
      <c r="CQK3" s="103"/>
      <c r="CQL3" s="103"/>
      <c r="CQM3" s="103"/>
      <c r="CQN3" s="103"/>
      <c r="CQO3" s="103"/>
      <c r="CQP3" s="103"/>
      <c r="CQQ3" s="103"/>
      <c r="CQR3" s="103"/>
      <c r="CQS3" s="103"/>
      <c r="CQT3" s="103"/>
      <c r="CQU3" s="103"/>
      <c r="CQV3" s="103"/>
      <c r="CQW3" s="103"/>
      <c r="CQX3" s="103"/>
      <c r="CQY3" s="103"/>
      <c r="CQZ3" s="103"/>
      <c r="CRA3" s="103"/>
      <c r="CRB3" s="103"/>
      <c r="CRC3" s="103"/>
      <c r="CRD3" s="103"/>
      <c r="CRE3" s="103"/>
      <c r="CRF3" s="103"/>
      <c r="CRG3" s="103"/>
      <c r="CRH3" s="103"/>
      <c r="CRI3" s="103"/>
      <c r="CRJ3" s="103"/>
      <c r="CRK3" s="103"/>
      <c r="CRL3" s="103"/>
      <c r="CRM3" s="103"/>
      <c r="CRN3" s="103"/>
      <c r="CRO3" s="103"/>
      <c r="CRP3" s="103"/>
      <c r="CRQ3" s="103"/>
      <c r="CRR3" s="103"/>
      <c r="CRS3" s="103"/>
      <c r="CRT3" s="103"/>
      <c r="CRU3" s="103"/>
      <c r="CRV3" s="103"/>
      <c r="CRW3" s="103"/>
      <c r="CRX3" s="103"/>
      <c r="CRY3" s="103"/>
      <c r="CRZ3" s="103"/>
      <c r="CSA3" s="103"/>
      <c r="CSB3" s="103"/>
      <c r="CSC3" s="103"/>
      <c r="CSD3" s="103"/>
      <c r="CSE3" s="103"/>
      <c r="CSF3" s="103"/>
      <c r="CSG3" s="103"/>
      <c r="CSH3" s="103"/>
      <c r="CSI3" s="103"/>
      <c r="CSJ3" s="103"/>
      <c r="CSK3" s="103"/>
      <c r="CSL3" s="103"/>
      <c r="CSM3" s="103"/>
      <c r="CSN3" s="103"/>
      <c r="CSO3" s="103"/>
      <c r="CSP3" s="103"/>
      <c r="CSQ3" s="103"/>
      <c r="CSR3" s="103"/>
      <c r="CSS3" s="103"/>
      <c r="CST3" s="103"/>
      <c r="CSU3" s="103"/>
      <c r="CSV3" s="103"/>
      <c r="CSW3" s="103"/>
      <c r="CSX3" s="103"/>
      <c r="CSY3" s="103"/>
      <c r="CSZ3" s="103"/>
      <c r="CTA3" s="103"/>
      <c r="CTB3" s="103"/>
      <c r="CTC3" s="103"/>
      <c r="CTD3" s="103"/>
      <c r="CTE3" s="103"/>
      <c r="CTF3" s="103"/>
      <c r="CTG3" s="103"/>
      <c r="CTH3" s="103"/>
      <c r="CTI3" s="103"/>
      <c r="CTJ3" s="103"/>
      <c r="CTK3" s="103"/>
      <c r="CTL3" s="103"/>
      <c r="CTM3" s="103"/>
      <c r="CTN3" s="103"/>
      <c r="CTO3" s="103"/>
      <c r="CTP3" s="103"/>
      <c r="CTQ3" s="103"/>
      <c r="CTR3" s="103"/>
      <c r="CTS3" s="103"/>
      <c r="CTT3" s="103"/>
      <c r="CTU3" s="103"/>
      <c r="CTV3" s="103"/>
      <c r="CTW3" s="103"/>
      <c r="CTX3" s="103"/>
      <c r="CTY3" s="103"/>
      <c r="CTZ3" s="103"/>
      <c r="CUA3" s="103"/>
      <c r="CUB3" s="103"/>
      <c r="CUC3" s="103"/>
      <c r="CUD3" s="103"/>
      <c r="CUE3" s="103"/>
      <c r="CUF3" s="103"/>
      <c r="CUG3" s="103"/>
      <c r="CUH3" s="103"/>
      <c r="CUI3" s="103"/>
      <c r="CUJ3" s="103"/>
      <c r="CUK3" s="103"/>
      <c r="CUL3" s="103"/>
      <c r="CUM3" s="103"/>
      <c r="CUN3" s="103"/>
      <c r="CUO3" s="103"/>
      <c r="CUP3" s="103"/>
      <c r="CUQ3" s="103"/>
      <c r="CUR3" s="103"/>
      <c r="CUS3" s="103"/>
      <c r="CUT3" s="103"/>
      <c r="CUU3" s="103"/>
      <c r="CUV3" s="103"/>
      <c r="CUW3" s="103"/>
      <c r="CUX3" s="103"/>
      <c r="CUY3" s="103"/>
      <c r="CUZ3" s="103"/>
      <c r="CVA3" s="103"/>
      <c r="CVB3" s="103"/>
      <c r="CVC3" s="103"/>
      <c r="CVD3" s="103"/>
      <c r="CVE3" s="103"/>
      <c r="CVF3" s="103"/>
      <c r="CVG3" s="103"/>
      <c r="CVH3" s="103"/>
      <c r="CVI3" s="103"/>
      <c r="CVJ3" s="103"/>
      <c r="CVK3" s="103"/>
      <c r="CVL3" s="103"/>
      <c r="CVM3" s="103"/>
      <c r="CVN3" s="103"/>
      <c r="CVO3" s="103"/>
      <c r="CVP3" s="103"/>
      <c r="CVQ3" s="103"/>
      <c r="CVR3" s="103"/>
      <c r="CVS3" s="103"/>
      <c r="CVT3" s="103"/>
      <c r="CVU3" s="103"/>
      <c r="CVV3" s="103"/>
      <c r="CVW3" s="103"/>
      <c r="CVX3" s="103"/>
      <c r="CVY3" s="103"/>
      <c r="CVZ3" s="103"/>
      <c r="CWA3" s="103"/>
      <c r="CWB3" s="103"/>
      <c r="CWC3" s="103"/>
      <c r="CWD3" s="103"/>
      <c r="CWE3" s="103"/>
      <c r="CWF3" s="103"/>
      <c r="CWG3" s="103"/>
      <c r="CWH3" s="103"/>
      <c r="CWI3" s="103"/>
      <c r="CWJ3" s="103"/>
      <c r="CWK3" s="103"/>
      <c r="CWL3" s="103"/>
      <c r="CWM3" s="103"/>
      <c r="CWN3" s="103"/>
      <c r="CWO3" s="103"/>
      <c r="CWP3" s="103"/>
      <c r="CWQ3" s="103"/>
      <c r="CWR3" s="103"/>
      <c r="CWS3" s="103"/>
      <c r="CWT3" s="103"/>
      <c r="CWU3" s="103"/>
      <c r="CWV3" s="103"/>
      <c r="CWW3" s="103"/>
      <c r="CWX3" s="103"/>
      <c r="CWY3" s="103"/>
      <c r="CWZ3" s="103"/>
      <c r="CXA3" s="103"/>
      <c r="CXB3" s="103"/>
      <c r="CXC3" s="103"/>
      <c r="CXD3" s="103"/>
      <c r="CXE3" s="103"/>
      <c r="CXF3" s="103"/>
      <c r="CXG3" s="103"/>
      <c r="CXH3" s="103"/>
      <c r="CXI3" s="103"/>
      <c r="CXJ3" s="103"/>
      <c r="CXK3" s="103"/>
      <c r="CXL3" s="103"/>
      <c r="CXM3" s="103"/>
      <c r="CXN3" s="103"/>
      <c r="CXO3" s="103"/>
      <c r="CXP3" s="103"/>
      <c r="CXQ3" s="103"/>
      <c r="CXR3" s="103"/>
      <c r="CXS3" s="103"/>
      <c r="CXT3" s="103"/>
      <c r="CXU3" s="103"/>
      <c r="CXV3" s="103"/>
      <c r="CXW3" s="103"/>
      <c r="CXX3" s="103"/>
      <c r="CXY3" s="103"/>
      <c r="CXZ3" s="103"/>
      <c r="CYA3" s="103"/>
      <c r="CYB3" s="103"/>
      <c r="CYC3" s="103"/>
      <c r="CYD3" s="103"/>
      <c r="CYE3" s="103"/>
      <c r="CYF3" s="103"/>
      <c r="CYG3" s="103"/>
      <c r="CYH3" s="103"/>
      <c r="CYI3" s="103"/>
      <c r="CYJ3" s="103"/>
      <c r="CYK3" s="103"/>
      <c r="CYL3" s="103"/>
      <c r="CYM3" s="103"/>
      <c r="CYN3" s="103"/>
      <c r="CYO3" s="103"/>
      <c r="CYP3" s="103"/>
      <c r="CYQ3" s="103"/>
      <c r="CYR3" s="103"/>
      <c r="CYS3" s="103"/>
      <c r="CYT3" s="103"/>
      <c r="CYU3" s="103"/>
      <c r="CYV3" s="103"/>
      <c r="CYW3" s="103"/>
      <c r="CYX3" s="103"/>
      <c r="CYY3" s="103"/>
      <c r="CYZ3" s="103"/>
      <c r="CZA3" s="103"/>
      <c r="CZB3" s="103"/>
      <c r="CZC3" s="103"/>
      <c r="CZD3" s="103"/>
      <c r="CZE3" s="103"/>
      <c r="CZF3" s="103"/>
      <c r="CZG3" s="103"/>
      <c r="CZH3" s="103"/>
      <c r="CZI3" s="103"/>
      <c r="CZJ3" s="103"/>
      <c r="CZK3" s="103"/>
      <c r="CZL3" s="103"/>
      <c r="CZM3" s="103"/>
      <c r="CZN3" s="103"/>
      <c r="CZO3" s="103"/>
      <c r="CZP3" s="103"/>
      <c r="CZQ3" s="103"/>
      <c r="CZR3" s="103"/>
      <c r="CZS3" s="103"/>
      <c r="CZT3" s="103"/>
      <c r="CZU3" s="103"/>
      <c r="CZV3" s="103"/>
      <c r="CZW3" s="103"/>
      <c r="CZX3" s="103"/>
      <c r="CZY3" s="103"/>
      <c r="CZZ3" s="103"/>
      <c r="DAA3" s="103"/>
      <c r="DAB3" s="103"/>
      <c r="DAC3" s="103"/>
      <c r="DAD3" s="103"/>
      <c r="DAE3" s="103"/>
      <c r="DAF3" s="103"/>
      <c r="DAG3" s="103"/>
      <c r="DAH3" s="103"/>
      <c r="DAI3" s="103"/>
      <c r="DAJ3" s="103"/>
      <c r="DAK3" s="103"/>
      <c r="DAL3" s="103"/>
      <c r="DAM3" s="103"/>
      <c r="DAN3" s="103"/>
      <c r="DAO3" s="103"/>
      <c r="DAP3" s="103"/>
      <c r="DAQ3" s="103"/>
      <c r="DAR3" s="103"/>
      <c r="DAS3" s="103"/>
      <c r="DAT3" s="103"/>
      <c r="DAU3" s="103"/>
      <c r="DAV3" s="103"/>
      <c r="DAW3" s="103"/>
      <c r="DAX3" s="103"/>
      <c r="DAY3" s="103"/>
      <c r="DAZ3" s="103"/>
      <c r="DBA3" s="103"/>
      <c r="DBB3" s="103"/>
      <c r="DBC3" s="103"/>
      <c r="DBD3" s="103"/>
      <c r="DBE3" s="103"/>
      <c r="DBF3" s="103"/>
      <c r="DBG3" s="103"/>
      <c r="DBH3" s="103"/>
      <c r="DBI3" s="103"/>
      <c r="DBJ3" s="103"/>
      <c r="DBK3" s="103"/>
      <c r="DBL3" s="103"/>
      <c r="DBM3" s="103"/>
      <c r="DBN3" s="103"/>
      <c r="DBO3" s="103"/>
      <c r="DBP3" s="103"/>
      <c r="DBQ3" s="103"/>
      <c r="DBR3" s="103"/>
      <c r="DBS3" s="103"/>
      <c r="DBT3" s="103"/>
      <c r="DBU3" s="103"/>
      <c r="DBV3" s="103"/>
      <c r="DBW3" s="103"/>
      <c r="DBX3" s="103"/>
      <c r="DBY3" s="103"/>
      <c r="DBZ3" s="103"/>
      <c r="DCA3" s="103"/>
      <c r="DCB3" s="103"/>
      <c r="DCC3" s="103"/>
      <c r="DCD3" s="103"/>
      <c r="DCE3" s="103"/>
      <c r="DCF3" s="103"/>
      <c r="DCG3" s="103"/>
      <c r="DCH3" s="103"/>
      <c r="DCI3" s="103"/>
      <c r="DCJ3" s="103"/>
      <c r="DCK3" s="103"/>
      <c r="DCL3" s="103"/>
      <c r="DCM3" s="103"/>
      <c r="DCN3" s="103"/>
      <c r="DCO3" s="103"/>
      <c r="DCP3" s="103"/>
      <c r="DCQ3" s="103"/>
      <c r="DCR3" s="103"/>
      <c r="DCS3" s="103"/>
      <c r="DCT3" s="103"/>
      <c r="DCU3" s="103"/>
      <c r="DCV3" s="103"/>
      <c r="DCW3" s="103"/>
      <c r="DCX3" s="103"/>
      <c r="DCY3" s="103"/>
      <c r="DCZ3" s="103"/>
      <c r="DDA3" s="103"/>
      <c r="DDB3" s="103"/>
      <c r="DDC3" s="103"/>
      <c r="DDD3" s="103"/>
      <c r="DDE3" s="103"/>
      <c r="DDF3" s="103"/>
      <c r="DDG3" s="103"/>
      <c r="DDH3" s="103"/>
      <c r="DDI3" s="103"/>
      <c r="DDJ3" s="103"/>
      <c r="DDK3" s="103"/>
      <c r="DDL3" s="103"/>
      <c r="DDM3" s="103"/>
      <c r="DDN3" s="103"/>
      <c r="DDO3" s="103"/>
      <c r="DDP3" s="103"/>
      <c r="DDQ3" s="103"/>
      <c r="DDR3" s="103"/>
      <c r="DDS3" s="103"/>
      <c r="DDT3" s="103"/>
      <c r="DDU3" s="103"/>
      <c r="DDV3" s="103"/>
      <c r="DDW3" s="103"/>
      <c r="DDX3" s="103"/>
      <c r="DDY3" s="103"/>
      <c r="DDZ3" s="103"/>
      <c r="DEA3" s="103"/>
      <c r="DEB3" s="103"/>
      <c r="DEC3" s="103"/>
      <c r="DED3" s="103"/>
      <c r="DEE3" s="103"/>
      <c r="DEF3" s="103"/>
      <c r="DEG3" s="103"/>
      <c r="DEH3" s="103"/>
      <c r="DEI3" s="103"/>
      <c r="DEJ3" s="103"/>
      <c r="DEK3" s="103"/>
      <c r="DEL3" s="103"/>
      <c r="DEM3" s="103"/>
      <c r="DEN3" s="103"/>
      <c r="DEO3" s="103"/>
      <c r="DEP3" s="103"/>
      <c r="DEQ3" s="103"/>
      <c r="DER3" s="103"/>
      <c r="DES3" s="103"/>
      <c r="DET3" s="103"/>
      <c r="DEU3" s="103"/>
      <c r="DEV3" s="103"/>
      <c r="DEW3" s="103"/>
      <c r="DEX3" s="103"/>
      <c r="DEY3" s="103"/>
      <c r="DEZ3" s="103"/>
      <c r="DFA3" s="103"/>
      <c r="DFB3" s="103"/>
      <c r="DFC3" s="103"/>
      <c r="DFD3" s="103"/>
      <c r="DFE3" s="103"/>
      <c r="DFF3" s="103"/>
      <c r="DFG3" s="103"/>
      <c r="DFH3" s="103"/>
      <c r="DFI3" s="103"/>
      <c r="DFJ3" s="103"/>
      <c r="DFK3" s="103"/>
      <c r="DFL3" s="103"/>
      <c r="DFM3" s="103"/>
      <c r="DFN3" s="103"/>
      <c r="DFO3" s="103"/>
      <c r="DFP3" s="103"/>
      <c r="DFQ3" s="103"/>
      <c r="DFR3" s="103"/>
      <c r="DFS3" s="103"/>
      <c r="DFT3" s="103"/>
      <c r="DFU3" s="103"/>
      <c r="DFV3" s="103"/>
      <c r="DFW3" s="103"/>
      <c r="DFX3" s="103"/>
      <c r="DFY3" s="103"/>
      <c r="DFZ3" s="103"/>
      <c r="DGA3" s="103"/>
      <c r="DGB3" s="103"/>
      <c r="DGC3" s="103"/>
      <c r="DGD3" s="103"/>
      <c r="DGE3" s="103"/>
      <c r="DGF3" s="103"/>
      <c r="DGG3" s="103"/>
      <c r="DGH3" s="103"/>
      <c r="DGI3" s="103"/>
      <c r="DGJ3" s="103"/>
      <c r="DGK3" s="103"/>
      <c r="DGL3" s="103"/>
      <c r="DGM3" s="103"/>
      <c r="DGN3" s="103"/>
      <c r="DGO3" s="103"/>
      <c r="DGP3" s="103"/>
      <c r="DGQ3" s="103"/>
      <c r="DGR3" s="103"/>
      <c r="DGS3" s="103"/>
      <c r="DGT3" s="103"/>
      <c r="DGU3" s="103"/>
      <c r="DGV3" s="103"/>
      <c r="DGW3" s="103"/>
      <c r="DGX3" s="103"/>
      <c r="DGY3" s="103"/>
      <c r="DGZ3" s="103"/>
      <c r="DHA3" s="103"/>
      <c r="DHB3" s="103"/>
      <c r="DHC3" s="103"/>
      <c r="DHD3" s="103"/>
      <c r="DHE3" s="103"/>
      <c r="DHF3" s="103"/>
      <c r="DHG3" s="103"/>
      <c r="DHH3" s="103"/>
      <c r="DHI3" s="103"/>
      <c r="DHJ3" s="103"/>
      <c r="DHK3" s="103"/>
      <c r="DHL3" s="103"/>
      <c r="DHM3" s="103"/>
      <c r="DHN3" s="103"/>
      <c r="DHO3" s="103"/>
      <c r="DHP3" s="103"/>
      <c r="DHQ3" s="103"/>
      <c r="DHR3" s="103"/>
      <c r="DHS3" s="103"/>
      <c r="DHT3" s="103"/>
      <c r="DHU3" s="103"/>
      <c r="DHV3" s="103"/>
      <c r="DHW3" s="103"/>
      <c r="DHX3" s="103"/>
      <c r="DHY3" s="103"/>
      <c r="DHZ3" s="103"/>
      <c r="DIA3" s="103"/>
      <c r="DIB3" s="103"/>
      <c r="DIC3" s="103"/>
      <c r="DID3" s="103"/>
      <c r="DIE3" s="103"/>
      <c r="DIF3" s="103"/>
      <c r="DIG3" s="103"/>
      <c r="DIH3" s="103"/>
      <c r="DII3" s="103"/>
      <c r="DIJ3" s="103"/>
      <c r="DIK3" s="103"/>
      <c r="DIL3" s="103"/>
      <c r="DIM3" s="103"/>
      <c r="DIN3" s="103"/>
      <c r="DIO3" s="103"/>
      <c r="DIP3" s="103"/>
      <c r="DIQ3" s="103"/>
      <c r="DIR3" s="103"/>
      <c r="DIS3" s="103"/>
      <c r="DIT3" s="103"/>
      <c r="DIU3" s="103"/>
      <c r="DIV3" s="103"/>
      <c r="DIW3" s="103"/>
      <c r="DIX3" s="103"/>
      <c r="DIY3" s="103"/>
      <c r="DIZ3" s="103"/>
      <c r="DJA3" s="103"/>
      <c r="DJB3" s="103"/>
      <c r="DJC3" s="103"/>
      <c r="DJD3" s="103"/>
      <c r="DJE3" s="103"/>
      <c r="DJF3" s="103"/>
      <c r="DJG3" s="103"/>
      <c r="DJH3" s="103"/>
      <c r="DJI3" s="103"/>
      <c r="DJJ3" s="103"/>
      <c r="DJK3" s="103"/>
      <c r="DJL3" s="103"/>
      <c r="DJM3" s="103"/>
      <c r="DJN3" s="103"/>
      <c r="DJO3" s="103"/>
      <c r="DJP3" s="103"/>
      <c r="DJQ3" s="103"/>
      <c r="DJR3" s="103"/>
      <c r="DJS3" s="103"/>
      <c r="DJT3" s="103"/>
      <c r="DJU3" s="103"/>
      <c r="DJV3" s="103"/>
      <c r="DJW3" s="103"/>
      <c r="DJX3" s="103"/>
      <c r="DJY3" s="103"/>
      <c r="DJZ3" s="103"/>
      <c r="DKA3" s="103"/>
      <c r="DKB3" s="103"/>
      <c r="DKC3" s="103"/>
      <c r="DKD3" s="103"/>
      <c r="DKE3" s="103"/>
      <c r="DKF3" s="103"/>
      <c r="DKG3" s="103"/>
      <c r="DKH3" s="103"/>
      <c r="DKI3" s="103"/>
      <c r="DKJ3" s="103"/>
      <c r="DKK3" s="103"/>
      <c r="DKL3" s="103"/>
      <c r="DKM3" s="103"/>
      <c r="DKN3" s="103"/>
      <c r="DKO3" s="103"/>
      <c r="DKP3" s="103"/>
      <c r="DKQ3" s="103"/>
      <c r="DKR3" s="103"/>
      <c r="DKS3" s="103"/>
      <c r="DKT3" s="103"/>
      <c r="DKU3" s="103"/>
      <c r="DKV3" s="103"/>
      <c r="DKW3" s="103"/>
      <c r="DKX3" s="103"/>
      <c r="DKY3" s="103"/>
      <c r="DKZ3" s="103"/>
      <c r="DLA3" s="103"/>
      <c r="DLB3" s="103"/>
      <c r="DLC3" s="103"/>
      <c r="DLD3" s="103"/>
      <c r="DLE3" s="103"/>
      <c r="DLF3" s="103"/>
      <c r="DLG3" s="103"/>
      <c r="DLH3" s="103"/>
      <c r="DLI3" s="103"/>
      <c r="DLJ3" s="103"/>
      <c r="DLK3" s="103"/>
      <c r="DLL3" s="103"/>
      <c r="DLM3" s="103"/>
      <c r="DLN3" s="103"/>
      <c r="DLO3" s="103"/>
      <c r="DLP3" s="103"/>
      <c r="DLQ3" s="103"/>
      <c r="DLR3" s="103"/>
      <c r="DLS3" s="103"/>
      <c r="DLT3" s="103"/>
      <c r="DLU3" s="103"/>
      <c r="DLV3" s="103"/>
      <c r="DLW3" s="103"/>
      <c r="DLX3" s="103"/>
      <c r="DLY3" s="103"/>
      <c r="DLZ3" s="103"/>
      <c r="DMA3" s="103"/>
      <c r="DMB3" s="103"/>
      <c r="DMC3" s="103"/>
      <c r="DMD3" s="103"/>
      <c r="DME3" s="103"/>
      <c r="DMF3" s="103"/>
      <c r="DMG3" s="103"/>
      <c r="DMH3" s="103"/>
      <c r="DMI3" s="103"/>
      <c r="DMJ3" s="103"/>
      <c r="DMK3" s="103"/>
      <c r="DML3" s="103"/>
      <c r="DMM3" s="103"/>
      <c r="DMN3" s="103"/>
      <c r="DMO3" s="103"/>
      <c r="DMP3" s="103"/>
      <c r="DMQ3" s="103"/>
      <c r="DMR3" s="103"/>
      <c r="DMS3" s="103"/>
      <c r="DMT3" s="103"/>
      <c r="DMU3" s="103"/>
      <c r="DMV3" s="103"/>
      <c r="DMW3" s="103"/>
      <c r="DMX3" s="103"/>
      <c r="DMY3" s="103"/>
      <c r="DMZ3" s="103"/>
      <c r="DNA3" s="103"/>
      <c r="DNB3" s="103"/>
      <c r="DNC3" s="103"/>
      <c r="DND3" s="103"/>
      <c r="DNE3" s="103"/>
      <c r="DNF3" s="103"/>
      <c r="DNG3" s="103"/>
      <c r="DNH3" s="103"/>
      <c r="DNI3" s="103"/>
      <c r="DNJ3" s="103"/>
      <c r="DNK3" s="103"/>
      <c r="DNL3" s="103"/>
      <c r="DNM3" s="103"/>
      <c r="DNN3" s="103"/>
      <c r="DNO3" s="103"/>
      <c r="DNP3" s="103"/>
      <c r="DNQ3" s="103"/>
      <c r="DNR3" s="103"/>
      <c r="DNS3" s="103"/>
      <c r="DNT3" s="103"/>
      <c r="DNU3" s="103"/>
      <c r="DNV3" s="103"/>
      <c r="DNW3" s="103"/>
      <c r="DNX3" s="103"/>
      <c r="DNY3" s="103"/>
      <c r="DNZ3" s="103"/>
      <c r="DOA3" s="103"/>
      <c r="DOB3" s="103"/>
      <c r="DOC3" s="103"/>
      <c r="DOD3" s="103"/>
      <c r="DOE3" s="103"/>
      <c r="DOF3" s="103"/>
      <c r="DOG3" s="103"/>
      <c r="DOH3" s="103"/>
      <c r="DOI3" s="103"/>
      <c r="DOJ3" s="103"/>
      <c r="DOK3" s="103"/>
      <c r="DOL3" s="103"/>
      <c r="DOM3" s="103"/>
      <c r="DON3" s="103"/>
      <c r="DOO3" s="103"/>
      <c r="DOP3" s="103"/>
      <c r="DOQ3" s="103"/>
      <c r="DOR3" s="103"/>
      <c r="DOS3" s="103"/>
      <c r="DOT3" s="103"/>
      <c r="DOU3" s="103"/>
      <c r="DOV3" s="103"/>
      <c r="DOW3" s="103"/>
      <c r="DOX3" s="103"/>
      <c r="DOY3" s="103"/>
      <c r="DOZ3" s="103"/>
      <c r="DPA3" s="103"/>
      <c r="DPB3" s="103"/>
      <c r="DPC3" s="103"/>
      <c r="DPD3" s="103"/>
      <c r="DPE3" s="103"/>
      <c r="DPF3" s="103"/>
      <c r="DPG3" s="103"/>
      <c r="DPH3" s="103"/>
      <c r="DPI3" s="103"/>
      <c r="DPJ3" s="103"/>
      <c r="DPK3" s="103"/>
      <c r="DPL3" s="103"/>
      <c r="DPM3" s="103"/>
      <c r="DPN3" s="103"/>
      <c r="DPO3" s="103"/>
      <c r="DPP3" s="103"/>
      <c r="DPQ3" s="103"/>
      <c r="DPR3" s="103"/>
      <c r="DPS3" s="103"/>
      <c r="DPT3" s="103"/>
      <c r="DPU3" s="103"/>
      <c r="DPV3" s="103"/>
      <c r="DPW3" s="103"/>
      <c r="DPX3" s="103"/>
      <c r="DPY3" s="103"/>
      <c r="DPZ3" s="103"/>
      <c r="DQA3" s="103"/>
      <c r="DQB3" s="103"/>
      <c r="DQC3" s="103"/>
      <c r="DQD3" s="103"/>
      <c r="DQE3" s="103"/>
      <c r="DQF3" s="103"/>
      <c r="DQG3" s="103"/>
      <c r="DQH3" s="103"/>
      <c r="DQI3" s="103"/>
      <c r="DQJ3" s="103"/>
      <c r="DQK3" s="103"/>
      <c r="DQL3" s="103"/>
      <c r="DQM3" s="103"/>
      <c r="DQN3" s="103"/>
      <c r="DQO3" s="103"/>
      <c r="DQP3" s="103"/>
      <c r="DQQ3" s="103"/>
      <c r="DQR3" s="103"/>
      <c r="DQS3" s="103"/>
      <c r="DQT3" s="103"/>
      <c r="DQU3" s="103"/>
      <c r="DQV3" s="103"/>
      <c r="DQW3" s="103"/>
      <c r="DQX3" s="103"/>
      <c r="DQY3" s="103"/>
      <c r="DQZ3" s="103"/>
      <c r="DRA3" s="103"/>
      <c r="DRB3" s="103"/>
      <c r="DRC3" s="103"/>
      <c r="DRD3" s="103"/>
      <c r="DRE3" s="103"/>
      <c r="DRF3" s="103"/>
      <c r="DRG3" s="103"/>
      <c r="DRH3" s="103"/>
      <c r="DRI3" s="103"/>
      <c r="DRJ3" s="103"/>
      <c r="DRK3" s="103"/>
      <c r="DRL3" s="103"/>
      <c r="DRM3" s="103"/>
      <c r="DRN3" s="103"/>
      <c r="DRO3" s="103"/>
      <c r="DRP3" s="103"/>
      <c r="DRQ3" s="103"/>
      <c r="DRR3" s="103"/>
      <c r="DRS3" s="103"/>
      <c r="DRT3" s="103"/>
      <c r="DRU3" s="103"/>
      <c r="DRV3" s="103"/>
      <c r="DRW3" s="103"/>
      <c r="DRX3" s="103"/>
      <c r="DRY3" s="103"/>
      <c r="DRZ3" s="103"/>
      <c r="DSA3" s="103"/>
      <c r="DSB3" s="103"/>
      <c r="DSC3" s="103"/>
      <c r="DSD3" s="103"/>
      <c r="DSE3" s="103"/>
      <c r="DSF3" s="103"/>
      <c r="DSG3" s="103"/>
      <c r="DSH3" s="103"/>
      <c r="DSI3" s="103"/>
      <c r="DSJ3" s="103"/>
      <c r="DSK3" s="103"/>
      <c r="DSL3" s="103"/>
      <c r="DSM3" s="103"/>
      <c r="DSN3" s="103"/>
      <c r="DSO3" s="103"/>
      <c r="DSP3" s="103"/>
      <c r="DSQ3" s="103"/>
      <c r="DSR3" s="103"/>
      <c r="DSS3" s="103"/>
      <c r="DST3" s="103"/>
      <c r="DSU3" s="103"/>
      <c r="DSV3" s="103"/>
      <c r="DSW3" s="103"/>
      <c r="DSX3" s="103"/>
      <c r="DSY3" s="103"/>
      <c r="DSZ3" s="103"/>
      <c r="DTA3" s="103"/>
      <c r="DTB3" s="103"/>
      <c r="DTC3" s="103"/>
      <c r="DTD3" s="103"/>
      <c r="DTE3" s="103"/>
      <c r="DTF3" s="103"/>
      <c r="DTG3" s="103"/>
      <c r="DTH3" s="103"/>
      <c r="DTI3" s="103"/>
      <c r="DTJ3" s="103"/>
      <c r="DTK3" s="103"/>
      <c r="DTL3" s="103"/>
      <c r="DTM3" s="103"/>
      <c r="DTN3" s="103"/>
      <c r="DTO3" s="103"/>
      <c r="DTP3" s="103"/>
      <c r="DTQ3" s="103"/>
      <c r="DTR3" s="103"/>
      <c r="DTS3" s="103"/>
      <c r="DTT3" s="103"/>
      <c r="DTU3" s="103"/>
      <c r="DTV3" s="103"/>
      <c r="DTW3" s="103"/>
      <c r="DTX3" s="103"/>
      <c r="DTY3" s="103"/>
      <c r="DTZ3" s="103"/>
      <c r="DUA3" s="103"/>
      <c r="DUB3" s="103"/>
      <c r="DUC3" s="103"/>
      <c r="DUD3" s="103"/>
      <c r="DUE3" s="103"/>
      <c r="DUF3" s="103"/>
      <c r="DUG3" s="103"/>
      <c r="DUH3" s="103"/>
      <c r="DUI3" s="103"/>
      <c r="DUJ3" s="103"/>
      <c r="DUK3" s="103"/>
      <c r="DUL3" s="103"/>
      <c r="DUM3" s="103"/>
      <c r="DUN3" s="103"/>
      <c r="DUO3" s="103"/>
      <c r="DUP3" s="103"/>
      <c r="DUQ3" s="103"/>
      <c r="DUR3" s="103"/>
      <c r="DUS3" s="103"/>
      <c r="DUT3" s="103"/>
      <c r="DUU3" s="103"/>
      <c r="DUV3" s="103"/>
      <c r="DUW3" s="103"/>
      <c r="DUX3" s="103"/>
      <c r="DUY3" s="103"/>
      <c r="DUZ3" s="103"/>
      <c r="DVA3" s="103"/>
      <c r="DVB3" s="103"/>
      <c r="DVC3" s="103"/>
      <c r="DVD3" s="103"/>
      <c r="DVE3" s="103"/>
      <c r="DVF3" s="103"/>
      <c r="DVG3" s="103"/>
      <c r="DVH3" s="103"/>
      <c r="DVI3" s="103"/>
      <c r="DVJ3" s="103"/>
      <c r="DVK3" s="103"/>
      <c r="DVL3" s="103"/>
      <c r="DVM3" s="103"/>
      <c r="DVN3" s="103"/>
      <c r="DVO3" s="103"/>
      <c r="DVP3" s="103"/>
      <c r="DVQ3" s="103"/>
      <c r="DVR3" s="103"/>
      <c r="DVS3" s="103"/>
      <c r="DVT3" s="103"/>
      <c r="DVU3" s="103"/>
      <c r="DVV3" s="103"/>
      <c r="DVW3" s="103"/>
      <c r="DVX3" s="103"/>
      <c r="DVY3" s="103"/>
      <c r="DVZ3" s="103"/>
      <c r="DWA3" s="103"/>
      <c r="DWB3" s="103"/>
      <c r="DWC3" s="103"/>
      <c r="DWD3" s="103"/>
      <c r="DWE3" s="103"/>
      <c r="DWF3" s="103"/>
      <c r="DWG3" s="103"/>
      <c r="DWH3" s="103"/>
      <c r="DWI3" s="103"/>
      <c r="DWJ3" s="103"/>
      <c r="DWK3" s="103"/>
      <c r="DWL3" s="103"/>
      <c r="DWM3" s="103"/>
      <c r="DWN3" s="103"/>
      <c r="DWO3" s="103"/>
      <c r="DWP3" s="103"/>
      <c r="DWQ3" s="103"/>
      <c r="DWR3" s="103"/>
      <c r="DWS3" s="103"/>
      <c r="DWT3" s="103"/>
      <c r="DWU3" s="103"/>
      <c r="DWV3" s="103"/>
      <c r="DWW3" s="103"/>
      <c r="DWX3" s="103"/>
      <c r="DWY3" s="103"/>
      <c r="DWZ3" s="103"/>
      <c r="DXA3" s="103"/>
      <c r="DXB3" s="103"/>
      <c r="DXC3" s="103"/>
      <c r="DXD3" s="103"/>
      <c r="DXE3" s="103"/>
      <c r="DXF3" s="103"/>
      <c r="DXG3" s="103"/>
      <c r="DXH3" s="103"/>
      <c r="DXI3" s="103"/>
      <c r="DXJ3" s="103"/>
      <c r="DXK3" s="103"/>
      <c r="DXL3" s="103"/>
      <c r="DXM3" s="103"/>
      <c r="DXN3" s="103"/>
      <c r="DXO3" s="103"/>
      <c r="DXP3" s="103"/>
      <c r="DXQ3" s="103"/>
      <c r="DXR3" s="103"/>
      <c r="DXS3" s="103"/>
      <c r="DXT3" s="103"/>
      <c r="DXU3" s="103"/>
      <c r="DXV3" s="103"/>
      <c r="DXW3" s="103"/>
      <c r="DXX3" s="103"/>
      <c r="DXY3" s="103"/>
      <c r="DXZ3" s="103"/>
      <c r="DYA3" s="103"/>
      <c r="DYB3" s="103"/>
      <c r="DYC3" s="103"/>
      <c r="DYD3" s="103"/>
      <c r="DYE3" s="103"/>
      <c r="DYF3" s="103"/>
      <c r="DYG3" s="103"/>
      <c r="DYH3" s="103"/>
      <c r="DYI3" s="103"/>
      <c r="DYJ3" s="103"/>
      <c r="DYK3" s="103"/>
      <c r="DYL3" s="103"/>
      <c r="DYM3" s="103"/>
      <c r="DYN3" s="103"/>
      <c r="DYO3" s="103"/>
      <c r="DYP3" s="103"/>
      <c r="DYQ3" s="103"/>
      <c r="DYR3" s="103"/>
      <c r="DYS3" s="103"/>
      <c r="DYT3" s="103"/>
      <c r="DYU3" s="103"/>
      <c r="DYV3" s="103"/>
      <c r="DYW3" s="103"/>
      <c r="DYX3" s="103"/>
      <c r="DYY3" s="103"/>
      <c r="DYZ3" s="103"/>
      <c r="DZA3" s="103"/>
      <c r="DZB3" s="103"/>
      <c r="DZC3" s="103"/>
      <c r="DZD3" s="103"/>
      <c r="DZE3" s="103"/>
      <c r="DZF3" s="103"/>
      <c r="DZG3" s="103"/>
      <c r="DZH3" s="103"/>
      <c r="DZI3" s="103"/>
      <c r="DZJ3" s="103"/>
      <c r="DZK3" s="103"/>
      <c r="DZL3" s="103"/>
      <c r="DZM3" s="103"/>
      <c r="DZN3" s="103"/>
      <c r="DZO3" s="103"/>
      <c r="DZP3" s="103"/>
      <c r="DZQ3" s="103"/>
      <c r="DZR3" s="103"/>
      <c r="DZS3" s="103"/>
      <c r="DZT3" s="103"/>
      <c r="DZU3" s="103"/>
      <c r="DZV3" s="103"/>
      <c r="DZW3" s="103"/>
      <c r="DZX3" s="103"/>
      <c r="DZY3" s="103"/>
      <c r="DZZ3" s="103"/>
      <c r="EAA3" s="103"/>
      <c r="EAB3" s="103"/>
      <c r="EAC3" s="103"/>
      <c r="EAD3" s="103"/>
      <c r="EAE3" s="103"/>
      <c r="EAF3" s="103"/>
      <c r="EAG3" s="103"/>
      <c r="EAH3" s="103"/>
      <c r="EAI3" s="103"/>
      <c r="EAJ3" s="103"/>
      <c r="EAK3" s="103"/>
      <c r="EAL3" s="103"/>
      <c r="EAM3" s="103"/>
      <c r="EAN3" s="103"/>
      <c r="EAO3" s="103"/>
      <c r="EAP3" s="103"/>
      <c r="EAQ3" s="103"/>
      <c r="EAR3" s="103"/>
      <c r="EAS3" s="103"/>
      <c r="EAT3" s="103"/>
      <c r="EAU3" s="103"/>
      <c r="EAV3" s="103"/>
      <c r="EAW3" s="103"/>
      <c r="EAX3" s="103"/>
      <c r="EAY3" s="103"/>
      <c r="EAZ3" s="103"/>
      <c r="EBA3" s="103"/>
      <c r="EBB3" s="103"/>
      <c r="EBC3" s="103"/>
      <c r="EBD3" s="103"/>
      <c r="EBE3" s="103"/>
      <c r="EBF3" s="103"/>
      <c r="EBG3" s="103"/>
      <c r="EBH3" s="103"/>
      <c r="EBI3" s="103"/>
      <c r="EBJ3" s="103"/>
      <c r="EBK3" s="103"/>
      <c r="EBL3" s="103"/>
      <c r="EBM3" s="103"/>
      <c r="EBN3" s="103"/>
      <c r="EBO3" s="103"/>
      <c r="EBP3" s="103"/>
      <c r="EBQ3" s="103"/>
      <c r="EBR3" s="103"/>
      <c r="EBS3" s="103"/>
      <c r="EBT3" s="103"/>
      <c r="EBU3" s="103"/>
      <c r="EBV3" s="103"/>
      <c r="EBW3" s="103"/>
      <c r="EBX3" s="103"/>
      <c r="EBY3" s="103"/>
      <c r="EBZ3" s="103"/>
      <c r="ECA3" s="103"/>
      <c r="ECB3" s="103"/>
      <c r="ECC3" s="103"/>
      <c r="ECD3" s="103"/>
      <c r="ECE3" s="103"/>
      <c r="ECF3" s="103"/>
      <c r="ECG3" s="103"/>
      <c r="ECH3" s="103"/>
      <c r="ECI3" s="103"/>
      <c r="ECJ3" s="103"/>
      <c r="ECK3" s="103"/>
      <c r="ECL3" s="103"/>
      <c r="ECM3" s="103"/>
      <c r="ECN3" s="103"/>
      <c r="ECO3" s="103"/>
      <c r="ECP3" s="103"/>
      <c r="ECQ3" s="103"/>
      <c r="ECR3" s="103"/>
      <c r="ECS3" s="103"/>
      <c r="ECT3" s="103"/>
      <c r="ECU3" s="103"/>
      <c r="ECV3" s="103"/>
      <c r="ECW3" s="103"/>
      <c r="ECX3" s="103"/>
      <c r="ECY3" s="103"/>
      <c r="ECZ3" s="103"/>
      <c r="EDA3" s="103"/>
      <c r="EDB3" s="103"/>
      <c r="EDC3" s="103"/>
      <c r="EDD3" s="103"/>
      <c r="EDE3" s="103"/>
      <c r="EDF3" s="103"/>
      <c r="EDG3" s="103"/>
      <c r="EDH3" s="103"/>
      <c r="EDI3" s="103"/>
      <c r="EDJ3" s="103"/>
      <c r="EDK3" s="103"/>
      <c r="EDL3" s="103"/>
      <c r="EDM3" s="103"/>
      <c r="EDN3" s="103"/>
      <c r="EDO3" s="103"/>
      <c r="EDP3" s="103"/>
      <c r="EDQ3" s="103"/>
      <c r="EDR3" s="103"/>
      <c r="EDS3" s="103"/>
      <c r="EDT3" s="103"/>
      <c r="EDU3" s="103"/>
      <c r="EDV3" s="103"/>
      <c r="EDW3" s="103"/>
      <c r="EDX3" s="103"/>
      <c r="EDY3" s="103"/>
      <c r="EDZ3" s="103"/>
      <c r="EEA3" s="103"/>
      <c r="EEB3" s="103"/>
      <c r="EEC3" s="103"/>
      <c r="EED3" s="103"/>
      <c r="EEE3" s="103"/>
      <c r="EEF3" s="103"/>
      <c r="EEG3" s="103"/>
      <c r="EEH3" s="103"/>
      <c r="EEI3" s="103"/>
      <c r="EEJ3" s="103"/>
      <c r="EEK3" s="103"/>
      <c r="EEL3" s="103"/>
      <c r="EEM3" s="103"/>
      <c r="EEN3" s="103"/>
      <c r="EEO3" s="103"/>
      <c r="EEP3" s="103"/>
      <c r="EEQ3" s="103"/>
      <c r="EER3" s="103"/>
      <c r="EES3" s="103"/>
      <c r="EET3" s="103"/>
      <c r="EEU3" s="103"/>
      <c r="EEV3" s="103"/>
      <c r="EEW3" s="103"/>
      <c r="EEX3" s="103"/>
      <c r="EEY3" s="103"/>
      <c r="EEZ3" s="103"/>
      <c r="EFA3" s="103"/>
      <c r="EFB3" s="103"/>
      <c r="EFC3" s="103"/>
      <c r="EFD3" s="103"/>
      <c r="EFE3" s="103"/>
      <c r="EFF3" s="103"/>
      <c r="EFG3" s="103"/>
      <c r="EFH3" s="103"/>
      <c r="EFI3" s="103"/>
      <c r="EFJ3" s="103"/>
      <c r="EFK3" s="103"/>
      <c r="EFL3" s="103"/>
      <c r="EFM3" s="103"/>
      <c r="EFN3" s="103"/>
      <c r="EFO3" s="103"/>
      <c r="EFP3" s="103"/>
      <c r="EFQ3" s="103"/>
      <c r="EFR3" s="103"/>
      <c r="EFS3" s="103"/>
      <c r="EFT3" s="103"/>
      <c r="EFU3" s="103"/>
      <c r="EFV3" s="103"/>
      <c r="EFW3" s="103"/>
      <c r="EFX3" s="103"/>
      <c r="EFY3" s="103"/>
      <c r="EFZ3" s="103"/>
      <c r="EGA3" s="103"/>
      <c r="EGB3" s="103"/>
      <c r="EGC3" s="103"/>
      <c r="EGD3" s="103"/>
      <c r="EGE3" s="103"/>
      <c r="EGF3" s="103"/>
      <c r="EGG3" s="103"/>
      <c r="EGH3" s="103"/>
      <c r="EGI3" s="103"/>
      <c r="EGJ3" s="103"/>
      <c r="EGK3" s="103"/>
      <c r="EGL3" s="103"/>
      <c r="EGM3" s="103"/>
      <c r="EGN3" s="103"/>
      <c r="EGO3" s="103"/>
      <c r="EGP3" s="103"/>
      <c r="EGQ3" s="103"/>
      <c r="EGR3" s="103"/>
      <c r="EGS3" s="103"/>
      <c r="EGT3" s="103"/>
      <c r="EGU3" s="103"/>
      <c r="EGV3" s="103"/>
      <c r="EGW3" s="103"/>
      <c r="EGX3" s="103"/>
      <c r="EGY3" s="103"/>
      <c r="EGZ3" s="103"/>
      <c r="EHA3" s="103"/>
      <c r="EHB3" s="103"/>
      <c r="EHC3" s="103"/>
      <c r="EHD3" s="103"/>
      <c r="EHE3" s="103"/>
      <c r="EHF3" s="103"/>
      <c r="EHG3" s="103"/>
      <c r="EHH3" s="103"/>
      <c r="EHI3" s="103"/>
      <c r="EHJ3" s="103"/>
      <c r="EHK3" s="103"/>
      <c r="EHL3" s="103"/>
      <c r="EHM3" s="103"/>
      <c r="EHN3" s="103"/>
      <c r="EHO3" s="103"/>
      <c r="EHP3" s="103"/>
      <c r="EHQ3" s="103"/>
      <c r="EHR3" s="103"/>
      <c r="EHS3" s="103"/>
      <c r="EHT3" s="103"/>
      <c r="EHU3" s="103"/>
      <c r="EHV3" s="103"/>
      <c r="EHW3" s="103"/>
      <c r="EHX3" s="103"/>
      <c r="EHY3" s="103"/>
      <c r="EHZ3" s="103"/>
      <c r="EIA3" s="103"/>
      <c r="EIB3" s="103"/>
      <c r="EIC3" s="103"/>
      <c r="EID3" s="103"/>
      <c r="EIE3" s="103"/>
      <c r="EIF3" s="103"/>
      <c r="EIG3" s="103"/>
      <c r="EIH3" s="103"/>
      <c r="EII3" s="103"/>
      <c r="EIJ3" s="103"/>
      <c r="EIK3" s="103"/>
      <c r="EIL3" s="103"/>
      <c r="EIM3" s="103"/>
      <c r="EIN3" s="103"/>
      <c r="EIO3" s="103"/>
      <c r="EIP3" s="103"/>
      <c r="EIQ3" s="103"/>
      <c r="EIR3" s="103"/>
      <c r="EIS3" s="103"/>
      <c r="EIT3" s="103"/>
      <c r="EIU3" s="103"/>
      <c r="EIV3" s="103"/>
      <c r="EIW3" s="103"/>
      <c r="EIX3" s="103"/>
      <c r="EIY3" s="103"/>
      <c r="EIZ3" s="103"/>
      <c r="EJA3" s="103"/>
      <c r="EJB3" s="103"/>
      <c r="EJC3" s="103"/>
      <c r="EJD3" s="103"/>
      <c r="EJE3" s="103"/>
      <c r="EJF3" s="103"/>
      <c r="EJG3" s="103"/>
      <c r="EJH3" s="103"/>
      <c r="EJI3" s="103"/>
      <c r="EJJ3" s="103"/>
      <c r="EJK3" s="103"/>
      <c r="EJL3" s="103"/>
      <c r="EJM3" s="103"/>
      <c r="EJN3" s="103"/>
      <c r="EJO3" s="103"/>
      <c r="EJP3" s="103"/>
      <c r="EJQ3" s="103"/>
      <c r="EJR3" s="103"/>
      <c r="EJS3" s="103"/>
      <c r="EJT3" s="103"/>
      <c r="EJU3" s="103"/>
      <c r="EJV3" s="103"/>
      <c r="EJW3" s="103"/>
      <c r="EJX3" s="103"/>
      <c r="EJY3" s="103"/>
      <c r="EJZ3" s="103"/>
      <c r="EKA3" s="103"/>
      <c r="EKB3" s="103"/>
      <c r="EKC3" s="103"/>
      <c r="EKD3" s="103"/>
      <c r="EKE3" s="103"/>
      <c r="EKF3" s="103"/>
      <c r="EKG3" s="103"/>
      <c r="EKH3" s="103"/>
      <c r="EKI3" s="103"/>
      <c r="EKJ3" s="103"/>
      <c r="EKK3" s="103"/>
      <c r="EKL3" s="103"/>
      <c r="EKM3" s="103"/>
      <c r="EKN3" s="103"/>
      <c r="EKO3" s="103"/>
      <c r="EKP3" s="103"/>
      <c r="EKQ3" s="103"/>
      <c r="EKR3" s="103"/>
      <c r="EKS3" s="103"/>
      <c r="EKT3" s="103"/>
      <c r="EKU3" s="103"/>
      <c r="EKV3" s="103"/>
      <c r="EKW3" s="103"/>
      <c r="EKX3" s="103"/>
      <c r="EKY3" s="103"/>
      <c r="EKZ3" s="103"/>
      <c r="ELA3" s="103"/>
      <c r="ELB3" s="103"/>
      <c r="ELC3" s="103"/>
      <c r="ELD3" s="103"/>
      <c r="ELE3" s="103"/>
      <c r="ELF3" s="103"/>
      <c r="ELG3" s="103"/>
      <c r="ELH3" s="103"/>
      <c r="ELI3" s="103"/>
      <c r="ELJ3" s="103"/>
      <c r="ELK3" s="103"/>
      <c r="ELL3" s="103"/>
      <c r="ELM3" s="103"/>
      <c r="ELN3" s="103"/>
      <c r="ELO3" s="103"/>
      <c r="ELP3" s="103"/>
      <c r="ELQ3" s="103"/>
      <c r="ELR3" s="103"/>
      <c r="ELS3" s="103"/>
      <c r="ELT3" s="103"/>
      <c r="ELU3" s="103"/>
      <c r="ELV3" s="103"/>
      <c r="ELW3" s="103"/>
      <c r="ELX3" s="103"/>
      <c r="ELY3" s="103"/>
      <c r="ELZ3" s="103"/>
      <c r="EMA3" s="103"/>
      <c r="EMB3" s="103"/>
      <c r="EMC3" s="103"/>
      <c r="EMD3" s="103"/>
      <c r="EME3" s="103"/>
      <c r="EMF3" s="103"/>
      <c r="EMG3" s="103"/>
      <c r="EMH3" s="103"/>
      <c r="EMI3" s="103"/>
      <c r="EMJ3" s="103"/>
      <c r="EMK3" s="103"/>
      <c r="EML3" s="103"/>
      <c r="EMM3" s="103"/>
      <c r="EMN3" s="103"/>
      <c r="EMO3" s="103"/>
      <c r="EMP3" s="103"/>
      <c r="EMQ3" s="103"/>
      <c r="EMR3" s="103"/>
      <c r="EMS3" s="103"/>
      <c r="EMT3" s="103"/>
      <c r="EMU3" s="103"/>
      <c r="EMV3" s="103"/>
      <c r="EMW3" s="103"/>
      <c r="EMX3" s="103"/>
      <c r="EMY3" s="103"/>
      <c r="EMZ3" s="103"/>
      <c r="ENA3" s="103"/>
      <c r="ENB3" s="103"/>
      <c r="ENC3" s="103"/>
      <c r="END3" s="103"/>
      <c r="ENE3" s="103"/>
      <c r="ENF3" s="103"/>
      <c r="ENG3" s="103"/>
      <c r="ENH3" s="103"/>
      <c r="ENI3" s="103"/>
      <c r="ENJ3" s="103"/>
      <c r="ENK3" s="103"/>
      <c r="ENL3" s="103"/>
      <c r="ENM3" s="103"/>
      <c r="ENN3" s="103"/>
      <c r="ENO3" s="103"/>
      <c r="ENP3" s="103"/>
      <c r="ENQ3" s="103"/>
      <c r="ENR3" s="103"/>
      <c r="ENS3" s="103"/>
      <c r="ENT3" s="103"/>
      <c r="ENU3" s="103"/>
      <c r="ENV3" s="103"/>
      <c r="ENW3" s="103"/>
      <c r="ENX3" s="103"/>
      <c r="ENY3" s="103"/>
      <c r="ENZ3" s="103"/>
      <c r="EOA3" s="103"/>
      <c r="EOB3" s="103"/>
      <c r="EOC3" s="103"/>
      <c r="EOD3" s="103"/>
      <c r="EOE3" s="103"/>
      <c r="EOF3" s="103"/>
      <c r="EOG3" s="103"/>
      <c r="EOH3" s="103"/>
      <c r="EOI3" s="103"/>
      <c r="EOJ3" s="103"/>
      <c r="EOK3" s="103"/>
      <c r="EOL3" s="103"/>
      <c r="EOM3" s="103"/>
      <c r="EON3" s="103"/>
      <c r="EOO3" s="103"/>
      <c r="EOP3" s="103"/>
      <c r="EOQ3" s="103"/>
      <c r="EOR3" s="103"/>
      <c r="EOS3" s="103"/>
      <c r="EOT3" s="103"/>
      <c r="EOU3" s="103"/>
      <c r="EOV3" s="103"/>
      <c r="EOW3" s="103"/>
      <c r="EOX3" s="103"/>
      <c r="EOY3" s="103"/>
      <c r="EOZ3" s="103"/>
      <c r="EPA3" s="103"/>
      <c r="EPB3" s="103"/>
      <c r="EPC3" s="103"/>
      <c r="EPD3" s="103"/>
      <c r="EPE3" s="103"/>
      <c r="EPF3" s="103"/>
      <c r="EPG3" s="103"/>
      <c r="EPH3" s="103"/>
      <c r="EPI3" s="103"/>
      <c r="EPJ3" s="103"/>
      <c r="EPK3" s="103"/>
      <c r="EPL3" s="103"/>
      <c r="EPM3" s="103"/>
      <c r="EPN3" s="103"/>
      <c r="EPO3" s="103"/>
      <c r="EPP3" s="103"/>
      <c r="EPQ3" s="103"/>
      <c r="EPR3" s="103"/>
      <c r="EPS3" s="103"/>
      <c r="EPT3" s="103"/>
      <c r="EPU3" s="103"/>
      <c r="EPV3" s="103"/>
      <c r="EPW3" s="103"/>
      <c r="EPX3" s="103"/>
      <c r="EPY3" s="103"/>
      <c r="EPZ3" s="103"/>
      <c r="EQA3" s="103"/>
      <c r="EQB3" s="103"/>
      <c r="EQC3" s="103"/>
      <c r="EQD3" s="103"/>
      <c r="EQE3" s="103"/>
      <c r="EQF3" s="103"/>
      <c r="EQG3" s="103"/>
      <c r="EQH3" s="103"/>
      <c r="EQI3" s="103"/>
      <c r="EQJ3" s="103"/>
      <c r="EQK3" s="103"/>
      <c r="EQL3" s="103"/>
      <c r="EQM3" s="103"/>
      <c r="EQN3" s="103"/>
      <c r="EQO3" s="103"/>
      <c r="EQP3" s="103"/>
      <c r="EQQ3" s="103"/>
      <c r="EQR3" s="103"/>
      <c r="EQS3" s="103"/>
      <c r="EQT3" s="103"/>
      <c r="EQU3" s="103"/>
      <c r="EQV3" s="103"/>
      <c r="EQW3" s="103"/>
      <c r="EQX3" s="103"/>
      <c r="EQY3" s="103"/>
      <c r="EQZ3" s="103"/>
      <c r="ERA3" s="103"/>
      <c r="ERB3" s="103"/>
      <c r="ERC3" s="103"/>
      <c r="ERD3" s="103"/>
      <c r="ERE3" s="103"/>
      <c r="ERF3" s="103"/>
      <c r="ERG3" s="103"/>
      <c r="ERH3" s="103"/>
      <c r="ERI3" s="103"/>
      <c r="ERJ3" s="103"/>
      <c r="ERK3" s="103"/>
      <c r="ERL3" s="103"/>
      <c r="ERM3" s="103"/>
      <c r="ERN3" s="103"/>
      <c r="ERO3" s="103"/>
      <c r="ERP3" s="103"/>
      <c r="ERQ3" s="103"/>
      <c r="ERR3" s="103"/>
      <c r="ERS3" s="103"/>
      <c r="ERT3" s="103"/>
      <c r="ERU3" s="103"/>
      <c r="ERV3" s="103"/>
      <c r="ERW3" s="103"/>
      <c r="ERX3" s="103"/>
      <c r="ERY3" s="103"/>
      <c r="ERZ3" s="103"/>
      <c r="ESA3" s="103"/>
      <c r="ESB3" s="103"/>
      <c r="ESC3" s="103"/>
      <c r="ESD3" s="103"/>
      <c r="ESE3" s="103"/>
      <c r="ESF3" s="103"/>
      <c r="ESG3" s="103"/>
      <c r="ESH3" s="103"/>
      <c r="ESI3" s="103"/>
      <c r="ESJ3" s="103"/>
      <c r="ESK3" s="103"/>
      <c r="ESL3" s="103"/>
      <c r="ESM3" s="103"/>
      <c r="ESN3" s="103"/>
      <c r="ESO3" s="103"/>
      <c r="ESP3" s="103"/>
      <c r="ESQ3" s="103"/>
      <c r="ESR3" s="103"/>
      <c r="ESS3" s="103"/>
      <c r="EST3" s="103"/>
      <c r="ESU3" s="103"/>
      <c r="ESV3" s="103"/>
      <c r="ESW3" s="103"/>
      <c r="ESX3" s="103"/>
      <c r="ESY3" s="103"/>
      <c r="ESZ3" s="103"/>
      <c r="ETA3" s="103"/>
      <c r="ETB3" s="103"/>
      <c r="ETC3" s="103"/>
      <c r="ETD3" s="103"/>
      <c r="ETE3" s="103"/>
      <c r="ETF3" s="103"/>
      <c r="ETG3" s="103"/>
      <c r="ETH3" s="103"/>
      <c r="ETI3" s="103"/>
      <c r="ETJ3" s="103"/>
      <c r="ETK3" s="103"/>
      <c r="ETL3" s="103"/>
      <c r="ETM3" s="103"/>
      <c r="ETN3" s="103"/>
      <c r="ETO3" s="103"/>
      <c r="ETP3" s="103"/>
      <c r="ETQ3" s="103"/>
      <c r="ETR3" s="103"/>
      <c r="ETS3" s="103"/>
      <c r="ETT3" s="103"/>
      <c r="ETU3" s="103"/>
      <c r="ETV3" s="103"/>
      <c r="ETW3" s="103"/>
      <c r="ETX3" s="103"/>
      <c r="ETY3" s="103"/>
      <c r="ETZ3" s="103"/>
      <c r="EUA3" s="103"/>
      <c r="EUB3" s="103"/>
      <c r="EUC3" s="103"/>
      <c r="EUD3" s="103"/>
      <c r="EUE3" s="103"/>
      <c r="EUF3" s="103"/>
      <c r="EUG3" s="103"/>
      <c r="EUH3" s="103"/>
      <c r="EUI3" s="103"/>
      <c r="EUJ3" s="103"/>
      <c r="EUK3" s="103"/>
      <c r="EUL3" s="103"/>
      <c r="EUM3" s="103"/>
      <c r="EUN3" s="103"/>
      <c r="EUO3" s="103"/>
      <c r="EUP3" s="103"/>
      <c r="EUQ3" s="103"/>
      <c r="EUR3" s="103"/>
      <c r="EUS3" s="103"/>
      <c r="EUT3" s="103"/>
      <c r="EUU3" s="103"/>
      <c r="EUV3" s="103"/>
      <c r="EUW3" s="103"/>
      <c r="EUX3" s="103"/>
      <c r="EUY3" s="103"/>
      <c r="EUZ3" s="103"/>
      <c r="EVA3" s="103"/>
      <c r="EVB3" s="103"/>
      <c r="EVC3" s="103"/>
      <c r="EVD3" s="103"/>
      <c r="EVE3" s="103"/>
      <c r="EVF3" s="103"/>
      <c r="EVG3" s="103"/>
      <c r="EVH3" s="103"/>
      <c r="EVI3" s="103"/>
      <c r="EVJ3" s="103"/>
      <c r="EVK3" s="103"/>
      <c r="EVL3" s="103"/>
      <c r="EVM3" s="103"/>
      <c r="EVN3" s="103"/>
      <c r="EVO3" s="103"/>
      <c r="EVP3" s="103"/>
      <c r="EVQ3" s="103"/>
      <c r="EVR3" s="103"/>
      <c r="EVS3" s="103"/>
      <c r="EVT3" s="103"/>
      <c r="EVU3" s="103"/>
      <c r="EVV3" s="103"/>
      <c r="EVW3" s="103"/>
      <c r="EVX3" s="103"/>
      <c r="EVY3" s="103"/>
      <c r="EVZ3" s="103"/>
      <c r="EWA3" s="103"/>
      <c r="EWB3" s="103"/>
      <c r="EWC3" s="103"/>
      <c r="EWD3" s="103"/>
      <c r="EWE3" s="103"/>
      <c r="EWF3" s="103"/>
      <c r="EWG3" s="103"/>
      <c r="EWH3" s="103"/>
      <c r="EWI3" s="103"/>
      <c r="EWJ3" s="103"/>
      <c r="EWK3" s="103"/>
      <c r="EWL3" s="103"/>
      <c r="EWM3" s="103"/>
      <c r="EWN3" s="103"/>
      <c r="EWO3" s="103"/>
      <c r="EWP3" s="103"/>
      <c r="EWQ3" s="103"/>
      <c r="EWR3" s="103"/>
      <c r="EWS3" s="103"/>
      <c r="EWT3" s="103"/>
      <c r="EWU3" s="103"/>
      <c r="EWV3" s="103"/>
      <c r="EWW3" s="103"/>
      <c r="EWX3" s="103"/>
      <c r="EWY3" s="103"/>
      <c r="EWZ3" s="103"/>
      <c r="EXA3" s="103"/>
      <c r="EXB3" s="103"/>
      <c r="EXC3" s="103"/>
      <c r="EXD3" s="103"/>
      <c r="EXE3" s="103"/>
      <c r="EXF3" s="103"/>
      <c r="EXG3" s="103"/>
      <c r="EXH3" s="103"/>
      <c r="EXI3" s="103"/>
      <c r="EXJ3" s="103"/>
      <c r="EXK3" s="103"/>
      <c r="EXL3" s="103"/>
      <c r="EXM3" s="103"/>
      <c r="EXN3" s="103"/>
      <c r="EXO3" s="103"/>
      <c r="EXP3" s="103"/>
      <c r="EXQ3" s="103"/>
      <c r="EXR3" s="103"/>
      <c r="EXS3" s="103"/>
      <c r="EXT3" s="103"/>
      <c r="EXU3" s="103"/>
      <c r="EXV3" s="103"/>
      <c r="EXW3" s="103"/>
      <c r="EXX3" s="103"/>
      <c r="EXY3" s="103"/>
      <c r="EXZ3" s="103"/>
      <c r="EYA3" s="103"/>
      <c r="EYB3" s="103"/>
      <c r="EYC3" s="103"/>
      <c r="EYD3" s="103"/>
      <c r="EYE3" s="103"/>
      <c r="EYF3" s="103"/>
      <c r="EYG3" s="103"/>
      <c r="EYH3" s="103"/>
      <c r="EYI3" s="103"/>
      <c r="EYJ3" s="103"/>
      <c r="EYK3" s="103"/>
      <c r="EYL3" s="103"/>
      <c r="EYM3" s="103"/>
      <c r="EYN3" s="103"/>
      <c r="EYO3" s="103"/>
      <c r="EYP3" s="103"/>
      <c r="EYQ3" s="103"/>
      <c r="EYR3" s="103"/>
      <c r="EYS3" s="103"/>
      <c r="EYT3" s="103"/>
      <c r="EYU3" s="103"/>
      <c r="EYV3" s="103"/>
      <c r="EYW3" s="103"/>
      <c r="EYX3" s="103"/>
      <c r="EYY3" s="103"/>
      <c r="EYZ3" s="103"/>
      <c r="EZA3" s="103"/>
      <c r="EZB3" s="103"/>
      <c r="EZC3" s="103"/>
      <c r="EZD3" s="103"/>
      <c r="EZE3" s="103"/>
      <c r="EZF3" s="103"/>
      <c r="EZG3" s="103"/>
      <c r="EZH3" s="103"/>
      <c r="EZI3" s="103"/>
      <c r="EZJ3" s="103"/>
      <c r="EZK3" s="103"/>
      <c r="EZL3" s="103"/>
      <c r="EZM3" s="103"/>
      <c r="EZN3" s="103"/>
      <c r="EZO3" s="103"/>
      <c r="EZP3" s="103"/>
      <c r="EZQ3" s="103"/>
      <c r="EZR3" s="103"/>
      <c r="EZS3" s="103"/>
      <c r="EZT3" s="103"/>
      <c r="EZU3" s="103"/>
      <c r="EZV3" s="103"/>
      <c r="EZW3" s="103"/>
      <c r="EZX3" s="103"/>
      <c r="EZY3" s="103"/>
      <c r="EZZ3" s="103"/>
      <c r="FAA3" s="103"/>
      <c r="FAB3" s="103"/>
      <c r="FAC3" s="103"/>
      <c r="FAD3" s="103"/>
      <c r="FAE3" s="103"/>
      <c r="FAF3" s="103"/>
      <c r="FAG3" s="103"/>
      <c r="FAH3" s="103"/>
      <c r="FAI3" s="103"/>
      <c r="FAJ3" s="103"/>
      <c r="FAK3" s="103"/>
      <c r="FAL3" s="103"/>
      <c r="FAM3" s="103"/>
      <c r="FAN3" s="103"/>
      <c r="FAO3" s="103"/>
      <c r="FAP3" s="103"/>
      <c r="FAQ3" s="103"/>
      <c r="FAR3" s="103"/>
      <c r="FAS3" s="103"/>
      <c r="FAT3" s="103"/>
      <c r="FAU3" s="103"/>
      <c r="FAV3" s="103"/>
      <c r="FAW3" s="103"/>
      <c r="FAX3" s="103"/>
      <c r="FAY3" s="103"/>
      <c r="FAZ3" s="103"/>
      <c r="FBA3" s="103"/>
      <c r="FBB3" s="103"/>
      <c r="FBC3" s="103"/>
      <c r="FBD3" s="103"/>
      <c r="FBE3" s="103"/>
      <c r="FBF3" s="103"/>
      <c r="FBG3" s="103"/>
      <c r="FBH3" s="103"/>
      <c r="FBI3" s="103"/>
      <c r="FBJ3" s="103"/>
      <c r="FBK3" s="103"/>
      <c r="FBL3" s="103"/>
      <c r="FBM3" s="103"/>
      <c r="FBN3" s="103"/>
      <c r="FBO3" s="103"/>
      <c r="FBP3" s="103"/>
      <c r="FBQ3" s="103"/>
      <c r="FBR3" s="103"/>
      <c r="FBS3" s="103"/>
      <c r="FBT3" s="103"/>
      <c r="FBU3" s="103"/>
      <c r="FBV3" s="103"/>
      <c r="FBW3" s="103"/>
      <c r="FBX3" s="103"/>
      <c r="FBY3" s="103"/>
      <c r="FBZ3" s="103"/>
      <c r="FCA3" s="103"/>
      <c r="FCB3" s="103"/>
      <c r="FCC3" s="103"/>
      <c r="FCD3" s="103"/>
      <c r="FCE3" s="103"/>
      <c r="FCF3" s="103"/>
      <c r="FCG3" s="103"/>
      <c r="FCH3" s="103"/>
      <c r="FCI3" s="103"/>
      <c r="FCJ3" s="103"/>
      <c r="FCK3" s="103"/>
      <c r="FCL3" s="103"/>
      <c r="FCM3" s="103"/>
      <c r="FCN3" s="103"/>
      <c r="FCO3" s="103"/>
      <c r="FCP3" s="103"/>
      <c r="FCQ3" s="103"/>
      <c r="FCR3" s="103"/>
      <c r="FCS3" s="103"/>
      <c r="FCT3" s="103"/>
      <c r="FCU3" s="103"/>
      <c r="FCV3" s="103"/>
      <c r="FCW3" s="103"/>
      <c r="FCX3" s="103"/>
      <c r="FCY3" s="103"/>
      <c r="FCZ3" s="103"/>
      <c r="FDA3" s="103"/>
      <c r="FDB3" s="103"/>
      <c r="FDC3" s="103"/>
      <c r="FDD3" s="103"/>
      <c r="FDE3" s="103"/>
      <c r="FDF3" s="103"/>
      <c r="FDG3" s="103"/>
      <c r="FDH3" s="103"/>
      <c r="FDI3" s="103"/>
      <c r="FDJ3" s="103"/>
      <c r="FDK3" s="103"/>
      <c r="FDL3" s="103"/>
      <c r="FDM3" s="103"/>
      <c r="FDN3" s="103"/>
      <c r="FDO3" s="103"/>
      <c r="FDP3" s="103"/>
      <c r="FDQ3" s="103"/>
      <c r="FDR3" s="103"/>
      <c r="FDS3" s="103"/>
      <c r="FDT3" s="103"/>
      <c r="FDU3" s="103"/>
      <c r="FDV3" s="103"/>
      <c r="FDW3" s="103"/>
      <c r="FDX3" s="103"/>
      <c r="FDY3" s="103"/>
      <c r="FDZ3" s="103"/>
      <c r="FEA3" s="103"/>
      <c r="FEB3" s="103"/>
      <c r="FEC3" s="103"/>
      <c r="FED3" s="103"/>
      <c r="FEE3" s="103"/>
      <c r="FEF3" s="103"/>
      <c r="FEG3" s="103"/>
      <c r="FEH3" s="103"/>
      <c r="FEI3" s="103"/>
      <c r="FEJ3" s="103"/>
      <c r="FEK3" s="103"/>
      <c r="FEL3" s="103"/>
      <c r="FEM3" s="103"/>
      <c r="FEN3" s="103"/>
      <c r="FEO3" s="103"/>
      <c r="FEP3" s="103"/>
      <c r="FEQ3" s="103"/>
      <c r="FER3" s="103"/>
      <c r="FES3" s="103"/>
      <c r="FET3" s="103"/>
      <c r="FEU3" s="103"/>
      <c r="FEV3" s="103"/>
      <c r="FEW3" s="103"/>
      <c r="FEX3" s="103"/>
      <c r="FEY3" s="103"/>
      <c r="FEZ3" s="103"/>
      <c r="FFA3" s="103"/>
      <c r="FFB3" s="103"/>
      <c r="FFC3" s="103"/>
      <c r="FFD3" s="103"/>
      <c r="FFE3" s="103"/>
      <c r="FFF3" s="103"/>
      <c r="FFG3" s="103"/>
      <c r="FFH3" s="103"/>
      <c r="FFI3" s="103"/>
      <c r="FFJ3" s="103"/>
      <c r="FFK3" s="103"/>
      <c r="FFL3" s="103"/>
      <c r="FFM3" s="103"/>
      <c r="FFN3" s="103"/>
      <c r="FFO3" s="103"/>
      <c r="FFP3" s="103"/>
      <c r="FFQ3" s="103"/>
      <c r="FFR3" s="103"/>
      <c r="FFS3" s="103"/>
      <c r="FFT3" s="103"/>
      <c r="FFU3" s="103"/>
      <c r="FFV3" s="103"/>
      <c r="FFW3" s="103"/>
      <c r="FFX3" s="103"/>
      <c r="FFY3" s="103"/>
      <c r="FFZ3" s="103"/>
      <c r="FGA3" s="103"/>
      <c r="FGB3" s="103"/>
      <c r="FGC3" s="103"/>
      <c r="FGD3" s="103"/>
      <c r="FGE3" s="103"/>
      <c r="FGF3" s="103"/>
      <c r="FGG3" s="103"/>
      <c r="FGH3" s="103"/>
      <c r="FGI3" s="103"/>
      <c r="FGJ3" s="103"/>
      <c r="FGK3" s="103"/>
      <c r="FGL3" s="103"/>
      <c r="FGM3" s="103"/>
      <c r="FGN3" s="103"/>
      <c r="FGO3" s="103"/>
      <c r="FGP3" s="103"/>
      <c r="FGQ3" s="103"/>
      <c r="FGR3" s="103"/>
      <c r="FGS3" s="103"/>
      <c r="FGT3" s="103"/>
      <c r="FGU3" s="103"/>
      <c r="FGV3" s="103"/>
      <c r="FGW3" s="103"/>
      <c r="FGX3" s="103"/>
      <c r="FGY3" s="103"/>
      <c r="FGZ3" s="103"/>
      <c r="FHA3" s="103"/>
      <c r="FHB3" s="103"/>
      <c r="FHC3" s="103"/>
      <c r="FHD3" s="103"/>
      <c r="FHE3" s="103"/>
      <c r="FHF3" s="103"/>
      <c r="FHG3" s="103"/>
      <c r="FHH3" s="103"/>
      <c r="FHI3" s="103"/>
      <c r="FHJ3" s="103"/>
      <c r="FHK3" s="103"/>
      <c r="FHL3" s="103"/>
      <c r="FHM3" s="103"/>
      <c r="FHN3" s="103"/>
      <c r="FHO3" s="103"/>
      <c r="FHP3" s="103"/>
      <c r="FHQ3" s="103"/>
      <c r="FHR3" s="103"/>
      <c r="FHS3" s="103"/>
      <c r="FHT3" s="103"/>
      <c r="FHU3" s="103"/>
      <c r="FHV3" s="103"/>
      <c r="FHW3" s="103"/>
      <c r="FHX3" s="103"/>
      <c r="FHY3" s="103"/>
      <c r="FHZ3" s="103"/>
      <c r="FIA3" s="103"/>
      <c r="FIB3" s="103"/>
      <c r="FIC3" s="103"/>
      <c r="FID3" s="103"/>
      <c r="FIE3" s="103"/>
      <c r="FIF3" s="103"/>
      <c r="FIG3" s="103"/>
      <c r="FIH3" s="103"/>
      <c r="FII3" s="103"/>
      <c r="FIJ3" s="103"/>
      <c r="FIK3" s="103"/>
      <c r="FIL3" s="103"/>
      <c r="FIM3" s="103"/>
      <c r="FIN3" s="103"/>
      <c r="FIO3" s="103"/>
      <c r="FIP3" s="103"/>
      <c r="FIQ3" s="103"/>
      <c r="FIR3" s="103"/>
      <c r="FIS3" s="103"/>
      <c r="FIT3" s="103"/>
      <c r="FIU3" s="103"/>
      <c r="FIV3" s="103"/>
      <c r="FIW3" s="103"/>
      <c r="FIX3" s="103"/>
      <c r="FIY3" s="103"/>
      <c r="FIZ3" s="103"/>
      <c r="FJA3" s="103"/>
      <c r="FJB3" s="103"/>
      <c r="FJC3" s="103"/>
      <c r="FJD3" s="103"/>
      <c r="FJE3" s="103"/>
      <c r="FJF3" s="103"/>
      <c r="FJG3" s="103"/>
      <c r="FJH3" s="103"/>
      <c r="FJI3" s="103"/>
      <c r="FJJ3" s="103"/>
      <c r="FJK3" s="103"/>
      <c r="FJL3" s="103"/>
      <c r="FJM3" s="103"/>
      <c r="FJN3" s="103"/>
      <c r="FJO3" s="103"/>
      <c r="FJP3" s="103"/>
      <c r="FJQ3" s="103"/>
      <c r="FJR3" s="103"/>
      <c r="FJS3" s="103"/>
      <c r="FJT3" s="103"/>
      <c r="FJU3" s="103"/>
      <c r="FJV3" s="103"/>
      <c r="FJW3" s="103"/>
      <c r="FJX3" s="103"/>
      <c r="FJY3" s="103"/>
      <c r="FJZ3" s="103"/>
      <c r="FKA3" s="103"/>
      <c r="FKB3" s="103"/>
      <c r="FKC3" s="103"/>
      <c r="FKD3" s="103"/>
      <c r="FKE3" s="103"/>
      <c r="FKF3" s="103"/>
      <c r="FKG3" s="103"/>
      <c r="FKH3" s="103"/>
      <c r="FKI3" s="103"/>
      <c r="FKJ3" s="103"/>
      <c r="FKK3" s="103"/>
      <c r="FKL3" s="103"/>
      <c r="FKM3" s="103"/>
      <c r="FKN3" s="103"/>
      <c r="FKO3" s="103"/>
      <c r="FKP3" s="103"/>
      <c r="FKQ3" s="103"/>
      <c r="FKR3" s="103"/>
      <c r="FKS3" s="103"/>
      <c r="FKT3" s="103"/>
      <c r="FKU3" s="103"/>
      <c r="FKV3" s="103"/>
      <c r="FKW3" s="103"/>
      <c r="FKX3" s="103"/>
      <c r="FKY3" s="103"/>
      <c r="FKZ3" s="103"/>
      <c r="FLA3" s="103"/>
      <c r="FLB3" s="103"/>
      <c r="FLC3" s="103"/>
      <c r="FLD3" s="103"/>
      <c r="FLE3" s="103"/>
      <c r="FLF3" s="103"/>
      <c r="FLG3" s="103"/>
      <c r="FLH3" s="103"/>
      <c r="FLI3" s="103"/>
      <c r="FLJ3" s="103"/>
      <c r="FLK3" s="103"/>
      <c r="FLL3" s="103"/>
      <c r="FLM3" s="103"/>
      <c r="FLN3" s="103"/>
      <c r="FLO3" s="103"/>
      <c r="FLP3" s="103"/>
      <c r="FLQ3" s="103"/>
      <c r="FLR3" s="103"/>
      <c r="FLS3" s="103"/>
      <c r="FLT3" s="103"/>
      <c r="FLU3" s="103"/>
      <c r="FLV3" s="103"/>
      <c r="FLW3" s="103"/>
      <c r="FLX3" s="103"/>
      <c r="FLY3" s="103"/>
      <c r="FLZ3" s="103"/>
      <c r="FMA3" s="103"/>
      <c r="FMB3" s="103"/>
      <c r="FMC3" s="103"/>
      <c r="FMD3" s="103"/>
      <c r="FME3" s="103"/>
      <c r="FMF3" s="103"/>
      <c r="FMG3" s="103"/>
      <c r="FMH3" s="103"/>
      <c r="FMI3" s="103"/>
      <c r="FMJ3" s="103"/>
      <c r="FMK3" s="103"/>
      <c r="FML3" s="103"/>
      <c r="FMM3" s="103"/>
      <c r="FMN3" s="103"/>
      <c r="FMO3" s="103"/>
      <c r="FMP3" s="103"/>
      <c r="FMQ3" s="103"/>
      <c r="FMR3" s="103"/>
      <c r="FMS3" s="103"/>
      <c r="FMT3" s="103"/>
      <c r="FMU3" s="103"/>
      <c r="FMV3" s="103"/>
      <c r="FMW3" s="103"/>
      <c r="FMX3" s="103"/>
      <c r="FMY3" s="103"/>
      <c r="FMZ3" s="103"/>
      <c r="FNA3" s="103"/>
      <c r="FNB3" s="103"/>
      <c r="FNC3" s="103"/>
      <c r="FND3" s="103"/>
      <c r="FNE3" s="103"/>
      <c r="FNF3" s="103"/>
      <c r="FNG3" s="103"/>
      <c r="FNH3" s="103"/>
      <c r="FNI3" s="103"/>
      <c r="FNJ3" s="103"/>
      <c r="FNK3" s="103"/>
      <c r="FNL3" s="103"/>
      <c r="FNM3" s="103"/>
      <c r="FNN3" s="103"/>
      <c r="FNO3" s="103"/>
      <c r="FNP3" s="103"/>
      <c r="FNQ3" s="103"/>
      <c r="FNR3" s="103"/>
      <c r="FNS3" s="103"/>
      <c r="FNT3" s="103"/>
      <c r="FNU3" s="103"/>
      <c r="FNV3" s="103"/>
      <c r="FNW3" s="103"/>
      <c r="FNX3" s="103"/>
      <c r="FNY3" s="103"/>
      <c r="FNZ3" s="103"/>
      <c r="FOA3" s="103"/>
      <c r="FOB3" s="103"/>
      <c r="FOC3" s="103"/>
      <c r="FOD3" s="103"/>
      <c r="FOE3" s="103"/>
      <c r="FOF3" s="103"/>
      <c r="FOG3" s="103"/>
      <c r="FOH3" s="103"/>
      <c r="FOI3" s="103"/>
      <c r="FOJ3" s="103"/>
      <c r="FOK3" s="103"/>
      <c r="FOL3" s="103"/>
      <c r="FOM3" s="103"/>
      <c r="FON3" s="103"/>
      <c r="FOO3" s="103"/>
      <c r="FOP3" s="103"/>
      <c r="FOQ3" s="103"/>
      <c r="FOR3" s="103"/>
      <c r="FOS3" s="103"/>
      <c r="FOT3" s="103"/>
      <c r="FOU3" s="103"/>
      <c r="FOV3" s="103"/>
      <c r="FOW3" s="103"/>
      <c r="FOX3" s="103"/>
      <c r="FOY3" s="103"/>
      <c r="FOZ3" s="103"/>
      <c r="FPA3" s="103"/>
      <c r="FPB3" s="103"/>
      <c r="FPC3" s="103"/>
      <c r="FPD3" s="103"/>
      <c r="FPE3" s="103"/>
      <c r="FPF3" s="103"/>
      <c r="FPG3" s="103"/>
      <c r="FPH3" s="103"/>
      <c r="FPI3" s="103"/>
      <c r="FPJ3" s="103"/>
      <c r="FPK3" s="103"/>
      <c r="FPL3" s="103"/>
      <c r="FPM3" s="103"/>
      <c r="FPN3" s="103"/>
      <c r="FPO3" s="103"/>
      <c r="FPP3" s="103"/>
      <c r="FPQ3" s="103"/>
      <c r="FPR3" s="103"/>
      <c r="FPS3" s="103"/>
      <c r="FPT3" s="103"/>
      <c r="FPU3" s="103"/>
      <c r="FPV3" s="103"/>
      <c r="FPW3" s="103"/>
      <c r="FPX3" s="103"/>
      <c r="FPY3" s="103"/>
      <c r="FPZ3" s="103"/>
      <c r="FQA3" s="103"/>
      <c r="FQB3" s="103"/>
      <c r="FQC3" s="103"/>
      <c r="FQD3" s="103"/>
      <c r="FQE3" s="103"/>
      <c r="FQF3" s="103"/>
      <c r="FQG3" s="103"/>
      <c r="FQH3" s="103"/>
      <c r="FQI3" s="103"/>
      <c r="FQJ3" s="103"/>
      <c r="FQK3" s="103"/>
      <c r="FQL3" s="103"/>
      <c r="FQM3" s="103"/>
      <c r="FQN3" s="103"/>
      <c r="FQO3" s="103"/>
      <c r="FQP3" s="103"/>
      <c r="FQQ3" s="103"/>
      <c r="FQR3" s="103"/>
      <c r="FQS3" s="103"/>
      <c r="FQT3" s="103"/>
      <c r="FQU3" s="103"/>
      <c r="FQV3" s="103"/>
      <c r="FQW3" s="103"/>
      <c r="FQX3" s="103"/>
      <c r="FQY3" s="103"/>
      <c r="FQZ3" s="103"/>
      <c r="FRA3" s="103"/>
      <c r="FRB3" s="103"/>
      <c r="FRC3" s="103"/>
      <c r="FRD3" s="103"/>
      <c r="FRE3" s="103"/>
      <c r="FRF3" s="103"/>
      <c r="FRG3" s="103"/>
      <c r="FRH3" s="103"/>
      <c r="FRI3" s="103"/>
      <c r="FRJ3" s="103"/>
      <c r="FRK3" s="103"/>
      <c r="FRL3" s="103"/>
      <c r="FRM3" s="103"/>
      <c r="FRN3" s="103"/>
      <c r="FRO3" s="103"/>
      <c r="FRP3" s="103"/>
      <c r="FRQ3" s="103"/>
      <c r="FRR3" s="103"/>
      <c r="FRS3" s="103"/>
      <c r="FRT3" s="103"/>
      <c r="FRU3" s="103"/>
      <c r="FRV3" s="103"/>
      <c r="FRW3" s="103"/>
      <c r="FRX3" s="103"/>
      <c r="FRY3" s="103"/>
      <c r="FRZ3" s="103"/>
      <c r="FSA3" s="103"/>
      <c r="FSB3" s="103"/>
      <c r="FSC3" s="103"/>
      <c r="FSD3" s="103"/>
      <c r="FSE3" s="103"/>
      <c r="FSF3" s="103"/>
      <c r="FSG3" s="103"/>
      <c r="FSH3" s="103"/>
      <c r="FSI3" s="103"/>
      <c r="FSJ3" s="103"/>
      <c r="FSK3" s="103"/>
      <c r="FSL3" s="103"/>
      <c r="FSM3" s="103"/>
      <c r="FSN3" s="103"/>
      <c r="FSO3" s="103"/>
      <c r="FSP3" s="103"/>
      <c r="FSQ3" s="103"/>
      <c r="FSR3" s="103"/>
      <c r="FSS3" s="103"/>
      <c r="FST3" s="103"/>
      <c r="FSU3" s="103"/>
      <c r="FSV3" s="103"/>
      <c r="FSW3" s="103"/>
      <c r="FSX3" s="103"/>
      <c r="FSY3" s="103"/>
      <c r="FSZ3" s="103"/>
      <c r="FTA3" s="103"/>
      <c r="FTB3" s="103"/>
      <c r="FTC3" s="103"/>
      <c r="FTD3" s="103"/>
      <c r="FTE3" s="103"/>
      <c r="FTF3" s="103"/>
      <c r="FTG3" s="103"/>
      <c r="FTH3" s="103"/>
      <c r="FTI3" s="103"/>
      <c r="FTJ3" s="103"/>
      <c r="FTK3" s="103"/>
      <c r="FTL3" s="103"/>
      <c r="FTM3" s="103"/>
      <c r="FTN3" s="103"/>
      <c r="FTO3" s="103"/>
      <c r="FTP3" s="103"/>
      <c r="FTQ3" s="103"/>
      <c r="FTR3" s="103"/>
      <c r="FTS3" s="103"/>
      <c r="FTT3" s="103"/>
      <c r="FTU3" s="103"/>
      <c r="FTV3" s="103"/>
      <c r="FTW3" s="103"/>
      <c r="FTX3" s="103"/>
      <c r="FTY3" s="103"/>
      <c r="FTZ3" s="103"/>
      <c r="FUA3" s="103"/>
      <c r="FUB3" s="103"/>
      <c r="FUC3" s="103"/>
      <c r="FUD3" s="103"/>
      <c r="FUE3" s="103"/>
      <c r="FUF3" s="103"/>
      <c r="FUG3" s="103"/>
      <c r="FUH3" s="103"/>
      <c r="FUI3" s="103"/>
      <c r="FUJ3" s="103"/>
      <c r="FUK3" s="103"/>
      <c r="FUL3" s="103"/>
      <c r="FUM3" s="103"/>
      <c r="FUN3" s="103"/>
      <c r="FUO3" s="103"/>
      <c r="FUP3" s="103"/>
      <c r="FUQ3" s="103"/>
      <c r="FUR3" s="103"/>
      <c r="FUS3" s="103"/>
      <c r="FUT3" s="103"/>
      <c r="FUU3" s="103"/>
      <c r="FUV3" s="103"/>
      <c r="FUW3" s="103"/>
      <c r="FUX3" s="103"/>
      <c r="FUY3" s="103"/>
      <c r="FUZ3" s="103"/>
      <c r="FVA3" s="103"/>
      <c r="FVB3" s="103"/>
      <c r="FVC3" s="103"/>
      <c r="FVD3" s="103"/>
      <c r="FVE3" s="103"/>
      <c r="FVF3" s="103"/>
      <c r="FVG3" s="103"/>
      <c r="FVH3" s="103"/>
      <c r="FVI3" s="103"/>
      <c r="FVJ3" s="103"/>
      <c r="FVK3" s="103"/>
      <c r="FVL3" s="103"/>
      <c r="FVM3" s="103"/>
      <c r="FVN3" s="103"/>
      <c r="FVO3" s="103"/>
      <c r="FVP3" s="103"/>
      <c r="FVQ3" s="103"/>
      <c r="FVR3" s="103"/>
      <c r="FVS3" s="103"/>
      <c r="FVT3" s="103"/>
      <c r="FVU3" s="103"/>
      <c r="FVV3" s="103"/>
      <c r="FVW3" s="103"/>
      <c r="FVX3" s="103"/>
      <c r="FVY3" s="103"/>
      <c r="FVZ3" s="103"/>
      <c r="FWA3" s="103"/>
      <c r="FWB3" s="103"/>
      <c r="FWC3" s="103"/>
      <c r="FWD3" s="103"/>
      <c r="FWE3" s="103"/>
      <c r="FWF3" s="103"/>
      <c r="FWG3" s="103"/>
      <c r="FWH3" s="103"/>
      <c r="FWI3" s="103"/>
      <c r="FWJ3" s="103"/>
      <c r="FWK3" s="103"/>
      <c r="FWL3" s="103"/>
      <c r="FWM3" s="103"/>
      <c r="FWN3" s="103"/>
      <c r="FWO3" s="103"/>
      <c r="FWP3" s="103"/>
      <c r="FWQ3" s="103"/>
      <c r="FWR3" s="103"/>
      <c r="FWS3" s="103"/>
      <c r="FWT3" s="103"/>
      <c r="FWU3" s="103"/>
      <c r="FWV3" s="103"/>
      <c r="FWW3" s="103"/>
      <c r="FWX3" s="103"/>
      <c r="FWY3" s="103"/>
      <c r="FWZ3" s="103"/>
      <c r="FXA3" s="103"/>
      <c r="FXB3" s="103"/>
      <c r="FXC3" s="103"/>
      <c r="FXD3" s="103"/>
      <c r="FXE3" s="103"/>
      <c r="FXF3" s="103"/>
      <c r="FXG3" s="103"/>
      <c r="FXH3" s="103"/>
      <c r="FXI3" s="103"/>
      <c r="FXJ3" s="103"/>
      <c r="FXK3" s="103"/>
      <c r="FXL3" s="103"/>
      <c r="FXM3" s="103"/>
      <c r="FXN3" s="103"/>
      <c r="FXO3" s="103"/>
      <c r="FXP3" s="103"/>
      <c r="FXQ3" s="103"/>
      <c r="FXR3" s="103"/>
      <c r="FXS3" s="103"/>
      <c r="FXT3" s="103"/>
      <c r="FXU3" s="103"/>
      <c r="FXV3" s="103"/>
      <c r="FXW3" s="103"/>
      <c r="FXX3" s="103"/>
      <c r="FXY3" s="103"/>
      <c r="FXZ3" s="103"/>
      <c r="FYA3" s="103"/>
      <c r="FYB3" s="103"/>
      <c r="FYC3" s="103"/>
      <c r="FYD3" s="103"/>
      <c r="FYE3" s="103"/>
      <c r="FYF3" s="103"/>
      <c r="FYG3" s="103"/>
      <c r="FYH3" s="103"/>
      <c r="FYI3" s="103"/>
      <c r="FYJ3" s="103"/>
      <c r="FYK3" s="103"/>
      <c r="FYL3" s="103"/>
      <c r="FYM3" s="103"/>
      <c r="FYN3" s="103"/>
      <c r="FYO3" s="103"/>
      <c r="FYP3" s="103"/>
      <c r="FYQ3" s="103"/>
      <c r="FYR3" s="103"/>
      <c r="FYS3" s="103"/>
      <c r="FYT3" s="103"/>
      <c r="FYU3" s="103"/>
      <c r="FYV3" s="103"/>
      <c r="FYW3" s="103"/>
      <c r="FYX3" s="103"/>
      <c r="FYY3" s="103"/>
      <c r="FYZ3" s="103"/>
      <c r="FZA3" s="103"/>
      <c r="FZB3" s="103"/>
      <c r="FZC3" s="103"/>
      <c r="FZD3" s="103"/>
      <c r="FZE3" s="103"/>
      <c r="FZF3" s="103"/>
      <c r="FZG3" s="103"/>
      <c r="FZH3" s="103"/>
      <c r="FZI3" s="103"/>
      <c r="FZJ3" s="103"/>
      <c r="FZK3" s="103"/>
      <c r="FZL3" s="103"/>
      <c r="FZM3" s="103"/>
      <c r="FZN3" s="103"/>
      <c r="FZO3" s="103"/>
      <c r="FZP3" s="103"/>
      <c r="FZQ3" s="103"/>
      <c r="FZR3" s="103"/>
      <c r="FZS3" s="103"/>
      <c r="FZT3" s="103"/>
      <c r="FZU3" s="103"/>
      <c r="FZV3" s="103"/>
      <c r="FZW3" s="103"/>
      <c r="FZX3" s="103"/>
      <c r="FZY3" s="103"/>
      <c r="FZZ3" s="103"/>
      <c r="GAA3" s="103"/>
      <c r="GAB3" s="103"/>
      <c r="GAC3" s="103"/>
      <c r="GAD3" s="103"/>
      <c r="GAE3" s="103"/>
      <c r="GAF3" s="103"/>
      <c r="GAG3" s="103"/>
      <c r="GAH3" s="103"/>
      <c r="GAI3" s="103"/>
      <c r="GAJ3" s="103"/>
      <c r="GAK3" s="103"/>
      <c r="GAL3" s="103"/>
      <c r="GAM3" s="103"/>
      <c r="GAN3" s="103"/>
      <c r="GAO3" s="103"/>
      <c r="GAP3" s="103"/>
      <c r="GAQ3" s="103"/>
      <c r="GAR3" s="103"/>
      <c r="GAS3" s="103"/>
      <c r="GAT3" s="103"/>
      <c r="GAU3" s="103"/>
      <c r="GAV3" s="103"/>
      <c r="GAW3" s="103"/>
      <c r="GAX3" s="103"/>
      <c r="GAY3" s="103"/>
      <c r="GAZ3" s="103"/>
      <c r="GBA3" s="103"/>
      <c r="GBB3" s="103"/>
      <c r="GBC3" s="103"/>
      <c r="GBD3" s="103"/>
      <c r="GBE3" s="103"/>
      <c r="GBF3" s="103"/>
      <c r="GBG3" s="103"/>
      <c r="GBH3" s="103"/>
      <c r="GBI3" s="103"/>
      <c r="GBJ3" s="103"/>
      <c r="GBK3" s="103"/>
      <c r="GBL3" s="103"/>
      <c r="GBM3" s="103"/>
      <c r="GBN3" s="103"/>
      <c r="GBO3" s="103"/>
      <c r="GBP3" s="103"/>
      <c r="GBQ3" s="103"/>
      <c r="GBR3" s="103"/>
      <c r="GBS3" s="103"/>
      <c r="GBT3" s="103"/>
      <c r="GBU3" s="103"/>
      <c r="GBV3" s="103"/>
      <c r="GBW3" s="103"/>
      <c r="GBX3" s="103"/>
      <c r="GBY3" s="103"/>
      <c r="GBZ3" s="103"/>
      <c r="GCA3" s="103"/>
      <c r="GCB3" s="103"/>
      <c r="GCC3" s="103"/>
      <c r="GCD3" s="103"/>
      <c r="GCE3" s="103"/>
      <c r="GCF3" s="103"/>
      <c r="GCG3" s="103"/>
      <c r="GCH3" s="103"/>
      <c r="GCI3" s="103"/>
      <c r="GCJ3" s="103"/>
      <c r="GCK3" s="103"/>
      <c r="GCL3" s="103"/>
      <c r="GCM3" s="103"/>
      <c r="GCN3" s="103"/>
      <c r="GCO3" s="103"/>
      <c r="GCP3" s="103"/>
      <c r="GCQ3" s="103"/>
      <c r="GCR3" s="103"/>
      <c r="GCS3" s="103"/>
      <c r="GCT3" s="103"/>
      <c r="GCU3" s="103"/>
      <c r="GCV3" s="103"/>
      <c r="GCW3" s="103"/>
      <c r="GCX3" s="103"/>
      <c r="GCY3" s="103"/>
      <c r="GCZ3" s="103"/>
      <c r="GDA3" s="103"/>
      <c r="GDB3" s="103"/>
      <c r="GDC3" s="103"/>
      <c r="GDD3" s="103"/>
      <c r="GDE3" s="103"/>
      <c r="GDF3" s="103"/>
      <c r="GDG3" s="103"/>
      <c r="GDH3" s="103"/>
      <c r="GDI3" s="103"/>
      <c r="GDJ3" s="103"/>
      <c r="GDK3" s="103"/>
      <c r="GDL3" s="103"/>
      <c r="GDM3" s="103"/>
      <c r="GDN3" s="103"/>
      <c r="GDO3" s="103"/>
      <c r="GDP3" s="103"/>
      <c r="GDQ3" s="103"/>
      <c r="GDR3" s="103"/>
      <c r="GDS3" s="103"/>
      <c r="GDT3" s="103"/>
      <c r="GDU3" s="103"/>
      <c r="GDV3" s="103"/>
      <c r="GDW3" s="103"/>
      <c r="GDX3" s="103"/>
      <c r="GDY3" s="103"/>
      <c r="GDZ3" s="103"/>
      <c r="GEA3" s="103"/>
      <c r="GEB3" s="103"/>
      <c r="GEC3" s="103"/>
      <c r="GED3" s="103"/>
      <c r="GEE3" s="103"/>
      <c r="GEF3" s="103"/>
      <c r="GEG3" s="103"/>
      <c r="GEH3" s="103"/>
      <c r="GEI3" s="103"/>
      <c r="GEJ3" s="103"/>
      <c r="GEK3" s="103"/>
      <c r="GEL3" s="103"/>
      <c r="GEM3" s="103"/>
      <c r="GEN3" s="103"/>
      <c r="GEO3" s="103"/>
      <c r="GEP3" s="103"/>
      <c r="GEQ3" s="103"/>
      <c r="GER3" s="103"/>
      <c r="GES3" s="103"/>
      <c r="GET3" s="103"/>
      <c r="GEU3" s="103"/>
      <c r="GEV3" s="103"/>
      <c r="GEW3" s="103"/>
      <c r="GEX3" s="103"/>
      <c r="GEY3" s="103"/>
      <c r="GEZ3" s="103"/>
      <c r="GFA3" s="103"/>
      <c r="GFB3" s="103"/>
      <c r="GFC3" s="103"/>
      <c r="GFD3" s="103"/>
      <c r="GFE3" s="103"/>
      <c r="GFF3" s="103"/>
      <c r="GFG3" s="103"/>
      <c r="GFH3" s="103"/>
      <c r="GFI3" s="103"/>
      <c r="GFJ3" s="103"/>
      <c r="GFK3" s="103"/>
      <c r="GFL3" s="103"/>
      <c r="GFM3" s="103"/>
      <c r="GFN3" s="103"/>
      <c r="GFO3" s="103"/>
      <c r="GFP3" s="103"/>
      <c r="GFQ3" s="103"/>
      <c r="GFR3" s="103"/>
      <c r="GFS3" s="103"/>
      <c r="GFT3" s="103"/>
      <c r="GFU3" s="103"/>
      <c r="GFV3" s="103"/>
      <c r="GFW3" s="103"/>
      <c r="GFX3" s="103"/>
      <c r="GFY3" s="103"/>
      <c r="GFZ3" s="103"/>
      <c r="GGA3" s="103"/>
      <c r="GGB3" s="103"/>
      <c r="GGC3" s="103"/>
      <c r="GGD3" s="103"/>
      <c r="GGE3" s="103"/>
      <c r="GGF3" s="103"/>
      <c r="GGG3" s="103"/>
      <c r="GGH3" s="103"/>
      <c r="GGI3" s="103"/>
      <c r="GGJ3" s="103"/>
      <c r="GGK3" s="103"/>
      <c r="GGL3" s="103"/>
      <c r="GGM3" s="103"/>
      <c r="GGN3" s="103"/>
      <c r="GGO3" s="103"/>
      <c r="GGP3" s="103"/>
      <c r="GGQ3" s="103"/>
      <c r="GGR3" s="103"/>
      <c r="GGS3" s="103"/>
      <c r="GGT3" s="103"/>
      <c r="GGU3" s="103"/>
      <c r="GGV3" s="103"/>
      <c r="GGW3" s="103"/>
      <c r="GGX3" s="103"/>
      <c r="GGY3" s="103"/>
      <c r="GGZ3" s="103"/>
      <c r="GHA3" s="103"/>
      <c r="GHB3" s="103"/>
      <c r="GHC3" s="103"/>
      <c r="GHD3" s="103"/>
      <c r="GHE3" s="103"/>
      <c r="GHF3" s="103"/>
      <c r="GHG3" s="103"/>
      <c r="GHH3" s="103"/>
      <c r="GHI3" s="103"/>
      <c r="GHJ3" s="103"/>
      <c r="GHK3" s="103"/>
      <c r="GHL3" s="103"/>
      <c r="GHM3" s="103"/>
      <c r="GHN3" s="103"/>
      <c r="GHO3" s="103"/>
      <c r="GHP3" s="103"/>
      <c r="GHQ3" s="103"/>
      <c r="GHR3" s="103"/>
      <c r="GHS3" s="103"/>
      <c r="GHT3" s="103"/>
      <c r="GHU3" s="103"/>
      <c r="GHV3" s="103"/>
      <c r="GHW3" s="103"/>
      <c r="GHX3" s="103"/>
      <c r="GHY3" s="103"/>
      <c r="GHZ3" s="103"/>
      <c r="GIA3" s="103"/>
      <c r="GIB3" s="103"/>
      <c r="GIC3" s="103"/>
      <c r="GID3" s="103"/>
      <c r="GIE3" s="103"/>
      <c r="GIF3" s="103"/>
      <c r="GIG3" s="103"/>
      <c r="GIH3" s="103"/>
      <c r="GII3" s="103"/>
      <c r="GIJ3" s="103"/>
      <c r="GIK3" s="103"/>
      <c r="GIL3" s="103"/>
      <c r="GIM3" s="103"/>
      <c r="GIN3" s="103"/>
      <c r="GIO3" s="103"/>
      <c r="GIP3" s="103"/>
      <c r="GIQ3" s="103"/>
      <c r="GIR3" s="103"/>
      <c r="GIS3" s="103"/>
      <c r="GIT3" s="103"/>
      <c r="GIU3" s="103"/>
      <c r="GIV3" s="103"/>
      <c r="GIW3" s="103"/>
      <c r="GIX3" s="103"/>
      <c r="GIY3" s="103"/>
      <c r="GIZ3" s="103"/>
      <c r="GJA3" s="103"/>
      <c r="GJB3" s="103"/>
      <c r="GJC3" s="103"/>
      <c r="GJD3" s="103"/>
      <c r="GJE3" s="103"/>
      <c r="GJF3" s="103"/>
      <c r="GJG3" s="103"/>
      <c r="GJH3" s="103"/>
      <c r="GJI3" s="103"/>
      <c r="GJJ3" s="103"/>
      <c r="GJK3" s="103"/>
      <c r="GJL3" s="103"/>
      <c r="GJM3" s="103"/>
      <c r="GJN3" s="103"/>
      <c r="GJO3" s="103"/>
      <c r="GJP3" s="103"/>
      <c r="GJQ3" s="103"/>
      <c r="GJR3" s="103"/>
      <c r="GJS3" s="103"/>
      <c r="GJT3" s="103"/>
      <c r="GJU3" s="103"/>
      <c r="GJV3" s="103"/>
      <c r="GJW3" s="103"/>
      <c r="GJX3" s="103"/>
      <c r="GJY3" s="103"/>
      <c r="GJZ3" s="103"/>
      <c r="GKA3" s="103"/>
      <c r="GKB3" s="103"/>
      <c r="GKC3" s="103"/>
      <c r="GKD3" s="103"/>
      <c r="GKE3" s="103"/>
      <c r="GKF3" s="103"/>
      <c r="GKG3" s="103"/>
      <c r="GKH3" s="103"/>
      <c r="GKI3" s="103"/>
      <c r="GKJ3" s="103"/>
      <c r="GKK3" s="103"/>
      <c r="GKL3" s="103"/>
      <c r="GKM3" s="103"/>
      <c r="GKN3" s="103"/>
      <c r="GKO3" s="103"/>
      <c r="GKP3" s="103"/>
      <c r="GKQ3" s="103"/>
      <c r="GKR3" s="103"/>
      <c r="GKS3" s="103"/>
      <c r="GKT3" s="103"/>
      <c r="GKU3" s="103"/>
      <c r="GKV3" s="103"/>
      <c r="GKW3" s="103"/>
      <c r="GKX3" s="103"/>
      <c r="GKY3" s="103"/>
      <c r="GKZ3" s="103"/>
      <c r="GLA3" s="103"/>
      <c r="GLB3" s="103"/>
      <c r="GLC3" s="103"/>
      <c r="GLD3" s="103"/>
      <c r="GLE3" s="103"/>
      <c r="GLF3" s="103"/>
      <c r="GLG3" s="103"/>
      <c r="GLH3" s="103"/>
      <c r="GLI3" s="103"/>
      <c r="GLJ3" s="103"/>
      <c r="GLK3" s="103"/>
      <c r="GLL3" s="103"/>
      <c r="GLM3" s="103"/>
      <c r="GLN3" s="103"/>
      <c r="GLO3" s="103"/>
      <c r="GLP3" s="103"/>
      <c r="GLQ3" s="103"/>
      <c r="GLR3" s="103"/>
      <c r="GLS3" s="103"/>
      <c r="GLT3" s="103"/>
      <c r="GLU3" s="103"/>
      <c r="GLV3" s="103"/>
      <c r="GLW3" s="103"/>
      <c r="GLX3" s="103"/>
      <c r="GLY3" s="103"/>
      <c r="GLZ3" s="103"/>
      <c r="GMA3" s="103"/>
      <c r="GMB3" s="103"/>
      <c r="GMC3" s="103"/>
      <c r="GMD3" s="103"/>
      <c r="GME3" s="103"/>
      <c r="GMF3" s="103"/>
      <c r="GMG3" s="103"/>
      <c r="GMH3" s="103"/>
      <c r="GMI3" s="103"/>
      <c r="GMJ3" s="103"/>
      <c r="GMK3" s="103"/>
      <c r="GML3" s="103"/>
      <c r="GMM3" s="103"/>
      <c r="GMN3" s="103"/>
      <c r="GMO3" s="103"/>
      <c r="GMP3" s="103"/>
      <c r="GMQ3" s="103"/>
      <c r="GMR3" s="103"/>
      <c r="GMS3" s="103"/>
      <c r="GMT3" s="103"/>
      <c r="GMU3" s="103"/>
      <c r="GMV3" s="103"/>
      <c r="GMW3" s="103"/>
      <c r="GMX3" s="103"/>
      <c r="GMY3" s="103"/>
      <c r="GMZ3" s="103"/>
      <c r="GNA3" s="103"/>
      <c r="GNB3" s="103"/>
      <c r="GNC3" s="103"/>
      <c r="GND3" s="103"/>
      <c r="GNE3" s="103"/>
      <c r="GNF3" s="103"/>
      <c r="GNG3" s="103"/>
      <c r="GNH3" s="103"/>
      <c r="GNI3" s="103"/>
      <c r="GNJ3" s="103"/>
      <c r="GNK3" s="103"/>
      <c r="GNL3" s="103"/>
      <c r="GNM3" s="103"/>
      <c r="GNN3" s="103"/>
      <c r="GNO3" s="103"/>
      <c r="GNP3" s="103"/>
      <c r="GNQ3" s="103"/>
      <c r="GNR3" s="103"/>
      <c r="GNS3" s="103"/>
      <c r="GNT3" s="103"/>
      <c r="GNU3" s="103"/>
      <c r="GNV3" s="103"/>
      <c r="GNW3" s="103"/>
      <c r="GNX3" s="103"/>
      <c r="GNY3" s="103"/>
      <c r="GNZ3" s="103"/>
      <c r="GOA3" s="103"/>
      <c r="GOB3" s="103"/>
      <c r="GOC3" s="103"/>
      <c r="GOD3" s="103"/>
      <c r="GOE3" s="103"/>
      <c r="GOF3" s="103"/>
      <c r="GOG3" s="103"/>
      <c r="GOH3" s="103"/>
      <c r="GOI3" s="103"/>
      <c r="GOJ3" s="103"/>
      <c r="GOK3" s="103"/>
      <c r="GOL3" s="103"/>
      <c r="GOM3" s="103"/>
      <c r="GON3" s="103"/>
      <c r="GOO3" s="103"/>
      <c r="GOP3" s="103"/>
      <c r="GOQ3" s="103"/>
      <c r="GOR3" s="103"/>
      <c r="GOS3" s="103"/>
      <c r="GOT3" s="103"/>
      <c r="GOU3" s="103"/>
      <c r="GOV3" s="103"/>
      <c r="GOW3" s="103"/>
      <c r="GOX3" s="103"/>
      <c r="GOY3" s="103"/>
      <c r="GOZ3" s="103"/>
      <c r="GPA3" s="103"/>
      <c r="GPB3" s="103"/>
      <c r="GPC3" s="103"/>
      <c r="GPD3" s="103"/>
      <c r="GPE3" s="103"/>
      <c r="GPF3" s="103"/>
      <c r="GPG3" s="103"/>
      <c r="GPH3" s="103"/>
      <c r="GPI3" s="103"/>
      <c r="GPJ3" s="103"/>
      <c r="GPK3" s="103"/>
      <c r="GPL3" s="103"/>
      <c r="GPM3" s="103"/>
      <c r="GPN3" s="103"/>
      <c r="GPO3" s="103"/>
      <c r="GPP3" s="103"/>
      <c r="GPQ3" s="103"/>
      <c r="GPR3" s="103"/>
      <c r="GPS3" s="103"/>
      <c r="GPT3" s="103"/>
      <c r="GPU3" s="103"/>
      <c r="GPV3" s="103"/>
      <c r="GPW3" s="103"/>
      <c r="GPX3" s="103"/>
      <c r="GPY3" s="103"/>
      <c r="GPZ3" s="103"/>
      <c r="GQA3" s="103"/>
      <c r="GQB3" s="103"/>
      <c r="GQC3" s="103"/>
      <c r="GQD3" s="103"/>
      <c r="GQE3" s="103"/>
      <c r="GQF3" s="103"/>
      <c r="GQG3" s="103"/>
      <c r="GQH3" s="103"/>
      <c r="GQI3" s="103"/>
      <c r="GQJ3" s="103"/>
      <c r="GQK3" s="103"/>
      <c r="GQL3" s="103"/>
      <c r="GQM3" s="103"/>
      <c r="GQN3" s="103"/>
      <c r="GQO3" s="103"/>
      <c r="GQP3" s="103"/>
      <c r="GQQ3" s="103"/>
      <c r="GQR3" s="103"/>
      <c r="GQS3" s="103"/>
      <c r="GQT3" s="103"/>
      <c r="GQU3" s="103"/>
      <c r="GQV3" s="103"/>
      <c r="GQW3" s="103"/>
      <c r="GQX3" s="103"/>
      <c r="GQY3" s="103"/>
      <c r="GQZ3" s="103"/>
      <c r="GRA3" s="103"/>
      <c r="GRB3" s="103"/>
      <c r="GRC3" s="103"/>
      <c r="GRD3" s="103"/>
      <c r="GRE3" s="103"/>
      <c r="GRF3" s="103"/>
      <c r="GRG3" s="103"/>
      <c r="GRH3" s="103"/>
      <c r="GRI3" s="103"/>
      <c r="GRJ3" s="103"/>
      <c r="GRK3" s="103"/>
      <c r="GRL3" s="103"/>
      <c r="GRM3" s="103"/>
      <c r="GRN3" s="103"/>
      <c r="GRO3" s="103"/>
      <c r="GRP3" s="103"/>
      <c r="GRQ3" s="103"/>
      <c r="GRR3" s="103"/>
      <c r="GRS3" s="103"/>
      <c r="GRT3" s="103"/>
      <c r="GRU3" s="103"/>
      <c r="GRV3" s="103"/>
      <c r="GRW3" s="103"/>
      <c r="GRX3" s="103"/>
      <c r="GRY3" s="103"/>
      <c r="GRZ3" s="103"/>
      <c r="GSA3" s="103"/>
      <c r="GSB3" s="103"/>
      <c r="GSC3" s="103"/>
      <c r="GSD3" s="103"/>
      <c r="GSE3" s="103"/>
      <c r="GSF3" s="103"/>
      <c r="GSG3" s="103"/>
      <c r="GSH3" s="103"/>
      <c r="GSI3" s="103"/>
      <c r="GSJ3" s="103"/>
      <c r="GSK3" s="103"/>
      <c r="GSL3" s="103"/>
      <c r="GSM3" s="103"/>
      <c r="GSN3" s="103"/>
      <c r="GSO3" s="103"/>
      <c r="GSP3" s="103"/>
      <c r="GSQ3" s="103"/>
      <c r="GSR3" s="103"/>
      <c r="GSS3" s="103"/>
      <c r="GST3" s="103"/>
      <c r="GSU3" s="103"/>
      <c r="GSV3" s="103"/>
      <c r="GSW3" s="103"/>
      <c r="GSX3" s="103"/>
      <c r="GSY3" s="103"/>
      <c r="GSZ3" s="103"/>
      <c r="GTA3" s="103"/>
      <c r="GTB3" s="103"/>
      <c r="GTC3" s="103"/>
      <c r="GTD3" s="103"/>
      <c r="GTE3" s="103"/>
      <c r="GTF3" s="103"/>
      <c r="GTG3" s="103"/>
      <c r="GTH3" s="103"/>
      <c r="GTI3" s="103"/>
      <c r="GTJ3" s="103"/>
      <c r="GTK3" s="103"/>
      <c r="GTL3" s="103"/>
      <c r="GTM3" s="103"/>
      <c r="GTN3" s="103"/>
      <c r="GTO3" s="103"/>
      <c r="GTP3" s="103"/>
      <c r="GTQ3" s="103"/>
      <c r="GTR3" s="103"/>
      <c r="GTS3" s="103"/>
      <c r="GTT3" s="103"/>
      <c r="GTU3" s="103"/>
      <c r="GTV3" s="103"/>
      <c r="GTW3" s="103"/>
      <c r="GTX3" s="103"/>
      <c r="GTY3" s="103"/>
      <c r="GTZ3" s="103"/>
      <c r="GUA3" s="103"/>
      <c r="GUB3" s="103"/>
      <c r="GUC3" s="103"/>
      <c r="GUD3" s="103"/>
      <c r="GUE3" s="103"/>
      <c r="GUF3" s="103"/>
      <c r="GUG3" s="103"/>
      <c r="GUH3" s="103"/>
      <c r="GUI3" s="103"/>
      <c r="GUJ3" s="103"/>
      <c r="GUK3" s="103"/>
      <c r="GUL3" s="103"/>
      <c r="GUM3" s="103"/>
      <c r="GUN3" s="103"/>
      <c r="GUO3" s="103"/>
      <c r="GUP3" s="103"/>
      <c r="GUQ3" s="103"/>
      <c r="GUR3" s="103"/>
      <c r="GUS3" s="103"/>
      <c r="GUT3" s="103"/>
      <c r="GUU3" s="103"/>
      <c r="GUV3" s="103"/>
      <c r="GUW3" s="103"/>
      <c r="GUX3" s="103"/>
      <c r="GUY3" s="103"/>
      <c r="GUZ3" s="103"/>
      <c r="GVA3" s="103"/>
      <c r="GVB3" s="103"/>
      <c r="GVC3" s="103"/>
      <c r="GVD3" s="103"/>
      <c r="GVE3" s="103"/>
      <c r="GVF3" s="103"/>
      <c r="GVG3" s="103"/>
      <c r="GVH3" s="103"/>
      <c r="GVI3" s="103"/>
      <c r="GVJ3" s="103"/>
      <c r="GVK3" s="103"/>
      <c r="GVL3" s="103"/>
      <c r="GVM3" s="103"/>
      <c r="GVN3" s="103"/>
      <c r="GVO3" s="103"/>
      <c r="GVP3" s="103"/>
      <c r="GVQ3" s="103"/>
      <c r="GVR3" s="103"/>
      <c r="GVS3" s="103"/>
      <c r="GVT3" s="103"/>
      <c r="GVU3" s="103"/>
      <c r="GVV3" s="103"/>
      <c r="GVW3" s="103"/>
      <c r="GVX3" s="103"/>
      <c r="GVY3" s="103"/>
      <c r="GVZ3" s="103"/>
      <c r="GWA3" s="103"/>
      <c r="GWB3" s="103"/>
      <c r="GWC3" s="103"/>
      <c r="GWD3" s="103"/>
      <c r="GWE3" s="103"/>
      <c r="GWF3" s="103"/>
      <c r="GWG3" s="103"/>
      <c r="GWH3" s="103"/>
      <c r="GWI3" s="103"/>
      <c r="GWJ3" s="103"/>
      <c r="GWK3" s="103"/>
      <c r="GWL3" s="103"/>
      <c r="GWM3" s="103"/>
      <c r="GWN3" s="103"/>
      <c r="GWO3" s="103"/>
      <c r="GWP3" s="103"/>
      <c r="GWQ3" s="103"/>
      <c r="GWR3" s="103"/>
      <c r="GWS3" s="103"/>
      <c r="GWT3" s="103"/>
      <c r="GWU3" s="103"/>
      <c r="GWV3" s="103"/>
      <c r="GWW3" s="103"/>
      <c r="GWX3" s="103"/>
      <c r="GWY3" s="103"/>
      <c r="GWZ3" s="103"/>
      <c r="GXA3" s="103"/>
      <c r="GXB3" s="103"/>
      <c r="GXC3" s="103"/>
      <c r="GXD3" s="103"/>
      <c r="GXE3" s="103"/>
      <c r="GXF3" s="103"/>
      <c r="GXG3" s="103"/>
      <c r="GXH3" s="103"/>
      <c r="GXI3" s="103"/>
      <c r="GXJ3" s="103"/>
      <c r="GXK3" s="103"/>
      <c r="GXL3" s="103"/>
      <c r="GXM3" s="103"/>
      <c r="GXN3" s="103"/>
      <c r="GXO3" s="103"/>
      <c r="GXP3" s="103"/>
      <c r="GXQ3" s="103"/>
      <c r="GXR3" s="103"/>
      <c r="GXS3" s="103"/>
      <c r="GXT3" s="103"/>
      <c r="GXU3" s="103"/>
      <c r="GXV3" s="103"/>
      <c r="GXW3" s="103"/>
      <c r="GXX3" s="103"/>
      <c r="GXY3" s="103"/>
      <c r="GXZ3" s="103"/>
      <c r="GYA3" s="103"/>
      <c r="GYB3" s="103"/>
      <c r="GYC3" s="103"/>
      <c r="GYD3" s="103"/>
      <c r="GYE3" s="103"/>
      <c r="GYF3" s="103"/>
      <c r="GYG3" s="103"/>
      <c r="GYH3" s="103"/>
      <c r="GYI3" s="103"/>
      <c r="GYJ3" s="103"/>
      <c r="GYK3" s="103"/>
      <c r="GYL3" s="103"/>
      <c r="GYM3" s="103"/>
      <c r="GYN3" s="103"/>
      <c r="GYO3" s="103"/>
      <c r="GYP3" s="103"/>
      <c r="GYQ3" s="103"/>
      <c r="GYR3" s="103"/>
      <c r="GYS3" s="103"/>
      <c r="GYT3" s="103"/>
      <c r="GYU3" s="103"/>
      <c r="GYV3" s="103"/>
      <c r="GYW3" s="103"/>
      <c r="GYX3" s="103"/>
      <c r="GYY3" s="103"/>
      <c r="GYZ3" s="103"/>
      <c r="GZA3" s="103"/>
      <c r="GZB3" s="103"/>
      <c r="GZC3" s="103"/>
      <c r="GZD3" s="103"/>
      <c r="GZE3" s="103"/>
      <c r="GZF3" s="103"/>
      <c r="GZG3" s="103"/>
      <c r="GZH3" s="103"/>
      <c r="GZI3" s="103"/>
      <c r="GZJ3" s="103"/>
      <c r="GZK3" s="103"/>
      <c r="GZL3" s="103"/>
      <c r="GZM3" s="103"/>
      <c r="GZN3" s="103"/>
      <c r="GZO3" s="103"/>
      <c r="GZP3" s="103"/>
      <c r="GZQ3" s="103"/>
      <c r="GZR3" s="103"/>
      <c r="GZS3" s="103"/>
      <c r="GZT3" s="103"/>
      <c r="GZU3" s="103"/>
      <c r="GZV3" s="103"/>
      <c r="GZW3" s="103"/>
      <c r="GZX3" s="103"/>
      <c r="GZY3" s="103"/>
      <c r="GZZ3" s="103"/>
      <c r="HAA3" s="103"/>
      <c r="HAB3" s="103"/>
      <c r="HAC3" s="103"/>
      <c r="HAD3" s="103"/>
      <c r="HAE3" s="103"/>
      <c r="HAF3" s="103"/>
      <c r="HAG3" s="103"/>
      <c r="HAH3" s="103"/>
      <c r="HAI3" s="103"/>
      <c r="HAJ3" s="103"/>
      <c r="HAK3" s="103"/>
      <c r="HAL3" s="103"/>
      <c r="HAM3" s="103"/>
      <c r="HAN3" s="103"/>
      <c r="HAO3" s="103"/>
      <c r="HAP3" s="103"/>
      <c r="HAQ3" s="103"/>
      <c r="HAR3" s="103"/>
      <c r="HAS3" s="103"/>
      <c r="HAT3" s="103"/>
      <c r="HAU3" s="103"/>
      <c r="HAV3" s="103"/>
      <c r="HAW3" s="103"/>
      <c r="HAX3" s="103"/>
      <c r="HAY3" s="103"/>
      <c r="HAZ3" s="103"/>
      <c r="HBA3" s="103"/>
      <c r="HBB3" s="103"/>
      <c r="HBC3" s="103"/>
      <c r="HBD3" s="103"/>
      <c r="HBE3" s="103"/>
      <c r="HBF3" s="103"/>
      <c r="HBG3" s="103"/>
      <c r="HBH3" s="103"/>
      <c r="HBI3" s="103"/>
      <c r="HBJ3" s="103"/>
      <c r="HBK3" s="103"/>
      <c r="HBL3" s="103"/>
      <c r="HBM3" s="103"/>
      <c r="HBN3" s="103"/>
      <c r="HBO3" s="103"/>
      <c r="HBP3" s="103"/>
      <c r="HBQ3" s="103"/>
      <c r="HBR3" s="103"/>
      <c r="HBS3" s="103"/>
      <c r="HBT3" s="103"/>
      <c r="HBU3" s="103"/>
      <c r="HBV3" s="103"/>
      <c r="HBW3" s="103"/>
      <c r="HBX3" s="103"/>
      <c r="HBY3" s="103"/>
      <c r="HBZ3" s="103"/>
      <c r="HCA3" s="103"/>
      <c r="HCB3" s="103"/>
      <c r="HCC3" s="103"/>
      <c r="HCD3" s="103"/>
      <c r="HCE3" s="103"/>
      <c r="HCF3" s="103"/>
      <c r="HCG3" s="103"/>
      <c r="HCH3" s="103"/>
      <c r="HCI3" s="103"/>
      <c r="HCJ3" s="103"/>
      <c r="HCK3" s="103"/>
      <c r="HCL3" s="103"/>
      <c r="HCM3" s="103"/>
      <c r="HCN3" s="103"/>
      <c r="HCO3" s="103"/>
      <c r="HCP3" s="103"/>
      <c r="HCQ3" s="103"/>
      <c r="HCR3" s="103"/>
      <c r="HCS3" s="103"/>
      <c r="HCT3" s="103"/>
      <c r="HCU3" s="103"/>
      <c r="HCV3" s="103"/>
      <c r="HCW3" s="103"/>
      <c r="HCX3" s="103"/>
      <c r="HCY3" s="103"/>
      <c r="HCZ3" s="103"/>
      <c r="HDA3" s="103"/>
      <c r="HDB3" s="103"/>
      <c r="HDC3" s="103"/>
      <c r="HDD3" s="103"/>
      <c r="HDE3" s="103"/>
      <c r="HDF3" s="103"/>
      <c r="HDG3" s="103"/>
      <c r="HDH3" s="103"/>
      <c r="HDI3" s="103"/>
      <c r="HDJ3" s="103"/>
      <c r="HDK3" s="103"/>
      <c r="HDL3" s="103"/>
      <c r="HDM3" s="103"/>
      <c r="HDN3" s="103"/>
      <c r="HDO3" s="103"/>
      <c r="HDP3" s="103"/>
      <c r="HDQ3" s="103"/>
      <c r="HDR3" s="103"/>
      <c r="HDS3" s="103"/>
      <c r="HDT3" s="103"/>
      <c r="HDU3" s="103"/>
      <c r="HDV3" s="103"/>
      <c r="HDW3" s="103"/>
      <c r="HDX3" s="103"/>
      <c r="HDY3" s="103"/>
      <c r="HDZ3" s="103"/>
      <c r="HEA3" s="103"/>
      <c r="HEB3" s="103"/>
      <c r="HEC3" s="103"/>
      <c r="HED3" s="103"/>
      <c r="HEE3" s="103"/>
      <c r="HEF3" s="103"/>
      <c r="HEG3" s="103"/>
      <c r="HEH3" s="103"/>
      <c r="HEI3" s="103"/>
      <c r="HEJ3" s="103"/>
      <c r="HEK3" s="103"/>
      <c r="HEL3" s="103"/>
      <c r="HEM3" s="103"/>
      <c r="HEN3" s="103"/>
      <c r="HEO3" s="103"/>
      <c r="HEP3" s="103"/>
      <c r="HEQ3" s="103"/>
      <c r="HER3" s="103"/>
      <c r="HES3" s="103"/>
      <c r="HET3" s="103"/>
      <c r="HEU3" s="103"/>
      <c r="HEV3" s="103"/>
      <c r="HEW3" s="103"/>
      <c r="HEX3" s="103"/>
      <c r="HEY3" s="103"/>
      <c r="HEZ3" s="103"/>
      <c r="HFA3" s="103"/>
      <c r="HFB3" s="103"/>
      <c r="HFC3" s="103"/>
      <c r="HFD3" s="103"/>
      <c r="HFE3" s="103"/>
      <c r="HFF3" s="103"/>
      <c r="HFG3" s="103"/>
      <c r="HFH3" s="103"/>
      <c r="HFI3" s="103"/>
      <c r="HFJ3" s="103"/>
      <c r="HFK3" s="103"/>
      <c r="HFL3" s="103"/>
      <c r="HFM3" s="103"/>
      <c r="HFN3" s="103"/>
      <c r="HFO3" s="103"/>
      <c r="HFP3" s="103"/>
      <c r="HFQ3" s="103"/>
      <c r="HFR3" s="103"/>
      <c r="HFS3" s="103"/>
      <c r="HFT3" s="103"/>
      <c r="HFU3" s="103"/>
      <c r="HFV3" s="103"/>
      <c r="HFW3" s="103"/>
      <c r="HFX3" s="103"/>
      <c r="HFY3" s="103"/>
      <c r="HFZ3" s="103"/>
      <c r="HGA3" s="103"/>
      <c r="HGB3" s="103"/>
      <c r="HGC3" s="103"/>
      <c r="HGD3" s="103"/>
      <c r="HGE3" s="103"/>
      <c r="HGF3" s="103"/>
      <c r="HGG3" s="103"/>
      <c r="HGH3" s="103"/>
      <c r="HGI3" s="103"/>
      <c r="HGJ3" s="103"/>
      <c r="HGK3" s="103"/>
      <c r="HGL3" s="103"/>
      <c r="HGM3" s="103"/>
      <c r="HGN3" s="103"/>
      <c r="HGO3" s="103"/>
      <c r="HGP3" s="103"/>
      <c r="HGQ3" s="103"/>
      <c r="HGR3" s="103"/>
      <c r="HGS3" s="103"/>
      <c r="HGT3" s="103"/>
      <c r="HGU3" s="103"/>
      <c r="HGV3" s="103"/>
      <c r="HGW3" s="103"/>
      <c r="HGX3" s="103"/>
      <c r="HGY3" s="103"/>
      <c r="HGZ3" s="103"/>
      <c r="HHA3" s="103"/>
      <c r="HHB3" s="103"/>
      <c r="HHC3" s="103"/>
      <c r="HHD3" s="103"/>
      <c r="HHE3" s="103"/>
      <c r="HHF3" s="103"/>
      <c r="HHG3" s="103"/>
      <c r="HHH3" s="103"/>
      <c r="HHI3" s="103"/>
      <c r="HHJ3" s="103"/>
      <c r="HHK3" s="103"/>
      <c r="HHL3" s="103"/>
      <c r="HHM3" s="103"/>
      <c r="HHN3" s="103"/>
      <c r="HHO3" s="103"/>
      <c r="HHP3" s="103"/>
      <c r="HHQ3" s="103"/>
      <c r="HHR3" s="103"/>
      <c r="HHS3" s="103"/>
      <c r="HHT3" s="103"/>
      <c r="HHU3" s="103"/>
      <c r="HHV3" s="103"/>
      <c r="HHW3" s="103"/>
      <c r="HHX3" s="103"/>
      <c r="HHY3" s="103"/>
      <c r="HHZ3" s="103"/>
      <c r="HIA3" s="103"/>
      <c r="HIB3" s="103"/>
      <c r="HIC3" s="103"/>
      <c r="HID3" s="103"/>
      <c r="HIE3" s="103"/>
      <c r="HIF3" s="103"/>
      <c r="HIG3" s="103"/>
      <c r="HIH3" s="103"/>
      <c r="HII3" s="103"/>
      <c r="HIJ3" s="103"/>
      <c r="HIK3" s="103"/>
      <c r="HIL3" s="103"/>
      <c r="HIM3" s="103"/>
      <c r="HIN3" s="103"/>
      <c r="HIO3" s="103"/>
      <c r="HIP3" s="103"/>
      <c r="HIQ3" s="103"/>
      <c r="HIR3" s="103"/>
      <c r="HIS3" s="103"/>
      <c r="HIT3" s="103"/>
      <c r="HIU3" s="103"/>
      <c r="HIV3" s="103"/>
      <c r="HIW3" s="103"/>
      <c r="HIX3" s="103"/>
      <c r="HIY3" s="103"/>
      <c r="HIZ3" s="103"/>
      <c r="HJA3" s="103"/>
      <c r="HJB3" s="103"/>
      <c r="HJC3" s="103"/>
      <c r="HJD3" s="103"/>
      <c r="HJE3" s="103"/>
      <c r="HJF3" s="103"/>
      <c r="HJG3" s="103"/>
      <c r="HJH3" s="103"/>
      <c r="HJI3" s="103"/>
      <c r="HJJ3" s="103"/>
      <c r="HJK3" s="103"/>
      <c r="HJL3" s="103"/>
      <c r="HJM3" s="103"/>
      <c r="HJN3" s="103"/>
      <c r="HJO3" s="103"/>
      <c r="HJP3" s="103"/>
      <c r="HJQ3" s="103"/>
      <c r="HJR3" s="103"/>
      <c r="HJS3" s="103"/>
      <c r="HJT3" s="103"/>
      <c r="HJU3" s="103"/>
      <c r="HJV3" s="103"/>
      <c r="HJW3" s="103"/>
      <c r="HJX3" s="103"/>
      <c r="HJY3" s="103"/>
      <c r="HJZ3" s="103"/>
      <c r="HKA3" s="103"/>
      <c r="HKB3" s="103"/>
      <c r="HKC3" s="103"/>
      <c r="HKD3" s="103"/>
      <c r="HKE3" s="103"/>
      <c r="HKF3" s="103"/>
      <c r="HKG3" s="103"/>
      <c r="HKH3" s="103"/>
      <c r="HKI3" s="103"/>
      <c r="HKJ3" s="103"/>
      <c r="HKK3" s="103"/>
      <c r="HKL3" s="103"/>
      <c r="HKM3" s="103"/>
      <c r="HKN3" s="103"/>
      <c r="HKO3" s="103"/>
      <c r="HKP3" s="103"/>
      <c r="HKQ3" s="103"/>
      <c r="HKR3" s="103"/>
      <c r="HKS3" s="103"/>
      <c r="HKT3" s="103"/>
      <c r="HKU3" s="103"/>
      <c r="HKV3" s="103"/>
      <c r="HKW3" s="103"/>
      <c r="HKX3" s="103"/>
      <c r="HKY3" s="103"/>
      <c r="HKZ3" s="103"/>
      <c r="HLA3" s="103"/>
      <c r="HLB3" s="103"/>
      <c r="HLC3" s="103"/>
      <c r="HLD3" s="103"/>
      <c r="HLE3" s="103"/>
      <c r="HLF3" s="103"/>
      <c r="HLG3" s="103"/>
      <c r="HLH3" s="103"/>
      <c r="HLI3" s="103"/>
      <c r="HLJ3" s="103"/>
      <c r="HLK3" s="103"/>
      <c r="HLL3" s="103"/>
      <c r="HLM3" s="103"/>
      <c r="HLN3" s="103"/>
      <c r="HLO3" s="103"/>
      <c r="HLP3" s="103"/>
      <c r="HLQ3" s="103"/>
      <c r="HLR3" s="103"/>
      <c r="HLS3" s="103"/>
      <c r="HLT3" s="103"/>
      <c r="HLU3" s="103"/>
      <c r="HLV3" s="103"/>
      <c r="HLW3" s="103"/>
      <c r="HLX3" s="103"/>
      <c r="HLY3" s="103"/>
      <c r="HLZ3" s="103"/>
      <c r="HMA3" s="103"/>
      <c r="HMB3" s="103"/>
      <c r="HMC3" s="103"/>
      <c r="HMD3" s="103"/>
      <c r="HME3" s="103"/>
      <c r="HMF3" s="103"/>
      <c r="HMG3" s="103"/>
      <c r="HMH3" s="103"/>
      <c r="HMI3" s="103"/>
      <c r="HMJ3" s="103"/>
      <c r="HMK3" s="103"/>
      <c r="HML3" s="103"/>
      <c r="HMM3" s="103"/>
      <c r="HMN3" s="103"/>
      <c r="HMO3" s="103"/>
      <c r="HMP3" s="103"/>
      <c r="HMQ3" s="103"/>
      <c r="HMR3" s="103"/>
      <c r="HMS3" s="103"/>
      <c r="HMT3" s="103"/>
      <c r="HMU3" s="103"/>
      <c r="HMV3" s="103"/>
      <c r="HMW3" s="103"/>
      <c r="HMX3" s="103"/>
      <c r="HMY3" s="103"/>
      <c r="HMZ3" s="103"/>
      <c r="HNA3" s="103"/>
      <c r="HNB3" s="103"/>
      <c r="HNC3" s="103"/>
      <c r="HND3" s="103"/>
      <c r="HNE3" s="103"/>
      <c r="HNF3" s="103"/>
      <c r="HNG3" s="103"/>
      <c r="HNH3" s="103"/>
      <c r="HNI3" s="103"/>
      <c r="HNJ3" s="103"/>
      <c r="HNK3" s="103"/>
      <c r="HNL3" s="103"/>
      <c r="HNM3" s="103"/>
      <c r="HNN3" s="103"/>
      <c r="HNO3" s="103"/>
      <c r="HNP3" s="103"/>
      <c r="HNQ3" s="103"/>
      <c r="HNR3" s="103"/>
      <c r="HNS3" s="103"/>
      <c r="HNT3" s="103"/>
      <c r="HNU3" s="103"/>
      <c r="HNV3" s="103"/>
      <c r="HNW3" s="103"/>
      <c r="HNX3" s="103"/>
      <c r="HNY3" s="103"/>
      <c r="HNZ3" s="103"/>
      <c r="HOA3" s="103"/>
      <c r="HOB3" s="103"/>
      <c r="HOC3" s="103"/>
      <c r="HOD3" s="103"/>
      <c r="HOE3" s="103"/>
      <c r="HOF3" s="103"/>
      <c r="HOG3" s="103"/>
      <c r="HOH3" s="103"/>
      <c r="HOI3" s="103"/>
      <c r="HOJ3" s="103"/>
      <c r="HOK3" s="103"/>
      <c r="HOL3" s="103"/>
      <c r="HOM3" s="103"/>
      <c r="HON3" s="103"/>
      <c r="HOO3" s="103"/>
      <c r="HOP3" s="103"/>
      <c r="HOQ3" s="103"/>
      <c r="HOR3" s="103"/>
      <c r="HOS3" s="103"/>
      <c r="HOT3" s="103"/>
      <c r="HOU3" s="103"/>
      <c r="HOV3" s="103"/>
      <c r="HOW3" s="103"/>
      <c r="HOX3" s="103"/>
      <c r="HOY3" s="103"/>
      <c r="HOZ3" s="103"/>
      <c r="HPA3" s="103"/>
      <c r="HPB3" s="103"/>
      <c r="HPC3" s="103"/>
      <c r="HPD3" s="103"/>
      <c r="HPE3" s="103"/>
      <c r="HPF3" s="103"/>
      <c r="HPG3" s="103"/>
      <c r="HPH3" s="103"/>
      <c r="HPI3" s="103"/>
      <c r="HPJ3" s="103"/>
      <c r="HPK3" s="103"/>
      <c r="HPL3" s="103"/>
      <c r="HPM3" s="103"/>
      <c r="HPN3" s="103"/>
      <c r="HPO3" s="103"/>
      <c r="HPP3" s="103"/>
      <c r="HPQ3" s="103"/>
      <c r="HPR3" s="103"/>
      <c r="HPS3" s="103"/>
      <c r="HPT3" s="103"/>
      <c r="HPU3" s="103"/>
      <c r="HPV3" s="103"/>
      <c r="HPW3" s="103"/>
      <c r="HPX3" s="103"/>
      <c r="HPY3" s="103"/>
      <c r="HPZ3" s="103"/>
      <c r="HQA3" s="103"/>
      <c r="HQB3" s="103"/>
      <c r="HQC3" s="103"/>
      <c r="HQD3" s="103"/>
      <c r="HQE3" s="103"/>
      <c r="HQF3" s="103"/>
      <c r="HQG3" s="103"/>
      <c r="HQH3" s="103"/>
      <c r="HQI3" s="103"/>
      <c r="HQJ3" s="103"/>
      <c r="HQK3" s="103"/>
      <c r="HQL3" s="103"/>
      <c r="HQM3" s="103"/>
      <c r="HQN3" s="103"/>
      <c r="HQO3" s="103"/>
      <c r="HQP3" s="103"/>
      <c r="HQQ3" s="103"/>
      <c r="HQR3" s="103"/>
      <c r="HQS3" s="103"/>
      <c r="HQT3" s="103"/>
      <c r="HQU3" s="103"/>
      <c r="HQV3" s="103"/>
      <c r="HQW3" s="103"/>
      <c r="HQX3" s="103"/>
      <c r="HQY3" s="103"/>
      <c r="HQZ3" s="103"/>
      <c r="HRA3" s="103"/>
      <c r="HRB3" s="103"/>
      <c r="HRC3" s="103"/>
      <c r="HRD3" s="103"/>
      <c r="HRE3" s="103"/>
      <c r="HRF3" s="103"/>
      <c r="HRG3" s="103"/>
      <c r="HRH3" s="103"/>
      <c r="HRI3" s="103"/>
      <c r="HRJ3" s="103"/>
      <c r="HRK3" s="103"/>
      <c r="HRL3" s="103"/>
      <c r="HRM3" s="103"/>
      <c r="HRN3" s="103"/>
      <c r="HRO3" s="103"/>
      <c r="HRP3" s="103"/>
      <c r="HRQ3" s="103"/>
      <c r="HRR3" s="103"/>
      <c r="HRS3" s="103"/>
      <c r="HRT3" s="103"/>
      <c r="HRU3" s="103"/>
      <c r="HRV3" s="103"/>
      <c r="HRW3" s="103"/>
      <c r="HRX3" s="103"/>
      <c r="HRY3" s="103"/>
      <c r="HRZ3" s="103"/>
      <c r="HSA3" s="103"/>
      <c r="HSB3" s="103"/>
      <c r="HSC3" s="103"/>
      <c r="HSD3" s="103"/>
      <c r="HSE3" s="103"/>
      <c r="HSF3" s="103"/>
      <c r="HSG3" s="103"/>
      <c r="HSH3" s="103"/>
      <c r="HSI3" s="103"/>
      <c r="HSJ3" s="103"/>
      <c r="HSK3" s="103"/>
      <c r="HSL3" s="103"/>
      <c r="HSM3" s="103"/>
      <c r="HSN3" s="103"/>
      <c r="HSO3" s="103"/>
      <c r="HSP3" s="103"/>
      <c r="HSQ3" s="103"/>
      <c r="HSR3" s="103"/>
      <c r="HSS3" s="103"/>
      <c r="HST3" s="103"/>
      <c r="HSU3" s="103"/>
      <c r="HSV3" s="103"/>
      <c r="HSW3" s="103"/>
      <c r="HSX3" s="103"/>
      <c r="HSY3" s="103"/>
      <c r="HSZ3" s="103"/>
      <c r="HTA3" s="103"/>
      <c r="HTB3" s="103"/>
      <c r="HTC3" s="103"/>
      <c r="HTD3" s="103"/>
      <c r="HTE3" s="103"/>
      <c r="HTF3" s="103"/>
      <c r="HTG3" s="103"/>
      <c r="HTH3" s="103"/>
      <c r="HTI3" s="103"/>
      <c r="HTJ3" s="103"/>
      <c r="HTK3" s="103"/>
      <c r="HTL3" s="103"/>
      <c r="HTM3" s="103"/>
      <c r="HTN3" s="103"/>
      <c r="HTO3" s="103"/>
      <c r="HTP3" s="103"/>
      <c r="HTQ3" s="103"/>
      <c r="HTR3" s="103"/>
      <c r="HTS3" s="103"/>
      <c r="HTT3" s="103"/>
      <c r="HTU3" s="103"/>
      <c r="HTV3" s="103"/>
      <c r="HTW3" s="103"/>
      <c r="HTX3" s="103"/>
      <c r="HTY3" s="103"/>
      <c r="HTZ3" s="103"/>
      <c r="HUA3" s="103"/>
      <c r="HUB3" s="103"/>
      <c r="HUC3" s="103"/>
      <c r="HUD3" s="103"/>
      <c r="HUE3" s="103"/>
      <c r="HUF3" s="103"/>
      <c r="HUG3" s="103"/>
      <c r="HUH3" s="103"/>
      <c r="HUI3" s="103"/>
      <c r="HUJ3" s="103"/>
      <c r="HUK3" s="103"/>
      <c r="HUL3" s="103"/>
      <c r="HUM3" s="103"/>
      <c r="HUN3" s="103"/>
      <c r="HUO3" s="103"/>
      <c r="HUP3" s="103"/>
      <c r="HUQ3" s="103"/>
      <c r="HUR3" s="103"/>
      <c r="HUS3" s="103"/>
      <c r="HUT3" s="103"/>
      <c r="HUU3" s="103"/>
      <c r="HUV3" s="103"/>
      <c r="HUW3" s="103"/>
      <c r="HUX3" s="103"/>
      <c r="HUY3" s="103"/>
      <c r="HUZ3" s="103"/>
      <c r="HVA3" s="103"/>
      <c r="HVB3" s="103"/>
      <c r="HVC3" s="103"/>
      <c r="HVD3" s="103"/>
      <c r="HVE3" s="103"/>
      <c r="HVF3" s="103"/>
      <c r="HVG3" s="103"/>
      <c r="HVH3" s="103"/>
      <c r="HVI3" s="103"/>
      <c r="HVJ3" s="103"/>
      <c r="HVK3" s="103"/>
      <c r="HVL3" s="103"/>
      <c r="HVM3" s="103"/>
      <c r="HVN3" s="103"/>
      <c r="HVO3" s="103"/>
      <c r="HVP3" s="103"/>
      <c r="HVQ3" s="103"/>
      <c r="HVR3" s="103"/>
      <c r="HVS3" s="103"/>
      <c r="HVT3" s="103"/>
      <c r="HVU3" s="103"/>
      <c r="HVV3" s="103"/>
      <c r="HVW3" s="103"/>
      <c r="HVX3" s="103"/>
      <c r="HVY3" s="103"/>
      <c r="HVZ3" s="103"/>
      <c r="HWA3" s="103"/>
      <c r="HWB3" s="103"/>
      <c r="HWC3" s="103"/>
      <c r="HWD3" s="103"/>
      <c r="HWE3" s="103"/>
      <c r="HWF3" s="103"/>
      <c r="HWG3" s="103"/>
      <c r="HWH3" s="103"/>
      <c r="HWI3" s="103"/>
      <c r="HWJ3" s="103"/>
      <c r="HWK3" s="103"/>
      <c r="HWL3" s="103"/>
      <c r="HWM3" s="103"/>
      <c r="HWN3" s="103"/>
      <c r="HWO3" s="103"/>
      <c r="HWP3" s="103"/>
      <c r="HWQ3" s="103"/>
      <c r="HWR3" s="103"/>
      <c r="HWS3" s="103"/>
      <c r="HWT3" s="103"/>
      <c r="HWU3" s="103"/>
      <c r="HWV3" s="103"/>
      <c r="HWW3" s="103"/>
      <c r="HWX3" s="103"/>
      <c r="HWY3" s="103"/>
      <c r="HWZ3" s="103"/>
      <c r="HXA3" s="103"/>
      <c r="HXB3" s="103"/>
      <c r="HXC3" s="103"/>
      <c r="HXD3" s="103"/>
      <c r="HXE3" s="103"/>
      <c r="HXF3" s="103"/>
      <c r="HXG3" s="103"/>
      <c r="HXH3" s="103"/>
      <c r="HXI3" s="103"/>
      <c r="HXJ3" s="103"/>
      <c r="HXK3" s="103"/>
      <c r="HXL3" s="103"/>
      <c r="HXM3" s="103"/>
      <c r="HXN3" s="103"/>
      <c r="HXO3" s="103"/>
      <c r="HXP3" s="103"/>
      <c r="HXQ3" s="103"/>
      <c r="HXR3" s="103"/>
      <c r="HXS3" s="103"/>
      <c r="HXT3" s="103"/>
      <c r="HXU3" s="103"/>
      <c r="HXV3" s="103"/>
      <c r="HXW3" s="103"/>
      <c r="HXX3" s="103"/>
      <c r="HXY3" s="103"/>
      <c r="HXZ3" s="103"/>
      <c r="HYA3" s="103"/>
      <c r="HYB3" s="103"/>
      <c r="HYC3" s="103"/>
      <c r="HYD3" s="103"/>
      <c r="HYE3" s="103"/>
      <c r="HYF3" s="103"/>
      <c r="HYG3" s="103"/>
      <c r="HYH3" s="103"/>
      <c r="HYI3" s="103"/>
      <c r="HYJ3" s="103"/>
      <c r="HYK3" s="103"/>
      <c r="HYL3" s="103"/>
      <c r="HYM3" s="103"/>
      <c r="HYN3" s="103"/>
      <c r="HYO3" s="103"/>
      <c r="HYP3" s="103"/>
      <c r="HYQ3" s="103"/>
      <c r="HYR3" s="103"/>
      <c r="HYS3" s="103"/>
      <c r="HYT3" s="103"/>
      <c r="HYU3" s="103"/>
      <c r="HYV3" s="103"/>
      <c r="HYW3" s="103"/>
      <c r="HYX3" s="103"/>
      <c r="HYY3" s="103"/>
      <c r="HYZ3" s="103"/>
      <c r="HZA3" s="103"/>
      <c r="HZB3" s="103"/>
      <c r="HZC3" s="103"/>
      <c r="HZD3" s="103"/>
      <c r="HZE3" s="103"/>
      <c r="HZF3" s="103"/>
      <c r="HZG3" s="103"/>
      <c r="HZH3" s="103"/>
      <c r="HZI3" s="103"/>
      <c r="HZJ3" s="103"/>
      <c r="HZK3" s="103"/>
      <c r="HZL3" s="103"/>
      <c r="HZM3" s="103"/>
      <c r="HZN3" s="103"/>
      <c r="HZO3" s="103"/>
      <c r="HZP3" s="103"/>
      <c r="HZQ3" s="103"/>
      <c r="HZR3" s="103"/>
      <c r="HZS3" s="103"/>
      <c r="HZT3" s="103"/>
      <c r="HZU3" s="103"/>
      <c r="HZV3" s="103"/>
      <c r="HZW3" s="103"/>
      <c r="HZX3" s="103"/>
      <c r="HZY3" s="103"/>
      <c r="HZZ3" s="103"/>
      <c r="IAA3" s="103"/>
      <c r="IAB3" s="103"/>
      <c r="IAC3" s="103"/>
      <c r="IAD3" s="103"/>
      <c r="IAE3" s="103"/>
      <c r="IAF3" s="103"/>
      <c r="IAG3" s="103"/>
      <c r="IAH3" s="103"/>
      <c r="IAI3" s="103"/>
      <c r="IAJ3" s="103"/>
      <c r="IAK3" s="103"/>
      <c r="IAL3" s="103"/>
      <c r="IAM3" s="103"/>
      <c r="IAN3" s="103"/>
      <c r="IAO3" s="103"/>
      <c r="IAP3" s="103"/>
      <c r="IAQ3" s="103"/>
      <c r="IAR3" s="103"/>
      <c r="IAS3" s="103"/>
      <c r="IAT3" s="103"/>
      <c r="IAU3" s="103"/>
      <c r="IAV3" s="103"/>
      <c r="IAW3" s="103"/>
      <c r="IAX3" s="103"/>
      <c r="IAY3" s="103"/>
      <c r="IAZ3" s="103"/>
      <c r="IBA3" s="103"/>
      <c r="IBB3" s="103"/>
      <c r="IBC3" s="103"/>
      <c r="IBD3" s="103"/>
      <c r="IBE3" s="103"/>
      <c r="IBF3" s="103"/>
      <c r="IBG3" s="103"/>
      <c r="IBH3" s="103"/>
      <c r="IBI3" s="103"/>
      <c r="IBJ3" s="103"/>
      <c r="IBK3" s="103"/>
      <c r="IBL3" s="103"/>
      <c r="IBM3" s="103"/>
      <c r="IBN3" s="103"/>
      <c r="IBO3" s="103"/>
      <c r="IBP3" s="103"/>
      <c r="IBQ3" s="103"/>
      <c r="IBR3" s="103"/>
      <c r="IBS3" s="103"/>
      <c r="IBT3" s="103"/>
      <c r="IBU3" s="103"/>
      <c r="IBV3" s="103"/>
      <c r="IBW3" s="103"/>
      <c r="IBX3" s="103"/>
      <c r="IBY3" s="103"/>
      <c r="IBZ3" s="103"/>
      <c r="ICA3" s="103"/>
      <c r="ICB3" s="103"/>
      <c r="ICC3" s="103"/>
      <c r="ICD3" s="103"/>
      <c r="ICE3" s="103"/>
      <c r="ICF3" s="103"/>
      <c r="ICG3" s="103"/>
      <c r="ICH3" s="103"/>
      <c r="ICI3" s="103"/>
      <c r="ICJ3" s="103"/>
      <c r="ICK3" s="103"/>
      <c r="ICL3" s="103"/>
      <c r="ICM3" s="103"/>
      <c r="ICN3" s="103"/>
      <c r="ICO3" s="103"/>
      <c r="ICP3" s="103"/>
      <c r="ICQ3" s="103"/>
      <c r="ICR3" s="103"/>
      <c r="ICS3" s="103"/>
      <c r="ICT3" s="103"/>
      <c r="ICU3" s="103"/>
      <c r="ICV3" s="103"/>
      <c r="ICW3" s="103"/>
      <c r="ICX3" s="103"/>
      <c r="ICY3" s="103"/>
      <c r="ICZ3" s="103"/>
      <c r="IDA3" s="103"/>
      <c r="IDB3" s="103"/>
      <c r="IDC3" s="103"/>
      <c r="IDD3" s="103"/>
      <c r="IDE3" s="103"/>
      <c r="IDF3" s="103"/>
      <c r="IDG3" s="103"/>
      <c r="IDH3" s="103"/>
      <c r="IDI3" s="103"/>
      <c r="IDJ3" s="103"/>
      <c r="IDK3" s="103"/>
      <c r="IDL3" s="103"/>
      <c r="IDM3" s="103"/>
      <c r="IDN3" s="103"/>
      <c r="IDO3" s="103"/>
      <c r="IDP3" s="103"/>
      <c r="IDQ3" s="103"/>
      <c r="IDR3" s="103"/>
      <c r="IDS3" s="103"/>
      <c r="IDT3" s="103"/>
      <c r="IDU3" s="103"/>
      <c r="IDV3" s="103"/>
      <c r="IDW3" s="103"/>
      <c r="IDX3" s="103"/>
      <c r="IDY3" s="103"/>
      <c r="IDZ3" s="103"/>
      <c r="IEA3" s="103"/>
      <c r="IEB3" s="103"/>
      <c r="IEC3" s="103"/>
      <c r="IED3" s="103"/>
      <c r="IEE3" s="103"/>
      <c r="IEF3" s="103"/>
      <c r="IEG3" s="103"/>
      <c r="IEH3" s="103"/>
      <c r="IEI3" s="103"/>
      <c r="IEJ3" s="103"/>
      <c r="IEK3" s="103"/>
      <c r="IEL3" s="103"/>
      <c r="IEM3" s="103"/>
      <c r="IEN3" s="103"/>
      <c r="IEO3" s="103"/>
      <c r="IEP3" s="103"/>
      <c r="IEQ3" s="103"/>
      <c r="IER3" s="103"/>
      <c r="IES3" s="103"/>
      <c r="IET3" s="103"/>
      <c r="IEU3" s="103"/>
      <c r="IEV3" s="103"/>
      <c r="IEW3" s="103"/>
      <c r="IEX3" s="103"/>
      <c r="IEY3" s="103"/>
      <c r="IEZ3" s="103"/>
      <c r="IFA3" s="103"/>
      <c r="IFB3" s="103"/>
      <c r="IFC3" s="103"/>
      <c r="IFD3" s="103"/>
      <c r="IFE3" s="103"/>
      <c r="IFF3" s="103"/>
      <c r="IFG3" s="103"/>
      <c r="IFH3" s="103"/>
      <c r="IFI3" s="103"/>
      <c r="IFJ3" s="103"/>
      <c r="IFK3" s="103"/>
      <c r="IFL3" s="103"/>
      <c r="IFM3" s="103"/>
      <c r="IFN3" s="103"/>
      <c r="IFO3" s="103"/>
      <c r="IFP3" s="103"/>
      <c r="IFQ3" s="103"/>
      <c r="IFR3" s="103"/>
      <c r="IFS3" s="103"/>
      <c r="IFT3" s="103"/>
      <c r="IFU3" s="103"/>
      <c r="IFV3" s="103"/>
      <c r="IFW3" s="103"/>
      <c r="IFX3" s="103"/>
      <c r="IFY3" s="103"/>
      <c r="IFZ3" s="103"/>
      <c r="IGA3" s="103"/>
      <c r="IGB3" s="103"/>
      <c r="IGC3" s="103"/>
      <c r="IGD3" s="103"/>
      <c r="IGE3" s="103"/>
      <c r="IGF3" s="103"/>
      <c r="IGG3" s="103"/>
      <c r="IGH3" s="103"/>
      <c r="IGI3" s="103"/>
      <c r="IGJ3" s="103"/>
      <c r="IGK3" s="103"/>
      <c r="IGL3" s="103"/>
      <c r="IGM3" s="103"/>
      <c r="IGN3" s="103"/>
      <c r="IGO3" s="103"/>
      <c r="IGP3" s="103"/>
      <c r="IGQ3" s="103"/>
      <c r="IGR3" s="103"/>
      <c r="IGS3" s="103"/>
      <c r="IGT3" s="103"/>
      <c r="IGU3" s="103"/>
      <c r="IGV3" s="103"/>
      <c r="IGW3" s="103"/>
      <c r="IGX3" s="103"/>
      <c r="IGY3" s="103"/>
      <c r="IGZ3" s="103"/>
      <c r="IHA3" s="103"/>
      <c r="IHB3" s="103"/>
      <c r="IHC3" s="103"/>
      <c r="IHD3" s="103"/>
      <c r="IHE3" s="103"/>
      <c r="IHF3" s="103"/>
      <c r="IHG3" s="103"/>
      <c r="IHH3" s="103"/>
      <c r="IHI3" s="103"/>
      <c r="IHJ3" s="103"/>
      <c r="IHK3" s="103"/>
      <c r="IHL3" s="103"/>
      <c r="IHM3" s="103"/>
      <c r="IHN3" s="103"/>
      <c r="IHO3" s="103"/>
      <c r="IHP3" s="103"/>
      <c r="IHQ3" s="103"/>
      <c r="IHR3" s="103"/>
      <c r="IHS3" s="103"/>
      <c r="IHT3" s="103"/>
      <c r="IHU3" s="103"/>
      <c r="IHV3" s="103"/>
      <c r="IHW3" s="103"/>
      <c r="IHX3" s="103"/>
      <c r="IHY3" s="103"/>
      <c r="IHZ3" s="103"/>
      <c r="IIA3" s="103"/>
      <c r="IIB3" s="103"/>
      <c r="IIC3" s="103"/>
      <c r="IID3" s="103"/>
      <c r="IIE3" s="103"/>
      <c r="IIF3" s="103"/>
      <c r="IIG3" s="103"/>
      <c r="IIH3" s="103"/>
      <c r="III3" s="103"/>
      <c r="IIJ3" s="103"/>
      <c r="IIK3" s="103"/>
      <c r="IIL3" s="103"/>
      <c r="IIM3" s="103"/>
      <c r="IIN3" s="103"/>
      <c r="IIO3" s="103"/>
      <c r="IIP3" s="103"/>
      <c r="IIQ3" s="103"/>
      <c r="IIR3" s="103"/>
      <c r="IIS3" s="103"/>
      <c r="IIT3" s="103"/>
      <c r="IIU3" s="103"/>
      <c r="IIV3" s="103"/>
      <c r="IIW3" s="103"/>
      <c r="IIX3" s="103"/>
      <c r="IIY3" s="103"/>
      <c r="IIZ3" s="103"/>
      <c r="IJA3" s="103"/>
      <c r="IJB3" s="103"/>
      <c r="IJC3" s="103"/>
      <c r="IJD3" s="103"/>
      <c r="IJE3" s="103"/>
      <c r="IJF3" s="103"/>
      <c r="IJG3" s="103"/>
      <c r="IJH3" s="103"/>
      <c r="IJI3" s="103"/>
      <c r="IJJ3" s="103"/>
      <c r="IJK3" s="103"/>
      <c r="IJL3" s="103"/>
      <c r="IJM3" s="103"/>
      <c r="IJN3" s="103"/>
      <c r="IJO3" s="103"/>
      <c r="IJP3" s="103"/>
      <c r="IJQ3" s="103"/>
      <c r="IJR3" s="103"/>
      <c r="IJS3" s="103"/>
      <c r="IJT3" s="103"/>
      <c r="IJU3" s="103"/>
      <c r="IJV3" s="103"/>
      <c r="IJW3" s="103"/>
      <c r="IJX3" s="103"/>
      <c r="IJY3" s="103"/>
      <c r="IJZ3" s="103"/>
      <c r="IKA3" s="103"/>
      <c r="IKB3" s="103"/>
      <c r="IKC3" s="103"/>
      <c r="IKD3" s="103"/>
      <c r="IKE3" s="103"/>
      <c r="IKF3" s="103"/>
      <c r="IKG3" s="103"/>
      <c r="IKH3" s="103"/>
      <c r="IKI3" s="103"/>
      <c r="IKJ3" s="103"/>
      <c r="IKK3" s="103"/>
      <c r="IKL3" s="103"/>
      <c r="IKM3" s="103"/>
      <c r="IKN3" s="103"/>
      <c r="IKO3" s="103"/>
      <c r="IKP3" s="103"/>
      <c r="IKQ3" s="103"/>
      <c r="IKR3" s="103"/>
      <c r="IKS3" s="103"/>
      <c r="IKT3" s="103"/>
      <c r="IKU3" s="103"/>
      <c r="IKV3" s="103"/>
      <c r="IKW3" s="103"/>
      <c r="IKX3" s="103"/>
      <c r="IKY3" s="103"/>
      <c r="IKZ3" s="103"/>
      <c r="ILA3" s="103"/>
      <c r="ILB3" s="103"/>
      <c r="ILC3" s="103"/>
      <c r="ILD3" s="103"/>
      <c r="ILE3" s="103"/>
      <c r="ILF3" s="103"/>
      <c r="ILG3" s="103"/>
      <c r="ILH3" s="103"/>
      <c r="ILI3" s="103"/>
      <c r="ILJ3" s="103"/>
      <c r="ILK3" s="103"/>
      <c r="ILL3" s="103"/>
      <c r="ILM3" s="103"/>
      <c r="ILN3" s="103"/>
      <c r="ILO3" s="103"/>
      <c r="ILP3" s="103"/>
      <c r="ILQ3" s="103"/>
      <c r="ILR3" s="103"/>
      <c r="ILS3" s="103"/>
      <c r="ILT3" s="103"/>
      <c r="ILU3" s="103"/>
      <c r="ILV3" s="103"/>
      <c r="ILW3" s="103"/>
      <c r="ILX3" s="103"/>
      <c r="ILY3" s="103"/>
      <c r="ILZ3" s="103"/>
      <c r="IMA3" s="103"/>
      <c r="IMB3" s="103"/>
      <c r="IMC3" s="103"/>
      <c r="IMD3" s="103"/>
      <c r="IME3" s="103"/>
      <c r="IMF3" s="103"/>
      <c r="IMG3" s="103"/>
      <c r="IMH3" s="103"/>
      <c r="IMI3" s="103"/>
      <c r="IMJ3" s="103"/>
      <c r="IMK3" s="103"/>
      <c r="IML3" s="103"/>
      <c r="IMM3" s="103"/>
      <c r="IMN3" s="103"/>
      <c r="IMO3" s="103"/>
      <c r="IMP3" s="103"/>
      <c r="IMQ3" s="103"/>
      <c r="IMR3" s="103"/>
      <c r="IMS3" s="103"/>
      <c r="IMT3" s="103"/>
      <c r="IMU3" s="103"/>
      <c r="IMV3" s="103"/>
      <c r="IMW3" s="103"/>
      <c r="IMX3" s="103"/>
      <c r="IMY3" s="103"/>
      <c r="IMZ3" s="103"/>
      <c r="INA3" s="103"/>
      <c r="INB3" s="103"/>
      <c r="INC3" s="103"/>
      <c r="IND3" s="103"/>
      <c r="INE3" s="103"/>
      <c r="INF3" s="103"/>
      <c r="ING3" s="103"/>
      <c r="INH3" s="103"/>
      <c r="INI3" s="103"/>
      <c r="INJ3" s="103"/>
      <c r="INK3" s="103"/>
      <c r="INL3" s="103"/>
      <c r="INM3" s="103"/>
      <c r="INN3" s="103"/>
      <c r="INO3" s="103"/>
      <c r="INP3" s="103"/>
      <c r="INQ3" s="103"/>
      <c r="INR3" s="103"/>
      <c r="INS3" s="103"/>
      <c r="INT3" s="103"/>
      <c r="INU3" s="103"/>
      <c r="INV3" s="103"/>
      <c r="INW3" s="103"/>
      <c r="INX3" s="103"/>
      <c r="INY3" s="103"/>
      <c r="INZ3" s="103"/>
      <c r="IOA3" s="103"/>
      <c r="IOB3" s="103"/>
      <c r="IOC3" s="103"/>
      <c r="IOD3" s="103"/>
      <c r="IOE3" s="103"/>
      <c r="IOF3" s="103"/>
      <c r="IOG3" s="103"/>
      <c r="IOH3" s="103"/>
      <c r="IOI3" s="103"/>
      <c r="IOJ3" s="103"/>
      <c r="IOK3" s="103"/>
      <c r="IOL3" s="103"/>
      <c r="IOM3" s="103"/>
      <c r="ION3" s="103"/>
      <c r="IOO3" s="103"/>
      <c r="IOP3" s="103"/>
      <c r="IOQ3" s="103"/>
      <c r="IOR3" s="103"/>
      <c r="IOS3" s="103"/>
      <c r="IOT3" s="103"/>
      <c r="IOU3" s="103"/>
      <c r="IOV3" s="103"/>
      <c r="IOW3" s="103"/>
      <c r="IOX3" s="103"/>
      <c r="IOY3" s="103"/>
      <c r="IOZ3" s="103"/>
      <c r="IPA3" s="103"/>
      <c r="IPB3" s="103"/>
      <c r="IPC3" s="103"/>
      <c r="IPD3" s="103"/>
      <c r="IPE3" s="103"/>
      <c r="IPF3" s="103"/>
      <c r="IPG3" s="103"/>
      <c r="IPH3" s="103"/>
      <c r="IPI3" s="103"/>
      <c r="IPJ3" s="103"/>
      <c r="IPK3" s="103"/>
      <c r="IPL3" s="103"/>
      <c r="IPM3" s="103"/>
      <c r="IPN3" s="103"/>
      <c r="IPO3" s="103"/>
      <c r="IPP3" s="103"/>
      <c r="IPQ3" s="103"/>
      <c r="IPR3" s="103"/>
      <c r="IPS3" s="103"/>
      <c r="IPT3" s="103"/>
      <c r="IPU3" s="103"/>
      <c r="IPV3" s="103"/>
      <c r="IPW3" s="103"/>
      <c r="IPX3" s="103"/>
      <c r="IPY3" s="103"/>
      <c r="IPZ3" s="103"/>
      <c r="IQA3" s="103"/>
      <c r="IQB3" s="103"/>
      <c r="IQC3" s="103"/>
      <c r="IQD3" s="103"/>
      <c r="IQE3" s="103"/>
      <c r="IQF3" s="103"/>
      <c r="IQG3" s="103"/>
      <c r="IQH3" s="103"/>
      <c r="IQI3" s="103"/>
      <c r="IQJ3" s="103"/>
      <c r="IQK3" s="103"/>
      <c r="IQL3" s="103"/>
      <c r="IQM3" s="103"/>
      <c r="IQN3" s="103"/>
      <c r="IQO3" s="103"/>
      <c r="IQP3" s="103"/>
      <c r="IQQ3" s="103"/>
      <c r="IQR3" s="103"/>
      <c r="IQS3" s="103"/>
      <c r="IQT3" s="103"/>
      <c r="IQU3" s="103"/>
      <c r="IQV3" s="103"/>
      <c r="IQW3" s="103"/>
      <c r="IQX3" s="103"/>
      <c r="IQY3" s="103"/>
      <c r="IQZ3" s="103"/>
      <c r="IRA3" s="103"/>
      <c r="IRB3" s="103"/>
      <c r="IRC3" s="103"/>
      <c r="IRD3" s="103"/>
      <c r="IRE3" s="103"/>
      <c r="IRF3" s="103"/>
      <c r="IRG3" s="103"/>
      <c r="IRH3" s="103"/>
      <c r="IRI3" s="103"/>
      <c r="IRJ3" s="103"/>
      <c r="IRK3" s="103"/>
      <c r="IRL3" s="103"/>
      <c r="IRM3" s="103"/>
      <c r="IRN3" s="103"/>
      <c r="IRO3" s="103"/>
      <c r="IRP3" s="103"/>
      <c r="IRQ3" s="103"/>
      <c r="IRR3" s="103"/>
      <c r="IRS3" s="103"/>
      <c r="IRT3" s="103"/>
      <c r="IRU3" s="103"/>
      <c r="IRV3" s="103"/>
      <c r="IRW3" s="103"/>
      <c r="IRX3" s="103"/>
      <c r="IRY3" s="103"/>
      <c r="IRZ3" s="103"/>
      <c r="ISA3" s="103"/>
      <c r="ISB3" s="103"/>
      <c r="ISC3" s="103"/>
      <c r="ISD3" s="103"/>
      <c r="ISE3" s="103"/>
      <c r="ISF3" s="103"/>
      <c r="ISG3" s="103"/>
      <c r="ISH3" s="103"/>
      <c r="ISI3" s="103"/>
      <c r="ISJ3" s="103"/>
      <c r="ISK3" s="103"/>
      <c r="ISL3" s="103"/>
      <c r="ISM3" s="103"/>
      <c r="ISN3" s="103"/>
      <c r="ISO3" s="103"/>
      <c r="ISP3" s="103"/>
      <c r="ISQ3" s="103"/>
      <c r="ISR3" s="103"/>
      <c r="ISS3" s="103"/>
      <c r="IST3" s="103"/>
      <c r="ISU3" s="103"/>
      <c r="ISV3" s="103"/>
      <c r="ISW3" s="103"/>
      <c r="ISX3" s="103"/>
      <c r="ISY3" s="103"/>
      <c r="ISZ3" s="103"/>
      <c r="ITA3" s="103"/>
      <c r="ITB3" s="103"/>
      <c r="ITC3" s="103"/>
      <c r="ITD3" s="103"/>
      <c r="ITE3" s="103"/>
      <c r="ITF3" s="103"/>
      <c r="ITG3" s="103"/>
      <c r="ITH3" s="103"/>
      <c r="ITI3" s="103"/>
      <c r="ITJ3" s="103"/>
      <c r="ITK3" s="103"/>
      <c r="ITL3" s="103"/>
      <c r="ITM3" s="103"/>
      <c r="ITN3" s="103"/>
      <c r="ITO3" s="103"/>
      <c r="ITP3" s="103"/>
      <c r="ITQ3" s="103"/>
      <c r="ITR3" s="103"/>
      <c r="ITS3" s="103"/>
      <c r="ITT3" s="103"/>
      <c r="ITU3" s="103"/>
      <c r="ITV3" s="103"/>
      <c r="ITW3" s="103"/>
      <c r="ITX3" s="103"/>
      <c r="ITY3" s="103"/>
      <c r="ITZ3" s="103"/>
      <c r="IUA3" s="103"/>
      <c r="IUB3" s="103"/>
      <c r="IUC3" s="103"/>
      <c r="IUD3" s="103"/>
      <c r="IUE3" s="103"/>
      <c r="IUF3" s="103"/>
      <c r="IUG3" s="103"/>
      <c r="IUH3" s="103"/>
      <c r="IUI3" s="103"/>
      <c r="IUJ3" s="103"/>
      <c r="IUK3" s="103"/>
      <c r="IUL3" s="103"/>
      <c r="IUM3" s="103"/>
      <c r="IUN3" s="103"/>
      <c r="IUO3" s="103"/>
      <c r="IUP3" s="103"/>
      <c r="IUQ3" s="103"/>
      <c r="IUR3" s="103"/>
      <c r="IUS3" s="103"/>
      <c r="IUT3" s="103"/>
      <c r="IUU3" s="103"/>
      <c r="IUV3" s="103"/>
      <c r="IUW3" s="103"/>
      <c r="IUX3" s="103"/>
      <c r="IUY3" s="103"/>
      <c r="IUZ3" s="103"/>
      <c r="IVA3" s="103"/>
      <c r="IVB3" s="103"/>
      <c r="IVC3" s="103"/>
      <c r="IVD3" s="103"/>
      <c r="IVE3" s="103"/>
      <c r="IVF3" s="103"/>
      <c r="IVG3" s="103"/>
      <c r="IVH3" s="103"/>
      <c r="IVI3" s="103"/>
      <c r="IVJ3" s="103"/>
      <c r="IVK3" s="103"/>
      <c r="IVL3" s="103"/>
      <c r="IVM3" s="103"/>
      <c r="IVN3" s="103"/>
      <c r="IVO3" s="103"/>
      <c r="IVP3" s="103"/>
      <c r="IVQ3" s="103"/>
      <c r="IVR3" s="103"/>
      <c r="IVS3" s="103"/>
      <c r="IVT3" s="103"/>
      <c r="IVU3" s="103"/>
      <c r="IVV3" s="103"/>
      <c r="IVW3" s="103"/>
      <c r="IVX3" s="103"/>
      <c r="IVY3" s="103"/>
      <c r="IVZ3" s="103"/>
      <c r="IWA3" s="103"/>
      <c r="IWB3" s="103"/>
      <c r="IWC3" s="103"/>
      <c r="IWD3" s="103"/>
      <c r="IWE3" s="103"/>
      <c r="IWF3" s="103"/>
      <c r="IWG3" s="103"/>
      <c r="IWH3" s="103"/>
      <c r="IWI3" s="103"/>
      <c r="IWJ3" s="103"/>
      <c r="IWK3" s="103"/>
      <c r="IWL3" s="103"/>
      <c r="IWM3" s="103"/>
      <c r="IWN3" s="103"/>
      <c r="IWO3" s="103"/>
      <c r="IWP3" s="103"/>
      <c r="IWQ3" s="103"/>
      <c r="IWR3" s="103"/>
      <c r="IWS3" s="103"/>
      <c r="IWT3" s="103"/>
      <c r="IWU3" s="103"/>
      <c r="IWV3" s="103"/>
      <c r="IWW3" s="103"/>
      <c r="IWX3" s="103"/>
      <c r="IWY3" s="103"/>
      <c r="IWZ3" s="103"/>
      <c r="IXA3" s="103"/>
      <c r="IXB3" s="103"/>
      <c r="IXC3" s="103"/>
      <c r="IXD3" s="103"/>
      <c r="IXE3" s="103"/>
      <c r="IXF3" s="103"/>
      <c r="IXG3" s="103"/>
      <c r="IXH3" s="103"/>
      <c r="IXI3" s="103"/>
      <c r="IXJ3" s="103"/>
      <c r="IXK3" s="103"/>
      <c r="IXL3" s="103"/>
      <c r="IXM3" s="103"/>
      <c r="IXN3" s="103"/>
      <c r="IXO3" s="103"/>
      <c r="IXP3" s="103"/>
      <c r="IXQ3" s="103"/>
      <c r="IXR3" s="103"/>
      <c r="IXS3" s="103"/>
      <c r="IXT3" s="103"/>
      <c r="IXU3" s="103"/>
      <c r="IXV3" s="103"/>
      <c r="IXW3" s="103"/>
      <c r="IXX3" s="103"/>
      <c r="IXY3" s="103"/>
      <c r="IXZ3" s="103"/>
      <c r="IYA3" s="103"/>
      <c r="IYB3" s="103"/>
      <c r="IYC3" s="103"/>
      <c r="IYD3" s="103"/>
      <c r="IYE3" s="103"/>
      <c r="IYF3" s="103"/>
      <c r="IYG3" s="103"/>
      <c r="IYH3" s="103"/>
      <c r="IYI3" s="103"/>
      <c r="IYJ3" s="103"/>
      <c r="IYK3" s="103"/>
      <c r="IYL3" s="103"/>
      <c r="IYM3" s="103"/>
      <c r="IYN3" s="103"/>
      <c r="IYO3" s="103"/>
      <c r="IYP3" s="103"/>
      <c r="IYQ3" s="103"/>
      <c r="IYR3" s="103"/>
      <c r="IYS3" s="103"/>
      <c r="IYT3" s="103"/>
      <c r="IYU3" s="103"/>
      <c r="IYV3" s="103"/>
      <c r="IYW3" s="103"/>
      <c r="IYX3" s="103"/>
      <c r="IYY3" s="103"/>
      <c r="IYZ3" s="103"/>
      <c r="IZA3" s="103"/>
      <c r="IZB3" s="103"/>
      <c r="IZC3" s="103"/>
      <c r="IZD3" s="103"/>
      <c r="IZE3" s="103"/>
      <c r="IZF3" s="103"/>
      <c r="IZG3" s="103"/>
      <c r="IZH3" s="103"/>
      <c r="IZI3" s="103"/>
      <c r="IZJ3" s="103"/>
      <c r="IZK3" s="103"/>
      <c r="IZL3" s="103"/>
      <c r="IZM3" s="103"/>
      <c r="IZN3" s="103"/>
      <c r="IZO3" s="103"/>
      <c r="IZP3" s="103"/>
      <c r="IZQ3" s="103"/>
      <c r="IZR3" s="103"/>
      <c r="IZS3" s="103"/>
      <c r="IZT3" s="103"/>
      <c r="IZU3" s="103"/>
      <c r="IZV3" s="103"/>
      <c r="IZW3" s="103"/>
      <c r="IZX3" s="103"/>
      <c r="IZY3" s="103"/>
      <c r="IZZ3" s="103"/>
      <c r="JAA3" s="103"/>
      <c r="JAB3" s="103"/>
      <c r="JAC3" s="103"/>
      <c r="JAD3" s="103"/>
      <c r="JAE3" s="103"/>
      <c r="JAF3" s="103"/>
      <c r="JAG3" s="103"/>
      <c r="JAH3" s="103"/>
      <c r="JAI3" s="103"/>
      <c r="JAJ3" s="103"/>
      <c r="JAK3" s="103"/>
      <c r="JAL3" s="103"/>
      <c r="JAM3" s="103"/>
      <c r="JAN3" s="103"/>
      <c r="JAO3" s="103"/>
      <c r="JAP3" s="103"/>
      <c r="JAQ3" s="103"/>
      <c r="JAR3" s="103"/>
      <c r="JAS3" s="103"/>
      <c r="JAT3" s="103"/>
      <c r="JAU3" s="103"/>
      <c r="JAV3" s="103"/>
      <c r="JAW3" s="103"/>
      <c r="JAX3" s="103"/>
      <c r="JAY3" s="103"/>
      <c r="JAZ3" s="103"/>
      <c r="JBA3" s="103"/>
      <c r="JBB3" s="103"/>
      <c r="JBC3" s="103"/>
      <c r="JBD3" s="103"/>
      <c r="JBE3" s="103"/>
      <c r="JBF3" s="103"/>
      <c r="JBG3" s="103"/>
      <c r="JBH3" s="103"/>
      <c r="JBI3" s="103"/>
      <c r="JBJ3" s="103"/>
      <c r="JBK3" s="103"/>
      <c r="JBL3" s="103"/>
      <c r="JBM3" s="103"/>
      <c r="JBN3" s="103"/>
      <c r="JBO3" s="103"/>
      <c r="JBP3" s="103"/>
      <c r="JBQ3" s="103"/>
      <c r="JBR3" s="103"/>
      <c r="JBS3" s="103"/>
      <c r="JBT3" s="103"/>
      <c r="JBU3" s="103"/>
      <c r="JBV3" s="103"/>
      <c r="JBW3" s="103"/>
      <c r="JBX3" s="103"/>
      <c r="JBY3" s="103"/>
      <c r="JBZ3" s="103"/>
      <c r="JCA3" s="103"/>
      <c r="JCB3" s="103"/>
      <c r="JCC3" s="103"/>
      <c r="JCD3" s="103"/>
      <c r="JCE3" s="103"/>
      <c r="JCF3" s="103"/>
      <c r="JCG3" s="103"/>
      <c r="JCH3" s="103"/>
      <c r="JCI3" s="103"/>
      <c r="JCJ3" s="103"/>
      <c r="JCK3" s="103"/>
      <c r="JCL3" s="103"/>
      <c r="JCM3" s="103"/>
      <c r="JCN3" s="103"/>
      <c r="JCO3" s="103"/>
      <c r="JCP3" s="103"/>
      <c r="JCQ3" s="103"/>
      <c r="JCR3" s="103"/>
      <c r="JCS3" s="103"/>
      <c r="JCT3" s="103"/>
      <c r="JCU3" s="103"/>
      <c r="JCV3" s="103"/>
      <c r="JCW3" s="103"/>
      <c r="JCX3" s="103"/>
      <c r="JCY3" s="103"/>
      <c r="JCZ3" s="103"/>
      <c r="JDA3" s="103"/>
      <c r="JDB3" s="103"/>
      <c r="JDC3" s="103"/>
      <c r="JDD3" s="103"/>
      <c r="JDE3" s="103"/>
      <c r="JDF3" s="103"/>
      <c r="JDG3" s="103"/>
      <c r="JDH3" s="103"/>
      <c r="JDI3" s="103"/>
      <c r="JDJ3" s="103"/>
      <c r="JDK3" s="103"/>
      <c r="JDL3" s="103"/>
      <c r="JDM3" s="103"/>
      <c r="JDN3" s="103"/>
      <c r="JDO3" s="103"/>
      <c r="JDP3" s="103"/>
      <c r="JDQ3" s="103"/>
      <c r="JDR3" s="103"/>
      <c r="JDS3" s="103"/>
      <c r="JDT3" s="103"/>
      <c r="JDU3" s="103"/>
      <c r="JDV3" s="103"/>
      <c r="JDW3" s="103"/>
      <c r="JDX3" s="103"/>
      <c r="JDY3" s="103"/>
      <c r="JDZ3" s="103"/>
      <c r="JEA3" s="103"/>
      <c r="JEB3" s="103"/>
      <c r="JEC3" s="103"/>
      <c r="JED3" s="103"/>
      <c r="JEE3" s="103"/>
      <c r="JEF3" s="103"/>
      <c r="JEG3" s="103"/>
      <c r="JEH3" s="103"/>
      <c r="JEI3" s="103"/>
      <c r="JEJ3" s="103"/>
      <c r="JEK3" s="103"/>
      <c r="JEL3" s="103"/>
      <c r="JEM3" s="103"/>
      <c r="JEN3" s="103"/>
      <c r="JEO3" s="103"/>
      <c r="JEP3" s="103"/>
      <c r="JEQ3" s="103"/>
      <c r="JER3" s="103"/>
      <c r="JES3" s="103"/>
      <c r="JET3" s="103"/>
      <c r="JEU3" s="103"/>
      <c r="JEV3" s="103"/>
      <c r="JEW3" s="103"/>
      <c r="JEX3" s="103"/>
      <c r="JEY3" s="103"/>
      <c r="JEZ3" s="103"/>
      <c r="JFA3" s="103"/>
      <c r="JFB3" s="103"/>
      <c r="JFC3" s="103"/>
      <c r="JFD3" s="103"/>
      <c r="JFE3" s="103"/>
      <c r="JFF3" s="103"/>
      <c r="JFG3" s="103"/>
      <c r="JFH3" s="103"/>
      <c r="JFI3" s="103"/>
      <c r="JFJ3" s="103"/>
      <c r="JFK3" s="103"/>
      <c r="JFL3" s="103"/>
      <c r="JFM3" s="103"/>
      <c r="JFN3" s="103"/>
      <c r="JFO3" s="103"/>
      <c r="JFP3" s="103"/>
      <c r="JFQ3" s="103"/>
      <c r="JFR3" s="103"/>
      <c r="JFS3" s="103"/>
      <c r="JFT3" s="103"/>
      <c r="JFU3" s="103"/>
      <c r="JFV3" s="103"/>
      <c r="JFW3" s="103"/>
      <c r="JFX3" s="103"/>
      <c r="JFY3" s="103"/>
      <c r="JFZ3" s="103"/>
      <c r="JGA3" s="103"/>
      <c r="JGB3" s="103"/>
      <c r="JGC3" s="103"/>
      <c r="JGD3" s="103"/>
      <c r="JGE3" s="103"/>
      <c r="JGF3" s="103"/>
      <c r="JGG3" s="103"/>
      <c r="JGH3" s="103"/>
      <c r="JGI3" s="103"/>
      <c r="JGJ3" s="103"/>
      <c r="JGK3" s="103"/>
      <c r="JGL3" s="103"/>
      <c r="JGM3" s="103"/>
      <c r="JGN3" s="103"/>
      <c r="JGO3" s="103"/>
      <c r="JGP3" s="103"/>
      <c r="JGQ3" s="103"/>
      <c r="JGR3" s="103"/>
      <c r="JGS3" s="103"/>
      <c r="JGT3" s="103"/>
      <c r="JGU3" s="103"/>
      <c r="JGV3" s="103"/>
      <c r="JGW3" s="103"/>
      <c r="JGX3" s="103"/>
      <c r="JGY3" s="103"/>
      <c r="JGZ3" s="103"/>
      <c r="JHA3" s="103"/>
      <c r="JHB3" s="103"/>
      <c r="JHC3" s="103"/>
      <c r="JHD3" s="103"/>
      <c r="JHE3" s="103"/>
      <c r="JHF3" s="103"/>
      <c r="JHG3" s="103"/>
      <c r="JHH3" s="103"/>
      <c r="JHI3" s="103"/>
      <c r="JHJ3" s="103"/>
      <c r="JHK3" s="103"/>
      <c r="JHL3" s="103"/>
      <c r="JHM3" s="103"/>
      <c r="JHN3" s="103"/>
      <c r="JHO3" s="103"/>
      <c r="JHP3" s="103"/>
      <c r="JHQ3" s="103"/>
      <c r="JHR3" s="103"/>
      <c r="JHS3" s="103"/>
      <c r="JHT3" s="103"/>
      <c r="JHU3" s="103"/>
      <c r="JHV3" s="103"/>
      <c r="JHW3" s="103"/>
      <c r="JHX3" s="103"/>
      <c r="JHY3" s="103"/>
      <c r="JHZ3" s="103"/>
      <c r="JIA3" s="103"/>
      <c r="JIB3" s="103"/>
      <c r="JIC3" s="103"/>
      <c r="JID3" s="103"/>
      <c r="JIE3" s="103"/>
      <c r="JIF3" s="103"/>
      <c r="JIG3" s="103"/>
      <c r="JIH3" s="103"/>
      <c r="JII3" s="103"/>
      <c r="JIJ3" s="103"/>
      <c r="JIK3" s="103"/>
      <c r="JIL3" s="103"/>
      <c r="JIM3" s="103"/>
      <c r="JIN3" s="103"/>
      <c r="JIO3" s="103"/>
      <c r="JIP3" s="103"/>
      <c r="JIQ3" s="103"/>
      <c r="JIR3" s="103"/>
      <c r="JIS3" s="103"/>
      <c r="JIT3" s="103"/>
      <c r="JIU3" s="103"/>
      <c r="JIV3" s="103"/>
      <c r="JIW3" s="103"/>
      <c r="JIX3" s="103"/>
      <c r="JIY3" s="103"/>
      <c r="JIZ3" s="103"/>
      <c r="JJA3" s="103"/>
      <c r="JJB3" s="103"/>
      <c r="JJC3" s="103"/>
      <c r="JJD3" s="103"/>
      <c r="JJE3" s="103"/>
      <c r="JJF3" s="103"/>
      <c r="JJG3" s="103"/>
      <c r="JJH3" s="103"/>
      <c r="JJI3" s="103"/>
      <c r="JJJ3" s="103"/>
      <c r="JJK3" s="103"/>
      <c r="JJL3" s="103"/>
      <c r="JJM3" s="103"/>
      <c r="JJN3" s="103"/>
      <c r="JJO3" s="103"/>
      <c r="JJP3" s="103"/>
      <c r="JJQ3" s="103"/>
      <c r="JJR3" s="103"/>
      <c r="JJS3" s="103"/>
      <c r="JJT3" s="103"/>
      <c r="JJU3" s="103"/>
      <c r="JJV3" s="103"/>
      <c r="JJW3" s="103"/>
      <c r="JJX3" s="103"/>
      <c r="JJY3" s="103"/>
      <c r="JJZ3" s="103"/>
      <c r="JKA3" s="103"/>
      <c r="JKB3" s="103"/>
      <c r="JKC3" s="103"/>
      <c r="JKD3" s="103"/>
      <c r="JKE3" s="103"/>
      <c r="JKF3" s="103"/>
      <c r="JKG3" s="103"/>
      <c r="JKH3" s="103"/>
      <c r="JKI3" s="103"/>
      <c r="JKJ3" s="103"/>
      <c r="JKK3" s="103"/>
      <c r="JKL3" s="103"/>
      <c r="JKM3" s="103"/>
      <c r="JKN3" s="103"/>
      <c r="JKO3" s="103"/>
      <c r="JKP3" s="103"/>
      <c r="JKQ3" s="103"/>
      <c r="JKR3" s="103"/>
      <c r="JKS3" s="103"/>
      <c r="JKT3" s="103"/>
      <c r="JKU3" s="103"/>
      <c r="JKV3" s="103"/>
      <c r="JKW3" s="103"/>
      <c r="JKX3" s="103"/>
      <c r="JKY3" s="103"/>
      <c r="JKZ3" s="103"/>
      <c r="JLA3" s="103"/>
      <c r="JLB3" s="103"/>
      <c r="JLC3" s="103"/>
      <c r="JLD3" s="103"/>
      <c r="JLE3" s="103"/>
      <c r="JLF3" s="103"/>
      <c r="JLG3" s="103"/>
      <c r="JLH3" s="103"/>
      <c r="JLI3" s="103"/>
      <c r="JLJ3" s="103"/>
      <c r="JLK3" s="103"/>
      <c r="JLL3" s="103"/>
      <c r="JLM3" s="103"/>
      <c r="JLN3" s="103"/>
      <c r="JLO3" s="103"/>
      <c r="JLP3" s="103"/>
      <c r="JLQ3" s="103"/>
      <c r="JLR3" s="103"/>
      <c r="JLS3" s="103"/>
      <c r="JLT3" s="103"/>
      <c r="JLU3" s="103"/>
      <c r="JLV3" s="103"/>
      <c r="JLW3" s="103"/>
      <c r="JLX3" s="103"/>
      <c r="JLY3" s="103"/>
      <c r="JLZ3" s="103"/>
      <c r="JMA3" s="103"/>
      <c r="JMB3" s="103"/>
      <c r="JMC3" s="103"/>
      <c r="JMD3" s="103"/>
      <c r="JME3" s="103"/>
      <c r="JMF3" s="103"/>
      <c r="JMG3" s="103"/>
      <c r="JMH3" s="103"/>
      <c r="JMI3" s="103"/>
      <c r="JMJ3" s="103"/>
      <c r="JMK3" s="103"/>
      <c r="JML3" s="103"/>
      <c r="JMM3" s="103"/>
      <c r="JMN3" s="103"/>
      <c r="JMO3" s="103"/>
      <c r="JMP3" s="103"/>
      <c r="JMQ3" s="103"/>
      <c r="JMR3" s="103"/>
      <c r="JMS3" s="103"/>
      <c r="JMT3" s="103"/>
      <c r="JMU3" s="103"/>
      <c r="JMV3" s="103"/>
      <c r="JMW3" s="103"/>
      <c r="JMX3" s="103"/>
      <c r="JMY3" s="103"/>
      <c r="JMZ3" s="103"/>
      <c r="JNA3" s="103"/>
      <c r="JNB3" s="103"/>
      <c r="JNC3" s="103"/>
      <c r="JND3" s="103"/>
      <c r="JNE3" s="103"/>
      <c r="JNF3" s="103"/>
      <c r="JNG3" s="103"/>
      <c r="JNH3" s="103"/>
      <c r="JNI3" s="103"/>
      <c r="JNJ3" s="103"/>
      <c r="JNK3" s="103"/>
      <c r="JNL3" s="103"/>
      <c r="JNM3" s="103"/>
      <c r="JNN3" s="103"/>
      <c r="JNO3" s="103"/>
      <c r="JNP3" s="103"/>
      <c r="JNQ3" s="103"/>
      <c r="JNR3" s="103"/>
      <c r="JNS3" s="103"/>
      <c r="JNT3" s="103"/>
      <c r="JNU3" s="103"/>
      <c r="JNV3" s="103"/>
      <c r="JNW3" s="103"/>
      <c r="JNX3" s="103"/>
      <c r="JNY3" s="103"/>
      <c r="JNZ3" s="103"/>
      <c r="JOA3" s="103"/>
      <c r="JOB3" s="103"/>
      <c r="JOC3" s="103"/>
      <c r="JOD3" s="103"/>
      <c r="JOE3" s="103"/>
      <c r="JOF3" s="103"/>
      <c r="JOG3" s="103"/>
      <c r="JOH3" s="103"/>
      <c r="JOI3" s="103"/>
      <c r="JOJ3" s="103"/>
      <c r="JOK3" s="103"/>
      <c r="JOL3" s="103"/>
      <c r="JOM3" s="103"/>
      <c r="JON3" s="103"/>
      <c r="JOO3" s="103"/>
      <c r="JOP3" s="103"/>
      <c r="JOQ3" s="103"/>
      <c r="JOR3" s="103"/>
      <c r="JOS3" s="103"/>
      <c r="JOT3" s="103"/>
      <c r="JOU3" s="103"/>
      <c r="JOV3" s="103"/>
      <c r="JOW3" s="103"/>
      <c r="JOX3" s="103"/>
      <c r="JOY3" s="103"/>
      <c r="JOZ3" s="103"/>
      <c r="JPA3" s="103"/>
      <c r="JPB3" s="103"/>
      <c r="JPC3" s="103"/>
      <c r="JPD3" s="103"/>
      <c r="JPE3" s="103"/>
      <c r="JPF3" s="103"/>
      <c r="JPG3" s="103"/>
      <c r="JPH3" s="103"/>
      <c r="JPI3" s="103"/>
      <c r="JPJ3" s="103"/>
      <c r="JPK3" s="103"/>
      <c r="JPL3" s="103"/>
      <c r="JPM3" s="103"/>
      <c r="JPN3" s="103"/>
      <c r="JPO3" s="103"/>
      <c r="JPP3" s="103"/>
      <c r="JPQ3" s="103"/>
      <c r="JPR3" s="103"/>
      <c r="JPS3" s="103"/>
      <c r="JPT3" s="103"/>
      <c r="JPU3" s="103"/>
      <c r="JPV3" s="103"/>
      <c r="JPW3" s="103"/>
      <c r="JPX3" s="103"/>
      <c r="JPY3" s="103"/>
      <c r="JPZ3" s="103"/>
      <c r="JQA3" s="103"/>
      <c r="JQB3" s="103"/>
      <c r="JQC3" s="103"/>
      <c r="JQD3" s="103"/>
      <c r="JQE3" s="103"/>
      <c r="JQF3" s="103"/>
      <c r="JQG3" s="103"/>
      <c r="JQH3" s="103"/>
      <c r="JQI3" s="103"/>
      <c r="JQJ3" s="103"/>
      <c r="JQK3" s="103"/>
      <c r="JQL3" s="103"/>
      <c r="JQM3" s="103"/>
      <c r="JQN3" s="103"/>
      <c r="JQO3" s="103"/>
      <c r="JQP3" s="103"/>
      <c r="JQQ3" s="103"/>
      <c r="JQR3" s="103"/>
      <c r="JQS3" s="103"/>
      <c r="JQT3" s="103"/>
      <c r="JQU3" s="103"/>
      <c r="JQV3" s="103"/>
      <c r="JQW3" s="103"/>
      <c r="JQX3" s="103"/>
      <c r="JQY3" s="103"/>
      <c r="JQZ3" s="103"/>
      <c r="JRA3" s="103"/>
      <c r="JRB3" s="103"/>
      <c r="JRC3" s="103"/>
      <c r="JRD3" s="103"/>
      <c r="JRE3" s="103"/>
      <c r="JRF3" s="103"/>
      <c r="JRG3" s="103"/>
      <c r="JRH3" s="103"/>
      <c r="JRI3" s="103"/>
      <c r="JRJ3" s="103"/>
      <c r="JRK3" s="103"/>
      <c r="JRL3" s="103"/>
      <c r="JRM3" s="103"/>
      <c r="JRN3" s="103"/>
      <c r="JRO3" s="103"/>
      <c r="JRP3" s="103"/>
      <c r="JRQ3" s="103"/>
      <c r="JRR3" s="103"/>
      <c r="JRS3" s="103"/>
      <c r="JRT3" s="103"/>
      <c r="JRU3" s="103"/>
      <c r="JRV3" s="103"/>
      <c r="JRW3" s="103"/>
      <c r="JRX3" s="103"/>
      <c r="JRY3" s="103"/>
      <c r="JRZ3" s="103"/>
      <c r="JSA3" s="103"/>
      <c r="JSB3" s="103"/>
      <c r="JSC3" s="103"/>
      <c r="JSD3" s="103"/>
      <c r="JSE3" s="103"/>
      <c r="JSF3" s="103"/>
      <c r="JSG3" s="103"/>
      <c r="JSH3" s="103"/>
      <c r="JSI3" s="103"/>
      <c r="JSJ3" s="103"/>
      <c r="JSK3" s="103"/>
      <c r="JSL3" s="103"/>
      <c r="JSM3" s="103"/>
      <c r="JSN3" s="103"/>
      <c r="JSO3" s="103"/>
      <c r="JSP3" s="103"/>
      <c r="JSQ3" s="103"/>
      <c r="JSR3" s="103"/>
      <c r="JSS3" s="103"/>
      <c r="JST3" s="103"/>
      <c r="JSU3" s="103"/>
      <c r="JSV3" s="103"/>
      <c r="JSW3" s="103"/>
      <c r="JSX3" s="103"/>
      <c r="JSY3" s="103"/>
      <c r="JSZ3" s="103"/>
      <c r="JTA3" s="103"/>
      <c r="JTB3" s="103"/>
      <c r="JTC3" s="103"/>
      <c r="JTD3" s="103"/>
      <c r="JTE3" s="103"/>
      <c r="JTF3" s="103"/>
      <c r="JTG3" s="103"/>
      <c r="JTH3" s="103"/>
      <c r="JTI3" s="103"/>
      <c r="JTJ3" s="103"/>
      <c r="JTK3" s="103"/>
      <c r="JTL3" s="103"/>
      <c r="JTM3" s="103"/>
      <c r="JTN3" s="103"/>
      <c r="JTO3" s="103"/>
      <c r="JTP3" s="103"/>
      <c r="JTQ3" s="103"/>
      <c r="JTR3" s="103"/>
      <c r="JTS3" s="103"/>
      <c r="JTT3" s="103"/>
      <c r="JTU3" s="103"/>
      <c r="JTV3" s="103"/>
      <c r="JTW3" s="103"/>
      <c r="JTX3" s="103"/>
      <c r="JTY3" s="103"/>
      <c r="JTZ3" s="103"/>
      <c r="JUA3" s="103"/>
      <c r="JUB3" s="103"/>
      <c r="JUC3" s="103"/>
      <c r="JUD3" s="103"/>
      <c r="JUE3" s="103"/>
      <c r="JUF3" s="103"/>
      <c r="JUG3" s="103"/>
      <c r="JUH3" s="103"/>
      <c r="JUI3" s="103"/>
      <c r="JUJ3" s="103"/>
      <c r="JUK3" s="103"/>
      <c r="JUL3" s="103"/>
      <c r="JUM3" s="103"/>
      <c r="JUN3" s="103"/>
      <c r="JUO3" s="103"/>
      <c r="JUP3" s="103"/>
      <c r="JUQ3" s="103"/>
      <c r="JUR3" s="103"/>
      <c r="JUS3" s="103"/>
      <c r="JUT3" s="103"/>
      <c r="JUU3" s="103"/>
      <c r="JUV3" s="103"/>
      <c r="JUW3" s="103"/>
      <c r="JUX3" s="103"/>
      <c r="JUY3" s="103"/>
      <c r="JUZ3" s="103"/>
      <c r="JVA3" s="103"/>
      <c r="JVB3" s="103"/>
      <c r="JVC3" s="103"/>
      <c r="JVD3" s="103"/>
      <c r="JVE3" s="103"/>
      <c r="JVF3" s="103"/>
      <c r="JVG3" s="103"/>
      <c r="JVH3" s="103"/>
      <c r="JVI3" s="103"/>
      <c r="JVJ3" s="103"/>
      <c r="JVK3" s="103"/>
      <c r="JVL3" s="103"/>
      <c r="JVM3" s="103"/>
      <c r="JVN3" s="103"/>
      <c r="JVO3" s="103"/>
      <c r="JVP3" s="103"/>
      <c r="JVQ3" s="103"/>
      <c r="JVR3" s="103"/>
      <c r="JVS3" s="103"/>
      <c r="JVT3" s="103"/>
      <c r="JVU3" s="103"/>
      <c r="JVV3" s="103"/>
      <c r="JVW3" s="103"/>
      <c r="JVX3" s="103"/>
      <c r="JVY3" s="103"/>
      <c r="JVZ3" s="103"/>
      <c r="JWA3" s="103"/>
      <c r="JWB3" s="103"/>
      <c r="JWC3" s="103"/>
      <c r="JWD3" s="103"/>
      <c r="JWE3" s="103"/>
      <c r="JWF3" s="103"/>
      <c r="JWG3" s="103"/>
      <c r="JWH3" s="103"/>
      <c r="JWI3" s="103"/>
      <c r="JWJ3" s="103"/>
      <c r="JWK3" s="103"/>
      <c r="JWL3" s="103"/>
      <c r="JWM3" s="103"/>
      <c r="JWN3" s="103"/>
      <c r="JWO3" s="103"/>
      <c r="JWP3" s="103"/>
      <c r="JWQ3" s="103"/>
      <c r="JWR3" s="103"/>
      <c r="JWS3" s="103"/>
      <c r="JWT3" s="103"/>
      <c r="JWU3" s="103"/>
      <c r="JWV3" s="103"/>
      <c r="JWW3" s="103"/>
      <c r="JWX3" s="103"/>
      <c r="JWY3" s="103"/>
      <c r="JWZ3" s="103"/>
      <c r="JXA3" s="103"/>
      <c r="JXB3" s="103"/>
      <c r="JXC3" s="103"/>
      <c r="JXD3" s="103"/>
      <c r="JXE3" s="103"/>
      <c r="JXF3" s="103"/>
      <c r="JXG3" s="103"/>
      <c r="JXH3" s="103"/>
      <c r="JXI3" s="103"/>
      <c r="JXJ3" s="103"/>
      <c r="JXK3" s="103"/>
      <c r="JXL3" s="103"/>
      <c r="JXM3" s="103"/>
      <c r="JXN3" s="103"/>
      <c r="JXO3" s="103"/>
      <c r="JXP3" s="103"/>
      <c r="JXQ3" s="103"/>
      <c r="JXR3" s="103"/>
      <c r="JXS3" s="103"/>
      <c r="JXT3" s="103"/>
      <c r="JXU3" s="103"/>
      <c r="JXV3" s="103"/>
      <c r="JXW3" s="103"/>
      <c r="JXX3" s="103"/>
      <c r="JXY3" s="103"/>
      <c r="JXZ3" s="103"/>
      <c r="JYA3" s="103"/>
      <c r="JYB3" s="103"/>
      <c r="JYC3" s="103"/>
      <c r="JYD3" s="103"/>
      <c r="JYE3" s="103"/>
      <c r="JYF3" s="103"/>
      <c r="JYG3" s="103"/>
      <c r="JYH3" s="103"/>
      <c r="JYI3" s="103"/>
      <c r="JYJ3" s="103"/>
      <c r="JYK3" s="103"/>
      <c r="JYL3" s="103"/>
      <c r="JYM3" s="103"/>
      <c r="JYN3" s="103"/>
      <c r="JYO3" s="103"/>
      <c r="JYP3" s="103"/>
      <c r="JYQ3" s="103"/>
      <c r="JYR3" s="103"/>
      <c r="JYS3" s="103"/>
      <c r="JYT3" s="103"/>
      <c r="JYU3" s="103"/>
      <c r="JYV3" s="103"/>
      <c r="JYW3" s="103"/>
      <c r="JYX3" s="103"/>
      <c r="JYY3" s="103"/>
      <c r="JYZ3" s="103"/>
      <c r="JZA3" s="103"/>
      <c r="JZB3" s="103"/>
      <c r="JZC3" s="103"/>
      <c r="JZD3" s="103"/>
      <c r="JZE3" s="103"/>
      <c r="JZF3" s="103"/>
      <c r="JZG3" s="103"/>
      <c r="JZH3" s="103"/>
      <c r="JZI3" s="103"/>
      <c r="JZJ3" s="103"/>
      <c r="JZK3" s="103"/>
      <c r="JZL3" s="103"/>
      <c r="JZM3" s="103"/>
      <c r="JZN3" s="103"/>
      <c r="JZO3" s="103"/>
      <c r="JZP3" s="103"/>
      <c r="JZQ3" s="103"/>
      <c r="JZR3" s="103"/>
      <c r="JZS3" s="103"/>
      <c r="JZT3" s="103"/>
      <c r="JZU3" s="103"/>
      <c r="JZV3" s="103"/>
      <c r="JZW3" s="103"/>
      <c r="JZX3" s="103"/>
      <c r="JZY3" s="103"/>
      <c r="JZZ3" s="103"/>
      <c r="KAA3" s="103"/>
      <c r="KAB3" s="103"/>
      <c r="KAC3" s="103"/>
      <c r="KAD3" s="103"/>
      <c r="KAE3" s="103"/>
      <c r="KAF3" s="103"/>
      <c r="KAG3" s="103"/>
      <c r="KAH3" s="103"/>
      <c r="KAI3" s="103"/>
      <c r="KAJ3" s="103"/>
      <c r="KAK3" s="103"/>
      <c r="KAL3" s="103"/>
      <c r="KAM3" s="103"/>
      <c r="KAN3" s="103"/>
      <c r="KAO3" s="103"/>
      <c r="KAP3" s="103"/>
      <c r="KAQ3" s="103"/>
      <c r="KAR3" s="103"/>
      <c r="KAS3" s="103"/>
      <c r="KAT3" s="103"/>
      <c r="KAU3" s="103"/>
      <c r="KAV3" s="103"/>
      <c r="KAW3" s="103"/>
      <c r="KAX3" s="103"/>
      <c r="KAY3" s="103"/>
      <c r="KAZ3" s="103"/>
      <c r="KBA3" s="103"/>
      <c r="KBB3" s="103"/>
      <c r="KBC3" s="103"/>
      <c r="KBD3" s="103"/>
      <c r="KBE3" s="103"/>
      <c r="KBF3" s="103"/>
      <c r="KBG3" s="103"/>
      <c r="KBH3" s="103"/>
      <c r="KBI3" s="103"/>
      <c r="KBJ3" s="103"/>
      <c r="KBK3" s="103"/>
      <c r="KBL3" s="103"/>
      <c r="KBM3" s="103"/>
      <c r="KBN3" s="103"/>
      <c r="KBO3" s="103"/>
      <c r="KBP3" s="103"/>
      <c r="KBQ3" s="103"/>
      <c r="KBR3" s="103"/>
      <c r="KBS3" s="103"/>
      <c r="KBT3" s="103"/>
      <c r="KBU3" s="103"/>
      <c r="KBV3" s="103"/>
      <c r="KBW3" s="103"/>
      <c r="KBX3" s="103"/>
      <c r="KBY3" s="103"/>
      <c r="KBZ3" s="103"/>
      <c r="KCA3" s="103"/>
      <c r="KCB3" s="103"/>
      <c r="KCC3" s="103"/>
      <c r="KCD3" s="103"/>
      <c r="KCE3" s="103"/>
      <c r="KCF3" s="103"/>
      <c r="KCG3" s="103"/>
      <c r="KCH3" s="103"/>
      <c r="KCI3" s="103"/>
      <c r="KCJ3" s="103"/>
      <c r="KCK3" s="103"/>
      <c r="KCL3" s="103"/>
      <c r="KCM3" s="103"/>
      <c r="KCN3" s="103"/>
      <c r="KCO3" s="103"/>
      <c r="KCP3" s="103"/>
      <c r="KCQ3" s="103"/>
      <c r="KCR3" s="103"/>
      <c r="KCS3" s="103"/>
      <c r="KCT3" s="103"/>
      <c r="KCU3" s="103"/>
      <c r="KCV3" s="103"/>
      <c r="KCW3" s="103"/>
      <c r="KCX3" s="103"/>
      <c r="KCY3" s="103"/>
      <c r="KCZ3" s="103"/>
      <c r="KDA3" s="103"/>
      <c r="KDB3" s="103"/>
      <c r="KDC3" s="103"/>
      <c r="KDD3" s="103"/>
      <c r="KDE3" s="103"/>
      <c r="KDF3" s="103"/>
      <c r="KDG3" s="103"/>
      <c r="KDH3" s="103"/>
      <c r="KDI3" s="103"/>
      <c r="KDJ3" s="103"/>
      <c r="KDK3" s="103"/>
      <c r="KDL3" s="103"/>
      <c r="KDM3" s="103"/>
      <c r="KDN3" s="103"/>
      <c r="KDO3" s="103"/>
      <c r="KDP3" s="103"/>
      <c r="KDQ3" s="103"/>
      <c r="KDR3" s="103"/>
      <c r="KDS3" s="103"/>
      <c r="KDT3" s="103"/>
      <c r="KDU3" s="103"/>
      <c r="KDV3" s="103"/>
      <c r="KDW3" s="103"/>
      <c r="KDX3" s="103"/>
      <c r="KDY3" s="103"/>
      <c r="KDZ3" s="103"/>
      <c r="KEA3" s="103"/>
      <c r="KEB3" s="103"/>
      <c r="KEC3" s="103"/>
      <c r="KED3" s="103"/>
      <c r="KEE3" s="103"/>
      <c r="KEF3" s="103"/>
      <c r="KEG3" s="103"/>
      <c r="KEH3" s="103"/>
      <c r="KEI3" s="103"/>
      <c r="KEJ3" s="103"/>
      <c r="KEK3" s="103"/>
      <c r="KEL3" s="103"/>
      <c r="KEM3" s="103"/>
      <c r="KEN3" s="103"/>
      <c r="KEO3" s="103"/>
      <c r="KEP3" s="103"/>
      <c r="KEQ3" s="103"/>
      <c r="KER3" s="103"/>
      <c r="KES3" s="103"/>
      <c r="KET3" s="103"/>
      <c r="KEU3" s="103"/>
      <c r="KEV3" s="103"/>
      <c r="KEW3" s="103"/>
      <c r="KEX3" s="103"/>
      <c r="KEY3" s="103"/>
      <c r="KEZ3" s="103"/>
      <c r="KFA3" s="103"/>
      <c r="KFB3" s="103"/>
      <c r="KFC3" s="103"/>
      <c r="KFD3" s="103"/>
      <c r="KFE3" s="103"/>
      <c r="KFF3" s="103"/>
      <c r="KFG3" s="103"/>
      <c r="KFH3" s="103"/>
      <c r="KFI3" s="103"/>
      <c r="KFJ3" s="103"/>
      <c r="KFK3" s="103"/>
      <c r="KFL3" s="103"/>
      <c r="KFM3" s="103"/>
      <c r="KFN3" s="103"/>
      <c r="KFO3" s="103"/>
      <c r="KFP3" s="103"/>
      <c r="KFQ3" s="103"/>
      <c r="KFR3" s="103"/>
      <c r="KFS3" s="103"/>
      <c r="KFT3" s="103"/>
      <c r="KFU3" s="103"/>
      <c r="KFV3" s="103"/>
      <c r="KFW3" s="103"/>
      <c r="KFX3" s="103"/>
      <c r="KFY3" s="103"/>
      <c r="KFZ3" s="103"/>
      <c r="KGA3" s="103"/>
      <c r="KGB3" s="103"/>
      <c r="KGC3" s="103"/>
      <c r="KGD3" s="103"/>
      <c r="KGE3" s="103"/>
      <c r="KGF3" s="103"/>
      <c r="KGG3" s="103"/>
      <c r="KGH3" s="103"/>
      <c r="KGI3" s="103"/>
      <c r="KGJ3" s="103"/>
      <c r="KGK3" s="103"/>
      <c r="KGL3" s="103"/>
      <c r="KGM3" s="103"/>
      <c r="KGN3" s="103"/>
      <c r="KGO3" s="103"/>
      <c r="KGP3" s="103"/>
      <c r="KGQ3" s="103"/>
      <c r="KGR3" s="103"/>
      <c r="KGS3" s="103"/>
      <c r="KGT3" s="103"/>
      <c r="KGU3" s="103"/>
      <c r="KGV3" s="103"/>
      <c r="KGW3" s="103"/>
      <c r="KGX3" s="103"/>
      <c r="KGY3" s="103"/>
      <c r="KGZ3" s="103"/>
      <c r="KHA3" s="103"/>
      <c r="KHB3" s="103"/>
      <c r="KHC3" s="103"/>
      <c r="KHD3" s="103"/>
      <c r="KHE3" s="103"/>
      <c r="KHF3" s="103"/>
      <c r="KHG3" s="103"/>
      <c r="KHH3" s="103"/>
      <c r="KHI3" s="103"/>
      <c r="KHJ3" s="103"/>
      <c r="KHK3" s="103"/>
      <c r="KHL3" s="103"/>
      <c r="KHM3" s="103"/>
      <c r="KHN3" s="103"/>
      <c r="KHO3" s="103"/>
      <c r="KHP3" s="103"/>
      <c r="KHQ3" s="103"/>
      <c r="KHR3" s="103"/>
      <c r="KHS3" s="103"/>
      <c r="KHT3" s="103"/>
      <c r="KHU3" s="103"/>
      <c r="KHV3" s="103"/>
      <c r="KHW3" s="103"/>
      <c r="KHX3" s="103"/>
      <c r="KHY3" s="103"/>
      <c r="KHZ3" s="103"/>
      <c r="KIA3" s="103"/>
      <c r="KIB3" s="103"/>
      <c r="KIC3" s="103"/>
      <c r="KID3" s="103"/>
      <c r="KIE3" s="103"/>
      <c r="KIF3" s="103"/>
      <c r="KIG3" s="103"/>
      <c r="KIH3" s="103"/>
      <c r="KII3" s="103"/>
      <c r="KIJ3" s="103"/>
      <c r="KIK3" s="103"/>
      <c r="KIL3" s="103"/>
      <c r="KIM3" s="103"/>
      <c r="KIN3" s="103"/>
      <c r="KIO3" s="103"/>
      <c r="KIP3" s="103"/>
      <c r="KIQ3" s="103"/>
      <c r="KIR3" s="103"/>
      <c r="KIS3" s="103"/>
      <c r="KIT3" s="103"/>
      <c r="KIU3" s="103"/>
      <c r="KIV3" s="103"/>
      <c r="KIW3" s="103"/>
      <c r="KIX3" s="103"/>
      <c r="KIY3" s="103"/>
      <c r="KIZ3" s="103"/>
      <c r="KJA3" s="103"/>
      <c r="KJB3" s="103"/>
      <c r="KJC3" s="103"/>
      <c r="KJD3" s="103"/>
      <c r="KJE3" s="103"/>
      <c r="KJF3" s="103"/>
      <c r="KJG3" s="103"/>
      <c r="KJH3" s="103"/>
      <c r="KJI3" s="103"/>
      <c r="KJJ3" s="103"/>
      <c r="KJK3" s="103"/>
      <c r="KJL3" s="103"/>
      <c r="KJM3" s="103"/>
      <c r="KJN3" s="103"/>
      <c r="KJO3" s="103"/>
      <c r="KJP3" s="103"/>
      <c r="KJQ3" s="103"/>
      <c r="KJR3" s="103"/>
      <c r="KJS3" s="103"/>
      <c r="KJT3" s="103"/>
      <c r="KJU3" s="103"/>
      <c r="KJV3" s="103"/>
      <c r="KJW3" s="103"/>
      <c r="KJX3" s="103"/>
      <c r="KJY3" s="103"/>
      <c r="KJZ3" s="103"/>
      <c r="KKA3" s="103"/>
      <c r="KKB3" s="103"/>
      <c r="KKC3" s="103"/>
      <c r="KKD3" s="103"/>
      <c r="KKE3" s="103"/>
      <c r="KKF3" s="103"/>
      <c r="KKG3" s="103"/>
      <c r="KKH3" s="103"/>
      <c r="KKI3" s="103"/>
      <c r="KKJ3" s="103"/>
      <c r="KKK3" s="103"/>
      <c r="KKL3" s="103"/>
      <c r="KKM3" s="103"/>
      <c r="KKN3" s="103"/>
      <c r="KKO3" s="103"/>
      <c r="KKP3" s="103"/>
      <c r="KKQ3" s="103"/>
      <c r="KKR3" s="103"/>
      <c r="KKS3" s="103"/>
      <c r="KKT3" s="103"/>
      <c r="KKU3" s="103"/>
      <c r="KKV3" s="103"/>
      <c r="KKW3" s="103"/>
      <c r="KKX3" s="103"/>
      <c r="KKY3" s="103"/>
      <c r="KKZ3" s="103"/>
      <c r="KLA3" s="103"/>
      <c r="KLB3" s="103"/>
      <c r="KLC3" s="103"/>
      <c r="KLD3" s="103"/>
      <c r="KLE3" s="103"/>
      <c r="KLF3" s="103"/>
      <c r="KLG3" s="103"/>
      <c r="KLH3" s="103"/>
      <c r="KLI3" s="103"/>
      <c r="KLJ3" s="103"/>
      <c r="KLK3" s="103"/>
      <c r="KLL3" s="103"/>
      <c r="KLM3" s="103"/>
      <c r="KLN3" s="103"/>
      <c r="KLO3" s="103"/>
      <c r="KLP3" s="103"/>
      <c r="KLQ3" s="103"/>
      <c r="KLR3" s="103"/>
      <c r="KLS3" s="103"/>
      <c r="KLT3" s="103"/>
      <c r="KLU3" s="103"/>
      <c r="KLV3" s="103"/>
      <c r="KLW3" s="103"/>
      <c r="KLX3" s="103"/>
      <c r="KLY3" s="103"/>
      <c r="KLZ3" s="103"/>
      <c r="KMA3" s="103"/>
      <c r="KMB3" s="103"/>
      <c r="KMC3" s="103"/>
      <c r="KMD3" s="103"/>
      <c r="KME3" s="103"/>
      <c r="KMF3" s="103"/>
      <c r="KMG3" s="103"/>
      <c r="KMH3" s="103"/>
      <c r="KMI3" s="103"/>
      <c r="KMJ3" s="103"/>
      <c r="KMK3" s="103"/>
      <c r="KML3" s="103"/>
      <c r="KMM3" s="103"/>
      <c r="KMN3" s="103"/>
      <c r="KMO3" s="103"/>
      <c r="KMP3" s="103"/>
      <c r="KMQ3" s="103"/>
      <c r="KMR3" s="103"/>
      <c r="KMS3" s="103"/>
      <c r="KMT3" s="103"/>
      <c r="KMU3" s="103"/>
      <c r="KMV3" s="103"/>
      <c r="KMW3" s="103"/>
      <c r="KMX3" s="103"/>
      <c r="KMY3" s="103"/>
      <c r="KMZ3" s="103"/>
      <c r="KNA3" s="103"/>
      <c r="KNB3" s="103"/>
      <c r="KNC3" s="103"/>
      <c r="KND3" s="103"/>
      <c r="KNE3" s="103"/>
      <c r="KNF3" s="103"/>
      <c r="KNG3" s="103"/>
      <c r="KNH3" s="103"/>
      <c r="KNI3" s="103"/>
      <c r="KNJ3" s="103"/>
      <c r="KNK3" s="103"/>
      <c r="KNL3" s="103"/>
      <c r="KNM3" s="103"/>
      <c r="KNN3" s="103"/>
      <c r="KNO3" s="103"/>
      <c r="KNP3" s="103"/>
      <c r="KNQ3" s="103"/>
      <c r="KNR3" s="103"/>
      <c r="KNS3" s="103"/>
      <c r="KNT3" s="103"/>
      <c r="KNU3" s="103"/>
      <c r="KNV3" s="103"/>
      <c r="KNW3" s="103"/>
      <c r="KNX3" s="103"/>
      <c r="KNY3" s="103"/>
      <c r="KNZ3" s="103"/>
      <c r="KOA3" s="103"/>
      <c r="KOB3" s="103"/>
      <c r="KOC3" s="103"/>
      <c r="KOD3" s="103"/>
      <c r="KOE3" s="103"/>
      <c r="KOF3" s="103"/>
      <c r="KOG3" s="103"/>
      <c r="KOH3" s="103"/>
      <c r="KOI3" s="103"/>
      <c r="KOJ3" s="103"/>
      <c r="KOK3" s="103"/>
      <c r="KOL3" s="103"/>
      <c r="KOM3" s="103"/>
      <c r="KON3" s="103"/>
      <c r="KOO3" s="103"/>
      <c r="KOP3" s="103"/>
      <c r="KOQ3" s="103"/>
      <c r="KOR3" s="103"/>
      <c r="KOS3" s="103"/>
      <c r="KOT3" s="103"/>
      <c r="KOU3" s="103"/>
      <c r="KOV3" s="103"/>
      <c r="KOW3" s="103"/>
      <c r="KOX3" s="103"/>
      <c r="KOY3" s="103"/>
      <c r="KOZ3" s="103"/>
      <c r="KPA3" s="103"/>
      <c r="KPB3" s="103"/>
      <c r="KPC3" s="103"/>
      <c r="KPD3" s="103"/>
      <c r="KPE3" s="103"/>
      <c r="KPF3" s="103"/>
      <c r="KPG3" s="103"/>
      <c r="KPH3" s="103"/>
      <c r="KPI3" s="103"/>
      <c r="KPJ3" s="103"/>
      <c r="KPK3" s="103"/>
      <c r="KPL3" s="103"/>
      <c r="KPM3" s="103"/>
      <c r="KPN3" s="103"/>
      <c r="KPO3" s="103"/>
      <c r="KPP3" s="103"/>
      <c r="KPQ3" s="103"/>
      <c r="KPR3" s="103"/>
      <c r="KPS3" s="103"/>
      <c r="KPT3" s="103"/>
      <c r="KPU3" s="103"/>
      <c r="KPV3" s="103"/>
      <c r="KPW3" s="103"/>
      <c r="KPX3" s="103"/>
      <c r="KPY3" s="103"/>
      <c r="KPZ3" s="103"/>
      <c r="KQA3" s="103"/>
      <c r="KQB3" s="103"/>
      <c r="KQC3" s="103"/>
      <c r="KQD3" s="103"/>
      <c r="KQE3" s="103"/>
      <c r="KQF3" s="103"/>
      <c r="KQG3" s="103"/>
      <c r="KQH3" s="103"/>
      <c r="KQI3" s="103"/>
      <c r="KQJ3" s="103"/>
      <c r="KQK3" s="103"/>
      <c r="KQL3" s="103"/>
      <c r="KQM3" s="103"/>
      <c r="KQN3" s="103"/>
      <c r="KQO3" s="103"/>
      <c r="KQP3" s="103"/>
      <c r="KQQ3" s="103"/>
      <c r="KQR3" s="103"/>
      <c r="KQS3" s="103"/>
      <c r="KQT3" s="103"/>
      <c r="KQU3" s="103"/>
      <c r="KQV3" s="103"/>
      <c r="KQW3" s="103"/>
      <c r="KQX3" s="103"/>
      <c r="KQY3" s="103"/>
      <c r="KQZ3" s="103"/>
      <c r="KRA3" s="103"/>
      <c r="KRB3" s="103"/>
      <c r="KRC3" s="103"/>
      <c r="KRD3" s="103"/>
      <c r="KRE3" s="103"/>
      <c r="KRF3" s="103"/>
      <c r="KRG3" s="103"/>
      <c r="KRH3" s="103"/>
      <c r="KRI3" s="103"/>
      <c r="KRJ3" s="103"/>
      <c r="KRK3" s="103"/>
      <c r="KRL3" s="103"/>
      <c r="KRM3" s="103"/>
      <c r="KRN3" s="103"/>
      <c r="KRO3" s="103"/>
      <c r="KRP3" s="103"/>
      <c r="KRQ3" s="103"/>
      <c r="KRR3" s="103"/>
      <c r="KRS3" s="103"/>
      <c r="KRT3" s="103"/>
      <c r="KRU3" s="103"/>
      <c r="KRV3" s="103"/>
      <c r="KRW3" s="103"/>
      <c r="KRX3" s="103"/>
      <c r="KRY3" s="103"/>
      <c r="KRZ3" s="103"/>
      <c r="KSA3" s="103"/>
      <c r="KSB3" s="103"/>
      <c r="KSC3" s="103"/>
      <c r="KSD3" s="103"/>
      <c r="KSE3" s="103"/>
      <c r="KSF3" s="103"/>
      <c r="KSG3" s="103"/>
      <c r="KSH3" s="103"/>
      <c r="KSI3" s="103"/>
      <c r="KSJ3" s="103"/>
      <c r="KSK3" s="103"/>
      <c r="KSL3" s="103"/>
      <c r="KSM3" s="103"/>
      <c r="KSN3" s="103"/>
      <c r="KSO3" s="103"/>
      <c r="KSP3" s="103"/>
      <c r="KSQ3" s="103"/>
      <c r="KSR3" s="103"/>
      <c r="KSS3" s="103"/>
      <c r="KST3" s="103"/>
      <c r="KSU3" s="103"/>
      <c r="KSV3" s="103"/>
      <c r="KSW3" s="103"/>
      <c r="KSX3" s="103"/>
      <c r="KSY3" s="103"/>
      <c r="KSZ3" s="103"/>
      <c r="KTA3" s="103"/>
      <c r="KTB3" s="103"/>
      <c r="KTC3" s="103"/>
      <c r="KTD3" s="103"/>
      <c r="KTE3" s="103"/>
      <c r="KTF3" s="103"/>
      <c r="KTG3" s="103"/>
      <c r="KTH3" s="103"/>
      <c r="KTI3" s="103"/>
      <c r="KTJ3" s="103"/>
      <c r="KTK3" s="103"/>
      <c r="KTL3" s="103"/>
      <c r="KTM3" s="103"/>
      <c r="KTN3" s="103"/>
      <c r="KTO3" s="103"/>
      <c r="KTP3" s="103"/>
      <c r="KTQ3" s="103"/>
      <c r="KTR3" s="103"/>
      <c r="KTS3" s="103"/>
      <c r="KTT3" s="103"/>
      <c r="KTU3" s="103"/>
      <c r="KTV3" s="103"/>
      <c r="KTW3" s="103"/>
      <c r="KTX3" s="103"/>
      <c r="KTY3" s="103"/>
      <c r="KTZ3" s="103"/>
      <c r="KUA3" s="103"/>
      <c r="KUB3" s="103"/>
      <c r="KUC3" s="103"/>
      <c r="KUD3" s="103"/>
      <c r="KUE3" s="103"/>
      <c r="KUF3" s="103"/>
      <c r="KUG3" s="103"/>
      <c r="KUH3" s="103"/>
      <c r="KUI3" s="103"/>
      <c r="KUJ3" s="103"/>
      <c r="KUK3" s="103"/>
      <c r="KUL3" s="103"/>
      <c r="KUM3" s="103"/>
      <c r="KUN3" s="103"/>
      <c r="KUO3" s="103"/>
      <c r="KUP3" s="103"/>
      <c r="KUQ3" s="103"/>
      <c r="KUR3" s="103"/>
      <c r="KUS3" s="103"/>
      <c r="KUT3" s="103"/>
      <c r="KUU3" s="103"/>
      <c r="KUV3" s="103"/>
      <c r="KUW3" s="103"/>
      <c r="KUX3" s="103"/>
      <c r="KUY3" s="103"/>
      <c r="KUZ3" s="103"/>
      <c r="KVA3" s="103"/>
      <c r="KVB3" s="103"/>
      <c r="KVC3" s="103"/>
      <c r="KVD3" s="103"/>
      <c r="KVE3" s="103"/>
      <c r="KVF3" s="103"/>
      <c r="KVG3" s="103"/>
      <c r="KVH3" s="103"/>
      <c r="KVI3" s="103"/>
      <c r="KVJ3" s="103"/>
      <c r="KVK3" s="103"/>
      <c r="KVL3" s="103"/>
      <c r="KVM3" s="103"/>
      <c r="KVN3" s="103"/>
      <c r="KVO3" s="103"/>
      <c r="KVP3" s="103"/>
      <c r="KVQ3" s="103"/>
      <c r="KVR3" s="103"/>
      <c r="KVS3" s="103"/>
      <c r="KVT3" s="103"/>
      <c r="KVU3" s="103"/>
      <c r="KVV3" s="103"/>
      <c r="KVW3" s="103"/>
      <c r="KVX3" s="103"/>
      <c r="KVY3" s="103"/>
      <c r="KVZ3" s="103"/>
      <c r="KWA3" s="103"/>
      <c r="KWB3" s="103"/>
      <c r="KWC3" s="103"/>
      <c r="KWD3" s="103"/>
      <c r="KWE3" s="103"/>
      <c r="KWF3" s="103"/>
      <c r="KWG3" s="103"/>
      <c r="KWH3" s="103"/>
      <c r="KWI3" s="103"/>
      <c r="KWJ3" s="103"/>
      <c r="KWK3" s="103"/>
      <c r="KWL3" s="103"/>
      <c r="KWM3" s="103"/>
      <c r="KWN3" s="103"/>
      <c r="KWO3" s="103"/>
      <c r="KWP3" s="103"/>
      <c r="KWQ3" s="103"/>
      <c r="KWR3" s="103"/>
      <c r="KWS3" s="103"/>
      <c r="KWT3" s="103"/>
      <c r="KWU3" s="103"/>
      <c r="KWV3" s="103"/>
      <c r="KWW3" s="103"/>
      <c r="KWX3" s="103"/>
      <c r="KWY3" s="103"/>
      <c r="KWZ3" s="103"/>
      <c r="KXA3" s="103"/>
      <c r="KXB3" s="103"/>
      <c r="KXC3" s="103"/>
      <c r="KXD3" s="103"/>
      <c r="KXE3" s="103"/>
      <c r="KXF3" s="103"/>
      <c r="KXG3" s="103"/>
      <c r="KXH3" s="103"/>
      <c r="KXI3" s="103"/>
      <c r="KXJ3" s="103"/>
      <c r="KXK3" s="103"/>
      <c r="KXL3" s="103"/>
      <c r="KXM3" s="103"/>
      <c r="KXN3" s="103"/>
      <c r="KXO3" s="103"/>
      <c r="KXP3" s="103"/>
      <c r="KXQ3" s="103"/>
      <c r="KXR3" s="103"/>
      <c r="KXS3" s="103"/>
      <c r="KXT3" s="103"/>
      <c r="KXU3" s="103"/>
      <c r="KXV3" s="103"/>
      <c r="KXW3" s="103"/>
      <c r="KXX3" s="103"/>
      <c r="KXY3" s="103"/>
      <c r="KXZ3" s="103"/>
      <c r="KYA3" s="103"/>
      <c r="KYB3" s="103"/>
      <c r="KYC3" s="103"/>
      <c r="KYD3" s="103"/>
      <c r="KYE3" s="103"/>
      <c r="KYF3" s="103"/>
      <c r="KYG3" s="103"/>
      <c r="KYH3" s="103"/>
      <c r="KYI3" s="103"/>
      <c r="KYJ3" s="103"/>
      <c r="KYK3" s="103"/>
      <c r="KYL3" s="103"/>
      <c r="KYM3" s="103"/>
      <c r="KYN3" s="103"/>
      <c r="KYO3" s="103"/>
      <c r="KYP3" s="103"/>
      <c r="KYQ3" s="103"/>
      <c r="KYR3" s="103"/>
      <c r="KYS3" s="103"/>
      <c r="KYT3" s="103"/>
      <c r="KYU3" s="103"/>
      <c r="KYV3" s="103"/>
      <c r="KYW3" s="103"/>
      <c r="KYX3" s="103"/>
      <c r="KYY3" s="103"/>
      <c r="KYZ3" s="103"/>
      <c r="KZA3" s="103"/>
      <c r="KZB3" s="103"/>
      <c r="KZC3" s="103"/>
      <c r="KZD3" s="103"/>
      <c r="KZE3" s="103"/>
      <c r="KZF3" s="103"/>
      <c r="KZG3" s="103"/>
      <c r="KZH3" s="103"/>
      <c r="KZI3" s="103"/>
      <c r="KZJ3" s="103"/>
      <c r="KZK3" s="103"/>
      <c r="KZL3" s="103"/>
      <c r="KZM3" s="103"/>
      <c r="KZN3" s="103"/>
      <c r="KZO3" s="103"/>
      <c r="KZP3" s="103"/>
      <c r="KZQ3" s="103"/>
      <c r="KZR3" s="103"/>
      <c r="KZS3" s="103"/>
      <c r="KZT3" s="103"/>
      <c r="KZU3" s="103"/>
      <c r="KZV3" s="103"/>
      <c r="KZW3" s="103"/>
      <c r="KZX3" s="103"/>
      <c r="KZY3" s="103"/>
      <c r="KZZ3" s="103"/>
      <c r="LAA3" s="103"/>
      <c r="LAB3" s="103"/>
      <c r="LAC3" s="103"/>
      <c r="LAD3" s="103"/>
      <c r="LAE3" s="103"/>
      <c r="LAF3" s="103"/>
      <c r="LAG3" s="103"/>
      <c r="LAH3" s="103"/>
      <c r="LAI3" s="103"/>
      <c r="LAJ3" s="103"/>
      <c r="LAK3" s="103"/>
      <c r="LAL3" s="103"/>
      <c r="LAM3" s="103"/>
      <c r="LAN3" s="103"/>
      <c r="LAO3" s="103"/>
      <c r="LAP3" s="103"/>
      <c r="LAQ3" s="103"/>
      <c r="LAR3" s="103"/>
      <c r="LAS3" s="103"/>
      <c r="LAT3" s="103"/>
      <c r="LAU3" s="103"/>
      <c r="LAV3" s="103"/>
      <c r="LAW3" s="103"/>
      <c r="LAX3" s="103"/>
      <c r="LAY3" s="103"/>
      <c r="LAZ3" s="103"/>
      <c r="LBA3" s="103"/>
      <c r="LBB3" s="103"/>
      <c r="LBC3" s="103"/>
      <c r="LBD3" s="103"/>
      <c r="LBE3" s="103"/>
      <c r="LBF3" s="103"/>
      <c r="LBG3" s="103"/>
      <c r="LBH3" s="103"/>
      <c r="LBI3" s="103"/>
      <c r="LBJ3" s="103"/>
      <c r="LBK3" s="103"/>
      <c r="LBL3" s="103"/>
      <c r="LBM3" s="103"/>
      <c r="LBN3" s="103"/>
      <c r="LBO3" s="103"/>
      <c r="LBP3" s="103"/>
      <c r="LBQ3" s="103"/>
      <c r="LBR3" s="103"/>
      <c r="LBS3" s="103"/>
      <c r="LBT3" s="103"/>
      <c r="LBU3" s="103"/>
      <c r="LBV3" s="103"/>
      <c r="LBW3" s="103"/>
      <c r="LBX3" s="103"/>
      <c r="LBY3" s="103"/>
      <c r="LBZ3" s="103"/>
      <c r="LCA3" s="103"/>
      <c r="LCB3" s="103"/>
      <c r="LCC3" s="103"/>
      <c r="LCD3" s="103"/>
      <c r="LCE3" s="103"/>
      <c r="LCF3" s="103"/>
      <c r="LCG3" s="103"/>
      <c r="LCH3" s="103"/>
      <c r="LCI3" s="103"/>
      <c r="LCJ3" s="103"/>
      <c r="LCK3" s="103"/>
      <c r="LCL3" s="103"/>
      <c r="LCM3" s="103"/>
      <c r="LCN3" s="103"/>
      <c r="LCO3" s="103"/>
      <c r="LCP3" s="103"/>
      <c r="LCQ3" s="103"/>
      <c r="LCR3" s="103"/>
      <c r="LCS3" s="103"/>
      <c r="LCT3" s="103"/>
      <c r="LCU3" s="103"/>
      <c r="LCV3" s="103"/>
      <c r="LCW3" s="103"/>
      <c r="LCX3" s="103"/>
      <c r="LCY3" s="103"/>
      <c r="LCZ3" s="103"/>
      <c r="LDA3" s="103"/>
      <c r="LDB3" s="103"/>
      <c r="LDC3" s="103"/>
      <c r="LDD3" s="103"/>
      <c r="LDE3" s="103"/>
      <c r="LDF3" s="103"/>
      <c r="LDG3" s="103"/>
      <c r="LDH3" s="103"/>
      <c r="LDI3" s="103"/>
      <c r="LDJ3" s="103"/>
      <c r="LDK3" s="103"/>
      <c r="LDL3" s="103"/>
      <c r="LDM3" s="103"/>
      <c r="LDN3" s="103"/>
      <c r="LDO3" s="103"/>
      <c r="LDP3" s="103"/>
      <c r="LDQ3" s="103"/>
      <c r="LDR3" s="103"/>
      <c r="LDS3" s="103"/>
      <c r="LDT3" s="103"/>
      <c r="LDU3" s="103"/>
      <c r="LDV3" s="103"/>
      <c r="LDW3" s="103"/>
      <c r="LDX3" s="103"/>
      <c r="LDY3" s="103"/>
      <c r="LDZ3" s="103"/>
      <c r="LEA3" s="103"/>
      <c r="LEB3" s="103"/>
      <c r="LEC3" s="103"/>
      <c r="LED3" s="103"/>
      <c r="LEE3" s="103"/>
      <c r="LEF3" s="103"/>
      <c r="LEG3" s="103"/>
      <c r="LEH3" s="103"/>
      <c r="LEI3" s="103"/>
      <c r="LEJ3" s="103"/>
      <c r="LEK3" s="103"/>
      <c r="LEL3" s="103"/>
      <c r="LEM3" s="103"/>
      <c r="LEN3" s="103"/>
      <c r="LEO3" s="103"/>
      <c r="LEP3" s="103"/>
      <c r="LEQ3" s="103"/>
      <c r="LER3" s="103"/>
      <c r="LES3" s="103"/>
      <c r="LET3" s="103"/>
      <c r="LEU3" s="103"/>
      <c r="LEV3" s="103"/>
      <c r="LEW3" s="103"/>
      <c r="LEX3" s="103"/>
      <c r="LEY3" s="103"/>
      <c r="LEZ3" s="103"/>
      <c r="LFA3" s="103"/>
      <c r="LFB3" s="103"/>
      <c r="LFC3" s="103"/>
      <c r="LFD3" s="103"/>
      <c r="LFE3" s="103"/>
      <c r="LFF3" s="103"/>
      <c r="LFG3" s="103"/>
      <c r="LFH3" s="103"/>
      <c r="LFI3" s="103"/>
      <c r="LFJ3" s="103"/>
      <c r="LFK3" s="103"/>
      <c r="LFL3" s="103"/>
      <c r="LFM3" s="103"/>
      <c r="LFN3" s="103"/>
      <c r="LFO3" s="103"/>
      <c r="LFP3" s="103"/>
      <c r="LFQ3" s="103"/>
      <c r="LFR3" s="103"/>
      <c r="LFS3" s="103"/>
      <c r="LFT3" s="103"/>
      <c r="LFU3" s="103"/>
      <c r="LFV3" s="103"/>
      <c r="LFW3" s="103"/>
      <c r="LFX3" s="103"/>
      <c r="LFY3" s="103"/>
      <c r="LFZ3" s="103"/>
      <c r="LGA3" s="103"/>
      <c r="LGB3" s="103"/>
      <c r="LGC3" s="103"/>
      <c r="LGD3" s="103"/>
      <c r="LGE3" s="103"/>
      <c r="LGF3" s="103"/>
      <c r="LGG3" s="103"/>
      <c r="LGH3" s="103"/>
      <c r="LGI3" s="103"/>
      <c r="LGJ3" s="103"/>
      <c r="LGK3" s="103"/>
      <c r="LGL3" s="103"/>
      <c r="LGM3" s="103"/>
      <c r="LGN3" s="103"/>
      <c r="LGO3" s="103"/>
      <c r="LGP3" s="103"/>
      <c r="LGQ3" s="103"/>
      <c r="LGR3" s="103"/>
      <c r="LGS3" s="103"/>
      <c r="LGT3" s="103"/>
      <c r="LGU3" s="103"/>
      <c r="LGV3" s="103"/>
      <c r="LGW3" s="103"/>
      <c r="LGX3" s="103"/>
      <c r="LGY3" s="103"/>
      <c r="LGZ3" s="103"/>
      <c r="LHA3" s="103"/>
      <c r="LHB3" s="103"/>
      <c r="LHC3" s="103"/>
      <c r="LHD3" s="103"/>
      <c r="LHE3" s="103"/>
      <c r="LHF3" s="103"/>
      <c r="LHG3" s="103"/>
      <c r="LHH3" s="103"/>
      <c r="LHI3" s="103"/>
      <c r="LHJ3" s="103"/>
      <c r="LHK3" s="103"/>
      <c r="LHL3" s="103"/>
      <c r="LHM3" s="103"/>
      <c r="LHN3" s="103"/>
      <c r="LHO3" s="103"/>
      <c r="LHP3" s="103"/>
      <c r="LHQ3" s="103"/>
      <c r="LHR3" s="103"/>
      <c r="LHS3" s="103"/>
      <c r="LHT3" s="103"/>
      <c r="LHU3" s="103"/>
      <c r="LHV3" s="103"/>
      <c r="LHW3" s="103"/>
      <c r="LHX3" s="103"/>
      <c r="LHY3" s="103"/>
      <c r="LHZ3" s="103"/>
      <c r="LIA3" s="103"/>
      <c r="LIB3" s="103"/>
      <c r="LIC3" s="103"/>
      <c r="LID3" s="103"/>
      <c r="LIE3" s="103"/>
      <c r="LIF3" s="103"/>
      <c r="LIG3" s="103"/>
      <c r="LIH3" s="103"/>
      <c r="LII3" s="103"/>
      <c r="LIJ3" s="103"/>
      <c r="LIK3" s="103"/>
      <c r="LIL3" s="103"/>
      <c r="LIM3" s="103"/>
      <c r="LIN3" s="103"/>
      <c r="LIO3" s="103"/>
      <c r="LIP3" s="103"/>
      <c r="LIQ3" s="103"/>
      <c r="LIR3" s="103"/>
      <c r="LIS3" s="103"/>
      <c r="LIT3" s="103"/>
      <c r="LIU3" s="103"/>
      <c r="LIV3" s="103"/>
      <c r="LIW3" s="103"/>
      <c r="LIX3" s="103"/>
      <c r="LIY3" s="103"/>
      <c r="LIZ3" s="103"/>
      <c r="LJA3" s="103"/>
      <c r="LJB3" s="103"/>
      <c r="LJC3" s="103"/>
      <c r="LJD3" s="103"/>
      <c r="LJE3" s="103"/>
      <c r="LJF3" s="103"/>
      <c r="LJG3" s="103"/>
      <c r="LJH3" s="103"/>
      <c r="LJI3" s="103"/>
      <c r="LJJ3" s="103"/>
      <c r="LJK3" s="103"/>
      <c r="LJL3" s="103"/>
      <c r="LJM3" s="103"/>
      <c r="LJN3" s="103"/>
      <c r="LJO3" s="103"/>
      <c r="LJP3" s="103"/>
      <c r="LJQ3" s="103"/>
      <c r="LJR3" s="103"/>
      <c r="LJS3" s="103"/>
      <c r="LJT3" s="103"/>
      <c r="LJU3" s="103"/>
      <c r="LJV3" s="103"/>
      <c r="LJW3" s="103"/>
      <c r="LJX3" s="103"/>
      <c r="LJY3" s="103"/>
      <c r="LJZ3" s="103"/>
      <c r="LKA3" s="103"/>
      <c r="LKB3" s="103"/>
      <c r="LKC3" s="103"/>
      <c r="LKD3" s="103"/>
      <c r="LKE3" s="103"/>
      <c r="LKF3" s="103"/>
      <c r="LKG3" s="103"/>
      <c r="LKH3" s="103"/>
      <c r="LKI3" s="103"/>
      <c r="LKJ3" s="103"/>
      <c r="LKK3" s="103"/>
      <c r="LKL3" s="103"/>
      <c r="LKM3" s="103"/>
      <c r="LKN3" s="103"/>
      <c r="LKO3" s="103"/>
      <c r="LKP3" s="103"/>
      <c r="LKQ3" s="103"/>
      <c r="LKR3" s="103"/>
      <c r="LKS3" s="103"/>
      <c r="LKT3" s="103"/>
      <c r="LKU3" s="103"/>
      <c r="LKV3" s="103"/>
      <c r="LKW3" s="103"/>
      <c r="LKX3" s="103"/>
      <c r="LKY3" s="103"/>
      <c r="LKZ3" s="103"/>
      <c r="LLA3" s="103"/>
      <c r="LLB3" s="103"/>
      <c r="LLC3" s="103"/>
      <c r="LLD3" s="103"/>
      <c r="LLE3" s="103"/>
      <c r="LLF3" s="103"/>
      <c r="LLG3" s="103"/>
      <c r="LLH3" s="103"/>
      <c r="LLI3" s="103"/>
      <c r="LLJ3" s="103"/>
      <c r="LLK3" s="103"/>
      <c r="LLL3" s="103"/>
      <c r="LLM3" s="103"/>
      <c r="LLN3" s="103"/>
      <c r="LLO3" s="103"/>
      <c r="LLP3" s="103"/>
      <c r="LLQ3" s="103"/>
      <c r="LLR3" s="103"/>
      <c r="LLS3" s="103"/>
      <c r="LLT3" s="103"/>
      <c r="LLU3" s="103"/>
      <c r="LLV3" s="103"/>
      <c r="LLW3" s="103"/>
      <c r="LLX3" s="103"/>
      <c r="LLY3" s="103"/>
      <c r="LLZ3" s="103"/>
      <c r="LMA3" s="103"/>
      <c r="LMB3" s="103"/>
      <c r="LMC3" s="103"/>
      <c r="LMD3" s="103"/>
      <c r="LME3" s="103"/>
      <c r="LMF3" s="103"/>
      <c r="LMG3" s="103"/>
      <c r="LMH3" s="103"/>
      <c r="LMI3" s="103"/>
      <c r="LMJ3" s="103"/>
      <c r="LMK3" s="103"/>
      <c r="LML3" s="103"/>
      <c r="LMM3" s="103"/>
      <c r="LMN3" s="103"/>
      <c r="LMO3" s="103"/>
      <c r="LMP3" s="103"/>
      <c r="LMQ3" s="103"/>
      <c r="LMR3" s="103"/>
      <c r="LMS3" s="103"/>
      <c r="LMT3" s="103"/>
      <c r="LMU3" s="103"/>
      <c r="LMV3" s="103"/>
      <c r="LMW3" s="103"/>
      <c r="LMX3" s="103"/>
      <c r="LMY3" s="103"/>
      <c r="LMZ3" s="103"/>
      <c r="LNA3" s="103"/>
      <c r="LNB3" s="103"/>
      <c r="LNC3" s="103"/>
      <c r="LND3" s="103"/>
      <c r="LNE3" s="103"/>
      <c r="LNF3" s="103"/>
      <c r="LNG3" s="103"/>
      <c r="LNH3" s="103"/>
      <c r="LNI3" s="103"/>
      <c r="LNJ3" s="103"/>
      <c r="LNK3" s="103"/>
      <c r="LNL3" s="103"/>
      <c r="LNM3" s="103"/>
      <c r="LNN3" s="103"/>
      <c r="LNO3" s="103"/>
      <c r="LNP3" s="103"/>
      <c r="LNQ3" s="103"/>
      <c r="LNR3" s="103"/>
      <c r="LNS3" s="103"/>
      <c r="LNT3" s="103"/>
      <c r="LNU3" s="103"/>
      <c r="LNV3" s="103"/>
      <c r="LNW3" s="103"/>
      <c r="LNX3" s="103"/>
      <c r="LNY3" s="103"/>
      <c r="LNZ3" s="103"/>
      <c r="LOA3" s="103"/>
      <c r="LOB3" s="103"/>
      <c r="LOC3" s="103"/>
      <c r="LOD3" s="103"/>
      <c r="LOE3" s="103"/>
      <c r="LOF3" s="103"/>
      <c r="LOG3" s="103"/>
      <c r="LOH3" s="103"/>
      <c r="LOI3" s="103"/>
      <c r="LOJ3" s="103"/>
      <c r="LOK3" s="103"/>
      <c r="LOL3" s="103"/>
      <c r="LOM3" s="103"/>
      <c r="LON3" s="103"/>
      <c r="LOO3" s="103"/>
      <c r="LOP3" s="103"/>
      <c r="LOQ3" s="103"/>
      <c r="LOR3" s="103"/>
      <c r="LOS3" s="103"/>
      <c r="LOT3" s="103"/>
      <c r="LOU3" s="103"/>
      <c r="LOV3" s="103"/>
      <c r="LOW3" s="103"/>
      <c r="LOX3" s="103"/>
      <c r="LOY3" s="103"/>
      <c r="LOZ3" s="103"/>
      <c r="LPA3" s="103"/>
      <c r="LPB3" s="103"/>
      <c r="LPC3" s="103"/>
      <c r="LPD3" s="103"/>
      <c r="LPE3" s="103"/>
      <c r="LPF3" s="103"/>
      <c r="LPG3" s="103"/>
      <c r="LPH3" s="103"/>
      <c r="LPI3" s="103"/>
      <c r="LPJ3" s="103"/>
      <c r="LPK3" s="103"/>
      <c r="LPL3" s="103"/>
      <c r="LPM3" s="103"/>
      <c r="LPN3" s="103"/>
      <c r="LPO3" s="103"/>
      <c r="LPP3" s="103"/>
      <c r="LPQ3" s="103"/>
      <c r="LPR3" s="103"/>
      <c r="LPS3" s="103"/>
      <c r="LPT3" s="103"/>
      <c r="LPU3" s="103"/>
      <c r="LPV3" s="103"/>
      <c r="LPW3" s="103"/>
      <c r="LPX3" s="103"/>
      <c r="LPY3" s="103"/>
      <c r="LPZ3" s="103"/>
      <c r="LQA3" s="103"/>
      <c r="LQB3" s="103"/>
      <c r="LQC3" s="103"/>
      <c r="LQD3" s="103"/>
      <c r="LQE3" s="103"/>
      <c r="LQF3" s="103"/>
      <c r="LQG3" s="103"/>
      <c r="LQH3" s="103"/>
      <c r="LQI3" s="103"/>
      <c r="LQJ3" s="103"/>
      <c r="LQK3" s="103"/>
      <c r="LQL3" s="103"/>
      <c r="LQM3" s="103"/>
      <c r="LQN3" s="103"/>
      <c r="LQO3" s="103"/>
      <c r="LQP3" s="103"/>
      <c r="LQQ3" s="103"/>
      <c r="LQR3" s="103"/>
      <c r="LQS3" s="103"/>
      <c r="LQT3" s="103"/>
      <c r="LQU3" s="103"/>
      <c r="LQV3" s="103"/>
      <c r="LQW3" s="103"/>
      <c r="LQX3" s="103"/>
      <c r="LQY3" s="103"/>
      <c r="LQZ3" s="103"/>
      <c r="LRA3" s="103"/>
      <c r="LRB3" s="103"/>
      <c r="LRC3" s="103"/>
      <c r="LRD3" s="103"/>
      <c r="LRE3" s="103"/>
      <c r="LRF3" s="103"/>
      <c r="LRG3" s="103"/>
      <c r="LRH3" s="103"/>
      <c r="LRI3" s="103"/>
      <c r="LRJ3" s="103"/>
      <c r="LRK3" s="103"/>
      <c r="LRL3" s="103"/>
      <c r="LRM3" s="103"/>
      <c r="LRN3" s="103"/>
      <c r="LRO3" s="103"/>
      <c r="LRP3" s="103"/>
      <c r="LRQ3" s="103"/>
      <c r="LRR3" s="103"/>
      <c r="LRS3" s="103"/>
      <c r="LRT3" s="103"/>
      <c r="LRU3" s="103"/>
      <c r="LRV3" s="103"/>
      <c r="LRW3" s="103"/>
      <c r="LRX3" s="103"/>
      <c r="LRY3" s="103"/>
      <c r="LRZ3" s="103"/>
      <c r="LSA3" s="103"/>
      <c r="LSB3" s="103"/>
      <c r="LSC3" s="103"/>
      <c r="LSD3" s="103"/>
      <c r="LSE3" s="103"/>
      <c r="LSF3" s="103"/>
      <c r="LSG3" s="103"/>
      <c r="LSH3" s="103"/>
      <c r="LSI3" s="103"/>
      <c r="LSJ3" s="103"/>
      <c r="LSK3" s="103"/>
      <c r="LSL3" s="103"/>
      <c r="LSM3" s="103"/>
      <c r="LSN3" s="103"/>
      <c r="LSO3" s="103"/>
      <c r="LSP3" s="103"/>
      <c r="LSQ3" s="103"/>
      <c r="LSR3" s="103"/>
      <c r="LSS3" s="103"/>
      <c r="LST3" s="103"/>
      <c r="LSU3" s="103"/>
      <c r="LSV3" s="103"/>
      <c r="LSW3" s="103"/>
      <c r="LSX3" s="103"/>
      <c r="LSY3" s="103"/>
      <c r="LSZ3" s="103"/>
      <c r="LTA3" s="103"/>
      <c r="LTB3" s="103"/>
      <c r="LTC3" s="103"/>
      <c r="LTD3" s="103"/>
      <c r="LTE3" s="103"/>
      <c r="LTF3" s="103"/>
      <c r="LTG3" s="103"/>
      <c r="LTH3" s="103"/>
      <c r="LTI3" s="103"/>
      <c r="LTJ3" s="103"/>
      <c r="LTK3" s="103"/>
      <c r="LTL3" s="103"/>
      <c r="LTM3" s="103"/>
      <c r="LTN3" s="103"/>
      <c r="LTO3" s="103"/>
      <c r="LTP3" s="103"/>
      <c r="LTQ3" s="103"/>
      <c r="LTR3" s="103"/>
      <c r="LTS3" s="103"/>
      <c r="LTT3" s="103"/>
      <c r="LTU3" s="103"/>
      <c r="LTV3" s="103"/>
      <c r="LTW3" s="103"/>
      <c r="LTX3" s="103"/>
      <c r="LTY3" s="103"/>
      <c r="LTZ3" s="103"/>
      <c r="LUA3" s="103"/>
      <c r="LUB3" s="103"/>
      <c r="LUC3" s="103"/>
      <c r="LUD3" s="103"/>
      <c r="LUE3" s="103"/>
      <c r="LUF3" s="103"/>
      <c r="LUG3" s="103"/>
      <c r="LUH3" s="103"/>
      <c r="LUI3" s="103"/>
      <c r="LUJ3" s="103"/>
      <c r="LUK3" s="103"/>
      <c r="LUL3" s="103"/>
      <c r="LUM3" s="103"/>
      <c r="LUN3" s="103"/>
      <c r="LUO3" s="103"/>
      <c r="LUP3" s="103"/>
      <c r="LUQ3" s="103"/>
      <c r="LUR3" s="103"/>
      <c r="LUS3" s="103"/>
      <c r="LUT3" s="103"/>
      <c r="LUU3" s="103"/>
      <c r="LUV3" s="103"/>
      <c r="LUW3" s="103"/>
      <c r="LUX3" s="103"/>
      <c r="LUY3" s="103"/>
      <c r="LUZ3" s="103"/>
      <c r="LVA3" s="103"/>
      <c r="LVB3" s="103"/>
      <c r="LVC3" s="103"/>
      <c r="LVD3" s="103"/>
      <c r="LVE3" s="103"/>
      <c r="LVF3" s="103"/>
      <c r="LVG3" s="103"/>
      <c r="LVH3" s="103"/>
      <c r="LVI3" s="103"/>
      <c r="LVJ3" s="103"/>
      <c r="LVK3" s="103"/>
      <c r="LVL3" s="103"/>
      <c r="LVM3" s="103"/>
      <c r="LVN3" s="103"/>
      <c r="LVO3" s="103"/>
      <c r="LVP3" s="103"/>
      <c r="LVQ3" s="103"/>
      <c r="LVR3" s="103"/>
      <c r="LVS3" s="103"/>
      <c r="LVT3" s="103"/>
      <c r="LVU3" s="103"/>
      <c r="LVV3" s="103"/>
      <c r="LVW3" s="103"/>
      <c r="LVX3" s="103"/>
      <c r="LVY3" s="103"/>
      <c r="LVZ3" s="103"/>
      <c r="LWA3" s="103"/>
      <c r="LWB3" s="103"/>
      <c r="LWC3" s="103"/>
      <c r="LWD3" s="103"/>
      <c r="LWE3" s="103"/>
      <c r="LWF3" s="103"/>
      <c r="LWG3" s="103"/>
      <c r="LWH3" s="103"/>
      <c r="LWI3" s="103"/>
      <c r="LWJ3" s="103"/>
      <c r="LWK3" s="103"/>
      <c r="LWL3" s="103"/>
      <c r="LWM3" s="103"/>
      <c r="LWN3" s="103"/>
      <c r="LWO3" s="103"/>
      <c r="LWP3" s="103"/>
      <c r="LWQ3" s="103"/>
      <c r="LWR3" s="103"/>
      <c r="LWS3" s="103"/>
      <c r="LWT3" s="103"/>
      <c r="LWU3" s="103"/>
      <c r="LWV3" s="103"/>
      <c r="LWW3" s="103"/>
      <c r="LWX3" s="103"/>
      <c r="LWY3" s="103"/>
      <c r="LWZ3" s="103"/>
      <c r="LXA3" s="103"/>
      <c r="LXB3" s="103"/>
      <c r="LXC3" s="103"/>
      <c r="LXD3" s="103"/>
      <c r="LXE3" s="103"/>
      <c r="LXF3" s="103"/>
      <c r="LXG3" s="103"/>
      <c r="LXH3" s="103"/>
      <c r="LXI3" s="103"/>
      <c r="LXJ3" s="103"/>
      <c r="LXK3" s="103"/>
      <c r="LXL3" s="103"/>
      <c r="LXM3" s="103"/>
      <c r="LXN3" s="103"/>
      <c r="LXO3" s="103"/>
      <c r="LXP3" s="103"/>
      <c r="LXQ3" s="103"/>
      <c r="LXR3" s="103"/>
      <c r="LXS3" s="103"/>
      <c r="LXT3" s="103"/>
      <c r="LXU3" s="103"/>
      <c r="LXV3" s="103"/>
      <c r="LXW3" s="103"/>
      <c r="LXX3" s="103"/>
      <c r="LXY3" s="103"/>
      <c r="LXZ3" s="103"/>
      <c r="LYA3" s="103"/>
      <c r="LYB3" s="103"/>
      <c r="LYC3" s="103"/>
      <c r="LYD3" s="103"/>
      <c r="LYE3" s="103"/>
      <c r="LYF3" s="103"/>
      <c r="LYG3" s="103"/>
      <c r="LYH3" s="103"/>
      <c r="LYI3" s="103"/>
      <c r="LYJ3" s="103"/>
      <c r="LYK3" s="103"/>
      <c r="LYL3" s="103"/>
      <c r="LYM3" s="103"/>
      <c r="LYN3" s="103"/>
      <c r="LYO3" s="103"/>
      <c r="LYP3" s="103"/>
      <c r="LYQ3" s="103"/>
      <c r="LYR3" s="103"/>
      <c r="LYS3" s="103"/>
      <c r="LYT3" s="103"/>
      <c r="LYU3" s="103"/>
      <c r="LYV3" s="103"/>
      <c r="LYW3" s="103"/>
      <c r="LYX3" s="103"/>
      <c r="LYY3" s="103"/>
      <c r="LYZ3" s="103"/>
      <c r="LZA3" s="103"/>
      <c r="LZB3" s="103"/>
      <c r="LZC3" s="103"/>
      <c r="LZD3" s="103"/>
      <c r="LZE3" s="103"/>
      <c r="LZF3" s="103"/>
      <c r="LZG3" s="103"/>
      <c r="LZH3" s="103"/>
      <c r="LZI3" s="103"/>
      <c r="LZJ3" s="103"/>
      <c r="LZK3" s="103"/>
      <c r="LZL3" s="103"/>
      <c r="LZM3" s="103"/>
      <c r="LZN3" s="103"/>
      <c r="LZO3" s="103"/>
      <c r="LZP3" s="103"/>
      <c r="LZQ3" s="103"/>
      <c r="LZR3" s="103"/>
      <c r="LZS3" s="103"/>
      <c r="LZT3" s="103"/>
      <c r="LZU3" s="103"/>
      <c r="LZV3" s="103"/>
      <c r="LZW3" s="103"/>
      <c r="LZX3" s="103"/>
      <c r="LZY3" s="103"/>
      <c r="LZZ3" s="103"/>
      <c r="MAA3" s="103"/>
      <c r="MAB3" s="103"/>
      <c r="MAC3" s="103"/>
      <c r="MAD3" s="103"/>
      <c r="MAE3" s="103"/>
      <c r="MAF3" s="103"/>
      <c r="MAG3" s="103"/>
      <c r="MAH3" s="103"/>
      <c r="MAI3" s="103"/>
      <c r="MAJ3" s="103"/>
      <c r="MAK3" s="103"/>
      <c r="MAL3" s="103"/>
      <c r="MAM3" s="103"/>
      <c r="MAN3" s="103"/>
      <c r="MAO3" s="103"/>
      <c r="MAP3" s="103"/>
      <c r="MAQ3" s="103"/>
      <c r="MAR3" s="103"/>
      <c r="MAS3" s="103"/>
      <c r="MAT3" s="103"/>
      <c r="MAU3" s="103"/>
      <c r="MAV3" s="103"/>
      <c r="MAW3" s="103"/>
      <c r="MAX3" s="103"/>
      <c r="MAY3" s="103"/>
      <c r="MAZ3" s="103"/>
      <c r="MBA3" s="103"/>
      <c r="MBB3" s="103"/>
      <c r="MBC3" s="103"/>
      <c r="MBD3" s="103"/>
      <c r="MBE3" s="103"/>
      <c r="MBF3" s="103"/>
      <c r="MBG3" s="103"/>
      <c r="MBH3" s="103"/>
      <c r="MBI3" s="103"/>
      <c r="MBJ3" s="103"/>
      <c r="MBK3" s="103"/>
      <c r="MBL3" s="103"/>
      <c r="MBM3" s="103"/>
      <c r="MBN3" s="103"/>
      <c r="MBO3" s="103"/>
      <c r="MBP3" s="103"/>
      <c r="MBQ3" s="103"/>
      <c r="MBR3" s="103"/>
      <c r="MBS3" s="103"/>
      <c r="MBT3" s="103"/>
      <c r="MBU3" s="103"/>
      <c r="MBV3" s="103"/>
      <c r="MBW3" s="103"/>
      <c r="MBX3" s="103"/>
      <c r="MBY3" s="103"/>
      <c r="MBZ3" s="103"/>
      <c r="MCA3" s="103"/>
      <c r="MCB3" s="103"/>
      <c r="MCC3" s="103"/>
      <c r="MCD3" s="103"/>
      <c r="MCE3" s="103"/>
      <c r="MCF3" s="103"/>
      <c r="MCG3" s="103"/>
      <c r="MCH3" s="103"/>
      <c r="MCI3" s="103"/>
      <c r="MCJ3" s="103"/>
      <c r="MCK3" s="103"/>
      <c r="MCL3" s="103"/>
      <c r="MCM3" s="103"/>
      <c r="MCN3" s="103"/>
      <c r="MCO3" s="103"/>
      <c r="MCP3" s="103"/>
      <c r="MCQ3" s="103"/>
      <c r="MCR3" s="103"/>
      <c r="MCS3" s="103"/>
      <c r="MCT3" s="103"/>
      <c r="MCU3" s="103"/>
      <c r="MCV3" s="103"/>
      <c r="MCW3" s="103"/>
      <c r="MCX3" s="103"/>
      <c r="MCY3" s="103"/>
      <c r="MCZ3" s="103"/>
      <c r="MDA3" s="103"/>
      <c r="MDB3" s="103"/>
      <c r="MDC3" s="103"/>
      <c r="MDD3" s="103"/>
      <c r="MDE3" s="103"/>
      <c r="MDF3" s="103"/>
      <c r="MDG3" s="103"/>
      <c r="MDH3" s="103"/>
      <c r="MDI3" s="103"/>
      <c r="MDJ3" s="103"/>
      <c r="MDK3" s="103"/>
      <c r="MDL3" s="103"/>
      <c r="MDM3" s="103"/>
      <c r="MDN3" s="103"/>
      <c r="MDO3" s="103"/>
      <c r="MDP3" s="103"/>
      <c r="MDQ3" s="103"/>
      <c r="MDR3" s="103"/>
      <c r="MDS3" s="103"/>
      <c r="MDT3" s="103"/>
      <c r="MDU3" s="103"/>
      <c r="MDV3" s="103"/>
      <c r="MDW3" s="103"/>
      <c r="MDX3" s="103"/>
      <c r="MDY3" s="103"/>
      <c r="MDZ3" s="103"/>
      <c r="MEA3" s="103"/>
      <c r="MEB3" s="103"/>
      <c r="MEC3" s="103"/>
      <c r="MED3" s="103"/>
      <c r="MEE3" s="103"/>
      <c r="MEF3" s="103"/>
      <c r="MEG3" s="103"/>
      <c r="MEH3" s="103"/>
      <c r="MEI3" s="103"/>
      <c r="MEJ3" s="103"/>
      <c r="MEK3" s="103"/>
      <c r="MEL3" s="103"/>
      <c r="MEM3" s="103"/>
      <c r="MEN3" s="103"/>
      <c r="MEO3" s="103"/>
      <c r="MEP3" s="103"/>
      <c r="MEQ3" s="103"/>
      <c r="MER3" s="103"/>
      <c r="MES3" s="103"/>
      <c r="MET3" s="103"/>
      <c r="MEU3" s="103"/>
      <c r="MEV3" s="103"/>
      <c r="MEW3" s="103"/>
      <c r="MEX3" s="103"/>
      <c r="MEY3" s="103"/>
      <c r="MEZ3" s="103"/>
      <c r="MFA3" s="103"/>
      <c r="MFB3" s="103"/>
      <c r="MFC3" s="103"/>
      <c r="MFD3" s="103"/>
      <c r="MFE3" s="103"/>
      <c r="MFF3" s="103"/>
      <c r="MFG3" s="103"/>
      <c r="MFH3" s="103"/>
      <c r="MFI3" s="103"/>
      <c r="MFJ3" s="103"/>
      <c r="MFK3" s="103"/>
      <c r="MFL3" s="103"/>
      <c r="MFM3" s="103"/>
      <c r="MFN3" s="103"/>
      <c r="MFO3" s="103"/>
      <c r="MFP3" s="103"/>
      <c r="MFQ3" s="103"/>
      <c r="MFR3" s="103"/>
      <c r="MFS3" s="103"/>
      <c r="MFT3" s="103"/>
      <c r="MFU3" s="103"/>
      <c r="MFV3" s="103"/>
      <c r="MFW3" s="103"/>
      <c r="MFX3" s="103"/>
      <c r="MFY3" s="103"/>
      <c r="MFZ3" s="103"/>
      <c r="MGA3" s="103"/>
      <c r="MGB3" s="103"/>
      <c r="MGC3" s="103"/>
      <c r="MGD3" s="103"/>
      <c r="MGE3" s="103"/>
      <c r="MGF3" s="103"/>
      <c r="MGG3" s="103"/>
      <c r="MGH3" s="103"/>
      <c r="MGI3" s="103"/>
      <c r="MGJ3" s="103"/>
      <c r="MGK3" s="103"/>
      <c r="MGL3" s="103"/>
      <c r="MGM3" s="103"/>
      <c r="MGN3" s="103"/>
      <c r="MGO3" s="103"/>
      <c r="MGP3" s="103"/>
      <c r="MGQ3" s="103"/>
      <c r="MGR3" s="103"/>
      <c r="MGS3" s="103"/>
      <c r="MGT3" s="103"/>
      <c r="MGU3" s="103"/>
      <c r="MGV3" s="103"/>
      <c r="MGW3" s="103"/>
      <c r="MGX3" s="103"/>
      <c r="MGY3" s="103"/>
      <c r="MGZ3" s="103"/>
      <c r="MHA3" s="103"/>
      <c r="MHB3" s="103"/>
      <c r="MHC3" s="103"/>
      <c r="MHD3" s="103"/>
      <c r="MHE3" s="103"/>
      <c r="MHF3" s="103"/>
      <c r="MHG3" s="103"/>
      <c r="MHH3" s="103"/>
      <c r="MHI3" s="103"/>
      <c r="MHJ3" s="103"/>
      <c r="MHK3" s="103"/>
      <c r="MHL3" s="103"/>
      <c r="MHM3" s="103"/>
      <c r="MHN3" s="103"/>
      <c r="MHO3" s="103"/>
      <c r="MHP3" s="103"/>
      <c r="MHQ3" s="103"/>
      <c r="MHR3" s="103"/>
      <c r="MHS3" s="103"/>
      <c r="MHT3" s="103"/>
      <c r="MHU3" s="103"/>
      <c r="MHV3" s="103"/>
      <c r="MHW3" s="103"/>
      <c r="MHX3" s="103"/>
      <c r="MHY3" s="103"/>
      <c r="MHZ3" s="103"/>
      <c r="MIA3" s="103"/>
      <c r="MIB3" s="103"/>
      <c r="MIC3" s="103"/>
      <c r="MID3" s="103"/>
      <c r="MIE3" s="103"/>
      <c r="MIF3" s="103"/>
      <c r="MIG3" s="103"/>
      <c r="MIH3" s="103"/>
      <c r="MII3" s="103"/>
      <c r="MIJ3" s="103"/>
      <c r="MIK3" s="103"/>
      <c r="MIL3" s="103"/>
      <c r="MIM3" s="103"/>
      <c r="MIN3" s="103"/>
      <c r="MIO3" s="103"/>
      <c r="MIP3" s="103"/>
      <c r="MIQ3" s="103"/>
      <c r="MIR3" s="103"/>
      <c r="MIS3" s="103"/>
      <c r="MIT3" s="103"/>
      <c r="MIU3" s="103"/>
      <c r="MIV3" s="103"/>
      <c r="MIW3" s="103"/>
      <c r="MIX3" s="103"/>
      <c r="MIY3" s="103"/>
      <c r="MIZ3" s="103"/>
      <c r="MJA3" s="103"/>
      <c r="MJB3" s="103"/>
      <c r="MJC3" s="103"/>
      <c r="MJD3" s="103"/>
      <c r="MJE3" s="103"/>
      <c r="MJF3" s="103"/>
      <c r="MJG3" s="103"/>
      <c r="MJH3" s="103"/>
      <c r="MJI3" s="103"/>
      <c r="MJJ3" s="103"/>
      <c r="MJK3" s="103"/>
      <c r="MJL3" s="103"/>
      <c r="MJM3" s="103"/>
      <c r="MJN3" s="103"/>
      <c r="MJO3" s="103"/>
      <c r="MJP3" s="103"/>
      <c r="MJQ3" s="103"/>
      <c r="MJR3" s="103"/>
      <c r="MJS3" s="103"/>
      <c r="MJT3" s="103"/>
      <c r="MJU3" s="103"/>
      <c r="MJV3" s="103"/>
      <c r="MJW3" s="103"/>
      <c r="MJX3" s="103"/>
      <c r="MJY3" s="103"/>
      <c r="MJZ3" s="103"/>
      <c r="MKA3" s="103"/>
      <c r="MKB3" s="103"/>
      <c r="MKC3" s="103"/>
      <c r="MKD3" s="103"/>
      <c r="MKE3" s="103"/>
      <c r="MKF3" s="103"/>
      <c r="MKG3" s="103"/>
      <c r="MKH3" s="103"/>
      <c r="MKI3" s="103"/>
      <c r="MKJ3" s="103"/>
      <c r="MKK3" s="103"/>
      <c r="MKL3" s="103"/>
      <c r="MKM3" s="103"/>
      <c r="MKN3" s="103"/>
      <c r="MKO3" s="103"/>
      <c r="MKP3" s="103"/>
      <c r="MKQ3" s="103"/>
      <c r="MKR3" s="103"/>
      <c r="MKS3" s="103"/>
      <c r="MKT3" s="103"/>
      <c r="MKU3" s="103"/>
      <c r="MKV3" s="103"/>
      <c r="MKW3" s="103"/>
      <c r="MKX3" s="103"/>
      <c r="MKY3" s="103"/>
      <c r="MKZ3" s="103"/>
      <c r="MLA3" s="103"/>
      <c r="MLB3" s="103"/>
      <c r="MLC3" s="103"/>
      <c r="MLD3" s="103"/>
      <c r="MLE3" s="103"/>
      <c r="MLF3" s="103"/>
      <c r="MLG3" s="103"/>
      <c r="MLH3" s="103"/>
      <c r="MLI3" s="103"/>
      <c r="MLJ3" s="103"/>
      <c r="MLK3" s="103"/>
      <c r="MLL3" s="103"/>
      <c r="MLM3" s="103"/>
      <c r="MLN3" s="103"/>
      <c r="MLO3" s="103"/>
      <c r="MLP3" s="103"/>
      <c r="MLQ3" s="103"/>
      <c r="MLR3" s="103"/>
      <c r="MLS3" s="103"/>
      <c r="MLT3" s="103"/>
      <c r="MLU3" s="103"/>
      <c r="MLV3" s="103"/>
      <c r="MLW3" s="103"/>
      <c r="MLX3" s="103"/>
      <c r="MLY3" s="103"/>
      <c r="MLZ3" s="103"/>
      <c r="MMA3" s="103"/>
      <c r="MMB3" s="103"/>
      <c r="MMC3" s="103"/>
      <c r="MMD3" s="103"/>
      <c r="MME3" s="103"/>
      <c r="MMF3" s="103"/>
      <c r="MMG3" s="103"/>
      <c r="MMH3" s="103"/>
      <c r="MMI3" s="103"/>
      <c r="MMJ3" s="103"/>
      <c r="MMK3" s="103"/>
      <c r="MML3" s="103"/>
      <c r="MMM3" s="103"/>
      <c r="MMN3" s="103"/>
      <c r="MMO3" s="103"/>
      <c r="MMP3" s="103"/>
      <c r="MMQ3" s="103"/>
      <c r="MMR3" s="103"/>
      <c r="MMS3" s="103"/>
      <c r="MMT3" s="103"/>
      <c r="MMU3" s="103"/>
      <c r="MMV3" s="103"/>
      <c r="MMW3" s="103"/>
      <c r="MMX3" s="103"/>
      <c r="MMY3" s="103"/>
      <c r="MMZ3" s="103"/>
      <c r="MNA3" s="103"/>
      <c r="MNB3" s="103"/>
      <c r="MNC3" s="103"/>
      <c r="MND3" s="103"/>
      <c r="MNE3" s="103"/>
      <c r="MNF3" s="103"/>
      <c r="MNG3" s="103"/>
      <c r="MNH3" s="103"/>
      <c r="MNI3" s="103"/>
      <c r="MNJ3" s="103"/>
      <c r="MNK3" s="103"/>
      <c r="MNL3" s="103"/>
      <c r="MNM3" s="103"/>
      <c r="MNN3" s="103"/>
      <c r="MNO3" s="103"/>
      <c r="MNP3" s="103"/>
      <c r="MNQ3" s="103"/>
      <c r="MNR3" s="103"/>
      <c r="MNS3" s="103"/>
      <c r="MNT3" s="103"/>
      <c r="MNU3" s="103"/>
      <c r="MNV3" s="103"/>
      <c r="MNW3" s="103"/>
      <c r="MNX3" s="103"/>
      <c r="MNY3" s="103"/>
      <c r="MNZ3" s="103"/>
      <c r="MOA3" s="103"/>
      <c r="MOB3" s="103"/>
      <c r="MOC3" s="103"/>
      <c r="MOD3" s="103"/>
      <c r="MOE3" s="103"/>
      <c r="MOF3" s="103"/>
      <c r="MOG3" s="103"/>
      <c r="MOH3" s="103"/>
      <c r="MOI3" s="103"/>
      <c r="MOJ3" s="103"/>
      <c r="MOK3" s="103"/>
      <c r="MOL3" s="103"/>
      <c r="MOM3" s="103"/>
      <c r="MON3" s="103"/>
      <c r="MOO3" s="103"/>
      <c r="MOP3" s="103"/>
      <c r="MOQ3" s="103"/>
      <c r="MOR3" s="103"/>
      <c r="MOS3" s="103"/>
      <c r="MOT3" s="103"/>
      <c r="MOU3" s="103"/>
      <c r="MOV3" s="103"/>
      <c r="MOW3" s="103"/>
      <c r="MOX3" s="103"/>
      <c r="MOY3" s="103"/>
      <c r="MOZ3" s="103"/>
      <c r="MPA3" s="103"/>
      <c r="MPB3" s="103"/>
      <c r="MPC3" s="103"/>
      <c r="MPD3" s="103"/>
      <c r="MPE3" s="103"/>
      <c r="MPF3" s="103"/>
      <c r="MPG3" s="103"/>
      <c r="MPH3" s="103"/>
      <c r="MPI3" s="103"/>
      <c r="MPJ3" s="103"/>
      <c r="MPK3" s="103"/>
      <c r="MPL3" s="103"/>
      <c r="MPM3" s="103"/>
      <c r="MPN3" s="103"/>
      <c r="MPO3" s="103"/>
      <c r="MPP3" s="103"/>
      <c r="MPQ3" s="103"/>
      <c r="MPR3" s="103"/>
      <c r="MPS3" s="103"/>
      <c r="MPT3" s="103"/>
      <c r="MPU3" s="103"/>
      <c r="MPV3" s="103"/>
      <c r="MPW3" s="103"/>
      <c r="MPX3" s="103"/>
      <c r="MPY3" s="103"/>
      <c r="MPZ3" s="103"/>
      <c r="MQA3" s="103"/>
      <c r="MQB3" s="103"/>
      <c r="MQC3" s="103"/>
      <c r="MQD3" s="103"/>
      <c r="MQE3" s="103"/>
      <c r="MQF3" s="103"/>
      <c r="MQG3" s="103"/>
      <c r="MQH3" s="103"/>
      <c r="MQI3" s="103"/>
      <c r="MQJ3" s="103"/>
      <c r="MQK3" s="103"/>
      <c r="MQL3" s="103"/>
      <c r="MQM3" s="103"/>
      <c r="MQN3" s="103"/>
      <c r="MQO3" s="103"/>
      <c r="MQP3" s="103"/>
      <c r="MQQ3" s="103"/>
      <c r="MQR3" s="103"/>
      <c r="MQS3" s="103"/>
      <c r="MQT3" s="103"/>
      <c r="MQU3" s="103"/>
      <c r="MQV3" s="103"/>
      <c r="MQW3" s="103"/>
      <c r="MQX3" s="103"/>
      <c r="MQY3" s="103"/>
      <c r="MQZ3" s="103"/>
      <c r="MRA3" s="103"/>
      <c r="MRB3" s="103"/>
      <c r="MRC3" s="103"/>
      <c r="MRD3" s="103"/>
      <c r="MRE3" s="103"/>
      <c r="MRF3" s="103"/>
      <c r="MRG3" s="103"/>
      <c r="MRH3" s="103"/>
      <c r="MRI3" s="103"/>
      <c r="MRJ3" s="103"/>
      <c r="MRK3" s="103"/>
      <c r="MRL3" s="103"/>
      <c r="MRM3" s="103"/>
      <c r="MRN3" s="103"/>
      <c r="MRO3" s="103"/>
      <c r="MRP3" s="103"/>
      <c r="MRQ3" s="103"/>
      <c r="MRR3" s="103"/>
      <c r="MRS3" s="103"/>
      <c r="MRT3" s="103"/>
      <c r="MRU3" s="103"/>
      <c r="MRV3" s="103"/>
      <c r="MRW3" s="103"/>
      <c r="MRX3" s="103"/>
      <c r="MRY3" s="103"/>
      <c r="MRZ3" s="103"/>
      <c r="MSA3" s="103"/>
      <c r="MSB3" s="103"/>
      <c r="MSC3" s="103"/>
      <c r="MSD3" s="103"/>
      <c r="MSE3" s="103"/>
      <c r="MSF3" s="103"/>
      <c r="MSG3" s="103"/>
      <c r="MSH3" s="103"/>
      <c r="MSI3" s="103"/>
      <c r="MSJ3" s="103"/>
      <c r="MSK3" s="103"/>
      <c r="MSL3" s="103"/>
      <c r="MSM3" s="103"/>
      <c r="MSN3" s="103"/>
      <c r="MSO3" s="103"/>
      <c r="MSP3" s="103"/>
      <c r="MSQ3" s="103"/>
      <c r="MSR3" s="103"/>
      <c r="MSS3" s="103"/>
      <c r="MST3" s="103"/>
      <c r="MSU3" s="103"/>
      <c r="MSV3" s="103"/>
      <c r="MSW3" s="103"/>
      <c r="MSX3" s="103"/>
      <c r="MSY3" s="103"/>
      <c r="MSZ3" s="103"/>
      <c r="MTA3" s="103"/>
      <c r="MTB3" s="103"/>
      <c r="MTC3" s="103"/>
      <c r="MTD3" s="103"/>
      <c r="MTE3" s="103"/>
      <c r="MTF3" s="103"/>
      <c r="MTG3" s="103"/>
      <c r="MTH3" s="103"/>
      <c r="MTI3" s="103"/>
      <c r="MTJ3" s="103"/>
      <c r="MTK3" s="103"/>
      <c r="MTL3" s="103"/>
      <c r="MTM3" s="103"/>
      <c r="MTN3" s="103"/>
      <c r="MTO3" s="103"/>
      <c r="MTP3" s="103"/>
      <c r="MTQ3" s="103"/>
      <c r="MTR3" s="103"/>
      <c r="MTS3" s="103"/>
      <c r="MTT3" s="103"/>
      <c r="MTU3" s="103"/>
      <c r="MTV3" s="103"/>
      <c r="MTW3" s="103"/>
      <c r="MTX3" s="103"/>
      <c r="MTY3" s="103"/>
      <c r="MTZ3" s="103"/>
      <c r="MUA3" s="103"/>
      <c r="MUB3" s="103"/>
      <c r="MUC3" s="103"/>
      <c r="MUD3" s="103"/>
      <c r="MUE3" s="103"/>
      <c r="MUF3" s="103"/>
      <c r="MUG3" s="103"/>
      <c r="MUH3" s="103"/>
      <c r="MUI3" s="103"/>
      <c r="MUJ3" s="103"/>
      <c r="MUK3" s="103"/>
      <c r="MUL3" s="103"/>
      <c r="MUM3" s="103"/>
      <c r="MUN3" s="103"/>
      <c r="MUO3" s="103"/>
      <c r="MUP3" s="103"/>
      <c r="MUQ3" s="103"/>
      <c r="MUR3" s="103"/>
      <c r="MUS3" s="103"/>
      <c r="MUT3" s="103"/>
      <c r="MUU3" s="103"/>
      <c r="MUV3" s="103"/>
      <c r="MUW3" s="103"/>
      <c r="MUX3" s="103"/>
      <c r="MUY3" s="103"/>
      <c r="MUZ3" s="103"/>
      <c r="MVA3" s="103"/>
      <c r="MVB3" s="103"/>
      <c r="MVC3" s="103"/>
      <c r="MVD3" s="103"/>
      <c r="MVE3" s="103"/>
      <c r="MVF3" s="103"/>
      <c r="MVG3" s="103"/>
      <c r="MVH3" s="103"/>
      <c r="MVI3" s="103"/>
      <c r="MVJ3" s="103"/>
      <c r="MVK3" s="103"/>
      <c r="MVL3" s="103"/>
      <c r="MVM3" s="103"/>
      <c r="MVN3" s="103"/>
      <c r="MVO3" s="103"/>
      <c r="MVP3" s="103"/>
      <c r="MVQ3" s="103"/>
      <c r="MVR3" s="103"/>
      <c r="MVS3" s="103"/>
      <c r="MVT3" s="103"/>
      <c r="MVU3" s="103"/>
      <c r="MVV3" s="103"/>
      <c r="MVW3" s="103"/>
      <c r="MVX3" s="103"/>
      <c r="MVY3" s="103"/>
      <c r="MVZ3" s="103"/>
      <c r="MWA3" s="103"/>
      <c r="MWB3" s="103"/>
      <c r="MWC3" s="103"/>
      <c r="MWD3" s="103"/>
      <c r="MWE3" s="103"/>
      <c r="MWF3" s="103"/>
      <c r="MWG3" s="103"/>
      <c r="MWH3" s="103"/>
      <c r="MWI3" s="103"/>
      <c r="MWJ3" s="103"/>
      <c r="MWK3" s="103"/>
      <c r="MWL3" s="103"/>
      <c r="MWM3" s="103"/>
      <c r="MWN3" s="103"/>
      <c r="MWO3" s="103"/>
      <c r="MWP3" s="103"/>
      <c r="MWQ3" s="103"/>
      <c r="MWR3" s="103"/>
      <c r="MWS3" s="103"/>
      <c r="MWT3" s="103"/>
      <c r="MWU3" s="103"/>
      <c r="MWV3" s="103"/>
      <c r="MWW3" s="103"/>
      <c r="MWX3" s="103"/>
      <c r="MWY3" s="103"/>
      <c r="MWZ3" s="103"/>
      <c r="MXA3" s="103"/>
      <c r="MXB3" s="103"/>
      <c r="MXC3" s="103"/>
      <c r="MXD3" s="103"/>
      <c r="MXE3" s="103"/>
      <c r="MXF3" s="103"/>
      <c r="MXG3" s="103"/>
      <c r="MXH3" s="103"/>
      <c r="MXI3" s="103"/>
      <c r="MXJ3" s="103"/>
      <c r="MXK3" s="103"/>
      <c r="MXL3" s="103"/>
      <c r="MXM3" s="103"/>
      <c r="MXN3" s="103"/>
      <c r="MXO3" s="103"/>
      <c r="MXP3" s="103"/>
      <c r="MXQ3" s="103"/>
      <c r="MXR3" s="103"/>
      <c r="MXS3" s="103"/>
      <c r="MXT3" s="103"/>
      <c r="MXU3" s="103"/>
      <c r="MXV3" s="103"/>
      <c r="MXW3" s="103"/>
      <c r="MXX3" s="103"/>
      <c r="MXY3" s="103"/>
      <c r="MXZ3" s="103"/>
      <c r="MYA3" s="103"/>
      <c r="MYB3" s="103"/>
      <c r="MYC3" s="103"/>
      <c r="MYD3" s="103"/>
      <c r="MYE3" s="103"/>
      <c r="MYF3" s="103"/>
      <c r="MYG3" s="103"/>
      <c r="MYH3" s="103"/>
      <c r="MYI3" s="103"/>
      <c r="MYJ3" s="103"/>
      <c r="MYK3" s="103"/>
      <c r="MYL3" s="103"/>
      <c r="MYM3" s="103"/>
      <c r="MYN3" s="103"/>
      <c r="MYO3" s="103"/>
      <c r="MYP3" s="103"/>
      <c r="MYQ3" s="103"/>
      <c r="MYR3" s="103"/>
      <c r="MYS3" s="103"/>
      <c r="MYT3" s="103"/>
      <c r="MYU3" s="103"/>
      <c r="MYV3" s="103"/>
      <c r="MYW3" s="103"/>
      <c r="MYX3" s="103"/>
      <c r="MYY3" s="103"/>
      <c r="MYZ3" s="103"/>
      <c r="MZA3" s="103"/>
      <c r="MZB3" s="103"/>
      <c r="MZC3" s="103"/>
      <c r="MZD3" s="103"/>
      <c r="MZE3" s="103"/>
      <c r="MZF3" s="103"/>
      <c r="MZG3" s="103"/>
      <c r="MZH3" s="103"/>
      <c r="MZI3" s="103"/>
      <c r="MZJ3" s="103"/>
      <c r="MZK3" s="103"/>
      <c r="MZL3" s="103"/>
      <c r="MZM3" s="103"/>
      <c r="MZN3" s="103"/>
      <c r="MZO3" s="103"/>
      <c r="MZP3" s="103"/>
      <c r="MZQ3" s="103"/>
      <c r="MZR3" s="103"/>
      <c r="MZS3" s="103"/>
      <c r="MZT3" s="103"/>
      <c r="MZU3" s="103"/>
      <c r="MZV3" s="103"/>
      <c r="MZW3" s="103"/>
      <c r="MZX3" s="103"/>
      <c r="MZY3" s="103"/>
      <c r="MZZ3" s="103"/>
      <c r="NAA3" s="103"/>
      <c r="NAB3" s="103"/>
      <c r="NAC3" s="103"/>
      <c r="NAD3" s="103"/>
      <c r="NAE3" s="103"/>
      <c r="NAF3" s="103"/>
      <c r="NAG3" s="103"/>
      <c r="NAH3" s="103"/>
      <c r="NAI3" s="103"/>
      <c r="NAJ3" s="103"/>
      <c r="NAK3" s="103"/>
      <c r="NAL3" s="103"/>
      <c r="NAM3" s="103"/>
      <c r="NAN3" s="103"/>
      <c r="NAO3" s="103"/>
      <c r="NAP3" s="103"/>
      <c r="NAQ3" s="103"/>
      <c r="NAR3" s="103"/>
      <c r="NAS3" s="103"/>
      <c r="NAT3" s="103"/>
      <c r="NAU3" s="103"/>
      <c r="NAV3" s="103"/>
      <c r="NAW3" s="103"/>
      <c r="NAX3" s="103"/>
      <c r="NAY3" s="103"/>
      <c r="NAZ3" s="103"/>
      <c r="NBA3" s="103"/>
      <c r="NBB3" s="103"/>
      <c r="NBC3" s="103"/>
      <c r="NBD3" s="103"/>
      <c r="NBE3" s="103"/>
      <c r="NBF3" s="103"/>
      <c r="NBG3" s="103"/>
      <c r="NBH3" s="103"/>
      <c r="NBI3" s="103"/>
      <c r="NBJ3" s="103"/>
      <c r="NBK3" s="103"/>
      <c r="NBL3" s="103"/>
      <c r="NBM3" s="103"/>
      <c r="NBN3" s="103"/>
      <c r="NBO3" s="103"/>
      <c r="NBP3" s="103"/>
      <c r="NBQ3" s="103"/>
      <c r="NBR3" s="103"/>
      <c r="NBS3" s="103"/>
      <c r="NBT3" s="103"/>
      <c r="NBU3" s="103"/>
      <c r="NBV3" s="103"/>
      <c r="NBW3" s="103"/>
      <c r="NBX3" s="103"/>
      <c r="NBY3" s="103"/>
      <c r="NBZ3" s="103"/>
      <c r="NCA3" s="103"/>
      <c r="NCB3" s="103"/>
      <c r="NCC3" s="103"/>
      <c r="NCD3" s="103"/>
      <c r="NCE3" s="103"/>
      <c r="NCF3" s="103"/>
      <c r="NCG3" s="103"/>
      <c r="NCH3" s="103"/>
      <c r="NCI3" s="103"/>
      <c r="NCJ3" s="103"/>
      <c r="NCK3" s="103"/>
      <c r="NCL3" s="103"/>
      <c r="NCM3" s="103"/>
      <c r="NCN3" s="103"/>
      <c r="NCO3" s="103"/>
      <c r="NCP3" s="103"/>
      <c r="NCQ3" s="103"/>
      <c r="NCR3" s="103"/>
      <c r="NCS3" s="103"/>
      <c r="NCT3" s="103"/>
      <c r="NCU3" s="103"/>
      <c r="NCV3" s="103"/>
      <c r="NCW3" s="103"/>
      <c r="NCX3" s="103"/>
      <c r="NCY3" s="103"/>
      <c r="NCZ3" s="103"/>
      <c r="NDA3" s="103"/>
      <c r="NDB3" s="103"/>
      <c r="NDC3" s="103"/>
      <c r="NDD3" s="103"/>
      <c r="NDE3" s="103"/>
      <c r="NDF3" s="103"/>
      <c r="NDG3" s="103"/>
      <c r="NDH3" s="103"/>
      <c r="NDI3" s="103"/>
      <c r="NDJ3" s="103"/>
      <c r="NDK3" s="103"/>
      <c r="NDL3" s="103"/>
      <c r="NDM3" s="103"/>
      <c r="NDN3" s="103"/>
      <c r="NDO3" s="103"/>
      <c r="NDP3" s="103"/>
      <c r="NDQ3" s="103"/>
      <c r="NDR3" s="103"/>
      <c r="NDS3" s="103"/>
      <c r="NDT3" s="103"/>
      <c r="NDU3" s="103"/>
      <c r="NDV3" s="103"/>
      <c r="NDW3" s="103"/>
      <c r="NDX3" s="103"/>
      <c r="NDY3" s="103"/>
      <c r="NDZ3" s="103"/>
      <c r="NEA3" s="103"/>
      <c r="NEB3" s="103"/>
      <c r="NEC3" s="103"/>
      <c r="NED3" s="103"/>
      <c r="NEE3" s="103"/>
      <c r="NEF3" s="103"/>
      <c r="NEG3" s="103"/>
      <c r="NEH3" s="103"/>
      <c r="NEI3" s="103"/>
      <c r="NEJ3" s="103"/>
      <c r="NEK3" s="103"/>
      <c r="NEL3" s="103"/>
      <c r="NEM3" s="103"/>
      <c r="NEN3" s="103"/>
      <c r="NEO3" s="103"/>
      <c r="NEP3" s="103"/>
      <c r="NEQ3" s="103"/>
      <c r="NER3" s="103"/>
      <c r="NES3" s="103"/>
      <c r="NET3" s="103"/>
      <c r="NEU3" s="103"/>
      <c r="NEV3" s="103"/>
      <c r="NEW3" s="103"/>
      <c r="NEX3" s="103"/>
      <c r="NEY3" s="103"/>
      <c r="NEZ3" s="103"/>
      <c r="NFA3" s="103"/>
      <c r="NFB3" s="103"/>
      <c r="NFC3" s="103"/>
      <c r="NFD3" s="103"/>
      <c r="NFE3" s="103"/>
      <c r="NFF3" s="103"/>
      <c r="NFG3" s="103"/>
      <c r="NFH3" s="103"/>
      <c r="NFI3" s="103"/>
      <c r="NFJ3" s="103"/>
      <c r="NFK3" s="103"/>
      <c r="NFL3" s="103"/>
      <c r="NFM3" s="103"/>
      <c r="NFN3" s="103"/>
      <c r="NFO3" s="103"/>
      <c r="NFP3" s="103"/>
      <c r="NFQ3" s="103"/>
      <c r="NFR3" s="103"/>
      <c r="NFS3" s="103"/>
      <c r="NFT3" s="103"/>
      <c r="NFU3" s="103"/>
      <c r="NFV3" s="103"/>
      <c r="NFW3" s="103"/>
      <c r="NFX3" s="103"/>
      <c r="NFY3" s="103"/>
      <c r="NFZ3" s="103"/>
      <c r="NGA3" s="103"/>
      <c r="NGB3" s="103"/>
      <c r="NGC3" s="103"/>
      <c r="NGD3" s="103"/>
      <c r="NGE3" s="103"/>
      <c r="NGF3" s="103"/>
      <c r="NGG3" s="103"/>
      <c r="NGH3" s="103"/>
      <c r="NGI3" s="103"/>
      <c r="NGJ3" s="103"/>
      <c r="NGK3" s="103"/>
      <c r="NGL3" s="103"/>
      <c r="NGM3" s="103"/>
      <c r="NGN3" s="103"/>
      <c r="NGO3" s="103"/>
      <c r="NGP3" s="103"/>
      <c r="NGQ3" s="103"/>
      <c r="NGR3" s="103"/>
      <c r="NGS3" s="103"/>
      <c r="NGT3" s="103"/>
      <c r="NGU3" s="103"/>
      <c r="NGV3" s="103"/>
      <c r="NGW3" s="103"/>
      <c r="NGX3" s="103"/>
      <c r="NGY3" s="103"/>
      <c r="NGZ3" s="103"/>
      <c r="NHA3" s="103"/>
      <c r="NHB3" s="103"/>
      <c r="NHC3" s="103"/>
      <c r="NHD3" s="103"/>
      <c r="NHE3" s="103"/>
      <c r="NHF3" s="103"/>
      <c r="NHG3" s="103"/>
      <c r="NHH3" s="103"/>
      <c r="NHI3" s="103"/>
      <c r="NHJ3" s="103"/>
      <c r="NHK3" s="103"/>
      <c r="NHL3" s="103"/>
      <c r="NHM3" s="103"/>
      <c r="NHN3" s="103"/>
      <c r="NHO3" s="103"/>
      <c r="NHP3" s="103"/>
      <c r="NHQ3" s="103"/>
      <c r="NHR3" s="103"/>
      <c r="NHS3" s="103"/>
      <c r="NHT3" s="103"/>
      <c r="NHU3" s="103"/>
      <c r="NHV3" s="103"/>
      <c r="NHW3" s="103"/>
      <c r="NHX3" s="103"/>
      <c r="NHY3" s="103"/>
      <c r="NHZ3" s="103"/>
      <c r="NIA3" s="103"/>
      <c r="NIB3" s="103"/>
      <c r="NIC3" s="103"/>
      <c r="NID3" s="103"/>
      <c r="NIE3" s="103"/>
      <c r="NIF3" s="103"/>
      <c r="NIG3" s="103"/>
      <c r="NIH3" s="103"/>
      <c r="NII3" s="103"/>
      <c r="NIJ3" s="103"/>
      <c r="NIK3" s="103"/>
      <c r="NIL3" s="103"/>
      <c r="NIM3" s="103"/>
      <c r="NIN3" s="103"/>
      <c r="NIO3" s="103"/>
      <c r="NIP3" s="103"/>
      <c r="NIQ3" s="103"/>
      <c r="NIR3" s="103"/>
      <c r="NIS3" s="103"/>
      <c r="NIT3" s="103"/>
      <c r="NIU3" s="103"/>
      <c r="NIV3" s="103"/>
      <c r="NIW3" s="103"/>
      <c r="NIX3" s="103"/>
      <c r="NIY3" s="103"/>
      <c r="NIZ3" s="103"/>
      <c r="NJA3" s="103"/>
      <c r="NJB3" s="103"/>
      <c r="NJC3" s="103"/>
      <c r="NJD3" s="103"/>
      <c r="NJE3" s="103"/>
      <c r="NJF3" s="103"/>
      <c r="NJG3" s="103"/>
      <c r="NJH3" s="103"/>
      <c r="NJI3" s="103"/>
      <c r="NJJ3" s="103"/>
      <c r="NJK3" s="103"/>
      <c r="NJL3" s="103"/>
      <c r="NJM3" s="103"/>
      <c r="NJN3" s="103"/>
      <c r="NJO3" s="103"/>
      <c r="NJP3" s="103"/>
      <c r="NJQ3" s="103"/>
      <c r="NJR3" s="103"/>
      <c r="NJS3" s="103"/>
      <c r="NJT3" s="103"/>
      <c r="NJU3" s="103"/>
      <c r="NJV3" s="103"/>
      <c r="NJW3" s="103"/>
      <c r="NJX3" s="103"/>
      <c r="NJY3" s="103"/>
      <c r="NJZ3" s="103"/>
      <c r="NKA3" s="103"/>
      <c r="NKB3" s="103"/>
      <c r="NKC3" s="103"/>
      <c r="NKD3" s="103"/>
      <c r="NKE3" s="103"/>
      <c r="NKF3" s="103"/>
      <c r="NKG3" s="103"/>
      <c r="NKH3" s="103"/>
      <c r="NKI3" s="103"/>
      <c r="NKJ3" s="103"/>
      <c r="NKK3" s="103"/>
      <c r="NKL3" s="103"/>
      <c r="NKM3" s="103"/>
      <c r="NKN3" s="103"/>
      <c r="NKO3" s="103"/>
      <c r="NKP3" s="103"/>
      <c r="NKQ3" s="103"/>
      <c r="NKR3" s="103"/>
      <c r="NKS3" s="103"/>
      <c r="NKT3" s="103"/>
      <c r="NKU3" s="103"/>
      <c r="NKV3" s="103"/>
      <c r="NKW3" s="103"/>
      <c r="NKX3" s="103"/>
      <c r="NKY3" s="103"/>
      <c r="NKZ3" s="103"/>
      <c r="NLA3" s="103"/>
      <c r="NLB3" s="103"/>
      <c r="NLC3" s="103"/>
      <c r="NLD3" s="103"/>
      <c r="NLE3" s="103"/>
      <c r="NLF3" s="103"/>
      <c r="NLG3" s="103"/>
      <c r="NLH3" s="103"/>
      <c r="NLI3" s="103"/>
      <c r="NLJ3" s="103"/>
      <c r="NLK3" s="103"/>
      <c r="NLL3" s="103"/>
      <c r="NLM3" s="103"/>
      <c r="NLN3" s="103"/>
      <c r="NLO3" s="103"/>
      <c r="NLP3" s="103"/>
      <c r="NLQ3" s="103"/>
      <c r="NLR3" s="103"/>
      <c r="NLS3" s="103"/>
      <c r="NLT3" s="103"/>
      <c r="NLU3" s="103"/>
      <c r="NLV3" s="103"/>
      <c r="NLW3" s="103"/>
      <c r="NLX3" s="103"/>
      <c r="NLY3" s="103"/>
      <c r="NLZ3" s="103"/>
      <c r="NMA3" s="103"/>
      <c r="NMB3" s="103"/>
      <c r="NMC3" s="103"/>
      <c r="NMD3" s="103"/>
      <c r="NME3" s="103"/>
      <c r="NMF3" s="103"/>
      <c r="NMG3" s="103"/>
      <c r="NMH3" s="103"/>
      <c r="NMI3" s="103"/>
      <c r="NMJ3" s="103"/>
      <c r="NMK3" s="103"/>
      <c r="NML3" s="103"/>
      <c r="NMM3" s="103"/>
      <c r="NMN3" s="103"/>
      <c r="NMO3" s="103"/>
      <c r="NMP3" s="103"/>
      <c r="NMQ3" s="103"/>
      <c r="NMR3" s="103"/>
      <c r="NMS3" s="103"/>
      <c r="NMT3" s="103"/>
      <c r="NMU3" s="103"/>
      <c r="NMV3" s="103"/>
      <c r="NMW3" s="103"/>
      <c r="NMX3" s="103"/>
      <c r="NMY3" s="103"/>
      <c r="NMZ3" s="103"/>
      <c r="NNA3" s="103"/>
      <c r="NNB3" s="103"/>
      <c r="NNC3" s="103"/>
      <c r="NND3" s="103"/>
      <c r="NNE3" s="103"/>
      <c r="NNF3" s="103"/>
      <c r="NNG3" s="103"/>
      <c r="NNH3" s="103"/>
      <c r="NNI3" s="103"/>
      <c r="NNJ3" s="103"/>
      <c r="NNK3" s="103"/>
      <c r="NNL3" s="103"/>
      <c r="NNM3" s="103"/>
      <c r="NNN3" s="103"/>
      <c r="NNO3" s="103"/>
      <c r="NNP3" s="103"/>
      <c r="NNQ3" s="103"/>
      <c r="NNR3" s="103"/>
      <c r="NNS3" s="103"/>
      <c r="NNT3" s="103"/>
      <c r="NNU3" s="103"/>
      <c r="NNV3" s="103"/>
      <c r="NNW3" s="103"/>
      <c r="NNX3" s="103"/>
      <c r="NNY3" s="103"/>
      <c r="NNZ3" s="103"/>
      <c r="NOA3" s="103"/>
      <c r="NOB3" s="103"/>
      <c r="NOC3" s="103"/>
      <c r="NOD3" s="103"/>
      <c r="NOE3" s="103"/>
      <c r="NOF3" s="103"/>
      <c r="NOG3" s="103"/>
      <c r="NOH3" s="103"/>
      <c r="NOI3" s="103"/>
      <c r="NOJ3" s="103"/>
      <c r="NOK3" s="103"/>
      <c r="NOL3" s="103"/>
      <c r="NOM3" s="103"/>
      <c r="NON3" s="103"/>
      <c r="NOO3" s="103"/>
      <c r="NOP3" s="103"/>
      <c r="NOQ3" s="103"/>
      <c r="NOR3" s="103"/>
      <c r="NOS3" s="103"/>
      <c r="NOT3" s="103"/>
      <c r="NOU3" s="103"/>
      <c r="NOV3" s="103"/>
      <c r="NOW3" s="103"/>
      <c r="NOX3" s="103"/>
      <c r="NOY3" s="103"/>
      <c r="NOZ3" s="103"/>
      <c r="NPA3" s="103"/>
      <c r="NPB3" s="103"/>
      <c r="NPC3" s="103"/>
      <c r="NPD3" s="103"/>
      <c r="NPE3" s="103"/>
      <c r="NPF3" s="103"/>
      <c r="NPG3" s="103"/>
      <c r="NPH3" s="103"/>
      <c r="NPI3" s="103"/>
      <c r="NPJ3" s="103"/>
      <c r="NPK3" s="103"/>
      <c r="NPL3" s="103"/>
      <c r="NPM3" s="103"/>
      <c r="NPN3" s="103"/>
      <c r="NPO3" s="103"/>
      <c r="NPP3" s="103"/>
      <c r="NPQ3" s="103"/>
      <c r="NPR3" s="103"/>
      <c r="NPS3" s="103"/>
      <c r="NPT3" s="103"/>
      <c r="NPU3" s="103"/>
      <c r="NPV3" s="103"/>
      <c r="NPW3" s="103"/>
      <c r="NPX3" s="103"/>
      <c r="NPY3" s="103"/>
      <c r="NPZ3" s="103"/>
      <c r="NQA3" s="103"/>
      <c r="NQB3" s="103"/>
      <c r="NQC3" s="103"/>
      <c r="NQD3" s="103"/>
      <c r="NQE3" s="103"/>
      <c r="NQF3" s="103"/>
      <c r="NQG3" s="103"/>
      <c r="NQH3" s="103"/>
      <c r="NQI3" s="103"/>
      <c r="NQJ3" s="103"/>
      <c r="NQK3" s="103"/>
      <c r="NQL3" s="103"/>
      <c r="NQM3" s="103"/>
      <c r="NQN3" s="103"/>
      <c r="NQO3" s="103"/>
      <c r="NQP3" s="103"/>
      <c r="NQQ3" s="103"/>
      <c r="NQR3" s="103"/>
      <c r="NQS3" s="103"/>
      <c r="NQT3" s="103"/>
      <c r="NQU3" s="103"/>
      <c r="NQV3" s="103"/>
      <c r="NQW3" s="103"/>
      <c r="NQX3" s="103"/>
      <c r="NQY3" s="103"/>
      <c r="NQZ3" s="103"/>
      <c r="NRA3" s="103"/>
      <c r="NRB3" s="103"/>
      <c r="NRC3" s="103"/>
      <c r="NRD3" s="103"/>
      <c r="NRE3" s="103"/>
      <c r="NRF3" s="103"/>
      <c r="NRG3" s="103"/>
      <c r="NRH3" s="103"/>
      <c r="NRI3" s="103"/>
      <c r="NRJ3" s="103"/>
      <c r="NRK3" s="103"/>
      <c r="NRL3" s="103"/>
      <c r="NRM3" s="103"/>
      <c r="NRN3" s="103"/>
      <c r="NRO3" s="103"/>
      <c r="NRP3" s="103"/>
      <c r="NRQ3" s="103"/>
      <c r="NRR3" s="103"/>
      <c r="NRS3" s="103"/>
      <c r="NRT3" s="103"/>
      <c r="NRU3" s="103"/>
      <c r="NRV3" s="103"/>
      <c r="NRW3" s="103"/>
      <c r="NRX3" s="103"/>
      <c r="NRY3" s="103"/>
      <c r="NRZ3" s="103"/>
      <c r="NSA3" s="103"/>
      <c r="NSB3" s="103"/>
      <c r="NSC3" s="103"/>
      <c r="NSD3" s="103"/>
      <c r="NSE3" s="103"/>
      <c r="NSF3" s="103"/>
      <c r="NSG3" s="103"/>
      <c r="NSH3" s="103"/>
      <c r="NSI3" s="103"/>
      <c r="NSJ3" s="103"/>
      <c r="NSK3" s="103"/>
      <c r="NSL3" s="103"/>
      <c r="NSM3" s="103"/>
      <c r="NSN3" s="103"/>
      <c r="NSO3" s="103"/>
      <c r="NSP3" s="103"/>
      <c r="NSQ3" s="103"/>
      <c r="NSR3" s="103"/>
      <c r="NSS3" s="103"/>
      <c r="NST3" s="103"/>
      <c r="NSU3" s="103"/>
      <c r="NSV3" s="103"/>
      <c r="NSW3" s="103"/>
      <c r="NSX3" s="103"/>
      <c r="NSY3" s="103"/>
      <c r="NSZ3" s="103"/>
      <c r="NTA3" s="103"/>
      <c r="NTB3" s="103"/>
      <c r="NTC3" s="103"/>
      <c r="NTD3" s="103"/>
      <c r="NTE3" s="103"/>
      <c r="NTF3" s="103"/>
      <c r="NTG3" s="103"/>
      <c r="NTH3" s="103"/>
      <c r="NTI3" s="103"/>
      <c r="NTJ3" s="103"/>
      <c r="NTK3" s="103"/>
      <c r="NTL3" s="103"/>
      <c r="NTM3" s="103"/>
      <c r="NTN3" s="103"/>
      <c r="NTO3" s="103"/>
      <c r="NTP3" s="103"/>
      <c r="NTQ3" s="103"/>
      <c r="NTR3" s="103"/>
      <c r="NTS3" s="103"/>
      <c r="NTT3" s="103"/>
      <c r="NTU3" s="103"/>
      <c r="NTV3" s="103"/>
      <c r="NTW3" s="103"/>
      <c r="NTX3" s="103"/>
      <c r="NTY3" s="103"/>
      <c r="NTZ3" s="103"/>
      <c r="NUA3" s="103"/>
      <c r="NUB3" s="103"/>
      <c r="NUC3" s="103"/>
      <c r="NUD3" s="103"/>
      <c r="NUE3" s="103"/>
      <c r="NUF3" s="103"/>
      <c r="NUG3" s="103"/>
      <c r="NUH3" s="103"/>
      <c r="NUI3" s="103"/>
      <c r="NUJ3" s="103"/>
      <c r="NUK3" s="103"/>
      <c r="NUL3" s="103"/>
      <c r="NUM3" s="103"/>
      <c r="NUN3" s="103"/>
      <c r="NUO3" s="103"/>
      <c r="NUP3" s="103"/>
      <c r="NUQ3" s="103"/>
      <c r="NUR3" s="103"/>
      <c r="NUS3" s="103"/>
      <c r="NUT3" s="103"/>
      <c r="NUU3" s="103"/>
      <c r="NUV3" s="103"/>
      <c r="NUW3" s="103"/>
      <c r="NUX3" s="103"/>
      <c r="NUY3" s="103"/>
      <c r="NUZ3" s="103"/>
      <c r="NVA3" s="103"/>
      <c r="NVB3" s="103"/>
      <c r="NVC3" s="103"/>
      <c r="NVD3" s="103"/>
      <c r="NVE3" s="103"/>
      <c r="NVF3" s="103"/>
      <c r="NVG3" s="103"/>
      <c r="NVH3" s="103"/>
      <c r="NVI3" s="103"/>
      <c r="NVJ3" s="103"/>
      <c r="NVK3" s="103"/>
      <c r="NVL3" s="103"/>
      <c r="NVM3" s="103"/>
      <c r="NVN3" s="103"/>
      <c r="NVO3" s="103"/>
      <c r="NVP3" s="103"/>
      <c r="NVQ3" s="103"/>
      <c r="NVR3" s="103"/>
      <c r="NVS3" s="103"/>
      <c r="NVT3" s="103"/>
      <c r="NVU3" s="103"/>
      <c r="NVV3" s="103"/>
      <c r="NVW3" s="103"/>
      <c r="NVX3" s="103"/>
      <c r="NVY3" s="103"/>
      <c r="NVZ3" s="103"/>
      <c r="NWA3" s="103"/>
      <c r="NWB3" s="103"/>
      <c r="NWC3" s="103"/>
      <c r="NWD3" s="103"/>
      <c r="NWE3" s="103"/>
      <c r="NWF3" s="103"/>
      <c r="NWG3" s="103"/>
      <c r="NWH3" s="103"/>
      <c r="NWI3" s="103"/>
      <c r="NWJ3" s="103"/>
      <c r="NWK3" s="103"/>
      <c r="NWL3" s="103"/>
      <c r="NWM3" s="103"/>
      <c r="NWN3" s="103"/>
      <c r="NWO3" s="103"/>
      <c r="NWP3" s="103"/>
      <c r="NWQ3" s="103"/>
      <c r="NWR3" s="103"/>
      <c r="NWS3" s="103"/>
      <c r="NWT3" s="103"/>
      <c r="NWU3" s="103"/>
      <c r="NWV3" s="103"/>
      <c r="NWW3" s="103"/>
      <c r="NWX3" s="103"/>
      <c r="NWY3" s="103"/>
      <c r="NWZ3" s="103"/>
      <c r="NXA3" s="103"/>
      <c r="NXB3" s="103"/>
      <c r="NXC3" s="103"/>
      <c r="NXD3" s="103"/>
      <c r="NXE3" s="103"/>
      <c r="NXF3" s="103"/>
      <c r="NXG3" s="103"/>
      <c r="NXH3" s="103"/>
      <c r="NXI3" s="103"/>
      <c r="NXJ3" s="103"/>
      <c r="NXK3" s="103"/>
      <c r="NXL3" s="103"/>
      <c r="NXM3" s="103"/>
      <c r="NXN3" s="103"/>
      <c r="NXO3" s="103"/>
      <c r="NXP3" s="103"/>
      <c r="NXQ3" s="103"/>
      <c r="NXR3" s="103"/>
      <c r="NXS3" s="103"/>
      <c r="NXT3" s="103"/>
      <c r="NXU3" s="103"/>
      <c r="NXV3" s="103"/>
      <c r="NXW3" s="103"/>
      <c r="NXX3" s="103"/>
      <c r="NXY3" s="103"/>
      <c r="NXZ3" s="103"/>
      <c r="NYA3" s="103"/>
      <c r="NYB3" s="103"/>
      <c r="NYC3" s="103"/>
      <c r="NYD3" s="103"/>
      <c r="NYE3" s="103"/>
      <c r="NYF3" s="103"/>
      <c r="NYG3" s="103"/>
      <c r="NYH3" s="103"/>
      <c r="NYI3" s="103"/>
      <c r="NYJ3" s="103"/>
      <c r="NYK3" s="103"/>
      <c r="NYL3" s="103"/>
      <c r="NYM3" s="103"/>
      <c r="NYN3" s="103"/>
      <c r="NYO3" s="103"/>
      <c r="NYP3" s="103"/>
      <c r="NYQ3" s="103"/>
      <c r="NYR3" s="103"/>
      <c r="NYS3" s="103"/>
      <c r="NYT3" s="103"/>
      <c r="NYU3" s="103"/>
      <c r="NYV3" s="103"/>
      <c r="NYW3" s="103"/>
      <c r="NYX3" s="103"/>
      <c r="NYY3" s="103"/>
      <c r="NYZ3" s="103"/>
      <c r="NZA3" s="103"/>
      <c r="NZB3" s="103"/>
      <c r="NZC3" s="103"/>
      <c r="NZD3" s="103"/>
      <c r="NZE3" s="103"/>
      <c r="NZF3" s="103"/>
      <c r="NZG3" s="103"/>
      <c r="NZH3" s="103"/>
      <c r="NZI3" s="103"/>
      <c r="NZJ3" s="103"/>
      <c r="NZK3" s="103"/>
      <c r="NZL3" s="103"/>
      <c r="NZM3" s="103"/>
      <c r="NZN3" s="103"/>
      <c r="NZO3" s="103"/>
      <c r="NZP3" s="103"/>
      <c r="NZQ3" s="103"/>
      <c r="NZR3" s="103"/>
      <c r="NZS3" s="103"/>
      <c r="NZT3" s="103"/>
      <c r="NZU3" s="103"/>
      <c r="NZV3" s="103"/>
      <c r="NZW3" s="103"/>
      <c r="NZX3" s="103"/>
      <c r="NZY3" s="103"/>
      <c r="NZZ3" s="103"/>
      <c r="OAA3" s="103"/>
      <c r="OAB3" s="103"/>
      <c r="OAC3" s="103"/>
      <c r="OAD3" s="103"/>
      <c r="OAE3" s="103"/>
      <c r="OAF3" s="103"/>
      <c r="OAG3" s="103"/>
      <c r="OAH3" s="103"/>
      <c r="OAI3" s="103"/>
      <c r="OAJ3" s="103"/>
      <c r="OAK3" s="103"/>
      <c r="OAL3" s="103"/>
      <c r="OAM3" s="103"/>
      <c r="OAN3" s="103"/>
      <c r="OAO3" s="103"/>
      <c r="OAP3" s="103"/>
      <c r="OAQ3" s="103"/>
      <c r="OAR3" s="103"/>
      <c r="OAS3" s="103"/>
      <c r="OAT3" s="103"/>
      <c r="OAU3" s="103"/>
      <c r="OAV3" s="103"/>
      <c r="OAW3" s="103"/>
      <c r="OAX3" s="103"/>
      <c r="OAY3" s="103"/>
      <c r="OAZ3" s="103"/>
      <c r="OBA3" s="103"/>
      <c r="OBB3" s="103"/>
      <c r="OBC3" s="103"/>
      <c r="OBD3" s="103"/>
      <c r="OBE3" s="103"/>
      <c r="OBF3" s="103"/>
      <c r="OBG3" s="103"/>
      <c r="OBH3" s="103"/>
      <c r="OBI3" s="103"/>
      <c r="OBJ3" s="103"/>
      <c r="OBK3" s="103"/>
      <c r="OBL3" s="103"/>
      <c r="OBM3" s="103"/>
      <c r="OBN3" s="103"/>
      <c r="OBO3" s="103"/>
      <c r="OBP3" s="103"/>
      <c r="OBQ3" s="103"/>
      <c r="OBR3" s="103"/>
      <c r="OBS3" s="103"/>
      <c r="OBT3" s="103"/>
      <c r="OBU3" s="103"/>
      <c r="OBV3" s="103"/>
      <c r="OBW3" s="103"/>
      <c r="OBX3" s="103"/>
      <c r="OBY3" s="103"/>
      <c r="OBZ3" s="103"/>
      <c r="OCA3" s="103"/>
      <c r="OCB3" s="103"/>
      <c r="OCC3" s="103"/>
      <c r="OCD3" s="103"/>
      <c r="OCE3" s="103"/>
      <c r="OCF3" s="103"/>
      <c r="OCG3" s="103"/>
      <c r="OCH3" s="103"/>
      <c r="OCI3" s="103"/>
      <c r="OCJ3" s="103"/>
      <c r="OCK3" s="103"/>
      <c r="OCL3" s="103"/>
      <c r="OCM3" s="103"/>
      <c r="OCN3" s="103"/>
      <c r="OCO3" s="103"/>
      <c r="OCP3" s="103"/>
      <c r="OCQ3" s="103"/>
      <c r="OCR3" s="103"/>
      <c r="OCS3" s="103"/>
      <c r="OCT3" s="103"/>
      <c r="OCU3" s="103"/>
      <c r="OCV3" s="103"/>
      <c r="OCW3" s="103"/>
      <c r="OCX3" s="103"/>
      <c r="OCY3" s="103"/>
      <c r="OCZ3" s="103"/>
      <c r="ODA3" s="103"/>
      <c r="ODB3" s="103"/>
      <c r="ODC3" s="103"/>
      <c r="ODD3" s="103"/>
      <c r="ODE3" s="103"/>
      <c r="ODF3" s="103"/>
      <c r="ODG3" s="103"/>
      <c r="ODH3" s="103"/>
      <c r="ODI3" s="103"/>
      <c r="ODJ3" s="103"/>
      <c r="ODK3" s="103"/>
      <c r="ODL3" s="103"/>
      <c r="ODM3" s="103"/>
      <c r="ODN3" s="103"/>
      <c r="ODO3" s="103"/>
      <c r="ODP3" s="103"/>
      <c r="ODQ3" s="103"/>
      <c r="ODR3" s="103"/>
      <c r="ODS3" s="103"/>
      <c r="ODT3" s="103"/>
      <c r="ODU3" s="103"/>
      <c r="ODV3" s="103"/>
      <c r="ODW3" s="103"/>
      <c r="ODX3" s="103"/>
      <c r="ODY3" s="103"/>
      <c r="ODZ3" s="103"/>
      <c r="OEA3" s="103"/>
      <c r="OEB3" s="103"/>
      <c r="OEC3" s="103"/>
      <c r="OED3" s="103"/>
      <c r="OEE3" s="103"/>
      <c r="OEF3" s="103"/>
      <c r="OEG3" s="103"/>
      <c r="OEH3" s="103"/>
      <c r="OEI3" s="103"/>
      <c r="OEJ3" s="103"/>
      <c r="OEK3" s="103"/>
      <c r="OEL3" s="103"/>
      <c r="OEM3" s="103"/>
      <c r="OEN3" s="103"/>
      <c r="OEO3" s="103"/>
      <c r="OEP3" s="103"/>
      <c r="OEQ3" s="103"/>
      <c r="OER3" s="103"/>
      <c r="OES3" s="103"/>
      <c r="OET3" s="103"/>
      <c r="OEU3" s="103"/>
      <c r="OEV3" s="103"/>
      <c r="OEW3" s="103"/>
      <c r="OEX3" s="103"/>
      <c r="OEY3" s="103"/>
      <c r="OEZ3" s="103"/>
      <c r="OFA3" s="103"/>
      <c r="OFB3" s="103"/>
      <c r="OFC3" s="103"/>
      <c r="OFD3" s="103"/>
      <c r="OFE3" s="103"/>
      <c r="OFF3" s="103"/>
      <c r="OFG3" s="103"/>
      <c r="OFH3" s="103"/>
      <c r="OFI3" s="103"/>
      <c r="OFJ3" s="103"/>
      <c r="OFK3" s="103"/>
      <c r="OFL3" s="103"/>
      <c r="OFM3" s="103"/>
      <c r="OFN3" s="103"/>
      <c r="OFO3" s="103"/>
      <c r="OFP3" s="103"/>
      <c r="OFQ3" s="103"/>
      <c r="OFR3" s="103"/>
      <c r="OFS3" s="103"/>
      <c r="OFT3" s="103"/>
      <c r="OFU3" s="103"/>
      <c r="OFV3" s="103"/>
      <c r="OFW3" s="103"/>
      <c r="OFX3" s="103"/>
      <c r="OFY3" s="103"/>
      <c r="OFZ3" s="103"/>
      <c r="OGA3" s="103"/>
      <c r="OGB3" s="103"/>
      <c r="OGC3" s="103"/>
      <c r="OGD3" s="103"/>
      <c r="OGE3" s="103"/>
      <c r="OGF3" s="103"/>
      <c r="OGG3" s="103"/>
      <c r="OGH3" s="103"/>
      <c r="OGI3" s="103"/>
      <c r="OGJ3" s="103"/>
      <c r="OGK3" s="103"/>
      <c r="OGL3" s="103"/>
      <c r="OGM3" s="103"/>
      <c r="OGN3" s="103"/>
      <c r="OGO3" s="103"/>
      <c r="OGP3" s="103"/>
      <c r="OGQ3" s="103"/>
      <c r="OGR3" s="103"/>
      <c r="OGS3" s="103"/>
      <c r="OGT3" s="103"/>
      <c r="OGU3" s="103"/>
      <c r="OGV3" s="103"/>
      <c r="OGW3" s="103"/>
      <c r="OGX3" s="103"/>
      <c r="OGY3" s="103"/>
      <c r="OGZ3" s="103"/>
      <c r="OHA3" s="103"/>
      <c r="OHB3" s="103"/>
      <c r="OHC3" s="103"/>
      <c r="OHD3" s="103"/>
      <c r="OHE3" s="103"/>
      <c r="OHF3" s="103"/>
      <c r="OHG3" s="103"/>
      <c r="OHH3" s="103"/>
      <c r="OHI3" s="103"/>
      <c r="OHJ3" s="103"/>
      <c r="OHK3" s="103"/>
      <c r="OHL3" s="103"/>
      <c r="OHM3" s="103"/>
      <c r="OHN3" s="103"/>
      <c r="OHO3" s="103"/>
      <c r="OHP3" s="103"/>
      <c r="OHQ3" s="103"/>
      <c r="OHR3" s="103"/>
      <c r="OHS3" s="103"/>
      <c r="OHT3" s="103"/>
      <c r="OHU3" s="103"/>
      <c r="OHV3" s="103"/>
      <c r="OHW3" s="103"/>
      <c r="OHX3" s="103"/>
      <c r="OHY3" s="103"/>
      <c r="OHZ3" s="103"/>
      <c r="OIA3" s="103"/>
      <c r="OIB3" s="103"/>
      <c r="OIC3" s="103"/>
      <c r="OID3" s="103"/>
      <c r="OIE3" s="103"/>
      <c r="OIF3" s="103"/>
      <c r="OIG3" s="103"/>
      <c r="OIH3" s="103"/>
      <c r="OII3" s="103"/>
      <c r="OIJ3" s="103"/>
      <c r="OIK3" s="103"/>
      <c r="OIL3" s="103"/>
      <c r="OIM3" s="103"/>
      <c r="OIN3" s="103"/>
      <c r="OIO3" s="103"/>
      <c r="OIP3" s="103"/>
      <c r="OIQ3" s="103"/>
      <c r="OIR3" s="103"/>
      <c r="OIS3" s="103"/>
      <c r="OIT3" s="103"/>
      <c r="OIU3" s="103"/>
      <c r="OIV3" s="103"/>
      <c r="OIW3" s="103"/>
      <c r="OIX3" s="103"/>
      <c r="OIY3" s="103"/>
      <c r="OIZ3" s="103"/>
      <c r="OJA3" s="103"/>
      <c r="OJB3" s="103"/>
      <c r="OJC3" s="103"/>
      <c r="OJD3" s="103"/>
      <c r="OJE3" s="103"/>
      <c r="OJF3" s="103"/>
      <c r="OJG3" s="103"/>
      <c r="OJH3" s="103"/>
      <c r="OJI3" s="103"/>
      <c r="OJJ3" s="103"/>
      <c r="OJK3" s="103"/>
      <c r="OJL3" s="103"/>
      <c r="OJM3" s="103"/>
      <c r="OJN3" s="103"/>
      <c r="OJO3" s="103"/>
      <c r="OJP3" s="103"/>
      <c r="OJQ3" s="103"/>
      <c r="OJR3" s="103"/>
      <c r="OJS3" s="103"/>
      <c r="OJT3" s="103"/>
      <c r="OJU3" s="103"/>
      <c r="OJV3" s="103"/>
      <c r="OJW3" s="103"/>
      <c r="OJX3" s="103"/>
      <c r="OJY3" s="103"/>
      <c r="OJZ3" s="103"/>
      <c r="OKA3" s="103"/>
      <c r="OKB3" s="103"/>
      <c r="OKC3" s="103"/>
      <c r="OKD3" s="103"/>
      <c r="OKE3" s="103"/>
      <c r="OKF3" s="103"/>
      <c r="OKG3" s="103"/>
      <c r="OKH3" s="103"/>
      <c r="OKI3" s="103"/>
      <c r="OKJ3" s="103"/>
      <c r="OKK3" s="103"/>
      <c r="OKL3" s="103"/>
      <c r="OKM3" s="103"/>
      <c r="OKN3" s="103"/>
      <c r="OKO3" s="103"/>
      <c r="OKP3" s="103"/>
      <c r="OKQ3" s="103"/>
      <c r="OKR3" s="103"/>
      <c r="OKS3" s="103"/>
      <c r="OKT3" s="103"/>
      <c r="OKU3" s="103"/>
      <c r="OKV3" s="103"/>
      <c r="OKW3" s="103"/>
      <c r="OKX3" s="103"/>
      <c r="OKY3" s="103"/>
      <c r="OKZ3" s="103"/>
      <c r="OLA3" s="103"/>
      <c r="OLB3" s="103"/>
      <c r="OLC3" s="103"/>
      <c r="OLD3" s="103"/>
      <c r="OLE3" s="103"/>
      <c r="OLF3" s="103"/>
      <c r="OLG3" s="103"/>
      <c r="OLH3" s="103"/>
      <c r="OLI3" s="103"/>
      <c r="OLJ3" s="103"/>
      <c r="OLK3" s="103"/>
      <c r="OLL3" s="103"/>
      <c r="OLM3" s="103"/>
      <c r="OLN3" s="103"/>
      <c r="OLO3" s="103"/>
      <c r="OLP3" s="103"/>
      <c r="OLQ3" s="103"/>
      <c r="OLR3" s="103"/>
      <c r="OLS3" s="103"/>
      <c r="OLT3" s="103"/>
      <c r="OLU3" s="103"/>
      <c r="OLV3" s="103"/>
      <c r="OLW3" s="103"/>
      <c r="OLX3" s="103"/>
      <c r="OLY3" s="103"/>
      <c r="OLZ3" s="103"/>
      <c r="OMA3" s="103"/>
      <c r="OMB3" s="103"/>
      <c r="OMC3" s="103"/>
      <c r="OMD3" s="103"/>
      <c r="OME3" s="103"/>
      <c r="OMF3" s="103"/>
      <c r="OMG3" s="103"/>
      <c r="OMH3" s="103"/>
      <c r="OMI3" s="103"/>
      <c r="OMJ3" s="103"/>
      <c r="OMK3" s="103"/>
      <c r="OML3" s="103"/>
      <c r="OMM3" s="103"/>
      <c r="OMN3" s="103"/>
      <c r="OMO3" s="103"/>
      <c r="OMP3" s="103"/>
      <c r="OMQ3" s="103"/>
      <c r="OMR3" s="103"/>
      <c r="OMS3" s="103"/>
      <c r="OMT3" s="103"/>
      <c r="OMU3" s="103"/>
      <c r="OMV3" s="103"/>
      <c r="OMW3" s="103"/>
      <c r="OMX3" s="103"/>
      <c r="OMY3" s="103"/>
      <c r="OMZ3" s="103"/>
      <c r="ONA3" s="103"/>
      <c r="ONB3" s="103"/>
      <c r="ONC3" s="103"/>
      <c r="OND3" s="103"/>
      <c r="ONE3" s="103"/>
      <c r="ONF3" s="103"/>
      <c r="ONG3" s="103"/>
      <c r="ONH3" s="103"/>
      <c r="ONI3" s="103"/>
      <c r="ONJ3" s="103"/>
      <c r="ONK3" s="103"/>
      <c r="ONL3" s="103"/>
      <c r="ONM3" s="103"/>
      <c r="ONN3" s="103"/>
      <c r="ONO3" s="103"/>
      <c r="ONP3" s="103"/>
      <c r="ONQ3" s="103"/>
      <c r="ONR3" s="103"/>
      <c r="ONS3" s="103"/>
      <c r="ONT3" s="103"/>
      <c r="ONU3" s="103"/>
      <c r="ONV3" s="103"/>
      <c r="ONW3" s="103"/>
      <c r="ONX3" s="103"/>
      <c r="ONY3" s="103"/>
      <c r="ONZ3" s="103"/>
      <c r="OOA3" s="103"/>
      <c r="OOB3" s="103"/>
      <c r="OOC3" s="103"/>
      <c r="OOD3" s="103"/>
      <c r="OOE3" s="103"/>
      <c r="OOF3" s="103"/>
      <c r="OOG3" s="103"/>
      <c r="OOH3" s="103"/>
      <c r="OOI3" s="103"/>
      <c r="OOJ3" s="103"/>
      <c r="OOK3" s="103"/>
      <c r="OOL3" s="103"/>
      <c r="OOM3" s="103"/>
      <c r="OON3" s="103"/>
      <c r="OOO3" s="103"/>
      <c r="OOP3" s="103"/>
      <c r="OOQ3" s="103"/>
      <c r="OOR3" s="103"/>
      <c r="OOS3" s="103"/>
      <c r="OOT3" s="103"/>
      <c r="OOU3" s="103"/>
      <c r="OOV3" s="103"/>
      <c r="OOW3" s="103"/>
      <c r="OOX3" s="103"/>
      <c r="OOY3" s="103"/>
      <c r="OOZ3" s="103"/>
      <c r="OPA3" s="103"/>
      <c r="OPB3" s="103"/>
      <c r="OPC3" s="103"/>
      <c r="OPD3" s="103"/>
      <c r="OPE3" s="103"/>
      <c r="OPF3" s="103"/>
      <c r="OPG3" s="103"/>
      <c r="OPH3" s="103"/>
      <c r="OPI3" s="103"/>
      <c r="OPJ3" s="103"/>
      <c r="OPK3" s="103"/>
      <c r="OPL3" s="103"/>
      <c r="OPM3" s="103"/>
      <c r="OPN3" s="103"/>
      <c r="OPO3" s="103"/>
      <c r="OPP3" s="103"/>
      <c r="OPQ3" s="103"/>
      <c r="OPR3" s="103"/>
      <c r="OPS3" s="103"/>
      <c r="OPT3" s="103"/>
      <c r="OPU3" s="103"/>
      <c r="OPV3" s="103"/>
      <c r="OPW3" s="103"/>
      <c r="OPX3" s="103"/>
      <c r="OPY3" s="103"/>
      <c r="OPZ3" s="103"/>
      <c r="OQA3" s="103"/>
      <c r="OQB3" s="103"/>
      <c r="OQC3" s="103"/>
      <c r="OQD3" s="103"/>
      <c r="OQE3" s="103"/>
      <c r="OQF3" s="103"/>
      <c r="OQG3" s="103"/>
      <c r="OQH3" s="103"/>
      <c r="OQI3" s="103"/>
      <c r="OQJ3" s="103"/>
      <c r="OQK3" s="103"/>
      <c r="OQL3" s="103"/>
      <c r="OQM3" s="103"/>
      <c r="OQN3" s="103"/>
      <c r="OQO3" s="103"/>
      <c r="OQP3" s="103"/>
      <c r="OQQ3" s="103"/>
      <c r="OQR3" s="103"/>
      <c r="OQS3" s="103"/>
      <c r="OQT3" s="103"/>
      <c r="OQU3" s="103"/>
      <c r="OQV3" s="103"/>
      <c r="OQW3" s="103"/>
      <c r="OQX3" s="103"/>
      <c r="OQY3" s="103"/>
      <c r="OQZ3" s="103"/>
      <c r="ORA3" s="103"/>
      <c r="ORB3" s="103"/>
      <c r="ORC3" s="103"/>
      <c r="ORD3" s="103"/>
      <c r="ORE3" s="103"/>
      <c r="ORF3" s="103"/>
      <c r="ORG3" s="103"/>
      <c r="ORH3" s="103"/>
      <c r="ORI3" s="103"/>
      <c r="ORJ3" s="103"/>
      <c r="ORK3" s="103"/>
      <c r="ORL3" s="103"/>
      <c r="ORM3" s="103"/>
      <c r="ORN3" s="103"/>
      <c r="ORO3" s="103"/>
      <c r="ORP3" s="103"/>
      <c r="ORQ3" s="103"/>
      <c r="ORR3" s="103"/>
      <c r="ORS3" s="103"/>
      <c r="ORT3" s="103"/>
      <c r="ORU3" s="103"/>
      <c r="ORV3" s="103"/>
      <c r="ORW3" s="103"/>
      <c r="ORX3" s="103"/>
      <c r="ORY3" s="103"/>
      <c r="ORZ3" s="103"/>
      <c r="OSA3" s="103"/>
      <c r="OSB3" s="103"/>
      <c r="OSC3" s="103"/>
      <c r="OSD3" s="103"/>
      <c r="OSE3" s="103"/>
      <c r="OSF3" s="103"/>
      <c r="OSG3" s="103"/>
      <c r="OSH3" s="103"/>
      <c r="OSI3" s="103"/>
      <c r="OSJ3" s="103"/>
      <c r="OSK3" s="103"/>
      <c r="OSL3" s="103"/>
      <c r="OSM3" s="103"/>
      <c r="OSN3" s="103"/>
      <c r="OSO3" s="103"/>
      <c r="OSP3" s="103"/>
      <c r="OSQ3" s="103"/>
      <c r="OSR3" s="103"/>
      <c r="OSS3" s="103"/>
      <c r="OST3" s="103"/>
      <c r="OSU3" s="103"/>
      <c r="OSV3" s="103"/>
      <c r="OSW3" s="103"/>
      <c r="OSX3" s="103"/>
      <c r="OSY3" s="103"/>
      <c r="OSZ3" s="103"/>
      <c r="OTA3" s="103"/>
      <c r="OTB3" s="103"/>
      <c r="OTC3" s="103"/>
      <c r="OTD3" s="103"/>
      <c r="OTE3" s="103"/>
      <c r="OTF3" s="103"/>
      <c r="OTG3" s="103"/>
      <c r="OTH3" s="103"/>
      <c r="OTI3" s="103"/>
      <c r="OTJ3" s="103"/>
      <c r="OTK3" s="103"/>
      <c r="OTL3" s="103"/>
      <c r="OTM3" s="103"/>
      <c r="OTN3" s="103"/>
      <c r="OTO3" s="103"/>
      <c r="OTP3" s="103"/>
      <c r="OTQ3" s="103"/>
      <c r="OTR3" s="103"/>
      <c r="OTS3" s="103"/>
      <c r="OTT3" s="103"/>
      <c r="OTU3" s="103"/>
      <c r="OTV3" s="103"/>
      <c r="OTW3" s="103"/>
      <c r="OTX3" s="103"/>
      <c r="OTY3" s="103"/>
      <c r="OTZ3" s="103"/>
      <c r="OUA3" s="103"/>
      <c r="OUB3" s="103"/>
      <c r="OUC3" s="103"/>
      <c r="OUD3" s="103"/>
      <c r="OUE3" s="103"/>
      <c r="OUF3" s="103"/>
      <c r="OUG3" s="103"/>
      <c r="OUH3" s="103"/>
      <c r="OUI3" s="103"/>
      <c r="OUJ3" s="103"/>
      <c r="OUK3" s="103"/>
      <c r="OUL3" s="103"/>
      <c r="OUM3" s="103"/>
      <c r="OUN3" s="103"/>
      <c r="OUO3" s="103"/>
      <c r="OUP3" s="103"/>
      <c r="OUQ3" s="103"/>
      <c r="OUR3" s="103"/>
      <c r="OUS3" s="103"/>
      <c r="OUT3" s="103"/>
      <c r="OUU3" s="103"/>
      <c r="OUV3" s="103"/>
      <c r="OUW3" s="103"/>
      <c r="OUX3" s="103"/>
      <c r="OUY3" s="103"/>
      <c r="OUZ3" s="103"/>
      <c r="OVA3" s="103"/>
      <c r="OVB3" s="103"/>
      <c r="OVC3" s="103"/>
      <c r="OVD3" s="103"/>
      <c r="OVE3" s="103"/>
      <c r="OVF3" s="103"/>
      <c r="OVG3" s="103"/>
      <c r="OVH3" s="103"/>
      <c r="OVI3" s="103"/>
      <c r="OVJ3" s="103"/>
      <c r="OVK3" s="103"/>
      <c r="OVL3" s="103"/>
      <c r="OVM3" s="103"/>
      <c r="OVN3" s="103"/>
      <c r="OVO3" s="103"/>
      <c r="OVP3" s="103"/>
      <c r="OVQ3" s="103"/>
      <c r="OVR3" s="103"/>
      <c r="OVS3" s="103"/>
      <c r="OVT3" s="103"/>
      <c r="OVU3" s="103"/>
      <c r="OVV3" s="103"/>
      <c r="OVW3" s="103"/>
      <c r="OVX3" s="103"/>
      <c r="OVY3" s="103"/>
      <c r="OVZ3" s="103"/>
      <c r="OWA3" s="103"/>
      <c r="OWB3" s="103"/>
      <c r="OWC3" s="103"/>
      <c r="OWD3" s="103"/>
      <c r="OWE3" s="103"/>
      <c r="OWF3" s="103"/>
      <c r="OWG3" s="103"/>
      <c r="OWH3" s="103"/>
      <c r="OWI3" s="103"/>
      <c r="OWJ3" s="103"/>
      <c r="OWK3" s="103"/>
      <c r="OWL3" s="103"/>
      <c r="OWM3" s="103"/>
      <c r="OWN3" s="103"/>
      <c r="OWO3" s="103"/>
      <c r="OWP3" s="103"/>
      <c r="OWQ3" s="103"/>
      <c r="OWR3" s="103"/>
      <c r="OWS3" s="103"/>
      <c r="OWT3" s="103"/>
      <c r="OWU3" s="103"/>
      <c r="OWV3" s="103"/>
      <c r="OWW3" s="103"/>
      <c r="OWX3" s="103"/>
      <c r="OWY3" s="103"/>
      <c r="OWZ3" s="103"/>
      <c r="OXA3" s="103"/>
      <c r="OXB3" s="103"/>
      <c r="OXC3" s="103"/>
      <c r="OXD3" s="103"/>
      <c r="OXE3" s="103"/>
      <c r="OXF3" s="103"/>
      <c r="OXG3" s="103"/>
      <c r="OXH3" s="103"/>
      <c r="OXI3" s="103"/>
      <c r="OXJ3" s="103"/>
      <c r="OXK3" s="103"/>
      <c r="OXL3" s="103"/>
      <c r="OXM3" s="103"/>
      <c r="OXN3" s="103"/>
      <c r="OXO3" s="103"/>
      <c r="OXP3" s="103"/>
      <c r="OXQ3" s="103"/>
      <c r="OXR3" s="103"/>
      <c r="OXS3" s="103"/>
      <c r="OXT3" s="103"/>
      <c r="OXU3" s="103"/>
      <c r="OXV3" s="103"/>
      <c r="OXW3" s="103"/>
      <c r="OXX3" s="103"/>
      <c r="OXY3" s="103"/>
      <c r="OXZ3" s="103"/>
      <c r="OYA3" s="103"/>
      <c r="OYB3" s="103"/>
      <c r="OYC3" s="103"/>
      <c r="OYD3" s="103"/>
      <c r="OYE3" s="103"/>
      <c r="OYF3" s="103"/>
      <c r="OYG3" s="103"/>
      <c r="OYH3" s="103"/>
      <c r="OYI3" s="103"/>
      <c r="OYJ3" s="103"/>
      <c r="OYK3" s="103"/>
      <c r="OYL3" s="103"/>
      <c r="OYM3" s="103"/>
      <c r="OYN3" s="103"/>
      <c r="OYO3" s="103"/>
      <c r="OYP3" s="103"/>
      <c r="OYQ3" s="103"/>
      <c r="OYR3" s="103"/>
      <c r="OYS3" s="103"/>
      <c r="OYT3" s="103"/>
      <c r="OYU3" s="103"/>
      <c r="OYV3" s="103"/>
      <c r="OYW3" s="103"/>
      <c r="OYX3" s="103"/>
      <c r="OYY3" s="103"/>
      <c r="OYZ3" s="103"/>
      <c r="OZA3" s="103"/>
      <c r="OZB3" s="103"/>
      <c r="OZC3" s="103"/>
      <c r="OZD3" s="103"/>
      <c r="OZE3" s="103"/>
      <c r="OZF3" s="103"/>
      <c r="OZG3" s="103"/>
      <c r="OZH3" s="103"/>
      <c r="OZI3" s="103"/>
      <c r="OZJ3" s="103"/>
      <c r="OZK3" s="103"/>
      <c r="OZL3" s="103"/>
      <c r="OZM3" s="103"/>
      <c r="OZN3" s="103"/>
      <c r="OZO3" s="103"/>
      <c r="OZP3" s="103"/>
      <c r="OZQ3" s="103"/>
      <c r="OZR3" s="103"/>
      <c r="OZS3" s="103"/>
      <c r="OZT3" s="103"/>
      <c r="OZU3" s="103"/>
      <c r="OZV3" s="103"/>
      <c r="OZW3" s="103"/>
      <c r="OZX3" s="103"/>
      <c r="OZY3" s="103"/>
      <c r="OZZ3" s="103"/>
      <c r="PAA3" s="103"/>
      <c r="PAB3" s="103"/>
      <c r="PAC3" s="103"/>
      <c r="PAD3" s="103"/>
      <c r="PAE3" s="103"/>
      <c r="PAF3" s="103"/>
      <c r="PAG3" s="103"/>
      <c r="PAH3" s="103"/>
      <c r="PAI3" s="103"/>
      <c r="PAJ3" s="103"/>
      <c r="PAK3" s="103"/>
      <c r="PAL3" s="103"/>
      <c r="PAM3" s="103"/>
      <c r="PAN3" s="103"/>
      <c r="PAO3" s="103"/>
      <c r="PAP3" s="103"/>
      <c r="PAQ3" s="103"/>
      <c r="PAR3" s="103"/>
      <c r="PAS3" s="103"/>
      <c r="PAT3" s="103"/>
      <c r="PAU3" s="103"/>
      <c r="PAV3" s="103"/>
      <c r="PAW3" s="103"/>
      <c r="PAX3" s="103"/>
      <c r="PAY3" s="103"/>
      <c r="PAZ3" s="103"/>
      <c r="PBA3" s="103"/>
      <c r="PBB3" s="103"/>
      <c r="PBC3" s="103"/>
      <c r="PBD3" s="103"/>
      <c r="PBE3" s="103"/>
      <c r="PBF3" s="103"/>
      <c r="PBG3" s="103"/>
      <c r="PBH3" s="103"/>
      <c r="PBI3" s="103"/>
      <c r="PBJ3" s="103"/>
      <c r="PBK3" s="103"/>
      <c r="PBL3" s="103"/>
      <c r="PBM3" s="103"/>
      <c r="PBN3" s="103"/>
      <c r="PBO3" s="103"/>
      <c r="PBP3" s="103"/>
      <c r="PBQ3" s="103"/>
      <c r="PBR3" s="103"/>
      <c r="PBS3" s="103"/>
      <c r="PBT3" s="103"/>
      <c r="PBU3" s="103"/>
      <c r="PBV3" s="103"/>
      <c r="PBW3" s="103"/>
      <c r="PBX3" s="103"/>
      <c r="PBY3" s="103"/>
      <c r="PBZ3" s="103"/>
      <c r="PCA3" s="103"/>
      <c r="PCB3" s="103"/>
      <c r="PCC3" s="103"/>
      <c r="PCD3" s="103"/>
      <c r="PCE3" s="103"/>
      <c r="PCF3" s="103"/>
      <c r="PCG3" s="103"/>
      <c r="PCH3" s="103"/>
      <c r="PCI3" s="103"/>
      <c r="PCJ3" s="103"/>
      <c r="PCK3" s="103"/>
      <c r="PCL3" s="103"/>
      <c r="PCM3" s="103"/>
      <c r="PCN3" s="103"/>
      <c r="PCO3" s="103"/>
      <c r="PCP3" s="103"/>
      <c r="PCQ3" s="103"/>
      <c r="PCR3" s="103"/>
      <c r="PCS3" s="103"/>
      <c r="PCT3" s="103"/>
      <c r="PCU3" s="103"/>
      <c r="PCV3" s="103"/>
      <c r="PCW3" s="103"/>
      <c r="PCX3" s="103"/>
      <c r="PCY3" s="103"/>
      <c r="PCZ3" s="103"/>
      <c r="PDA3" s="103"/>
      <c r="PDB3" s="103"/>
      <c r="PDC3" s="103"/>
      <c r="PDD3" s="103"/>
      <c r="PDE3" s="103"/>
      <c r="PDF3" s="103"/>
      <c r="PDG3" s="103"/>
      <c r="PDH3" s="103"/>
      <c r="PDI3" s="103"/>
      <c r="PDJ3" s="103"/>
      <c r="PDK3" s="103"/>
      <c r="PDL3" s="103"/>
      <c r="PDM3" s="103"/>
      <c r="PDN3" s="103"/>
      <c r="PDO3" s="103"/>
      <c r="PDP3" s="103"/>
      <c r="PDQ3" s="103"/>
      <c r="PDR3" s="103"/>
      <c r="PDS3" s="103"/>
      <c r="PDT3" s="103"/>
      <c r="PDU3" s="103"/>
      <c r="PDV3" s="103"/>
      <c r="PDW3" s="103"/>
      <c r="PDX3" s="103"/>
      <c r="PDY3" s="103"/>
      <c r="PDZ3" s="103"/>
      <c r="PEA3" s="103"/>
      <c r="PEB3" s="103"/>
      <c r="PEC3" s="103"/>
      <c r="PED3" s="103"/>
      <c r="PEE3" s="103"/>
      <c r="PEF3" s="103"/>
      <c r="PEG3" s="103"/>
      <c r="PEH3" s="103"/>
      <c r="PEI3" s="103"/>
      <c r="PEJ3" s="103"/>
      <c r="PEK3" s="103"/>
      <c r="PEL3" s="103"/>
      <c r="PEM3" s="103"/>
      <c r="PEN3" s="103"/>
      <c r="PEO3" s="103"/>
      <c r="PEP3" s="103"/>
      <c r="PEQ3" s="103"/>
      <c r="PER3" s="103"/>
      <c r="PES3" s="103"/>
      <c r="PET3" s="103"/>
      <c r="PEU3" s="103"/>
      <c r="PEV3" s="103"/>
      <c r="PEW3" s="103"/>
      <c r="PEX3" s="103"/>
      <c r="PEY3" s="103"/>
      <c r="PEZ3" s="103"/>
      <c r="PFA3" s="103"/>
      <c r="PFB3" s="103"/>
      <c r="PFC3" s="103"/>
      <c r="PFD3" s="103"/>
      <c r="PFE3" s="103"/>
      <c r="PFF3" s="103"/>
      <c r="PFG3" s="103"/>
      <c r="PFH3" s="103"/>
      <c r="PFI3" s="103"/>
      <c r="PFJ3" s="103"/>
      <c r="PFK3" s="103"/>
      <c r="PFL3" s="103"/>
      <c r="PFM3" s="103"/>
      <c r="PFN3" s="103"/>
      <c r="PFO3" s="103"/>
      <c r="PFP3" s="103"/>
      <c r="PFQ3" s="103"/>
      <c r="PFR3" s="103"/>
      <c r="PFS3" s="103"/>
      <c r="PFT3" s="103"/>
      <c r="PFU3" s="103"/>
      <c r="PFV3" s="103"/>
      <c r="PFW3" s="103"/>
      <c r="PFX3" s="103"/>
      <c r="PFY3" s="103"/>
      <c r="PFZ3" s="103"/>
      <c r="PGA3" s="103"/>
      <c r="PGB3" s="103"/>
      <c r="PGC3" s="103"/>
      <c r="PGD3" s="103"/>
      <c r="PGE3" s="103"/>
      <c r="PGF3" s="103"/>
      <c r="PGG3" s="103"/>
      <c r="PGH3" s="103"/>
      <c r="PGI3" s="103"/>
      <c r="PGJ3" s="103"/>
      <c r="PGK3" s="103"/>
      <c r="PGL3" s="103"/>
      <c r="PGM3" s="103"/>
      <c r="PGN3" s="103"/>
      <c r="PGO3" s="103"/>
      <c r="PGP3" s="103"/>
      <c r="PGQ3" s="103"/>
      <c r="PGR3" s="103"/>
      <c r="PGS3" s="103"/>
      <c r="PGT3" s="103"/>
      <c r="PGU3" s="103"/>
      <c r="PGV3" s="103"/>
      <c r="PGW3" s="103"/>
      <c r="PGX3" s="103"/>
      <c r="PGY3" s="103"/>
      <c r="PGZ3" s="103"/>
      <c r="PHA3" s="103"/>
      <c r="PHB3" s="103"/>
      <c r="PHC3" s="103"/>
      <c r="PHD3" s="103"/>
      <c r="PHE3" s="103"/>
      <c r="PHF3" s="103"/>
      <c r="PHG3" s="103"/>
      <c r="PHH3" s="103"/>
      <c r="PHI3" s="103"/>
      <c r="PHJ3" s="103"/>
      <c r="PHK3" s="103"/>
      <c r="PHL3" s="103"/>
      <c r="PHM3" s="103"/>
      <c r="PHN3" s="103"/>
      <c r="PHO3" s="103"/>
      <c r="PHP3" s="103"/>
      <c r="PHQ3" s="103"/>
      <c r="PHR3" s="103"/>
      <c r="PHS3" s="103"/>
      <c r="PHT3" s="103"/>
      <c r="PHU3" s="103"/>
      <c r="PHV3" s="103"/>
      <c r="PHW3" s="103"/>
      <c r="PHX3" s="103"/>
      <c r="PHY3" s="103"/>
      <c r="PHZ3" s="103"/>
      <c r="PIA3" s="103"/>
      <c r="PIB3" s="103"/>
      <c r="PIC3" s="103"/>
      <c r="PID3" s="103"/>
      <c r="PIE3" s="103"/>
      <c r="PIF3" s="103"/>
      <c r="PIG3" s="103"/>
      <c r="PIH3" s="103"/>
      <c r="PII3" s="103"/>
      <c r="PIJ3" s="103"/>
      <c r="PIK3" s="103"/>
      <c r="PIL3" s="103"/>
      <c r="PIM3" s="103"/>
      <c r="PIN3" s="103"/>
      <c r="PIO3" s="103"/>
      <c r="PIP3" s="103"/>
      <c r="PIQ3" s="103"/>
      <c r="PIR3" s="103"/>
      <c r="PIS3" s="103"/>
      <c r="PIT3" s="103"/>
      <c r="PIU3" s="103"/>
      <c r="PIV3" s="103"/>
      <c r="PIW3" s="103"/>
      <c r="PIX3" s="103"/>
      <c r="PIY3" s="103"/>
      <c r="PIZ3" s="103"/>
      <c r="PJA3" s="103"/>
      <c r="PJB3" s="103"/>
      <c r="PJC3" s="103"/>
      <c r="PJD3" s="103"/>
      <c r="PJE3" s="103"/>
      <c r="PJF3" s="103"/>
      <c r="PJG3" s="103"/>
      <c r="PJH3" s="103"/>
      <c r="PJI3" s="103"/>
      <c r="PJJ3" s="103"/>
      <c r="PJK3" s="103"/>
      <c r="PJL3" s="103"/>
      <c r="PJM3" s="103"/>
      <c r="PJN3" s="103"/>
      <c r="PJO3" s="103"/>
      <c r="PJP3" s="103"/>
      <c r="PJQ3" s="103"/>
      <c r="PJR3" s="103"/>
      <c r="PJS3" s="103"/>
      <c r="PJT3" s="103"/>
      <c r="PJU3" s="103"/>
      <c r="PJV3" s="103"/>
      <c r="PJW3" s="103"/>
      <c r="PJX3" s="103"/>
      <c r="PJY3" s="103"/>
      <c r="PJZ3" s="103"/>
      <c r="PKA3" s="103"/>
      <c r="PKB3" s="103"/>
      <c r="PKC3" s="103"/>
      <c r="PKD3" s="103"/>
      <c r="PKE3" s="103"/>
      <c r="PKF3" s="103"/>
      <c r="PKG3" s="103"/>
      <c r="PKH3" s="103"/>
      <c r="PKI3" s="103"/>
      <c r="PKJ3" s="103"/>
      <c r="PKK3" s="103"/>
      <c r="PKL3" s="103"/>
      <c r="PKM3" s="103"/>
      <c r="PKN3" s="103"/>
      <c r="PKO3" s="103"/>
      <c r="PKP3" s="103"/>
      <c r="PKQ3" s="103"/>
      <c r="PKR3" s="103"/>
      <c r="PKS3" s="103"/>
      <c r="PKT3" s="103"/>
      <c r="PKU3" s="103"/>
      <c r="PKV3" s="103"/>
      <c r="PKW3" s="103"/>
      <c r="PKX3" s="103"/>
      <c r="PKY3" s="103"/>
      <c r="PKZ3" s="103"/>
      <c r="PLA3" s="103"/>
      <c r="PLB3" s="103"/>
      <c r="PLC3" s="103"/>
      <c r="PLD3" s="103"/>
      <c r="PLE3" s="103"/>
      <c r="PLF3" s="103"/>
      <c r="PLG3" s="103"/>
      <c r="PLH3" s="103"/>
      <c r="PLI3" s="103"/>
      <c r="PLJ3" s="103"/>
      <c r="PLK3" s="103"/>
      <c r="PLL3" s="103"/>
      <c r="PLM3" s="103"/>
      <c r="PLN3" s="103"/>
      <c r="PLO3" s="103"/>
      <c r="PLP3" s="103"/>
      <c r="PLQ3" s="103"/>
      <c r="PLR3" s="103"/>
      <c r="PLS3" s="103"/>
      <c r="PLT3" s="103"/>
      <c r="PLU3" s="103"/>
      <c r="PLV3" s="103"/>
      <c r="PLW3" s="103"/>
      <c r="PLX3" s="103"/>
      <c r="PLY3" s="103"/>
      <c r="PLZ3" s="103"/>
      <c r="PMA3" s="103"/>
      <c r="PMB3" s="103"/>
      <c r="PMC3" s="103"/>
      <c r="PMD3" s="103"/>
      <c r="PME3" s="103"/>
      <c r="PMF3" s="103"/>
      <c r="PMG3" s="103"/>
      <c r="PMH3" s="103"/>
      <c r="PMI3" s="103"/>
      <c r="PMJ3" s="103"/>
      <c r="PMK3" s="103"/>
      <c r="PML3" s="103"/>
      <c r="PMM3" s="103"/>
      <c r="PMN3" s="103"/>
      <c r="PMO3" s="103"/>
      <c r="PMP3" s="103"/>
      <c r="PMQ3" s="103"/>
      <c r="PMR3" s="103"/>
      <c r="PMS3" s="103"/>
      <c r="PMT3" s="103"/>
      <c r="PMU3" s="103"/>
      <c r="PMV3" s="103"/>
      <c r="PMW3" s="103"/>
      <c r="PMX3" s="103"/>
      <c r="PMY3" s="103"/>
      <c r="PMZ3" s="103"/>
      <c r="PNA3" s="103"/>
      <c r="PNB3" s="103"/>
      <c r="PNC3" s="103"/>
      <c r="PND3" s="103"/>
      <c r="PNE3" s="103"/>
      <c r="PNF3" s="103"/>
      <c r="PNG3" s="103"/>
      <c r="PNH3" s="103"/>
      <c r="PNI3" s="103"/>
      <c r="PNJ3" s="103"/>
      <c r="PNK3" s="103"/>
      <c r="PNL3" s="103"/>
      <c r="PNM3" s="103"/>
      <c r="PNN3" s="103"/>
      <c r="PNO3" s="103"/>
      <c r="PNP3" s="103"/>
      <c r="PNQ3" s="103"/>
      <c r="PNR3" s="103"/>
      <c r="PNS3" s="103"/>
      <c r="PNT3" s="103"/>
      <c r="PNU3" s="103"/>
      <c r="PNV3" s="103"/>
      <c r="PNW3" s="103"/>
      <c r="PNX3" s="103"/>
      <c r="PNY3" s="103"/>
      <c r="PNZ3" s="103"/>
      <c r="POA3" s="103"/>
      <c r="POB3" s="103"/>
      <c r="POC3" s="103"/>
      <c r="POD3" s="103"/>
      <c r="POE3" s="103"/>
      <c r="POF3" s="103"/>
      <c r="POG3" s="103"/>
      <c r="POH3" s="103"/>
      <c r="POI3" s="103"/>
      <c r="POJ3" s="103"/>
      <c r="POK3" s="103"/>
      <c r="POL3" s="103"/>
      <c r="POM3" s="103"/>
      <c r="PON3" s="103"/>
      <c r="POO3" s="103"/>
      <c r="POP3" s="103"/>
      <c r="POQ3" s="103"/>
      <c r="POR3" s="103"/>
      <c r="POS3" s="103"/>
      <c r="POT3" s="103"/>
      <c r="POU3" s="103"/>
      <c r="POV3" s="103"/>
      <c r="POW3" s="103"/>
      <c r="POX3" s="103"/>
      <c r="POY3" s="103"/>
      <c r="POZ3" s="103"/>
      <c r="PPA3" s="103"/>
      <c r="PPB3" s="103"/>
      <c r="PPC3" s="103"/>
      <c r="PPD3" s="103"/>
      <c r="PPE3" s="103"/>
      <c r="PPF3" s="103"/>
      <c r="PPG3" s="103"/>
      <c r="PPH3" s="103"/>
      <c r="PPI3" s="103"/>
      <c r="PPJ3" s="103"/>
      <c r="PPK3" s="103"/>
      <c r="PPL3" s="103"/>
      <c r="PPM3" s="103"/>
      <c r="PPN3" s="103"/>
      <c r="PPO3" s="103"/>
      <c r="PPP3" s="103"/>
      <c r="PPQ3" s="103"/>
      <c r="PPR3" s="103"/>
      <c r="PPS3" s="103"/>
      <c r="PPT3" s="103"/>
      <c r="PPU3" s="103"/>
      <c r="PPV3" s="103"/>
      <c r="PPW3" s="103"/>
      <c r="PPX3" s="103"/>
      <c r="PPY3" s="103"/>
      <c r="PPZ3" s="103"/>
      <c r="PQA3" s="103"/>
      <c r="PQB3" s="103"/>
      <c r="PQC3" s="103"/>
      <c r="PQD3" s="103"/>
      <c r="PQE3" s="103"/>
      <c r="PQF3" s="103"/>
      <c r="PQG3" s="103"/>
      <c r="PQH3" s="103"/>
      <c r="PQI3" s="103"/>
      <c r="PQJ3" s="103"/>
      <c r="PQK3" s="103"/>
      <c r="PQL3" s="103"/>
      <c r="PQM3" s="103"/>
      <c r="PQN3" s="103"/>
      <c r="PQO3" s="103"/>
      <c r="PQP3" s="103"/>
      <c r="PQQ3" s="103"/>
      <c r="PQR3" s="103"/>
      <c r="PQS3" s="103"/>
      <c r="PQT3" s="103"/>
      <c r="PQU3" s="103"/>
      <c r="PQV3" s="103"/>
      <c r="PQW3" s="103"/>
      <c r="PQX3" s="103"/>
      <c r="PQY3" s="103"/>
      <c r="PQZ3" s="103"/>
      <c r="PRA3" s="103"/>
      <c r="PRB3" s="103"/>
      <c r="PRC3" s="103"/>
      <c r="PRD3" s="103"/>
      <c r="PRE3" s="103"/>
      <c r="PRF3" s="103"/>
      <c r="PRG3" s="103"/>
      <c r="PRH3" s="103"/>
      <c r="PRI3" s="103"/>
      <c r="PRJ3" s="103"/>
      <c r="PRK3" s="103"/>
      <c r="PRL3" s="103"/>
      <c r="PRM3" s="103"/>
      <c r="PRN3" s="103"/>
      <c r="PRO3" s="103"/>
      <c r="PRP3" s="103"/>
      <c r="PRQ3" s="103"/>
      <c r="PRR3" s="103"/>
      <c r="PRS3" s="103"/>
      <c r="PRT3" s="103"/>
      <c r="PRU3" s="103"/>
      <c r="PRV3" s="103"/>
      <c r="PRW3" s="103"/>
      <c r="PRX3" s="103"/>
      <c r="PRY3" s="103"/>
      <c r="PRZ3" s="103"/>
      <c r="PSA3" s="103"/>
      <c r="PSB3" s="103"/>
      <c r="PSC3" s="103"/>
      <c r="PSD3" s="103"/>
      <c r="PSE3" s="103"/>
      <c r="PSF3" s="103"/>
      <c r="PSG3" s="103"/>
      <c r="PSH3" s="103"/>
      <c r="PSI3" s="103"/>
      <c r="PSJ3" s="103"/>
      <c r="PSK3" s="103"/>
      <c r="PSL3" s="103"/>
      <c r="PSM3" s="103"/>
      <c r="PSN3" s="103"/>
      <c r="PSO3" s="103"/>
      <c r="PSP3" s="103"/>
      <c r="PSQ3" s="103"/>
      <c r="PSR3" s="103"/>
      <c r="PSS3" s="103"/>
      <c r="PST3" s="103"/>
      <c r="PSU3" s="103"/>
      <c r="PSV3" s="103"/>
      <c r="PSW3" s="103"/>
      <c r="PSX3" s="103"/>
      <c r="PSY3" s="103"/>
      <c r="PSZ3" s="103"/>
      <c r="PTA3" s="103"/>
      <c r="PTB3" s="103"/>
      <c r="PTC3" s="103"/>
      <c r="PTD3" s="103"/>
      <c r="PTE3" s="103"/>
      <c r="PTF3" s="103"/>
      <c r="PTG3" s="103"/>
      <c r="PTH3" s="103"/>
      <c r="PTI3" s="103"/>
      <c r="PTJ3" s="103"/>
      <c r="PTK3" s="103"/>
      <c r="PTL3" s="103"/>
      <c r="PTM3" s="103"/>
      <c r="PTN3" s="103"/>
      <c r="PTO3" s="103"/>
      <c r="PTP3" s="103"/>
      <c r="PTQ3" s="103"/>
      <c r="PTR3" s="103"/>
      <c r="PTS3" s="103"/>
      <c r="PTT3" s="103"/>
      <c r="PTU3" s="103"/>
      <c r="PTV3" s="103"/>
      <c r="PTW3" s="103"/>
      <c r="PTX3" s="103"/>
      <c r="PTY3" s="103"/>
      <c r="PTZ3" s="103"/>
      <c r="PUA3" s="103"/>
      <c r="PUB3" s="103"/>
      <c r="PUC3" s="103"/>
      <c r="PUD3" s="103"/>
      <c r="PUE3" s="103"/>
      <c r="PUF3" s="103"/>
      <c r="PUG3" s="103"/>
      <c r="PUH3" s="103"/>
      <c r="PUI3" s="103"/>
      <c r="PUJ3" s="103"/>
      <c r="PUK3" s="103"/>
      <c r="PUL3" s="103"/>
      <c r="PUM3" s="103"/>
      <c r="PUN3" s="103"/>
      <c r="PUO3" s="103"/>
      <c r="PUP3" s="103"/>
      <c r="PUQ3" s="103"/>
      <c r="PUR3" s="103"/>
      <c r="PUS3" s="103"/>
      <c r="PUT3" s="103"/>
      <c r="PUU3" s="103"/>
      <c r="PUV3" s="103"/>
      <c r="PUW3" s="103"/>
      <c r="PUX3" s="103"/>
      <c r="PUY3" s="103"/>
      <c r="PUZ3" s="103"/>
      <c r="PVA3" s="103"/>
      <c r="PVB3" s="103"/>
      <c r="PVC3" s="103"/>
      <c r="PVD3" s="103"/>
      <c r="PVE3" s="103"/>
      <c r="PVF3" s="103"/>
      <c r="PVG3" s="103"/>
      <c r="PVH3" s="103"/>
      <c r="PVI3" s="103"/>
      <c r="PVJ3" s="103"/>
      <c r="PVK3" s="103"/>
      <c r="PVL3" s="103"/>
      <c r="PVM3" s="103"/>
      <c r="PVN3" s="103"/>
      <c r="PVO3" s="103"/>
      <c r="PVP3" s="103"/>
      <c r="PVQ3" s="103"/>
      <c r="PVR3" s="103"/>
      <c r="PVS3" s="103"/>
      <c r="PVT3" s="103"/>
      <c r="PVU3" s="103"/>
      <c r="PVV3" s="103"/>
      <c r="PVW3" s="103"/>
      <c r="PVX3" s="103"/>
      <c r="PVY3" s="103"/>
      <c r="PVZ3" s="103"/>
      <c r="PWA3" s="103"/>
      <c r="PWB3" s="103"/>
      <c r="PWC3" s="103"/>
      <c r="PWD3" s="103"/>
      <c r="PWE3" s="103"/>
      <c r="PWF3" s="103"/>
      <c r="PWG3" s="103"/>
      <c r="PWH3" s="103"/>
      <c r="PWI3" s="103"/>
      <c r="PWJ3" s="103"/>
      <c r="PWK3" s="103"/>
      <c r="PWL3" s="103"/>
      <c r="PWM3" s="103"/>
      <c r="PWN3" s="103"/>
      <c r="PWO3" s="103"/>
      <c r="PWP3" s="103"/>
      <c r="PWQ3" s="103"/>
      <c r="PWR3" s="103"/>
      <c r="PWS3" s="103"/>
      <c r="PWT3" s="103"/>
      <c r="PWU3" s="103"/>
      <c r="PWV3" s="103"/>
      <c r="PWW3" s="103"/>
      <c r="PWX3" s="103"/>
      <c r="PWY3" s="103"/>
      <c r="PWZ3" s="103"/>
      <c r="PXA3" s="103"/>
      <c r="PXB3" s="103"/>
      <c r="PXC3" s="103"/>
      <c r="PXD3" s="103"/>
      <c r="PXE3" s="103"/>
      <c r="PXF3" s="103"/>
      <c r="PXG3" s="103"/>
      <c r="PXH3" s="103"/>
      <c r="PXI3" s="103"/>
      <c r="PXJ3" s="103"/>
      <c r="PXK3" s="103"/>
      <c r="PXL3" s="103"/>
      <c r="PXM3" s="103"/>
      <c r="PXN3" s="103"/>
      <c r="PXO3" s="103"/>
      <c r="PXP3" s="103"/>
      <c r="PXQ3" s="103"/>
      <c r="PXR3" s="103"/>
      <c r="PXS3" s="103"/>
      <c r="PXT3" s="103"/>
      <c r="PXU3" s="103"/>
      <c r="PXV3" s="103"/>
      <c r="PXW3" s="103"/>
      <c r="PXX3" s="103"/>
      <c r="PXY3" s="103"/>
      <c r="PXZ3" s="103"/>
      <c r="PYA3" s="103"/>
      <c r="PYB3" s="103"/>
      <c r="PYC3" s="103"/>
      <c r="PYD3" s="103"/>
      <c r="PYE3" s="103"/>
      <c r="PYF3" s="103"/>
      <c r="PYG3" s="103"/>
      <c r="PYH3" s="103"/>
      <c r="PYI3" s="103"/>
      <c r="PYJ3" s="103"/>
      <c r="PYK3" s="103"/>
      <c r="PYL3" s="103"/>
      <c r="PYM3" s="103"/>
      <c r="PYN3" s="103"/>
      <c r="PYO3" s="103"/>
      <c r="PYP3" s="103"/>
      <c r="PYQ3" s="103"/>
      <c r="PYR3" s="103"/>
      <c r="PYS3" s="103"/>
      <c r="PYT3" s="103"/>
      <c r="PYU3" s="103"/>
      <c r="PYV3" s="103"/>
      <c r="PYW3" s="103"/>
      <c r="PYX3" s="103"/>
      <c r="PYY3" s="103"/>
      <c r="PYZ3" s="103"/>
      <c r="PZA3" s="103"/>
      <c r="PZB3" s="103"/>
      <c r="PZC3" s="103"/>
      <c r="PZD3" s="103"/>
      <c r="PZE3" s="103"/>
      <c r="PZF3" s="103"/>
      <c r="PZG3" s="103"/>
      <c r="PZH3" s="103"/>
      <c r="PZI3" s="103"/>
      <c r="PZJ3" s="103"/>
      <c r="PZK3" s="103"/>
      <c r="PZL3" s="103"/>
      <c r="PZM3" s="103"/>
      <c r="PZN3" s="103"/>
      <c r="PZO3" s="103"/>
      <c r="PZP3" s="103"/>
      <c r="PZQ3" s="103"/>
      <c r="PZR3" s="103"/>
      <c r="PZS3" s="103"/>
      <c r="PZT3" s="103"/>
      <c r="PZU3" s="103"/>
      <c r="PZV3" s="103"/>
      <c r="PZW3" s="103"/>
      <c r="PZX3" s="103"/>
      <c r="PZY3" s="103"/>
      <c r="PZZ3" s="103"/>
      <c r="QAA3" s="103"/>
      <c r="QAB3" s="103"/>
      <c r="QAC3" s="103"/>
      <c r="QAD3" s="103"/>
      <c r="QAE3" s="103"/>
      <c r="QAF3" s="103"/>
      <c r="QAG3" s="103"/>
      <c r="QAH3" s="103"/>
      <c r="QAI3" s="103"/>
      <c r="QAJ3" s="103"/>
      <c r="QAK3" s="103"/>
      <c r="QAL3" s="103"/>
      <c r="QAM3" s="103"/>
      <c r="QAN3" s="103"/>
      <c r="QAO3" s="103"/>
      <c r="QAP3" s="103"/>
      <c r="QAQ3" s="103"/>
      <c r="QAR3" s="103"/>
      <c r="QAS3" s="103"/>
      <c r="QAT3" s="103"/>
      <c r="QAU3" s="103"/>
      <c r="QAV3" s="103"/>
      <c r="QAW3" s="103"/>
      <c r="QAX3" s="103"/>
      <c r="QAY3" s="103"/>
      <c r="QAZ3" s="103"/>
      <c r="QBA3" s="103"/>
      <c r="QBB3" s="103"/>
      <c r="QBC3" s="103"/>
      <c r="QBD3" s="103"/>
      <c r="QBE3" s="103"/>
      <c r="QBF3" s="103"/>
      <c r="QBG3" s="103"/>
      <c r="QBH3" s="103"/>
      <c r="QBI3" s="103"/>
      <c r="QBJ3" s="103"/>
      <c r="QBK3" s="103"/>
      <c r="QBL3" s="103"/>
      <c r="QBM3" s="103"/>
      <c r="QBN3" s="103"/>
      <c r="QBO3" s="103"/>
      <c r="QBP3" s="103"/>
      <c r="QBQ3" s="103"/>
      <c r="QBR3" s="103"/>
      <c r="QBS3" s="103"/>
      <c r="QBT3" s="103"/>
      <c r="QBU3" s="103"/>
      <c r="QBV3" s="103"/>
      <c r="QBW3" s="103"/>
      <c r="QBX3" s="103"/>
      <c r="QBY3" s="103"/>
      <c r="QBZ3" s="103"/>
      <c r="QCA3" s="103"/>
      <c r="QCB3" s="103"/>
      <c r="QCC3" s="103"/>
      <c r="QCD3" s="103"/>
      <c r="QCE3" s="103"/>
      <c r="QCF3" s="103"/>
      <c r="QCG3" s="103"/>
      <c r="QCH3" s="103"/>
      <c r="QCI3" s="103"/>
      <c r="QCJ3" s="103"/>
      <c r="QCK3" s="103"/>
      <c r="QCL3" s="103"/>
      <c r="QCM3" s="103"/>
      <c r="QCN3" s="103"/>
      <c r="QCO3" s="103"/>
      <c r="QCP3" s="103"/>
      <c r="QCQ3" s="103"/>
      <c r="QCR3" s="103"/>
      <c r="QCS3" s="103"/>
      <c r="QCT3" s="103"/>
      <c r="QCU3" s="103"/>
      <c r="QCV3" s="103"/>
      <c r="QCW3" s="103"/>
      <c r="QCX3" s="103"/>
      <c r="QCY3" s="103"/>
      <c r="QCZ3" s="103"/>
      <c r="QDA3" s="103"/>
      <c r="QDB3" s="103"/>
      <c r="QDC3" s="103"/>
      <c r="QDD3" s="103"/>
      <c r="QDE3" s="103"/>
      <c r="QDF3" s="103"/>
      <c r="QDG3" s="103"/>
      <c r="QDH3" s="103"/>
      <c r="QDI3" s="103"/>
      <c r="QDJ3" s="103"/>
      <c r="QDK3" s="103"/>
      <c r="QDL3" s="103"/>
      <c r="QDM3" s="103"/>
      <c r="QDN3" s="103"/>
      <c r="QDO3" s="103"/>
      <c r="QDP3" s="103"/>
      <c r="QDQ3" s="103"/>
      <c r="QDR3" s="103"/>
      <c r="QDS3" s="103"/>
      <c r="QDT3" s="103"/>
      <c r="QDU3" s="103"/>
      <c r="QDV3" s="103"/>
      <c r="QDW3" s="103"/>
      <c r="QDX3" s="103"/>
      <c r="QDY3" s="103"/>
      <c r="QDZ3" s="103"/>
      <c r="QEA3" s="103"/>
      <c r="QEB3" s="103"/>
      <c r="QEC3" s="103"/>
      <c r="QED3" s="103"/>
      <c r="QEE3" s="103"/>
      <c r="QEF3" s="103"/>
      <c r="QEG3" s="103"/>
      <c r="QEH3" s="103"/>
      <c r="QEI3" s="103"/>
      <c r="QEJ3" s="103"/>
      <c r="QEK3" s="103"/>
      <c r="QEL3" s="103"/>
      <c r="QEM3" s="103"/>
      <c r="QEN3" s="103"/>
      <c r="QEO3" s="103"/>
      <c r="QEP3" s="103"/>
      <c r="QEQ3" s="103"/>
      <c r="QER3" s="103"/>
      <c r="QES3" s="103"/>
      <c r="QET3" s="103"/>
      <c r="QEU3" s="103"/>
      <c r="QEV3" s="103"/>
      <c r="QEW3" s="103"/>
      <c r="QEX3" s="103"/>
      <c r="QEY3" s="103"/>
      <c r="QEZ3" s="103"/>
      <c r="QFA3" s="103"/>
      <c r="QFB3" s="103"/>
      <c r="QFC3" s="103"/>
      <c r="QFD3" s="103"/>
      <c r="QFE3" s="103"/>
      <c r="QFF3" s="103"/>
      <c r="QFG3" s="103"/>
      <c r="QFH3" s="103"/>
      <c r="QFI3" s="103"/>
      <c r="QFJ3" s="103"/>
      <c r="QFK3" s="103"/>
      <c r="QFL3" s="103"/>
      <c r="QFM3" s="103"/>
      <c r="QFN3" s="103"/>
      <c r="QFO3" s="103"/>
      <c r="QFP3" s="103"/>
      <c r="QFQ3" s="103"/>
      <c r="QFR3" s="103"/>
      <c r="QFS3" s="103"/>
      <c r="QFT3" s="103"/>
      <c r="QFU3" s="103"/>
      <c r="QFV3" s="103"/>
      <c r="QFW3" s="103"/>
      <c r="QFX3" s="103"/>
      <c r="QFY3" s="103"/>
      <c r="QFZ3" s="103"/>
      <c r="QGA3" s="103"/>
      <c r="QGB3" s="103"/>
      <c r="QGC3" s="103"/>
      <c r="QGD3" s="103"/>
      <c r="QGE3" s="103"/>
      <c r="QGF3" s="103"/>
      <c r="QGG3" s="103"/>
      <c r="QGH3" s="103"/>
      <c r="QGI3" s="103"/>
      <c r="QGJ3" s="103"/>
      <c r="QGK3" s="103"/>
      <c r="QGL3" s="103"/>
      <c r="QGM3" s="103"/>
      <c r="QGN3" s="103"/>
      <c r="QGO3" s="103"/>
      <c r="QGP3" s="103"/>
      <c r="QGQ3" s="103"/>
      <c r="QGR3" s="103"/>
      <c r="QGS3" s="103"/>
      <c r="QGT3" s="103"/>
      <c r="QGU3" s="103"/>
      <c r="QGV3" s="103"/>
      <c r="QGW3" s="103"/>
      <c r="QGX3" s="103"/>
      <c r="QGY3" s="103"/>
      <c r="QGZ3" s="103"/>
      <c r="QHA3" s="103"/>
      <c r="QHB3" s="103"/>
      <c r="QHC3" s="103"/>
      <c r="QHD3" s="103"/>
      <c r="QHE3" s="103"/>
      <c r="QHF3" s="103"/>
      <c r="QHG3" s="103"/>
      <c r="QHH3" s="103"/>
      <c r="QHI3" s="103"/>
      <c r="QHJ3" s="103"/>
      <c r="QHK3" s="103"/>
      <c r="QHL3" s="103"/>
      <c r="QHM3" s="103"/>
      <c r="QHN3" s="103"/>
      <c r="QHO3" s="103"/>
      <c r="QHP3" s="103"/>
      <c r="QHQ3" s="103"/>
      <c r="QHR3" s="103"/>
      <c r="QHS3" s="103"/>
      <c r="QHT3" s="103"/>
      <c r="QHU3" s="103"/>
      <c r="QHV3" s="103"/>
      <c r="QHW3" s="103"/>
      <c r="QHX3" s="103"/>
      <c r="QHY3" s="103"/>
      <c r="QHZ3" s="103"/>
      <c r="QIA3" s="103"/>
      <c r="QIB3" s="103"/>
      <c r="QIC3" s="103"/>
      <c r="QID3" s="103"/>
      <c r="QIE3" s="103"/>
      <c r="QIF3" s="103"/>
      <c r="QIG3" s="103"/>
      <c r="QIH3" s="103"/>
      <c r="QII3" s="103"/>
      <c r="QIJ3" s="103"/>
      <c r="QIK3" s="103"/>
      <c r="QIL3" s="103"/>
      <c r="QIM3" s="103"/>
      <c r="QIN3" s="103"/>
      <c r="QIO3" s="103"/>
      <c r="QIP3" s="103"/>
      <c r="QIQ3" s="103"/>
      <c r="QIR3" s="103"/>
      <c r="QIS3" s="103"/>
      <c r="QIT3" s="103"/>
      <c r="QIU3" s="103"/>
      <c r="QIV3" s="103"/>
      <c r="QIW3" s="103"/>
      <c r="QIX3" s="103"/>
      <c r="QIY3" s="103"/>
      <c r="QIZ3" s="103"/>
      <c r="QJA3" s="103"/>
      <c r="QJB3" s="103"/>
      <c r="QJC3" s="103"/>
      <c r="QJD3" s="103"/>
      <c r="QJE3" s="103"/>
      <c r="QJF3" s="103"/>
      <c r="QJG3" s="103"/>
      <c r="QJH3" s="103"/>
      <c r="QJI3" s="103"/>
      <c r="QJJ3" s="103"/>
      <c r="QJK3" s="103"/>
      <c r="QJL3" s="103"/>
      <c r="QJM3" s="103"/>
      <c r="QJN3" s="103"/>
      <c r="QJO3" s="103"/>
      <c r="QJP3" s="103"/>
      <c r="QJQ3" s="103"/>
      <c r="QJR3" s="103"/>
      <c r="QJS3" s="103"/>
      <c r="QJT3" s="103"/>
      <c r="QJU3" s="103"/>
      <c r="QJV3" s="103"/>
      <c r="QJW3" s="103"/>
      <c r="QJX3" s="103"/>
      <c r="QJY3" s="103"/>
      <c r="QJZ3" s="103"/>
      <c r="QKA3" s="103"/>
      <c r="QKB3" s="103"/>
      <c r="QKC3" s="103"/>
      <c r="QKD3" s="103"/>
      <c r="QKE3" s="103"/>
      <c r="QKF3" s="103"/>
      <c r="QKG3" s="103"/>
      <c r="QKH3" s="103"/>
      <c r="QKI3" s="103"/>
      <c r="QKJ3" s="103"/>
      <c r="QKK3" s="103"/>
      <c r="QKL3" s="103"/>
      <c r="QKM3" s="103"/>
      <c r="QKN3" s="103"/>
      <c r="QKO3" s="103"/>
      <c r="QKP3" s="103"/>
      <c r="QKQ3" s="103"/>
      <c r="QKR3" s="103"/>
      <c r="QKS3" s="103"/>
      <c r="QKT3" s="103"/>
      <c r="QKU3" s="103"/>
      <c r="QKV3" s="103"/>
      <c r="QKW3" s="103"/>
      <c r="QKX3" s="103"/>
      <c r="QKY3" s="103"/>
      <c r="QKZ3" s="103"/>
      <c r="QLA3" s="103"/>
      <c r="QLB3" s="103"/>
      <c r="QLC3" s="103"/>
      <c r="QLD3" s="103"/>
      <c r="QLE3" s="103"/>
      <c r="QLF3" s="103"/>
      <c r="QLG3" s="103"/>
      <c r="QLH3" s="103"/>
      <c r="QLI3" s="103"/>
      <c r="QLJ3" s="103"/>
      <c r="QLK3" s="103"/>
      <c r="QLL3" s="103"/>
      <c r="QLM3" s="103"/>
      <c r="QLN3" s="103"/>
      <c r="QLO3" s="103"/>
      <c r="QLP3" s="103"/>
      <c r="QLQ3" s="103"/>
      <c r="QLR3" s="103"/>
      <c r="QLS3" s="103"/>
      <c r="QLT3" s="103"/>
      <c r="QLU3" s="103"/>
      <c r="QLV3" s="103"/>
      <c r="QLW3" s="103"/>
      <c r="QLX3" s="103"/>
      <c r="QLY3" s="103"/>
      <c r="QLZ3" s="103"/>
      <c r="QMA3" s="103"/>
      <c r="QMB3" s="103"/>
      <c r="QMC3" s="103"/>
      <c r="QMD3" s="103"/>
      <c r="QME3" s="103"/>
      <c r="QMF3" s="103"/>
      <c r="QMG3" s="103"/>
      <c r="QMH3" s="103"/>
      <c r="QMI3" s="103"/>
      <c r="QMJ3" s="103"/>
      <c r="QMK3" s="103"/>
      <c r="QML3" s="103"/>
      <c r="QMM3" s="103"/>
      <c r="QMN3" s="103"/>
      <c r="QMO3" s="103"/>
      <c r="QMP3" s="103"/>
      <c r="QMQ3" s="103"/>
      <c r="QMR3" s="103"/>
      <c r="QMS3" s="103"/>
      <c r="QMT3" s="103"/>
      <c r="QMU3" s="103"/>
      <c r="QMV3" s="103"/>
      <c r="QMW3" s="103"/>
      <c r="QMX3" s="103"/>
      <c r="QMY3" s="103"/>
      <c r="QMZ3" s="103"/>
      <c r="QNA3" s="103"/>
      <c r="QNB3" s="103"/>
      <c r="QNC3" s="103"/>
      <c r="QND3" s="103"/>
      <c r="QNE3" s="103"/>
      <c r="QNF3" s="103"/>
      <c r="QNG3" s="103"/>
      <c r="QNH3" s="103"/>
      <c r="QNI3" s="103"/>
      <c r="QNJ3" s="103"/>
      <c r="QNK3" s="103"/>
      <c r="QNL3" s="103"/>
      <c r="QNM3" s="103"/>
      <c r="QNN3" s="103"/>
      <c r="QNO3" s="103"/>
      <c r="QNP3" s="103"/>
      <c r="QNQ3" s="103"/>
      <c r="QNR3" s="103"/>
      <c r="QNS3" s="103"/>
      <c r="QNT3" s="103"/>
      <c r="QNU3" s="103"/>
      <c r="QNV3" s="103"/>
      <c r="QNW3" s="103"/>
      <c r="QNX3" s="103"/>
      <c r="QNY3" s="103"/>
      <c r="QNZ3" s="103"/>
      <c r="QOA3" s="103"/>
      <c r="QOB3" s="103"/>
      <c r="QOC3" s="103"/>
      <c r="QOD3" s="103"/>
      <c r="QOE3" s="103"/>
      <c r="QOF3" s="103"/>
      <c r="QOG3" s="103"/>
      <c r="QOH3" s="103"/>
      <c r="QOI3" s="103"/>
      <c r="QOJ3" s="103"/>
      <c r="QOK3" s="103"/>
      <c r="QOL3" s="103"/>
      <c r="QOM3" s="103"/>
      <c r="QON3" s="103"/>
      <c r="QOO3" s="103"/>
      <c r="QOP3" s="103"/>
      <c r="QOQ3" s="103"/>
      <c r="QOR3" s="103"/>
      <c r="QOS3" s="103"/>
      <c r="QOT3" s="103"/>
      <c r="QOU3" s="103"/>
      <c r="QOV3" s="103"/>
      <c r="QOW3" s="103"/>
      <c r="QOX3" s="103"/>
      <c r="QOY3" s="103"/>
      <c r="QOZ3" s="103"/>
      <c r="QPA3" s="103"/>
      <c r="QPB3" s="103"/>
      <c r="QPC3" s="103"/>
      <c r="QPD3" s="103"/>
      <c r="QPE3" s="103"/>
      <c r="QPF3" s="103"/>
      <c r="QPG3" s="103"/>
      <c r="QPH3" s="103"/>
      <c r="QPI3" s="103"/>
      <c r="QPJ3" s="103"/>
      <c r="QPK3" s="103"/>
      <c r="QPL3" s="103"/>
      <c r="QPM3" s="103"/>
      <c r="QPN3" s="103"/>
      <c r="QPO3" s="103"/>
      <c r="QPP3" s="103"/>
      <c r="QPQ3" s="103"/>
      <c r="QPR3" s="103"/>
      <c r="QPS3" s="103"/>
      <c r="QPT3" s="103"/>
      <c r="QPU3" s="103"/>
      <c r="QPV3" s="103"/>
      <c r="QPW3" s="103"/>
      <c r="QPX3" s="103"/>
      <c r="QPY3" s="103"/>
      <c r="QPZ3" s="103"/>
      <c r="QQA3" s="103"/>
      <c r="QQB3" s="103"/>
      <c r="QQC3" s="103"/>
      <c r="QQD3" s="103"/>
      <c r="QQE3" s="103"/>
      <c r="QQF3" s="103"/>
      <c r="QQG3" s="103"/>
      <c r="QQH3" s="103"/>
      <c r="QQI3" s="103"/>
      <c r="QQJ3" s="103"/>
      <c r="QQK3" s="103"/>
      <c r="QQL3" s="103"/>
      <c r="QQM3" s="103"/>
      <c r="QQN3" s="103"/>
      <c r="QQO3" s="103"/>
      <c r="QQP3" s="103"/>
      <c r="QQQ3" s="103"/>
      <c r="QQR3" s="103"/>
      <c r="QQS3" s="103"/>
      <c r="QQT3" s="103"/>
      <c r="QQU3" s="103"/>
      <c r="QQV3" s="103"/>
      <c r="QQW3" s="103"/>
      <c r="QQX3" s="103"/>
      <c r="QQY3" s="103"/>
      <c r="QQZ3" s="103"/>
      <c r="QRA3" s="103"/>
      <c r="QRB3" s="103"/>
      <c r="QRC3" s="103"/>
      <c r="QRD3" s="103"/>
      <c r="QRE3" s="103"/>
      <c r="QRF3" s="103"/>
      <c r="QRG3" s="103"/>
      <c r="QRH3" s="103"/>
      <c r="QRI3" s="103"/>
      <c r="QRJ3" s="103"/>
      <c r="QRK3" s="103"/>
      <c r="QRL3" s="103"/>
      <c r="QRM3" s="103"/>
      <c r="QRN3" s="103"/>
      <c r="QRO3" s="103"/>
      <c r="QRP3" s="103"/>
      <c r="QRQ3" s="103"/>
      <c r="QRR3" s="103"/>
      <c r="QRS3" s="103"/>
      <c r="QRT3" s="103"/>
      <c r="QRU3" s="103"/>
      <c r="QRV3" s="103"/>
      <c r="QRW3" s="103"/>
      <c r="QRX3" s="103"/>
      <c r="QRY3" s="103"/>
      <c r="QRZ3" s="103"/>
      <c r="QSA3" s="103"/>
      <c r="QSB3" s="103"/>
      <c r="QSC3" s="103"/>
      <c r="QSD3" s="103"/>
      <c r="QSE3" s="103"/>
      <c r="QSF3" s="103"/>
      <c r="QSG3" s="103"/>
      <c r="QSH3" s="103"/>
      <c r="QSI3" s="103"/>
      <c r="QSJ3" s="103"/>
      <c r="QSK3" s="103"/>
      <c r="QSL3" s="103"/>
      <c r="QSM3" s="103"/>
      <c r="QSN3" s="103"/>
      <c r="QSO3" s="103"/>
      <c r="QSP3" s="103"/>
      <c r="QSQ3" s="103"/>
      <c r="QSR3" s="103"/>
      <c r="QSS3" s="103"/>
      <c r="QST3" s="103"/>
      <c r="QSU3" s="103"/>
      <c r="QSV3" s="103"/>
      <c r="QSW3" s="103"/>
      <c r="QSX3" s="103"/>
      <c r="QSY3" s="103"/>
      <c r="QSZ3" s="103"/>
      <c r="QTA3" s="103"/>
      <c r="QTB3" s="103"/>
      <c r="QTC3" s="103"/>
      <c r="QTD3" s="103"/>
      <c r="QTE3" s="103"/>
      <c r="QTF3" s="103"/>
      <c r="QTG3" s="103"/>
      <c r="QTH3" s="103"/>
      <c r="QTI3" s="103"/>
      <c r="QTJ3" s="103"/>
      <c r="QTK3" s="103"/>
      <c r="QTL3" s="103"/>
      <c r="QTM3" s="103"/>
      <c r="QTN3" s="103"/>
      <c r="QTO3" s="103"/>
      <c r="QTP3" s="103"/>
      <c r="QTQ3" s="103"/>
      <c r="QTR3" s="103"/>
      <c r="QTS3" s="103"/>
      <c r="QTT3" s="103"/>
      <c r="QTU3" s="103"/>
      <c r="QTV3" s="103"/>
      <c r="QTW3" s="103"/>
      <c r="QTX3" s="103"/>
      <c r="QTY3" s="103"/>
      <c r="QTZ3" s="103"/>
      <c r="QUA3" s="103"/>
      <c r="QUB3" s="103"/>
      <c r="QUC3" s="103"/>
      <c r="QUD3" s="103"/>
      <c r="QUE3" s="103"/>
      <c r="QUF3" s="103"/>
      <c r="QUG3" s="103"/>
      <c r="QUH3" s="103"/>
      <c r="QUI3" s="103"/>
      <c r="QUJ3" s="103"/>
      <c r="QUK3" s="103"/>
      <c r="QUL3" s="103"/>
      <c r="QUM3" s="103"/>
      <c r="QUN3" s="103"/>
      <c r="QUO3" s="103"/>
      <c r="QUP3" s="103"/>
      <c r="QUQ3" s="103"/>
      <c r="QUR3" s="103"/>
      <c r="QUS3" s="103"/>
      <c r="QUT3" s="103"/>
      <c r="QUU3" s="103"/>
      <c r="QUV3" s="103"/>
      <c r="QUW3" s="103"/>
      <c r="QUX3" s="103"/>
      <c r="QUY3" s="103"/>
      <c r="QUZ3" s="103"/>
      <c r="QVA3" s="103"/>
      <c r="QVB3" s="103"/>
      <c r="QVC3" s="103"/>
      <c r="QVD3" s="103"/>
      <c r="QVE3" s="103"/>
      <c r="QVF3" s="103"/>
      <c r="QVG3" s="103"/>
      <c r="QVH3" s="103"/>
      <c r="QVI3" s="103"/>
      <c r="QVJ3" s="103"/>
      <c r="QVK3" s="103"/>
      <c r="QVL3" s="103"/>
      <c r="QVM3" s="103"/>
      <c r="QVN3" s="103"/>
      <c r="QVO3" s="103"/>
      <c r="QVP3" s="103"/>
      <c r="QVQ3" s="103"/>
      <c r="QVR3" s="103"/>
      <c r="QVS3" s="103"/>
      <c r="QVT3" s="103"/>
      <c r="QVU3" s="103"/>
      <c r="QVV3" s="103"/>
      <c r="QVW3" s="103"/>
      <c r="QVX3" s="103"/>
      <c r="QVY3" s="103"/>
      <c r="QVZ3" s="103"/>
      <c r="QWA3" s="103"/>
      <c r="QWB3" s="103"/>
      <c r="QWC3" s="103"/>
      <c r="QWD3" s="103"/>
      <c r="QWE3" s="103"/>
      <c r="QWF3" s="103"/>
      <c r="QWG3" s="103"/>
      <c r="QWH3" s="103"/>
      <c r="QWI3" s="103"/>
      <c r="QWJ3" s="103"/>
      <c r="QWK3" s="103"/>
      <c r="QWL3" s="103"/>
      <c r="QWM3" s="103"/>
      <c r="QWN3" s="103"/>
      <c r="QWO3" s="103"/>
      <c r="QWP3" s="103"/>
      <c r="QWQ3" s="103"/>
      <c r="QWR3" s="103"/>
      <c r="QWS3" s="103"/>
      <c r="QWT3" s="103"/>
      <c r="QWU3" s="103"/>
      <c r="QWV3" s="103"/>
      <c r="QWW3" s="103"/>
      <c r="QWX3" s="103"/>
      <c r="QWY3" s="103"/>
      <c r="QWZ3" s="103"/>
      <c r="QXA3" s="103"/>
      <c r="QXB3" s="103"/>
      <c r="QXC3" s="103"/>
      <c r="QXD3" s="103"/>
      <c r="QXE3" s="103"/>
      <c r="QXF3" s="103"/>
      <c r="QXG3" s="103"/>
      <c r="QXH3" s="103"/>
      <c r="QXI3" s="103"/>
      <c r="QXJ3" s="103"/>
      <c r="QXK3" s="103"/>
      <c r="QXL3" s="103"/>
      <c r="QXM3" s="103"/>
      <c r="QXN3" s="103"/>
      <c r="QXO3" s="103"/>
      <c r="QXP3" s="103"/>
      <c r="QXQ3" s="103"/>
      <c r="QXR3" s="103"/>
      <c r="QXS3" s="103"/>
      <c r="QXT3" s="103"/>
      <c r="QXU3" s="103"/>
      <c r="QXV3" s="103"/>
      <c r="QXW3" s="103"/>
      <c r="QXX3" s="103"/>
      <c r="QXY3" s="103"/>
      <c r="QXZ3" s="103"/>
      <c r="QYA3" s="103"/>
      <c r="QYB3" s="103"/>
      <c r="QYC3" s="103"/>
      <c r="QYD3" s="103"/>
      <c r="QYE3" s="103"/>
      <c r="QYF3" s="103"/>
      <c r="QYG3" s="103"/>
      <c r="QYH3" s="103"/>
      <c r="QYI3" s="103"/>
      <c r="QYJ3" s="103"/>
      <c r="QYK3" s="103"/>
      <c r="QYL3" s="103"/>
      <c r="QYM3" s="103"/>
      <c r="QYN3" s="103"/>
      <c r="QYO3" s="103"/>
      <c r="QYP3" s="103"/>
      <c r="QYQ3" s="103"/>
      <c r="QYR3" s="103"/>
      <c r="QYS3" s="103"/>
      <c r="QYT3" s="103"/>
      <c r="QYU3" s="103"/>
      <c r="QYV3" s="103"/>
      <c r="QYW3" s="103"/>
      <c r="QYX3" s="103"/>
      <c r="QYY3" s="103"/>
      <c r="QYZ3" s="103"/>
      <c r="QZA3" s="103"/>
      <c r="QZB3" s="103"/>
      <c r="QZC3" s="103"/>
      <c r="QZD3" s="103"/>
      <c r="QZE3" s="103"/>
      <c r="QZF3" s="103"/>
      <c r="QZG3" s="103"/>
      <c r="QZH3" s="103"/>
      <c r="QZI3" s="103"/>
      <c r="QZJ3" s="103"/>
      <c r="QZK3" s="103"/>
      <c r="QZL3" s="103"/>
      <c r="QZM3" s="103"/>
      <c r="QZN3" s="103"/>
      <c r="QZO3" s="103"/>
      <c r="QZP3" s="103"/>
      <c r="QZQ3" s="103"/>
      <c r="QZR3" s="103"/>
      <c r="QZS3" s="103"/>
      <c r="QZT3" s="103"/>
      <c r="QZU3" s="103"/>
      <c r="QZV3" s="103"/>
      <c r="QZW3" s="103"/>
      <c r="QZX3" s="103"/>
      <c r="QZY3" s="103"/>
      <c r="QZZ3" s="103"/>
      <c r="RAA3" s="103"/>
      <c r="RAB3" s="103"/>
      <c r="RAC3" s="103"/>
      <c r="RAD3" s="103"/>
      <c r="RAE3" s="103"/>
      <c r="RAF3" s="103"/>
      <c r="RAG3" s="103"/>
      <c r="RAH3" s="103"/>
      <c r="RAI3" s="103"/>
      <c r="RAJ3" s="103"/>
      <c r="RAK3" s="103"/>
      <c r="RAL3" s="103"/>
      <c r="RAM3" s="103"/>
      <c r="RAN3" s="103"/>
      <c r="RAO3" s="103"/>
      <c r="RAP3" s="103"/>
      <c r="RAQ3" s="103"/>
      <c r="RAR3" s="103"/>
      <c r="RAS3" s="103"/>
      <c r="RAT3" s="103"/>
      <c r="RAU3" s="103"/>
      <c r="RAV3" s="103"/>
      <c r="RAW3" s="103"/>
      <c r="RAX3" s="103"/>
      <c r="RAY3" s="103"/>
      <c r="RAZ3" s="103"/>
      <c r="RBA3" s="103"/>
      <c r="RBB3" s="103"/>
      <c r="RBC3" s="103"/>
      <c r="RBD3" s="103"/>
      <c r="RBE3" s="103"/>
      <c r="RBF3" s="103"/>
      <c r="RBG3" s="103"/>
      <c r="RBH3" s="103"/>
      <c r="RBI3" s="103"/>
      <c r="RBJ3" s="103"/>
      <c r="RBK3" s="103"/>
      <c r="RBL3" s="103"/>
      <c r="RBM3" s="103"/>
      <c r="RBN3" s="103"/>
      <c r="RBO3" s="103"/>
      <c r="RBP3" s="103"/>
      <c r="RBQ3" s="103"/>
      <c r="RBR3" s="103"/>
      <c r="RBS3" s="103"/>
      <c r="RBT3" s="103"/>
      <c r="RBU3" s="103"/>
      <c r="RBV3" s="103"/>
      <c r="RBW3" s="103"/>
      <c r="RBX3" s="103"/>
      <c r="RBY3" s="103"/>
      <c r="RBZ3" s="103"/>
      <c r="RCA3" s="103"/>
      <c r="RCB3" s="103"/>
      <c r="RCC3" s="103"/>
      <c r="RCD3" s="103"/>
      <c r="RCE3" s="103"/>
      <c r="RCF3" s="103"/>
      <c r="RCG3" s="103"/>
      <c r="RCH3" s="103"/>
      <c r="RCI3" s="103"/>
      <c r="RCJ3" s="103"/>
      <c r="RCK3" s="103"/>
      <c r="RCL3" s="103"/>
      <c r="RCM3" s="103"/>
      <c r="RCN3" s="103"/>
      <c r="RCO3" s="103"/>
      <c r="RCP3" s="103"/>
      <c r="RCQ3" s="103"/>
      <c r="RCR3" s="103"/>
      <c r="RCS3" s="103"/>
      <c r="RCT3" s="103"/>
      <c r="RCU3" s="103"/>
      <c r="RCV3" s="103"/>
      <c r="RCW3" s="103"/>
      <c r="RCX3" s="103"/>
      <c r="RCY3" s="103"/>
      <c r="RCZ3" s="103"/>
      <c r="RDA3" s="103"/>
      <c r="RDB3" s="103"/>
      <c r="RDC3" s="103"/>
      <c r="RDD3" s="103"/>
      <c r="RDE3" s="103"/>
      <c r="RDF3" s="103"/>
      <c r="RDG3" s="103"/>
      <c r="RDH3" s="103"/>
      <c r="RDI3" s="103"/>
      <c r="RDJ3" s="103"/>
      <c r="RDK3" s="103"/>
      <c r="RDL3" s="103"/>
      <c r="RDM3" s="103"/>
      <c r="RDN3" s="103"/>
      <c r="RDO3" s="103"/>
      <c r="RDP3" s="103"/>
      <c r="RDQ3" s="103"/>
      <c r="RDR3" s="103"/>
      <c r="RDS3" s="103"/>
      <c r="RDT3" s="103"/>
      <c r="RDU3" s="103"/>
      <c r="RDV3" s="103"/>
      <c r="RDW3" s="103"/>
      <c r="RDX3" s="103"/>
      <c r="RDY3" s="103"/>
      <c r="RDZ3" s="103"/>
      <c r="REA3" s="103"/>
      <c r="REB3" s="103"/>
      <c r="REC3" s="103"/>
      <c r="RED3" s="103"/>
      <c r="REE3" s="103"/>
      <c r="REF3" s="103"/>
      <c r="REG3" s="103"/>
      <c r="REH3" s="103"/>
      <c r="REI3" s="103"/>
      <c r="REJ3" s="103"/>
      <c r="REK3" s="103"/>
      <c r="REL3" s="103"/>
      <c r="REM3" s="103"/>
      <c r="REN3" s="103"/>
      <c r="REO3" s="103"/>
      <c r="REP3" s="103"/>
      <c r="REQ3" s="103"/>
      <c r="RER3" s="103"/>
      <c r="RES3" s="103"/>
      <c r="RET3" s="103"/>
      <c r="REU3" s="103"/>
      <c r="REV3" s="103"/>
      <c r="REW3" s="103"/>
      <c r="REX3" s="103"/>
      <c r="REY3" s="103"/>
      <c r="REZ3" s="103"/>
      <c r="RFA3" s="103"/>
      <c r="RFB3" s="103"/>
      <c r="RFC3" s="103"/>
      <c r="RFD3" s="103"/>
      <c r="RFE3" s="103"/>
      <c r="RFF3" s="103"/>
      <c r="RFG3" s="103"/>
      <c r="RFH3" s="103"/>
      <c r="RFI3" s="103"/>
      <c r="RFJ3" s="103"/>
      <c r="RFK3" s="103"/>
      <c r="RFL3" s="103"/>
      <c r="RFM3" s="103"/>
      <c r="RFN3" s="103"/>
      <c r="RFO3" s="103"/>
      <c r="RFP3" s="103"/>
      <c r="RFQ3" s="103"/>
      <c r="RFR3" s="103"/>
      <c r="RFS3" s="103"/>
      <c r="RFT3" s="103"/>
      <c r="RFU3" s="103"/>
      <c r="RFV3" s="103"/>
      <c r="RFW3" s="103"/>
      <c r="RFX3" s="103"/>
      <c r="RFY3" s="103"/>
      <c r="RFZ3" s="103"/>
      <c r="RGA3" s="103"/>
      <c r="RGB3" s="103"/>
      <c r="RGC3" s="103"/>
      <c r="RGD3" s="103"/>
      <c r="RGE3" s="103"/>
      <c r="RGF3" s="103"/>
      <c r="RGG3" s="103"/>
      <c r="RGH3" s="103"/>
      <c r="RGI3" s="103"/>
      <c r="RGJ3" s="103"/>
      <c r="RGK3" s="103"/>
      <c r="RGL3" s="103"/>
      <c r="RGM3" s="103"/>
      <c r="RGN3" s="103"/>
      <c r="RGO3" s="103"/>
      <c r="RGP3" s="103"/>
      <c r="RGQ3" s="103"/>
      <c r="RGR3" s="103"/>
      <c r="RGS3" s="103"/>
      <c r="RGT3" s="103"/>
      <c r="RGU3" s="103"/>
      <c r="RGV3" s="103"/>
      <c r="RGW3" s="103"/>
      <c r="RGX3" s="103"/>
      <c r="RGY3" s="103"/>
      <c r="RGZ3" s="103"/>
      <c r="RHA3" s="103"/>
      <c r="RHB3" s="103"/>
      <c r="RHC3" s="103"/>
      <c r="RHD3" s="103"/>
      <c r="RHE3" s="103"/>
      <c r="RHF3" s="103"/>
      <c r="RHG3" s="103"/>
      <c r="RHH3" s="103"/>
      <c r="RHI3" s="103"/>
      <c r="RHJ3" s="103"/>
      <c r="RHK3" s="103"/>
      <c r="RHL3" s="103"/>
      <c r="RHM3" s="103"/>
      <c r="RHN3" s="103"/>
      <c r="RHO3" s="103"/>
      <c r="RHP3" s="103"/>
      <c r="RHQ3" s="103"/>
      <c r="RHR3" s="103"/>
      <c r="RHS3" s="103"/>
      <c r="RHT3" s="103"/>
      <c r="RHU3" s="103"/>
      <c r="RHV3" s="103"/>
      <c r="RHW3" s="103"/>
      <c r="RHX3" s="103"/>
      <c r="RHY3" s="103"/>
      <c r="RHZ3" s="103"/>
      <c r="RIA3" s="103"/>
      <c r="RIB3" s="103"/>
      <c r="RIC3" s="103"/>
      <c r="RID3" s="103"/>
      <c r="RIE3" s="103"/>
      <c r="RIF3" s="103"/>
      <c r="RIG3" s="103"/>
      <c r="RIH3" s="103"/>
      <c r="RII3" s="103"/>
      <c r="RIJ3" s="103"/>
      <c r="RIK3" s="103"/>
      <c r="RIL3" s="103"/>
      <c r="RIM3" s="103"/>
      <c r="RIN3" s="103"/>
      <c r="RIO3" s="103"/>
      <c r="RIP3" s="103"/>
      <c r="RIQ3" s="103"/>
      <c r="RIR3" s="103"/>
      <c r="RIS3" s="103"/>
      <c r="RIT3" s="103"/>
      <c r="RIU3" s="103"/>
      <c r="RIV3" s="103"/>
      <c r="RIW3" s="103"/>
      <c r="RIX3" s="103"/>
      <c r="RIY3" s="103"/>
      <c r="RIZ3" s="103"/>
      <c r="RJA3" s="103"/>
      <c r="RJB3" s="103"/>
      <c r="RJC3" s="103"/>
      <c r="RJD3" s="103"/>
      <c r="RJE3" s="103"/>
      <c r="RJF3" s="103"/>
      <c r="RJG3" s="103"/>
      <c r="RJH3" s="103"/>
      <c r="RJI3" s="103"/>
      <c r="RJJ3" s="103"/>
      <c r="RJK3" s="103"/>
      <c r="RJL3" s="103"/>
      <c r="RJM3" s="103"/>
      <c r="RJN3" s="103"/>
      <c r="RJO3" s="103"/>
      <c r="RJP3" s="103"/>
      <c r="RJQ3" s="103"/>
      <c r="RJR3" s="103"/>
      <c r="RJS3" s="103"/>
      <c r="RJT3" s="103"/>
      <c r="RJU3" s="103"/>
      <c r="RJV3" s="103"/>
      <c r="RJW3" s="103"/>
      <c r="RJX3" s="103"/>
      <c r="RJY3" s="103"/>
      <c r="RJZ3" s="103"/>
      <c r="RKA3" s="103"/>
      <c r="RKB3" s="103"/>
      <c r="RKC3" s="103"/>
      <c r="RKD3" s="103"/>
      <c r="RKE3" s="103"/>
      <c r="RKF3" s="103"/>
      <c r="RKG3" s="103"/>
      <c r="RKH3" s="103"/>
      <c r="RKI3" s="103"/>
      <c r="RKJ3" s="103"/>
      <c r="RKK3" s="103"/>
      <c r="RKL3" s="103"/>
      <c r="RKM3" s="103"/>
      <c r="RKN3" s="103"/>
      <c r="RKO3" s="103"/>
      <c r="RKP3" s="103"/>
      <c r="RKQ3" s="103"/>
      <c r="RKR3" s="103"/>
      <c r="RKS3" s="103"/>
      <c r="RKT3" s="103"/>
      <c r="RKU3" s="103"/>
      <c r="RKV3" s="103"/>
      <c r="RKW3" s="103"/>
      <c r="RKX3" s="103"/>
      <c r="RKY3" s="103"/>
      <c r="RKZ3" s="103"/>
      <c r="RLA3" s="103"/>
      <c r="RLB3" s="103"/>
      <c r="RLC3" s="103"/>
      <c r="RLD3" s="103"/>
      <c r="RLE3" s="103"/>
      <c r="RLF3" s="103"/>
      <c r="RLG3" s="103"/>
      <c r="RLH3" s="103"/>
      <c r="RLI3" s="103"/>
      <c r="RLJ3" s="103"/>
      <c r="RLK3" s="103"/>
      <c r="RLL3" s="103"/>
      <c r="RLM3" s="103"/>
      <c r="RLN3" s="103"/>
      <c r="RLO3" s="103"/>
      <c r="RLP3" s="103"/>
      <c r="RLQ3" s="103"/>
      <c r="RLR3" s="103"/>
      <c r="RLS3" s="103"/>
      <c r="RLT3" s="103"/>
      <c r="RLU3" s="103"/>
      <c r="RLV3" s="103"/>
      <c r="RLW3" s="103"/>
      <c r="RLX3" s="103"/>
      <c r="RLY3" s="103"/>
      <c r="RLZ3" s="103"/>
      <c r="RMA3" s="103"/>
      <c r="RMB3" s="103"/>
      <c r="RMC3" s="103"/>
      <c r="RMD3" s="103"/>
      <c r="RME3" s="103"/>
      <c r="RMF3" s="103"/>
      <c r="RMG3" s="103"/>
      <c r="RMH3" s="103"/>
      <c r="RMI3" s="103"/>
      <c r="RMJ3" s="103"/>
      <c r="RMK3" s="103"/>
      <c r="RML3" s="103"/>
      <c r="RMM3" s="103"/>
      <c r="RMN3" s="103"/>
      <c r="RMO3" s="103"/>
      <c r="RMP3" s="103"/>
      <c r="RMQ3" s="103"/>
      <c r="RMR3" s="103"/>
      <c r="RMS3" s="103"/>
      <c r="RMT3" s="103"/>
      <c r="RMU3" s="103"/>
      <c r="RMV3" s="103"/>
      <c r="RMW3" s="103"/>
      <c r="RMX3" s="103"/>
      <c r="RMY3" s="103"/>
      <c r="RMZ3" s="103"/>
      <c r="RNA3" s="103"/>
      <c r="RNB3" s="103"/>
      <c r="RNC3" s="103"/>
      <c r="RND3" s="103"/>
      <c r="RNE3" s="103"/>
      <c r="RNF3" s="103"/>
      <c r="RNG3" s="103"/>
      <c r="RNH3" s="103"/>
      <c r="RNI3" s="103"/>
      <c r="RNJ3" s="103"/>
      <c r="RNK3" s="103"/>
      <c r="RNL3" s="103"/>
      <c r="RNM3" s="103"/>
      <c r="RNN3" s="103"/>
      <c r="RNO3" s="103"/>
      <c r="RNP3" s="103"/>
      <c r="RNQ3" s="103"/>
      <c r="RNR3" s="103"/>
      <c r="RNS3" s="103"/>
      <c r="RNT3" s="103"/>
      <c r="RNU3" s="103"/>
      <c r="RNV3" s="103"/>
      <c r="RNW3" s="103"/>
      <c r="RNX3" s="103"/>
      <c r="RNY3" s="103"/>
      <c r="RNZ3" s="103"/>
      <c r="ROA3" s="103"/>
      <c r="ROB3" s="103"/>
      <c r="ROC3" s="103"/>
      <c r="ROD3" s="103"/>
      <c r="ROE3" s="103"/>
      <c r="ROF3" s="103"/>
      <c r="ROG3" s="103"/>
      <c r="ROH3" s="103"/>
      <c r="ROI3" s="103"/>
      <c r="ROJ3" s="103"/>
      <c r="ROK3" s="103"/>
      <c r="ROL3" s="103"/>
      <c r="ROM3" s="103"/>
      <c r="RON3" s="103"/>
      <c r="ROO3" s="103"/>
      <c r="ROP3" s="103"/>
      <c r="ROQ3" s="103"/>
      <c r="ROR3" s="103"/>
      <c r="ROS3" s="103"/>
      <c r="ROT3" s="103"/>
      <c r="ROU3" s="103"/>
      <c r="ROV3" s="103"/>
      <c r="ROW3" s="103"/>
      <c r="ROX3" s="103"/>
      <c r="ROY3" s="103"/>
      <c r="ROZ3" s="103"/>
      <c r="RPA3" s="103"/>
      <c r="RPB3" s="103"/>
      <c r="RPC3" s="103"/>
      <c r="RPD3" s="103"/>
      <c r="RPE3" s="103"/>
      <c r="RPF3" s="103"/>
      <c r="RPG3" s="103"/>
      <c r="RPH3" s="103"/>
      <c r="RPI3" s="103"/>
      <c r="RPJ3" s="103"/>
      <c r="RPK3" s="103"/>
      <c r="RPL3" s="103"/>
      <c r="RPM3" s="103"/>
      <c r="RPN3" s="103"/>
      <c r="RPO3" s="103"/>
      <c r="RPP3" s="103"/>
      <c r="RPQ3" s="103"/>
      <c r="RPR3" s="103"/>
      <c r="RPS3" s="103"/>
      <c r="RPT3" s="103"/>
      <c r="RPU3" s="103"/>
      <c r="RPV3" s="103"/>
      <c r="RPW3" s="103"/>
      <c r="RPX3" s="103"/>
      <c r="RPY3" s="103"/>
      <c r="RPZ3" s="103"/>
      <c r="RQA3" s="103"/>
      <c r="RQB3" s="103"/>
      <c r="RQC3" s="103"/>
      <c r="RQD3" s="103"/>
      <c r="RQE3" s="103"/>
      <c r="RQF3" s="103"/>
      <c r="RQG3" s="103"/>
      <c r="RQH3" s="103"/>
      <c r="RQI3" s="103"/>
      <c r="RQJ3" s="103"/>
      <c r="RQK3" s="103"/>
      <c r="RQL3" s="103"/>
      <c r="RQM3" s="103"/>
      <c r="RQN3" s="103"/>
      <c r="RQO3" s="103"/>
      <c r="RQP3" s="103"/>
      <c r="RQQ3" s="103"/>
      <c r="RQR3" s="103"/>
      <c r="RQS3" s="103"/>
      <c r="RQT3" s="103"/>
      <c r="RQU3" s="103"/>
      <c r="RQV3" s="103"/>
      <c r="RQW3" s="103"/>
      <c r="RQX3" s="103"/>
      <c r="RQY3" s="103"/>
      <c r="RQZ3" s="103"/>
      <c r="RRA3" s="103"/>
      <c r="RRB3" s="103"/>
      <c r="RRC3" s="103"/>
      <c r="RRD3" s="103"/>
      <c r="RRE3" s="103"/>
      <c r="RRF3" s="103"/>
      <c r="RRG3" s="103"/>
      <c r="RRH3" s="103"/>
      <c r="RRI3" s="103"/>
      <c r="RRJ3" s="103"/>
      <c r="RRK3" s="103"/>
      <c r="RRL3" s="103"/>
      <c r="RRM3" s="103"/>
      <c r="RRN3" s="103"/>
      <c r="RRO3" s="103"/>
      <c r="RRP3" s="103"/>
      <c r="RRQ3" s="103"/>
      <c r="RRR3" s="103"/>
      <c r="RRS3" s="103"/>
      <c r="RRT3" s="103"/>
      <c r="RRU3" s="103"/>
      <c r="RRV3" s="103"/>
      <c r="RRW3" s="103"/>
      <c r="RRX3" s="103"/>
      <c r="RRY3" s="103"/>
      <c r="RRZ3" s="103"/>
      <c r="RSA3" s="103"/>
      <c r="RSB3" s="103"/>
      <c r="RSC3" s="103"/>
      <c r="RSD3" s="103"/>
      <c r="RSE3" s="103"/>
      <c r="RSF3" s="103"/>
      <c r="RSG3" s="103"/>
      <c r="RSH3" s="103"/>
      <c r="RSI3" s="103"/>
      <c r="RSJ3" s="103"/>
      <c r="RSK3" s="103"/>
      <c r="RSL3" s="103"/>
      <c r="RSM3" s="103"/>
      <c r="RSN3" s="103"/>
      <c r="RSO3" s="103"/>
      <c r="RSP3" s="103"/>
      <c r="RSQ3" s="103"/>
      <c r="RSR3" s="103"/>
      <c r="RSS3" s="103"/>
      <c r="RST3" s="103"/>
      <c r="RSU3" s="103"/>
      <c r="RSV3" s="103"/>
      <c r="RSW3" s="103"/>
      <c r="RSX3" s="103"/>
      <c r="RSY3" s="103"/>
      <c r="RSZ3" s="103"/>
      <c r="RTA3" s="103"/>
      <c r="RTB3" s="103"/>
      <c r="RTC3" s="103"/>
      <c r="RTD3" s="103"/>
      <c r="RTE3" s="103"/>
      <c r="RTF3" s="103"/>
      <c r="RTG3" s="103"/>
      <c r="RTH3" s="103"/>
      <c r="RTI3" s="103"/>
      <c r="RTJ3" s="103"/>
      <c r="RTK3" s="103"/>
      <c r="RTL3" s="103"/>
      <c r="RTM3" s="103"/>
      <c r="RTN3" s="103"/>
      <c r="RTO3" s="103"/>
      <c r="RTP3" s="103"/>
      <c r="RTQ3" s="103"/>
      <c r="RTR3" s="103"/>
      <c r="RTS3" s="103"/>
      <c r="RTT3" s="103"/>
      <c r="RTU3" s="103"/>
      <c r="RTV3" s="103"/>
      <c r="RTW3" s="103"/>
      <c r="RTX3" s="103"/>
      <c r="RTY3" s="103"/>
      <c r="RTZ3" s="103"/>
      <c r="RUA3" s="103"/>
      <c r="RUB3" s="103"/>
      <c r="RUC3" s="103"/>
      <c r="RUD3" s="103"/>
      <c r="RUE3" s="103"/>
      <c r="RUF3" s="103"/>
      <c r="RUG3" s="103"/>
      <c r="RUH3" s="103"/>
      <c r="RUI3" s="103"/>
      <c r="RUJ3" s="103"/>
      <c r="RUK3" s="103"/>
      <c r="RUL3" s="103"/>
      <c r="RUM3" s="103"/>
      <c r="RUN3" s="103"/>
      <c r="RUO3" s="103"/>
      <c r="RUP3" s="103"/>
      <c r="RUQ3" s="103"/>
      <c r="RUR3" s="103"/>
      <c r="RUS3" s="103"/>
      <c r="RUT3" s="103"/>
      <c r="RUU3" s="103"/>
      <c r="RUV3" s="103"/>
      <c r="RUW3" s="103"/>
      <c r="RUX3" s="103"/>
      <c r="RUY3" s="103"/>
      <c r="RUZ3" s="103"/>
      <c r="RVA3" s="103"/>
      <c r="RVB3" s="103"/>
      <c r="RVC3" s="103"/>
      <c r="RVD3" s="103"/>
      <c r="RVE3" s="103"/>
      <c r="RVF3" s="103"/>
      <c r="RVG3" s="103"/>
      <c r="RVH3" s="103"/>
      <c r="RVI3" s="103"/>
      <c r="RVJ3" s="103"/>
      <c r="RVK3" s="103"/>
      <c r="RVL3" s="103"/>
      <c r="RVM3" s="103"/>
      <c r="RVN3" s="103"/>
      <c r="RVO3" s="103"/>
      <c r="RVP3" s="103"/>
      <c r="RVQ3" s="103"/>
      <c r="RVR3" s="103"/>
      <c r="RVS3" s="103"/>
      <c r="RVT3" s="103"/>
      <c r="RVU3" s="103"/>
      <c r="RVV3" s="103"/>
      <c r="RVW3" s="103"/>
      <c r="RVX3" s="103"/>
      <c r="RVY3" s="103"/>
      <c r="RVZ3" s="103"/>
      <c r="RWA3" s="103"/>
      <c r="RWB3" s="103"/>
      <c r="RWC3" s="103"/>
      <c r="RWD3" s="103"/>
      <c r="RWE3" s="103"/>
      <c r="RWF3" s="103"/>
      <c r="RWG3" s="103"/>
      <c r="RWH3" s="103"/>
      <c r="RWI3" s="103"/>
      <c r="RWJ3" s="103"/>
      <c r="RWK3" s="103"/>
      <c r="RWL3" s="103"/>
      <c r="RWM3" s="103"/>
      <c r="RWN3" s="103"/>
      <c r="RWO3" s="103"/>
      <c r="RWP3" s="103"/>
      <c r="RWQ3" s="103"/>
      <c r="RWR3" s="103"/>
      <c r="RWS3" s="103"/>
      <c r="RWT3" s="103"/>
      <c r="RWU3" s="103"/>
      <c r="RWV3" s="103"/>
      <c r="RWW3" s="103"/>
      <c r="RWX3" s="103"/>
      <c r="RWY3" s="103"/>
      <c r="RWZ3" s="103"/>
      <c r="RXA3" s="103"/>
      <c r="RXB3" s="103"/>
      <c r="RXC3" s="103"/>
      <c r="RXD3" s="103"/>
      <c r="RXE3" s="103"/>
      <c r="RXF3" s="103"/>
      <c r="RXG3" s="103"/>
      <c r="RXH3" s="103"/>
      <c r="RXI3" s="103"/>
      <c r="RXJ3" s="103"/>
      <c r="RXK3" s="103"/>
      <c r="RXL3" s="103"/>
      <c r="RXM3" s="103"/>
      <c r="RXN3" s="103"/>
      <c r="RXO3" s="103"/>
      <c r="RXP3" s="103"/>
      <c r="RXQ3" s="103"/>
      <c r="RXR3" s="103"/>
      <c r="RXS3" s="103"/>
      <c r="RXT3" s="103"/>
      <c r="RXU3" s="103"/>
      <c r="RXV3" s="103"/>
      <c r="RXW3" s="103"/>
      <c r="RXX3" s="103"/>
      <c r="RXY3" s="103"/>
      <c r="RXZ3" s="103"/>
      <c r="RYA3" s="103"/>
      <c r="RYB3" s="103"/>
      <c r="RYC3" s="103"/>
      <c r="RYD3" s="103"/>
      <c r="RYE3" s="103"/>
      <c r="RYF3" s="103"/>
      <c r="RYG3" s="103"/>
      <c r="RYH3" s="103"/>
      <c r="RYI3" s="103"/>
      <c r="RYJ3" s="103"/>
      <c r="RYK3" s="103"/>
      <c r="RYL3" s="103"/>
      <c r="RYM3" s="103"/>
      <c r="RYN3" s="103"/>
      <c r="RYO3" s="103"/>
      <c r="RYP3" s="103"/>
      <c r="RYQ3" s="103"/>
      <c r="RYR3" s="103"/>
      <c r="RYS3" s="103"/>
      <c r="RYT3" s="103"/>
      <c r="RYU3" s="103"/>
      <c r="RYV3" s="103"/>
      <c r="RYW3" s="103"/>
      <c r="RYX3" s="103"/>
      <c r="RYY3" s="103"/>
      <c r="RYZ3" s="103"/>
      <c r="RZA3" s="103"/>
      <c r="RZB3" s="103"/>
      <c r="RZC3" s="103"/>
      <c r="RZD3" s="103"/>
      <c r="RZE3" s="103"/>
      <c r="RZF3" s="103"/>
      <c r="RZG3" s="103"/>
      <c r="RZH3" s="103"/>
      <c r="RZI3" s="103"/>
      <c r="RZJ3" s="103"/>
      <c r="RZK3" s="103"/>
      <c r="RZL3" s="103"/>
      <c r="RZM3" s="103"/>
      <c r="RZN3" s="103"/>
      <c r="RZO3" s="103"/>
      <c r="RZP3" s="103"/>
      <c r="RZQ3" s="103"/>
      <c r="RZR3" s="103"/>
      <c r="RZS3" s="103"/>
      <c r="RZT3" s="103"/>
      <c r="RZU3" s="103"/>
      <c r="RZV3" s="103"/>
      <c r="RZW3" s="103"/>
      <c r="RZX3" s="103"/>
      <c r="RZY3" s="103"/>
      <c r="RZZ3" s="103"/>
      <c r="SAA3" s="103"/>
      <c r="SAB3" s="103"/>
      <c r="SAC3" s="103"/>
      <c r="SAD3" s="103"/>
      <c r="SAE3" s="103"/>
      <c r="SAF3" s="103"/>
      <c r="SAG3" s="103"/>
      <c r="SAH3" s="103"/>
      <c r="SAI3" s="103"/>
      <c r="SAJ3" s="103"/>
      <c r="SAK3" s="103"/>
      <c r="SAL3" s="103"/>
      <c r="SAM3" s="103"/>
      <c r="SAN3" s="103"/>
      <c r="SAO3" s="103"/>
      <c r="SAP3" s="103"/>
      <c r="SAQ3" s="103"/>
      <c r="SAR3" s="103"/>
      <c r="SAS3" s="103"/>
      <c r="SAT3" s="103"/>
      <c r="SAU3" s="103"/>
      <c r="SAV3" s="103"/>
      <c r="SAW3" s="103"/>
      <c r="SAX3" s="103"/>
      <c r="SAY3" s="103"/>
      <c r="SAZ3" s="103"/>
      <c r="SBA3" s="103"/>
      <c r="SBB3" s="103"/>
      <c r="SBC3" s="103"/>
      <c r="SBD3" s="103"/>
      <c r="SBE3" s="103"/>
      <c r="SBF3" s="103"/>
      <c r="SBG3" s="103"/>
      <c r="SBH3" s="103"/>
      <c r="SBI3" s="103"/>
      <c r="SBJ3" s="103"/>
      <c r="SBK3" s="103"/>
      <c r="SBL3" s="103"/>
      <c r="SBM3" s="103"/>
      <c r="SBN3" s="103"/>
      <c r="SBO3" s="103"/>
      <c r="SBP3" s="103"/>
      <c r="SBQ3" s="103"/>
      <c r="SBR3" s="103"/>
      <c r="SBS3" s="103"/>
      <c r="SBT3" s="103"/>
      <c r="SBU3" s="103"/>
      <c r="SBV3" s="103"/>
      <c r="SBW3" s="103"/>
      <c r="SBX3" s="103"/>
      <c r="SBY3" s="103"/>
      <c r="SBZ3" s="103"/>
      <c r="SCA3" s="103"/>
      <c r="SCB3" s="103"/>
      <c r="SCC3" s="103"/>
      <c r="SCD3" s="103"/>
      <c r="SCE3" s="103"/>
      <c r="SCF3" s="103"/>
      <c r="SCG3" s="103"/>
      <c r="SCH3" s="103"/>
      <c r="SCI3" s="103"/>
      <c r="SCJ3" s="103"/>
      <c r="SCK3" s="103"/>
      <c r="SCL3" s="103"/>
      <c r="SCM3" s="103"/>
      <c r="SCN3" s="103"/>
      <c r="SCO3" s="103"/>
      <c r="SCP3" s="103"/>
      <c r="SCQ3" s="103"/>
      <c r="SCR3" s="103"/>
      <c r="SCS3" s="103"/>
      <c r="SCT3" s="103"/>
      <c r="SCU3" s="103"/>
      <c r="SCV3" s="103"/>
      <c r="SCW3" s="103"/>
      <c r="SCX3" s="103"/>
      <c r="SCY3" s="103"/>
      <c r="SCZ3" s="103"/>
      <c r="SDA3" s="103"/>
      <c r="SDB3" s="103"/>
      <c r="SDC3" s="103"/>
      <c r="SDD3" s="103"/>
      <c r="SDE3" s="103"/>
      <c r="SDF3" s="103"/>
      <c r="SDG3" s="103"/>
      <c r="SDH3" s="103"/>
      <c r="SDI3" s="103"/>
      <c r="SDJ3" s="103"/>
      <c r="SDK3" s="103"/>
      <c r="SDL3" s="103"/>
      <c r="SDM3" s="103"/>
      <c r="SDN3" s="103"/>
      <c r="SDO3" s="103"/>
      <c r="SDP3" s="103"/>
      <c r="SDQ3" s="103"/>
      <c r="SDR3" s="103"/>
      <c r="SDS3" s="103"/>
      <c r="SDT3" s="103"/>
      <c r="SDU3" s="103"/>
      <c r="SDV3" s="103"/>
      <c r="SDW3" s="103"/>
      <c r="SDX3" s="103"/>
      <c r="SDY3" s="103"/>
      <c r="SDZ3" s="103"/>
      <c r="SEA3" s="103"/>
      <c r="SEB3" s="103"/>
      <c r="SEC3" s="103"/>
      <c r="SED3" s="103"/>
      <c r="SEE3" s="103"/>
      <c r="SEF3" s="103"/>
      <c r="SEG3" s="103"/>
      <c r="SEH3" s="103"/>
      <c r="SEI3" s="103"/>
      <c r="SEJ3" s="103"/>
      <c r="SEK3" s="103"/>
      <c r="SEL3" s="103"/>
      <c r="SEM3" s="103"/>
      <c r="SEN3" s="103"/>
      <c r="SEO3" s="103"/>
      <c r="SEP3" s="103"/>
      <c r="SEQ3" s="103"/>
      <c r="SER3" s="103"/>
      <c r="SES3" s="103"/>
      <c r="SET3" s="103"/>
      <c r="SEU3" s="103"/>
      <c r="SEV3" s="103"/>
      <c r="SEW3" s="103"/>
      <c r="SEX3" s="103"/>
      <c r="SEY3" s="103"/>
      <c r="SEZ3" s="103"/>
      <c r="SFA3" s="103"/>
      <c r="SFB3" s="103"/>
      <c r="SFC3" s="103"/>
      <c r="SFD3" s="103"/>
      <c r="SFE3" s="103"/>
      <c r="SFF3" s="103"/>
      <c r="SFG3" s="103"/>
      <c r="SFH3" s="103"/>
      <c r="SFI3" s="103"/>
      <c r="SFJ3" s="103"/>
      <c r="SFK3" s="103"/>
      <c r="SFL3" s="103"/>
      <c r="SFM3" s="103"/>
      <c r="SFN3" s="103"/>
      <c r="SFO3" s="103"/>
      <c r="SFP3" s="103"/>
      <c r="SFQ3" s="103"/>
      <c r="SFR3" s="103"/>
      <c r="SFS3" s="103"/>
      <c r="SFT3" s="103"/>
      <c r="SFU3" s="103"/>
      <c r="SFV3" s="103"/>
      <c r="SFW3" s="103"/>
      <c r="SFX3" s="103"/>
      <c r="SFY3" s="103"/>
      <c r="SFZ3" s="103"/>
      <c r="SGA3" s="103"/>
      <c r="SGB3" s="103"/>
      <c r="SGC3" s="103"/>
      <c r="SGD3" s="103"/>
      <c r="SGE3" s="103"/>
      <c r="SGF3" s="103"/>
      <c r="SGG3" s="103"/>
      <c r="SGH3" s="103"/>
      <c r="SGI3" s="103"/>
      <c r="SGJ3" s="103"/>
      <c r="SGK3" s="103"/>
      <c r="SGL3" s="103"/>
      <c r="SGM3" s="103"/>
      <c r="SGN3" s="103"/>
      <c r="SGO3" s="103"/>
      <c r="SGP3" s="103"/>
      <c r="SGQ3" s="103"/>
      <c r="SGR3" s="103"/>
      <c r="SGS3" s="103"/>
      <c r="SGT3" s="103"/>
      <c r="SGU3" s="103"/>
      <c r="SGV3" s="103"/>
      <c r="SGW3" s="103"/>
      <c r="SGX3" s="103"/>
      <c r="SGY3" s="103"/>
      <c r="SGZ3" s="103"/>
      <c r="SHA3" s="103"/>
      <c r="SHB3" s="103"/>
      <c r="SHC3" s="103"/>
      <c r="SHD3" s="103"/>
      <c r="SHE3" s="103"/>
      <c r="SHF3" s="103"/>
      <c r="SHG3" s="103"/>
      <c r="SHH3" s="103"/>
      <c r="SHI3" s="103"/>
      <c r="SHJ3" s="103"/>
      <c r="SHK3" s="103"/>
      <c r="SHL3" s="103"/>
      <c r="SHM3" s="103"/>
      <c r="SHN3" s="103"/>
      <c r="SHO3" s="103"/>
      <c r="SHP3" s="103"/>
      <c r="SHQ3" s="103"/>
      <c r="SHR3" s="103"/>
      <c r="SHS3" s="103"/>
      <c r="SHT3" s="103"/>
      <c r="SHU3" s="103"/>
      <c r="SHV3" s="103"/>
      <c r="SHW3" s="103"/>
      <c r="SHX3" s="103"/>
      <c r="SHY3" s="103"/>
      <c r="SHZ3" s="103"/>
      <c r="SIA3" s="103"/>
      <c r="SIB3" s="103"/>
      <c r="SIC3" s="103"/>
      <c r="SID3" s="103"/>
      <c r="SIE3" s="103"/>
      <c r="SIF3" s="103"/>
      <c r="SIG3" s="103"/>
      <c r="SIH3" s="103"/>
      <c r="SII3" s="103"/>
      <c r="SIJ3" s="103"/>
      <c r="SIK3" s="103"/>
      <c r="SIL3" s="103"/>
      <c r="SIM3" s="103"/>
      <c r="SIN3" s="103"/>
      <c r="SIO3" s="103"/>
      <c r="SIP3" s="103"/>
      <c r="SIQ3" s="103"/>
      <c r="SIR3" s="103"/>
      <c r="SIS3" s="103"/>
      <c r="SIT3" s="103"/>
      <c r="SIU3" s="103"/>
      <c r="SIV3" s="103"/>
      <c r="SIW3" s="103"/>
      <c r="SIX3" s="103"/>
      <c r="SIY3" s="103"/>
      <c r="SIZ3" s="103"/>
      <c r="SJA3" s="103"/>
      <c r="SJB3" s="103"/>
      <c r="SJC3" s="103"/>
      <c r="SJD3" s="103"/>
      <c r="SJE3" s="103"/>
      <c r="SJF3" s="103"/>
      <c r="SJG3" s="103"/>
      <c r="SJH3" s="103"/>
      <c r="SJI3" s="103"/>
      <c r="SJJ3" s="103"/>
      <c r="SJK3" s="103"/>
      <c r="SJL3" s="103"/>
      <c r="SJM3" s="103"/>
      <c r="SJN3" s="103"/>
      <c r="SJO3" s="103"/>
      <c r="SJP3" s="103"/>
      <c r="SJQ3" s="103"/>
      <c r="SJR3" s="103"/>
      <c r="SJS3" s="103"/>
      <c r="SJT3" s="103"/>
      <c r="SJU3" s="103"/>
      <c r="SJV3" s="103"/>
      <c r="SJW3" s="103"/>
      <c r="SJX3" s="103"/>
      <c r="SJY3" s="103"/>
      <c r="SJZ3" s="103"/>
      <c r="SKA3" s="103"/>
      <c r="SKB3" s="103"/>
      <c r="SKC3" s="103"/>
      <c r="SKD3" s="103"/>
      <c r="SKE3" s="103"/>
      <c r="SKF3" s="103"/>
      <c r="SKG3" s="103"/>
      <c r="SKH3" s="103"/>
      <c r="SKI3" s="103"/>
      <c r="SKJ3" s="103"/>
      <c r="SKK3" s="103"/>
      <c r="SKL3" s="103"/>
      <c r="SKM3" s="103"/>
      <c r="SKN3" s="103"/>
      <c r="SKO3" s="103"/>
      <c r="SKP3" s="103"/>
      <c r="SKQ3" s="103"/>
      <c r="SKR3" s="103"/>
      <c r="SKS3" s="103"/>
      <c r="SKT3" s="103"/>
      <c r="SKU3" s="103"/>
      <c r="SKV3" s="103"/>
      <c r="SKW3" s="103"/>
      <c r="SKX3" s="103"/>
      <c r="SKY3" s="103"/>
      <c r="SKZ3" s="103"/>
      <c r="SLA3" s="103"/>
      <c r="SLB3" s="103"/>
      <c r="SLC3" s="103"/>
      <c r="SLD3" s="103"/>
      <c r="SLE3" s="103"/>
      <c r="SLF3" s="103"/>
      <c r="SLG3" s="103"/>
      <c r="SLH3" s="103"/>
      <c r="SLI3" s="103"/>
      <c r="SLJ3" s="103"/>
      <c r="SLK3" s="103"/>
      <c r="SLL3" s="103"/>
      <c r="SLM3" s="103"/>
      <c r="SLN3" s="103"/>
      <c r="SLO3" s="103"/>
      <c r="SLP3" s="103"/>
      <c r="SLQ3" s="103"/>
      <c r="SLR3" s="103"/>
      <c r="SLS3" s="103"/>
      <c r="SLT3" s="103"/>
      <c r="SLU3" s="103"/>
      <c r="SLV3" s="103"/>
      <c r="SLW3" s="103"/>
      <c r="SLX3" s="103"/>
      <c r="SLY3" s="103"/>
      <c r="SLZ3" s="103"/>
      <c r="SMA3" s="103"/>
      <c r="SMB3" s="103"/>
      <c r="SMC3" s="103"/>
      <c r="SMD3" s="103"/>
      <c r="SME3" s="103"/>
      <c r="SMF3" s="103"/>
      <c r="SMG3" s="103"/>
      <c r="SMH3" s="103"/>
      <c r="SMI3" s="103"/>
      <c r="SMJ3" s="103"/>
      <c r="SMK3" s="103"/>
      <c r="SML3" s="103"/>
      <c r="SMM3" s="103"/>
      <c r="SMN3" s="103"/>
      <c r="SMO3" s="103"/>
      <c r="SMP3" s="103"/>
      <c r="SMQ3" s="103"/>
      <c r="SMR3" s="103"/>
      <c r="SMS3" s="103"/>
      <c r="SMT3" s="103"/>
      <c r="SMU3" s="103"/>
      <c r="SMV3" s="103"/>
      <c r="SMW3" s="103"/>
      <c r="SMX3" s="103"/>
      <c r="SMY3" s="103"/>
      <c r="SMZ3" s="103"/>
      <c r="SNA3" s="103"/>
      <c r="SNB3" s="103"/>
      <c r="SNC3" s="103"/>
      <c r="SND3" s="103"/>
      <c r="SNE3" s="103"/>
      <c r="SNF3" s="103"/>
      <c r="SNG3" s="103"/>
      <c r="SNH3" s="103"/>
      <c r="SNI3" s="103"/>
      <c r="SNJ3" s="103"/>
      <c r="SNK3" s="103"/>
      <c r="SNL3" s="103"/>
      <c r="SNM3" s="103"/>
      <c r="SNN3" s="103"/>
      <c r="SNO3" s="103"/>
      <c r="SNP3" s="103"/>
      <c r="SNQ3" s="103"/>
      <c r="SNR3" s="103"/>
      <c r="SNS3" s="103"/>
      <c r="SNT3" s="103"/>
      <c r="SNU3" s="103"/>
      <c r="SNV3" s="103"/>
      <c r="SNW3" s="103"/>
      <c r="SNX3" s="103"/>
      <c r="SNY3" s="103"/>
      <c r="SNZ3" s="103"/>
      <c r="SOA3" s="103"/>
      <c r="SOB3" s="103"/>
      <c r="SOC3" s="103"/>
      <c r="SOD3" s="103"/>
      <c r="SOE3" s="103"/>
      <c r="SOF3" s="103"/>
      <c r="SOG3" s="103"/>
      <c r="SOH3" s="103"/>
      <c r="SOI3" s="103"/>
      <c r="SOJ3" s="103"/>
      <c r="SOK3" s="103"/>
      <c r="SOL3" s="103"/>
      <c r="SOM3" s="103"/>
      <c r="SON3" s="103"/>
      <c r="SOO3" s="103"/>
      <c r="SOP3" s="103"/>
      <c r="SOQ3" s="103"/>
      <c r="SOR3" s="103"/>
      <c r="SOS3" s="103"/>
      <c r="SOT3" s="103"/>
      <c r="SOU3" s="103"/>
      <c r="SOV3" s="103"/>
      <c r="SOW3" s="103"/>
      <c r="SOX3" s="103"/>
      <c r="SOY3" s="103"/>
      <c r="SOZ3" s="103"/>
      <c r="SPA3" s="103"/>
      <c r="SPB3" s="103"/>
      <c r="SPC3" s="103"/>
      <c r="SPD3" s="103"/>
      <c r="SPE3" s="103"/>
      <c r="SPF3" s="103"/>
      <c r="SPG3" s="103"/>
      <c r="SPH3" s="103"/>
      <c r="SPI3" s="103"/>
      <c r="SPJ3" s="103"/>
      <c r="SPK3" s="103"/>
      <c r="SPL3" s="103"/>
      <c r="SPM3" s="103"/>
      <c r="SPN3" s="103"/>
      <c r="SPO3" s="103"/>
      <c r="SPP3" s="103"/>
      <c r="SPQ3" s="103"/>
      <c r="SPR3" s="103"/>
      <c r="SPS3" s="103"/>
      <c r="SPT3" s="103"/>
      <c r="SPU3" s="103"/>
      <c r="SPV3" s="103"/>
      <c r="SPW3" s="103"/>
      <c r="SPX3" s="103"/>
      <c r="SPY3" s="103"/>
      <c r="SPZ3" s="103"/>
      <c r="SQA3" s="103"/>
      <c r="SQB3" s="103"/>
      <c r="SQC3" s="103"/>
      <c r="SQD3" s="103"/>
      <c r="SQE3" s="103"/>
      <c r="SQF3" s="103"/>
      <c r="SQG3" s="103"/>
      <c r="SQH3" s="103"/>
      <c r="SQI3" s="103"/>
      <c r="SQJ3" s="103"/>
      <c r="SQK3" s="103"/>
      <c r="SQL3" s="103"/>
      <c r="SQM3" s="103"/>
      <c r="SQN3" s="103"/>
      <c r="SQO3" s="103"/>
      <c r="SQP3" s="103"/>
      <c r="SQQ3" s="103"/>
      <c r="SQR3" s="103"/>
      <c r="SQS3" s="103"/>
      <c r="SQT3" s="103"/>
      <c r="SQU3" s="103"/>
      <c r="SQV3" s="103"/>
      <c r="SQW3" s="103"/>
      <c r="SQX3" s="103"/>
      <c r="SQY3" s="103"/>
      <c r="SQZ3" s="103"/>
      <c r="SRA3" s="103"/>
      <c r="SRB3" s="103"/>
      <c r="SRC3" s="103"/>
      <c r="SRD3" s="103"/>
      <c r="SRE3" s="103"/>
      <c r="SRF3" s="103"/>
      <c r="SRG3" s="103"/>
      <c r="SRH3" s="103"/>
      <c r="SRI3" s="103"/>
      <c r="SRJ3" s="103"/>
      <c r="SRK3" s="103"/>
      <c r="SRL3" s="103"/>
      <c r="SRM3" s="103"/>
      <c r="SRN3" s="103"/>
      <c r="SRO3" s="103"/>
      <c r="SRP3" s="103"/>
      <c r="SRQ3" s="103"/>
      <c r="SRR3" s="103"/>
      <c r="SRS3" s="103"/>
      <c r="SRT3" s="103"/>
      <c r="SRU3" s="103"/>
      <c r="SRV3" s="103"/>
      <c r="SRW3" s="103"/>
      <c r="SRX3" s="103"/>
      <c r="SRY3" s="103"/>
      <c r="SRZ3" s="103"/>
      <c r="SSA3" s="103"/>
      <c r="SSB3" s="103"/>
      <c r="SSC3" s="103"/>
      <c r="SSD3" s="103"/>
      <c r="SSE3" s="103"/>
      <c r="SSF3" s="103"/>
      <c r="SSG3" s="103"/>
      <c r="SSH3" s="103"/>
      <c r="SSI3" s="103"/>
      <c r="SSJ3" s="103"/>
      <c r="SSK3" s="103"/>
      <c r="SSL3" s="103"/>
      <c r="SSM3" s="103"/>
      <c r="SSN3" s="103"/>
      <c r="SSO3" s="103"/>
      <c r="SSP3" s="103"/>
      <c r="SSQ3" s="103"/>
      <c r="SSR3" s="103"/>
      <c r="SSS3" s="103"/>
      <c r="SST3" s="103"/>
      <c r="SSU3" s="103"/>
      <c r="SSV3" s="103"/>
      <c r="SSW3" s="103"/>
      <c r="SSX3" s="103"/>
      <c r="SSY3" s="103"/>
      <c r="SSZ3" s="103"/>
      <c r="STA3" s="103"/>
      <c r="STB3" s="103"/>
      <c r="STC3" s="103"/>
      <c r="STD3" s="103"/>
      <c r="STE3" s="103"/>
      <c r="STF3" s="103"/>
      <c r="STG3" s="103"/>
      <c r="STH3" s="103"/>
      <c r="STI3" s="103"/>
      <c r="STJ3" s="103"/>
      <c r="STK3" s="103"/>
      <c r="STL3" s="103"/>
      <c r="STM3" s="103"/>
      <c r="STN3" s="103"/>
      <c r="STO3" s="103"/>
      <c r="STP3" s="103"/>
      <c r="STQ3" s="103"/>
      <c r="STR3" s="103"/>
      <c r="STS3" s="103"/>
      <c r="STT3" s="103"/>
      <c r="STU3" s="103"/>
      <c r="STV3" s="103"/>
      <c r="STW3" s="103"/>
      <c r="STX3" s="103"/>
      <c r="STY3" s="103"/>
      <c r="STZ3" s="103"/>
      <c r="SUA3" s="103"/>
      <c r="SUB3" s="103"/>
      <c r="SUC3" s="103"/>
      <c r="SUD3" s="103"/>
      <c r="SUE3" s="103"/>
      <c r="SUF3" s="103"/>
      <c r="SUG3" s="103"/>
      <c r="SUH3" s="103"/>
      <c r="SUI3" s="103"/>
      <c r="SUJ3" s="103"/>
      <c r="SUK3" s="103"/>
      <c r="SUL3" s="103"/>
      <c r="SUM3" s="103"/>
      <c r="SUN3" s="103"/>
      <c r="SUO3" s="103"/>
      <c r="SUP3" s="103"/>
      <c r="SUQ3" s="103"/>
      <c r="SUR3" s="103"/>
      <c r="SUS3" s="103"/>
      <c r="SUT3" s="103"/>
      <c r="SUU3" s="103"/>
      <c r="SUV3" s="103"/>
      <c r="SUW3" s="103"/>
      <c r="SUX3" s="103"/>
      <c r="SUY3" s="103"/>
      <c r="SUZ3" s="103"/>
      <c r="SVA3" s="103"/>
      <c r="SVB3" s="103"/>
      <c r="SVC3" s="103"/>
      <c r="SVD3" s="103"/>
      <c r="SVE3" s="103"/>
      <c r="SVF3" s="103"/>
      <c r="SVG3" s="103"/>
      <c r="SVH3" s="103"/>
      <c r="SVI3" s="103"/>
      <c r="SVJ3" s="103"/>
      <c r="SVK3" s="103"/>
      <c r="SVL3" s="103"/>
      <c r="SVM3" s="103"/>
      <c r="SVN3" s="103"/>
      <c r="SVO3" s="103"/>
      <c r="SVP3" s="103"/>
      <c r="SVQ3" s="103"/>
      <c r="SVR3" s="103"/>
      <c r="SVS3" s="103"/>
      <c r="SVT3" s="103"/>
      <c r="SVU3" s="103"/>
      <c r="SVV3" s="103"/>
      <c r="SVW3" s="103"/>
      <c r="SVX3" s="103"/>
      <c r="SVY3" s="103"/>
      <c r="SVZ3" s="103"/>
      <c r="SWA3" s="103"/>
      <c r="SWB3" s="103"/>
      <c r="SWC3" s="103"/>
      <c r="SWD3" s="103"/>
      <c r="SWE3" s="103"/>
      <c r="SWF3" s="103"/>
      <c r="SWG3" s="103"/>
      <c r="SWH3" s="103"/>
      <c r="SWI3" s="103"/>
      <c r="SWJ3" s="103"/>
      <c r="SWK3" s="103"/>
      <c r="SWL3" s="103"/>
      <c r="SWM3" s="103"/>
      <c r="SWN3" s="103"/>
      <c r="SWO3" s="103"/>
      <c r="SWP3" s="103"/>
      <c r="SWQ3" s="103"/>
      <c r="SWR3" s="103"/>
      <c r="SWS3" s="103"/>
      <c r="SWT3" s="103"/>
      <c r="SWU3" s="103"/>
      <c r="SWV3" s="103"/>
      <c r="SWW3" s="103"/>
      <c r="SWX3" s="103"/>
      <c r="SWY3" s="103"/>
      <c r="SWZ3" s="103"/>
      <c r="SXA3" s="103"/>
      <c r="SXB3" s="103"/>
      <c r="SXC3" s="103"/>
      <c r="SXD3" s="103"/>
      <c r="SXE3" s="103"/>
      <c r="SXF3" s="103"/>
      <c r="SXG3" s="103"/>
      <c r="SXH3" s="103"/>
      <c r="SXI3" s="103"/>
      <c r="SXJ3" s="103"/>
      <c r="SXK3" s="103"/>
      <c r="SXL3" s="103"/>
      <c r="SXM3" s="103"/>
      <c r="SXN3" s="103"/>
      <c r="SXO3" s="103"/>
      <c r="SXP3" s="103"/>
      <c r="SXQ3" s="103"/>
      <c r="SXR3" s="103"/>
      <c r="SXS3" s="103"/>
      <c r="SXT3" s="103"/>
      <c r="SXU3" s="103"/>
      <c r="SXV3" s="103"/>
      <c r="SXW3" s="103"/>
      <c r="SXX3" s="103"/>
      <c r="SXY3" s="103"/>
      <c r="SXZ3" s="103"/>
      <c r="SYA3" s="103"/>
      <c r="SYB3" s="103"/>
      <c r="SYC3" s="103"/>
      <c r="SYD3" s="103"/>
      <c r="SYE3" s="103"/>
      <c r="SYF3" s="103"/>
      <c r="SYG3" s="103"/>
      <c r="SYH3" s="103"/>
      <c r="SYI3" s="103"/>
      <c r="SYJ3" s="103"/>
      <c r="SYK3" s="103"/>
      <c r="SYL3" s="103"/>
      <c r="SYM3" s="103"/>
      <c r="SYN3" s="103"/>
      <c r="SYO3" s="103"/>
      <c r="SYP3" s="103"/>
      <c r="SYQ3" s="103"/>
      <c r="SYR3" s="103"/>
      <c r="SYS3" s="103"/>
      <c r="SYT3" s="103"/>
      <c r="SYU3" s="103"/>
      <c r="SYV3" s="103"/>
      <c r="SYW3" s="103"/>
      <c r="SYX3" s="103"/>
      <c r="SYY3" s="103"/>
      <c r="SYZ3" s="103"/>
      <c r="SZA3" s="103"/>
      <c r="SZB3" s="103"/>
      <c r="SZC3" s="103"/>
      <c r="SZD3" s="103"/>
      <c r="SZE3" s="103"/>
      <c r="SZF3" s="103"/>
      <c r="SZG3" s="103"/>
      <c r="SZH3" s="103"/>
      <c r="SZI3" s="103"/>
      <c r="SZJ3" s="103"/>
      <c r="SZK3" s="103"/>
      <c r="SZL3" s="103"/>
      <c r="SZM3" s="103"/>
      <c r="SZN3" s="103"/>
      <c r="SZO3" s="103"/>
      <c r="SZP3" s="103"/>
      <c r="SZQ3" s="103"/>
      <c r="SZR3" s="103"/>
      <c r="SZS3" s="103"/>
      <c r="SZT3" s="103"/>
      <c r="SZU3" s="103"/>
      <c r="SZV3" s="103"/>
      <c r="SZW3" s="103"/>
      <c r="SZX3" s="103"/>
      <c r="SZY3" s="103"/>
      <c r="SZZ3" s="103"/>
      <c r="TAA3" s="103"/>
      <c r="TAB3" s="103"/>
      <c r="TAC3" s="103"/>
      <c r="TAD3" s="103"/>
      <c r="TAE3" s="103"/>
      <c r="TAF3" s="103"/>
      <c r="TAG3" s="103"/>
      <c r="TAH3" s="103"/>
      <c r="TAI3" s="103"/>
      <c r="TAJ3" s="103"/>
      <c r="TAK3" s="103"/>
      <c r="TAL3" s="103"/>
      <c r="TAM3" s="103"/>
      <c r="TAN3" s="103"/>
      <c r="TAO3" s="103"/>
      <c r="TAP3" s="103"/>
      <c r="TAQ3" s="103"/>
      <c r="TAR3" s="103"/>
      <c r="TAS3" s="103"/>
      <c r="TAT3" s="103"/>
      <c r="TAU3" s="103"/>
      <c r="TAV3" s="103"/>
      <c r="TAW3" s="103"/>
      <c r="TAX3" s="103"/>
      <c r="TAY3" s="103"/>
      <c r="TAZ3" s="103"/>
      <c r="TBA3" s="103"/>
      <c r="TBB3" s="103"/>
      <c r="TBC3" s="103"/>
      <c r="TBD3" s="103"/>
      <c r="TBE3" s="103"/>
      <c r="TBF3" s="103"/>
      <c r="TBG3" s="103"/>
      <c r="TBH3" s="103"/>
      <c r="TBI3" s="103"/>
      <c r="TBJ3" s="103"/>
      <c r="TBK3" s="103"/>
      <c r="TBL3" s="103"/>
      <c r="TBM3" s="103"/>
      <c r="TBN3" s="103"/>
      <c r="TBO3" s="103"/>
      <c r="TBP3" s="103"/>
      <c r="TBQ3" s="103"/>
      <c r="TBR3" s="103"/>
      <c r="TBS3" s="103"/>
      <c r="TBT3" s="103"/>
      <c r="TBU3" s="103"/>
      <c r="TBV3" s="103"/>
      <c r="TBW3" s="103"/>
      <c r="TBX3" s="103"/>
      <c r="TBY3" s="103"/>
      <c r="TBZ3" s="103"/>
      <c r="TCA3" s="103"/>
      <c r="TCB3" s="103"/>
      <c r="TCC3" s="103"/>
      <c r="TCD3" s="103"/>
      <c r="TCE3" s="103"/>
      <c r="TCF3" s="103"/>
      <c r="TCG3" s="103"/>
      <c r="TCH3" s="103"/>
      <c r="TCI3" s="103"/>
      <c r="TCJ3" s="103"/>
      <c r="TCK3" s="103"/>
      <c r="TCL3" s="103"/>
      <c r="TCM3" s="103"/>
      <c r="TCN3" s="103"/>
      <c r="TCO3" s="103"/>
      <c r="TCP3" s="103"/>
      <c r="TCQ3" s="103"/>
      <c r="TCR3" s="103"/>
      <c r="TCS3" s="103"/>
      <c r="TCT3" s="103"/>
      <c r="TCU3" s="103"/>
      <c r="TCV3" s="103"/>
      <c r="TCW3" s="103"/>
      <c r="TCX3" s="103"/>
      <c r="TCY3" s="103"/>
      <c r="TCZ3" s="103"/>
      <c r="TDA3" s="103"/>
      <c r="TDB3" s="103"/>
      <c r="TDC3" s="103"/>
      <c r="TDD3" s="103"/>
      <c r="TDE3" s="103"/>
      <c r="TDF3" s="103"/>
      <c r="TDG3" s="103"/>
      <c r="TDH3" s="103"/>
      <c r="TDI3" s="103"/>
      <c r="TDJ3" s="103"/>
      <c r="TDK3" s="103"/>
      <c r="TDL3" s="103"/>
      <c r="TDM3" s="103"/>
      <c r="TDN3" s="103"/>
      <c r="TDO3" s="103"/>
      <c r="TDP3" s="103"/>
      <c r="TDQ3" s="103"/>
      <c r="TDR3" s="103"/>
      <c r="TDS3" s="103"/>
      <c r="TDT3" s="103"/>
      <c r="TDU3" s="103"/>
      <c r="TDV3" s="103"/>
      <c r="TDW3" s="103"/>
      <c r="TDX3" s="103"/>
      <c r="TDY3" s="103"/>
      <c r="TDZ3" s="103"/>
      <c r="TEA3" s="103"/>
      <c r="TEB3" s="103"/>
      <c r="TEC3" s="103"/>
      <c r="TED3" s="103"/>
      <c r="TEE3" s="103"/>
      <c r="TEF3" s="103"/>
      <c r="TEG3" s="103"/>
      <c r="TEH3" s="103"/>
      <c r="TEI3" s="103"/>
      <c r="TEJ3" s="103"/>
      <c r="TEK3" s="103"/>
      <c r="TEL3" s="103"/>
      <c r="TEM3" s="103"/>
      <c r="TEN3" s="103"/>
      <c r="TEO3" s="103"/>
      <c r="TEP3" s="103"/>
      <c r="TEQ3" s="103"/>
      <c r="TER3" s="103"/>
      <c r="TES3" s="103"/>
      <c r="TET3" s="103"/>
      <c r="TEU3" s="103"/>
      <c r="TEV3" s="103"/>
      <c r="TEW3" s="103"/>
      <c r="TEX3" s="103"/>
      <c r="TEY3" s="103"/>
      <c r="TEZ3" s="103"/>
      <c r="TFA3" s="103"/>
      <c r="TFB3" s="103"/>
      <c r="TFC3" s="103"/>
      <c r="TFD3" s="103"/>
      <c r="TFE3" s="103"/>
      <c r="TFF3" s="103"/>
      <c r="TFG3" s="103"/>
      <c r="TFH3" s="103"/>
      <c r="TFI3" s="103"/>
      <c r="TFJ3" s="103"/>
      <c r="TFK3" s="103"/>
      <c r="TFL3" s="103"/>
      <c r="TFM3" s="103"/>
      <c r="TFN3" s="103"/>
      <c r="TFO3" s="103"/>
      <c r="TFP3" s="103"/>
      <c r="TFQ3" s="103"/>
      <c r="TFR3" s="103"/>
      <c r="TFS3" s="103"/>
      <c r="TFT3" s="103"/>
      <c r="TFU3" s="103"/>
      <c r="TFV3" s="103"/>
      <c r="TFW3" s="103"/>
      <c r="TFX3" s="103"/>
      <c r="TFY3" s="103"/>
      <c r="TFZ3" s="103"/>
      <c r="TGA3" s="103"/>
      <c r="TGB3" s="103"/>
      <c r="TGC3" s="103"/>
      <c r="TGD3" s="103"/>
      <c r="TGE3" s="103"/>
      <c r="TGF3" s="103"/>
      <c r="TGG3" s="103"/>
      <c r="TGH3" s="103"/>
      <c r="TGI3" s="103"/>
      <c r="TGJ3" s="103"/>
      <c r="TGK3" s="103"/>
      <c r="TGL3" s="103"/>
      <c r="TGM3" s="103"/>
      <c r="TGN3" s="103"/>
      <c r="TGO3" s="103"/>
      <c r="TGP3" s="103"/>
      <c r="TGQ3" s="103"/>
      <c r="TGR3" s="103"/>
      <c r="TGS3" s="103"/>
      <c r="TGT3" s="103"/>
      <c r="TGU3" s="103"/>
      <c r="TGV3" s="103"/>
      <c r="TGW3" s="103"/>
      <c r="TGX3" s="103"/>
      <c r="TGY3" s="103"/>
      <c r="TGZ3" s="103"/>
      <c r="THA3" s="103"/>
      <c r="THB3" s="103"/>
      <c r="THC3" s="103"/>
      <c r="THD3" s="103"/>
      <c r="THE3" s="103"/>
      <c r="THF3" s="103"/>
      <c r="THG3" s="103"/>
      <c r="THH3" s="103"/>
      <c r="THI3" s="103"/>
      <c r="THJ3" s="103"/>
      <c r="THK3" s="103"/>
      <c r="THL3" s="103"/>
      <c r="THM3" s="103"/>
      <c r="THN3" s="103"/>
      <c r="THO3" s="103"/>
      <c r="THP3" s="103"/>
      <c r="THQ3" s="103"/>
      <c r="THR3" s="103"/>
      <c r="THS3" s="103"/>
      <c r="THT3" s="103"/>
      <c r="THU3" s="103"/>
      <c r="THV3" s="103"/>
      <c r="THW3" s="103"/>
      <c r="THX3" s="103"/>
      <c r="THY3" s="103"/>
      <c r="THZ3" s="103"/>
      <c r="TIA3" s="103"/>
      <c r="TIB3" s="103"/>
      <c r="TIC3" s="103"/>
      <c r="TID3" s="103"/>
      <c r="TIE3" s="103"/>
      <c r="TIF3" s="103"/>
      <c r="TIG3" s="103"/>
      <c r="TIH3" s="103"/>
      <c r="TII3" s="103"/>
      <c r="TIJ3" s="103"/>
      <c r="TIK3" s="103"/>
      <c r="TIL3" s="103"/>
      <c r="TIM3" s="103"/>
      <c r="TIN3" s="103"/>
      <c r="TIO3" s="103"/>
      <c r="TIP3" s="103"/>
      <c r="TIQ3" s="103"/>
      <c r="TIR3" s="103"/>
      <c r="TIS3" s="103"/>
      <c r="TIT3" s="103"/>
      <c r="TIU3" s="103"/>
      <c r="TIV3" s="103"/>
      <c r="TIW3" s="103"/>
      <c r="TIX3" s="103"/>
      <c r="TIY3" s="103"/>
      <c r="TIZ3" s="103"/>
      <c r="TJA3" s="103"/>
      <c r="TJB3" s="103"/>
      <c r="TJC3" s="103"/>
      <c r="TJD3" s="103"/>
      <c r="TJE3" s="103"/>
      <c r="TJF3" s="103"/>
      <c r="TJG3" s="103"/>
      <c r="TJH3" s="103"/>
      <c r="TJI3" s="103"/>
      <c r="TJJ3" s="103"/>
      <c r="TJK3" s="103"/>
      <c r="TJL3" s="103"/>
      <c r="TJM3" s="103"/>
      <c r="TJN3" s="103"/>
      <c r="TJO3" s="103"/>
      <c r="TJP3" s="103"/>
      <c r="TJQ3" s="103"/>
      <c r="TJR3" s="103"/>
      <c r="TJS3" s="103"/>
      <c r="TJT3" s="103"/>
      <c r="TJU3" s="103"/>
      <c r="TJV3" s="103"/>
      <c r="TJW3" s="103"/>
      <c r="TJX3" s="103"/>
      <c r="TJY3" s="103"/>
      <c r="TJZ3" s="103"/>
      <c r="TKA3" s="103"/>
      <c r="TKB3" s="103"/>
      <c r="TKC3" s="103"/>
      <c r="TKD3" s="103"/>
      <c r="TKE3" s="103"/>
      <c r="TKF3" s="103"/>
      <c r="TKG3" s="103"/>
      <c r="TKH3" s="103"/>
      <c r="TKI3" s="103"/>
      <c r="TKJ3" s="103"/>
      <c r="TKK3" s="103"/>
      <c r="TKL3" s="103"/>
      <c r="TKM3" s="103"/>
      <c r="TKN3" s="103"/>
      <c r="TKO3" s="103"/>
      <c r="TKP3" s="103"/>
      <c r="TKQ3" s="103"/>
      <c r="TKR3" s="103"/>
      <c r="TKS3" s="103"/>
      <c r="TKT3" s="103"/>
      <c r="TKU3" s="103"/>
      <c r="TKV3" s="103"/>
      <c r="TKW3" s="103"/>
      <c r="TKX3" s="103"/>
      <c r="TKY3" s="103"/>
      <c r="TKZ3" s="103"/>
      <c r="TLA3" s="103"/>
      <c r="TLB3" s="103"/>
      <c r="TLC3" s="103"/>
      <c r="TLD3" s="103"/>
      <c r="TLE3" s="103"/>
      <c r="TLF3" s="103"/>
      <c r="TLG3" s="103"/>
      <c r="TLH3" s="103"/>
      <c r="TLI3" s="103"/>
      <c r="TLJ3" s="103"/>
      <c r="TLK3" s="103"/>
      <c r="TLL3" s="103"/>
      <c r="TLM3" s="103"/>
      <c r="TLN3" s="103"/>
      <c r="TLO3" s="103"/>
      <c r="TLP3" s="103"/>
      <c r="TLQ3" s="103"/>
      <c r="TLR3" s="103"/>
      <c r="TLS3" s="103"/>
      <c r="TLT3" s="103"/>
      <c r="TLU3" s="103"/>
      <c r="TLV3" s="103"/>
      <c r="TLW3" s="103"/>
      <c r="TLX3" s="103"/>
      <c r="TLY3" s="103"/>
      <c r="TLZ3" s="103"/>
      <c r="TMA3" s="103"/>
      <c r="TMB3" s="103"/>
      <c r="TMC3" s="103"/>
      <c r="TMD3" s="103"/>
      <c r="TME3" s="103"/>
      <c r="TMF3" s="103"/>
      <c r="TMG3" s="103"/>
      <c r="TMH3" s="103"/>
      <c r="TMI3" s="103"/>
      <c r="TMJ3" s="103"/>
      <c r="TMK3" s="103"/>
      <c r="TML3" s="103"/>
      <c r="TMM3" s="103"/>
      <c r="TMN3" s="103"/>
      <c r="TMO3" s="103"/>
      <c r="TMP3" s="103"/>
      <c r="TMQ3" s="103"/>
      <c r="TMR3" s="103"/>
      <c r="TMS3" s="103"/>
      <c r="TMT3" s="103"/>
      <c r="TMU3" s="103"/>
      <c r="TMV3" s="103"/>
      <c r="TMW3" s="103"/>
      <c r="TMX3" s="103"/>
      <c r="TMY3" s="103"/>
      <c r="TMZ3" s="103"/>
      <c r="TNA3" s="103"/>
      <c r="TNB3" s="103"/>
      <c r="TNC3" s="103"/>
      <c r="TND3" s="103"/>
      <c r="TNE3" s="103"/>
      <c r="TNF3" s="103"/>
      <c r="TNG3" s="103"/>
      <c r="TNH3" s="103"/>
      <c r="TNI3" s="103"/>
      <c r="TNJ3" s="103"/>
      <c r="TNK3" s="103"/>
      <c r="TNL3" s="103"/>
      <c r="TNM3" s="103"/>
      <c r="TNN3" s="103"/>
      <c r="TNO3" s="103"/>
      <c r="TNP3" s="103"/>
      <c r="TNQ3" s="103"/>
      <c r="TNR3" s="103"/>
      <c r="TNS3" s="103"/>
      <c r="TNT3" s="103"/>
      <c r="TNU3" s="103"/>
      <c r="TNV3" s="103"/>
      <c r="TNW3" s="103"/>
      <c r="TNX3" s="103"/>
      <c r="TNY3" s="103"/>
      <c r="TNZ3" s="103"/>
      <c r="TOA3" s="103"/>
      <c r="TOB3" s="103"/>
      <c r="TOC3" s="103"/>
      <c r="TOD3" s="103"/>
      <c r="TOE3" s="103"/>
      <c r="TOF3" s="103"/>
      <c r="TOG3" s="103"/>
      <c r="TOH3" s="103"/>
      <c r="TOI3" s="103"/>
      <c r="TOJ3" s="103"/>
      <c r="TOK3" s="103"/>
      <c r="TOL3" s="103"/>
      <c r="TOM3" s="103"/>
      <c r="TON3" s="103"/>
      <c r="TOO3" s="103"/>
      <c r="TOP3" s="103"/>
      <c r="TOQ3" s="103"/>
      <c r="TOR3" s="103"/>
      <c r="TOS3" s="103"/>
      <c r="TOT3" s="103"/>
      <c r="TOU3" s="103"/>
      <c r="TOV3" s="103"/>
      <c r="TOW3" s="103"/>
      <c r="TOX3" s="103"/>
      <c r="TOY3" s="103"/>
      <c r="TOZ3" s="103"/>
      <c r="TPA3" s="103"/>
      <c r="TPB3" s="103"/>
      <c r="TPC3" s="103"/>
      <c r="TPD3" s="103"/>
      <c r="TPE3" s="103"/>
      <c r="TPF3" s="103"/>
      <c r="TPG3" s="103"/>
      <c r="TPH3" s="103"/>
      <c r="TPI3" s="103"/>
      <c r="TPJ3" s="103"/>
      <c r="TPK3" s="103"/>
      <c r="TPL3" s="103"/>
      <c r="TPM3" s="103"/>
      <c r="TPN3" s="103"/>
      <c r="TPO3" s="103"/>
      <c r="TPP3" s="103"/>
      <c r="TPQ3" s="103"/>
      <c r="TPR3" s="103"/>
      <c r="TPS3" s="103"/>
      <c r="TPT3" s="103"/>
      <c r="TPU3" s="103"/>
      <c r="TPV3" s="103"/>
      <c r="TPW3" s="103"/>
      <c r="TPX3" s="103"/>
      <c r="TPY3" s="103"/>
      <c r="TPZ3" s="103"/>
      <c r="TQA3" s="103"/>
      <c r="TQB3" s="103"/>
      <c r="TQC3" s="103"/>
      <c r="TQD3" s="103"/>
      <c r="TQE3" s="103"/>
      <c r="TQF3" s="103"/>
      <c r="TQG3" s="103"/>
      <c r="TQH3" s="103"/>
      <c r="TQI3" s="103"/>
      <c r="TQJ3" s="103"/>
      <c r="TQK3" s="103"/>
      <c r="TQL3" s="103"/>
      <c r="TQM3" s="103"/>
      <c r="TQN3" s="103"/>
      <c r="TQO3" s="103"/>
      <c r="TQP3" s="103"/>
      <c r="TQQ3" s="103"/>
      <c r="TQR3" s="103"/>
      <c r="TQS3" s="103"/>
      <c r="TQT3" s="103"/>
      <c r="TQU3" s="103"/>
      <c r="TQV3" s="103"/>
      <c r="TQW3" s="103"/>
      <c r="TQX3" s="103"/>
      <c r="TQY3" s="103"/>
      <c r="TQZ3" s="103"/>
      <c r="TRA3" s="103"/>
      <c r="TRB3" s="103"/>
      <c r="TRC3" s="103"/>
      <c r="TRD3" s="103"/>
      <c r="TRE3" s="103"/>
      <c r="TRF3" s="103"/>
      <c r="TRG3" s="103"/>
      <c r="TRH3" s="103"/>
      <c r="TRI3" s="103"/>
      <c r="TRJ3" s="103"/>
      <c r="TRK3" s="103"/>
      <c r="TRL3" s="103"/>
      <c r="TRM3" s="103"/>
      <c r="TRN3" s="103"/>
      <c r="TRO3" s="103"/>
      <c r="TRP3" s="103"/>
      <c r="TRQ3" s="103"/>
      <c r="TRR3" s="103"/>
      <c r="TRS3" s="103"/>
      <c r="TRT3" s="103"/>
      <c r="TRU3" s="103"/>
      <c r="TRV3" s="103"/>
      <c r="TRW3" s="103"/>
      <c r="TRX3" s="103"/>
      <c r="TRY3" s="103"/>
      <c r="TRZ3" s="103"/>
      <c r="TSA3" s="103"/>
      <c r="TSB3" s="103"/>
      <c r="TSC3" s="103"/>
      <c r="TSD3" s="103"/>
      <c r="TSE3" s="103"/>
      <c r="TSF3" s="103"/>
      <c r="TSG3" s="103"/>
      <c r="TSH3" s="103"/>
      <c r="TSI3" s="103"/>
      <c r="TSJ3" s="103"/>
      <c r="TSK3" s="103"/>
      <c r="TSL3" s="103"/>
      <c r="TSM3" s="103"/>
      <c r="TSN3" s="103"/>
      <c r="TSO3" s="103"/>
      <c r="TSP3" s="103"/>
      <c r="TSQ3" s="103"/>
      <c r="TSR3" s="103"/>
      <c r="TSS3" s="103"/>
      <c r="TST3" s="103"/>
      <c r="TSU3" s="103"/>
      <c r="TSV3" s="103"/>
      <c r="TSW3" s="103"/>
      <c r="TSX3" s="103"/>
      <c r="TSY3" s="103"/>
      <c r="TSZ3" s="103"/>
      <c r="TTA3" s="103"/>
      <c r="TTB3" s="103"/>
      <c r="TTC3" s="103"/>
      <c r="TTD3" s="103"/>
      <c r="TTE3" s="103"/>
      <c r="TTF3" s="103"/>
      <c r="TTG3" s="103"/>
      <c r="TTH3" s="103"/>
      <c r="TTI3" s="103"/>
      <c r="TTJ3" s="103"/>
      <c r="TTK3" s="103"/>
      <c r="TTL3" s="103"/>
      <c r="TTM3" s="103"/>
      <c r="TTN3" s="103"/>
      <c r="TTO3" s="103"/>
      <c r="TTP3" s="103"/>
      <c r="TTQ3" s="103"/>
      <c r="TTR3" s="103"/>
      <c r="TTS3" s="103"/>
      <c r="TTT3" s="103"/>
      <c r="TTU3" s="103"/>
      <c r="TTV3" s="103"/>
      <c r="TTW3" s="103"/>
      <c r="TTX3" s="103"/>
      <c r="TTY3" s="103"/>
      <c r="TTZ3" s="103"/>
      <c r="TUA3" s="103"/>
      <c r="TUB3" s="103"/>
      <c r="TUC3" s="103"/>
      <c r="TUD3" s="103"/>
      <c r="TUE3" s="103"/>
      <c r="TUF3" s="103"/>
      <c r="TUG3" s="103"/>
      <c r="TUH3" s="103"/>
      <c r="TUI3" s="103"/>
      <c r="TUJ3" s="103"/>
      <c r="TUK3" s="103"/>
      <c r="TUL3" s="103"/>
      <c r="TUM3" s="103"/>
      <c r="TUN3" s="103"/>
      <c r="TUO3" s="103"/>
      <c r="TUP3" s="103"/>
      <c r="TUQ3" s="103"/>
      <c r="TUR3" s="103"/>
      <c r="TUS3" s="103"/>
      <c r="TUT3" s="103"/>
      <c r="TUU3" s="103"/>
      <c r="TUV3" s="103"/>
      <c r="TUW3" s="103"/>
      <c r="TUX3" s="103"/>
      <c r="TUY3" s="103"/>
      <c r="TUZ3" s="103"/>
      <c r="TVA3" s="103"/>
      <c r="TVB3" s="103"/>
      <c r="TVC3" s="103"/>
      <c r="TVD3" s="103"/>
      <c r="TVE3" s="103"/>
      <c r="TVF3" s="103"/>
      <c r="TVG3" s="103"/>
      <c r="TVH3" s="103"/>
      <c r="TVI3" s="103"/>
      <c r="TVJ3" s="103"/>
      <c r="TVK3" s="103"/>
      <c r="TVL3" s="103"/>
      <c r="TVM3" s="103"/>
      <c r="TVN3" s="103"/>
      <c r="TVO3" s="103"/>
      <c r="TVP3" s="103"/>
      <c r="TVQ3" s="103"/>
      <c r="TVR3" s="103"/>
      <c r="TVS3" s="103"/>
      <c r="TVT3" s="103"/>
      <c r="TVU3" s="103"/>
      <c r="TVV3" s="103"/>
      <c r="TVW3" s="103"/>
      <c r="TVX3" s="103"/>
      <c r="TVY3" s="103"/>
      <c r="TVZ3" s="103"/>
      <c r="TWA3" s="103"/>
      <c r="TWB3" s="103"/>
      <c r="TWC3" s="103"/>
      <c r="TWD3" s="103"/>
      <c r="TWE3" s="103"/>
      <c r="TWF3" s="103"/>
      <c r="TWG3" s="103"/>
      <c r="TWH3" s="103"/>
      <c r="TWI3" s="103"/>
      <c r="TWJ3" s="103"/>
      <c r="TWK3" s="103"/>
      <c r="TWL3" s="103"/>
      <c r="TWM3" s="103"/>
      <c r="TWN3" s="103"/>
      <c r="TWO3" s="103"/>
      <c r="TWP3" s="103"/>
      <c r="TWQ3" s="103"/>
      <c r="TWR3" s="103"/>
      <c r="TWS3" s="103"/>
      <c r="TWT3" s="103"/>
      <c r="TWU3" s="103"/>
      <c r="TWV3" s="103"/>
      <c r="TWW3" s="103"/>
      <c r="TWX3" s="103"/>
      <c r="TWY3" s="103"/>
      <c r="TWZ3" s="103"/>
      <c r="TXA3" s="103"/>
      <c r="TXB3" s="103"/>
      <c r="TXC3" s="103"/>
      <c r="TXD3" s="103"/>
      <c r="TXE3" s="103"/>
      <c r="TXF3" s="103"/>
      <c r="TXG3" s="103"/>
      <c r="TXH3" s="103"/>
      <c r="TXI3" s="103"/>
      <c r="TXJ3" s="103"/>
      <c r="TXK3" s="103"/>
      <c r="TXL3" s="103"/>
      <c r="TXM3" s="103"/>
      <c r="TXN3" s="103"/>
      <c r="TXO3" s="103"/>
      <c r="TXP3" s="103"/>
      <c r="TXQ3" s="103"/>
      <c r="TXR3" s="103"/>
      <c r="TXS3" s="103"/>
      <c r="TXT3" s="103"/>
      <c r="TXU3" s="103"/>
      <c r="TXV3" s="103"/>
      <c r="TXW3" s="103"/>
      <c r="TXX3" s="103"/>
      <c r="TXY3" s="103"/>
      <c r="TXZ3" s="103"/>
      <c r="TYA3" s="103"/>
      <c r="TYB3" s="103"/>
      <c r="TYC3" s="103"/>
      <c r="TYD3" s="103"/>
      <c r="TYE3" s="103"/>
      <c r="TYF3" s="103"/>
      <c r="TYG3" s="103"/>
      <c r="TYH3" s="103"/>
      <c r="TYI3" s="103"/>
      <c r="TYJ3" s="103"/>
      <c r="TYK3" s="103"/>
      <c r="TYL3" s="103"/>
      <c r="TYM3" s="103"/>
      <c r="TYN3" s="103"/>
      <c r="TYO3" s="103"/>
      <c r="TYP3" s="103"/>
      <c r="TYQ3" s="103"/>
      <c r="TYR3" s="103"/>
      <c r="TYS3" s="103"/>
      <c r="TYT3" s="103"/>
      <c r="TYU3" s="103"/>
      <c r="TYV3" s="103"/>
      <c r="TYW3" s="103"/>
      <c r="TYX3" s="103"/>
      <c r="TYY3" s="103"/>
      <c r="TYZ3" s="103"/>
      <c r="TZA3" s="103"/>
      <c r="TZB3" s="103"/>
      <c r="TZC3" s="103"/>
      <c r="TZD3" s="103"/>
      <c r="TZE3" s="103"/>
      <c r="TZF3" s="103"/>
      <c r="TZG3" s="103"/>
      <c r="TZH3" s="103"/>
      <c r="TZI3" s="103"/>
      <c r="TZJ3" s="103"/>
      <c r="TZK3" s="103"/>
      <c r="TZL3" s="103"/>
      <c r="TZM3" s="103"/>
      <c r="TZN3" s="103"/>
      <c r="TZO3" s="103"/>
      <c r="TZP3" s="103"/>
      <c r="TZQ3" s="103"/>
      <c r="TZR3" s="103"/>
      <c r="TZS3" s="103"/>
      <c r="TZT3" s="103"/>
      <c r="TZU3" s="103"/>
      <c r="TZV3" s="103"/>
      <c r="TZW3" s="103"/>
      <c r="TZX3" s="103"/>
      <c r="TZY3" s="103"/>
      <c r="TZZ3" s="103"/>
      <c r="UAA3" s="103"/>
      <c r="UAB3" s="103"/>
      <c r="UAC3" s="103"/>
      <c r="UAD3" s="103"/>
      <c r="UAE3" s="103"/>
      <c r="UAF3" s="103"/>
      <c r="UAG3" s="103"/>
      <c r="UAH3" s="103"/>
      <c r="UAI3" s="103"/>
      <c r="UAJ3" s="103"/>
      <c r="UAK3" s="103"/>
      <c r="UAL3" s="103"/>
      <c r="UAM3" s="103"/>
      <c r="UAN3" s="103"/>
      <c r="UAO3" s="103"/>
      <c r="UAP3" s="103"/>
      <c r="UAQ3" s="103"/>
      <c r="UAR3" s="103"/>
      <c r="UAS3" s="103"/>
      <c r="UAT3" s="103"/>
      <c r="UAU3" s="103"/>
      <c r="UAV3" s="103"/>
      <c r="UAW3" s="103"/>
      <c r="UAX3" s="103"/>
      <c r="UAY3" s="103"/>
      <c r="UAZ3" s="103"/>
      <c r="UBA3" s="103"/>
      <c r="UBB3" s="103"/>
      <c r="UBC3" s="103"/>
      <c r="UBD3" s="103"/>
      <c r="UBE3" s="103"/>
      <c r="UBF3" s="103"/>
      <c r="UBG3" s="103"/>
      <c r="UBH3" s="103"/>
      <c r="UBI3" s="103"/>
      <c r="UBJ3" s="103"/>
      <c r="UBK3" s="103"/>
      <c r="UBL3" s="103"/>
      <c r="UBM3" s="103"/>
      <c r="UBN3" s="103"/>
      <c r="UBO3" s="103"/>
      <c r="UBP3" s="103"/>
      <c r="UBQ3" s="103"/>
      <c r="UBR3" s="103"/>
      <c r="UBS3" s="103"/>
      <c r="UBT3" s="103"/>
      <c r="UBU3" s="103"/>
      <c r="UBV3" s="103"/>
      <c r="UBW3" s="103"/>
      <c r="UBX3" s="103"/>
      <c r="UBY3" s="103"/>
      <c r="UBZ3" s="103"/>
      <c r="UCA3" s="103"/>
      <c r="UCB3" s="103"/>
      <c r="UCC3" s="103"/>
      <c r="UCD3" s="103"/>
      <c r="UCE3" s="103"/>
      <c r="UCF3" s="103"/>
      <c r="UCG3" s="103"/>
      <c r="UCH3" s="103"/>
      <c r="UCI3" s="103"/>
      <c r="UCJ3" s="103"/>
      <c r="UCK3" s="103"/>
      <c r="UCL3" s="103"/>
      <c r="UCM3" s="103"/>
      <c r="UCN3" s="103"/>
      <c r="UCO3" s="103"/>
      <c r="UCP3" s="103"/>
      <c r="UCQ3" s="103"/>
      <c r="UCR3" s="103"/>
      <c r="UCS3" s="103"/>
      <c r="UCT3" s="103"/>
      <c r="UCU3" s="103"/>
      <c r="UCV3" s="103"/>
      <c r="UCW3" s="103"/>
      <c r="UCX3" s="103"/>
      <c r="UCY3" s="103"/>
      <c r="UCZ3" s="103"/>
      <c r="UDA3" s="103"/>
      <c r="UDB3" s="103"/>
      <c r="UDC3" s="103"/>
      <c r="UDD3" s="103"/>
      <c r="UDE3" s="103"/>
      <c r="UDF3" s="103"/>
      <c r="UDG3" s="103"/>
      <c r="UDH3" s="103"/>
      <c r="UDI3" s="103"/>
      <c r="UDJ3" s="103"/>
      <c r="UDK3" s="103"/>
      <c r="UDL3" s="103"/>
      <c r="UDM3" s="103"/>
      <c r="UDN3" s="103"/>
      <c r="UDO3" s="103"/>
      <c r="UDP3" s="103"/>
      <c r="UDQ3" s="103"/>
      <c r="UDR3" s="103"/>
      <c r="UDS3" s="103"/>
      <c r="UDT3" s="103"/>
      <c r="UDU3" s="103"/>
      <c r="UDV3" s="103"/>
      <c r="UDW3" s="103"/>
      <c r="UDX3" s="103"/>
      <c r="UDY3" s="103"/>
      <c r="UDZ3" s="103"/>
      <c r="UEA3" s="103"/>
      <c r="UEB3" s="103"/>
      <c r="UEC3" s="103"/>
      <c r="UED3" s="103"/>
      <c r="UEE3" s="103"/>
      <c r="UEF3" s="103"/>
      <c r="UEG3" s="103"/>
      <c r="UEH3" s="103"/>
      <c r="UEI3" s="103"/>
      <c r="UEJ3" s="103"/>
      <c r="UEK3" s="103"/>
      <c r="UEL3" s="103"/>
      <c r="UEM3" s="103"/>
      <c r="UEN3" s="103"/>
      <c r="UEO3" s="103"/>
      <c r="UEP3" s="103"/>
      <c r="UEQ3" s="103"/>
      <c r="UER3" s="103"/>
      <c r="UES3" s="103"/>
      <c r="UET3" s="103"/>
      <c r="UEU3" s="103"/>
      <c r="UEV3" s="103"/>
      <c r="UEW3" s="103"/>
      <c r="UEX3" s="103"/>
      <c r="UEY3" s="103"/>
      <c r="UEZ3" s="103"/>
      <c r="UFA3" s="103"/>
      <c r="UFB3" s="103"/>
      <c r="UFC3" s="103"/>
      <c r="UFD3" s="103"/>
      <c r="UFE3" s="103"/>
      <c r="UFF3" s="103"/>
      <c r="UFG3" s="103"/>
      <c r="UFH3" s="103"/>
      <c r="UFI3" s="103"/>
      <c r="UFJ3" s="103"/>
      <c r="UFK3" s="103"/>
      <c r="UFL3" s="103"/>
      <c r="UFM3" s="103"/>
      <c r="UFN3" s="103"/>
      <c r="UFO3" s="103"/>
      <c r="UFP3" s="103"/>
      <c r="UFQ3" s="103"/>
      <c r="UFR3" s="103"/>
      <c r="UFS3" s="103"/>
      <c r="UFT3" s="103"/>
      <c r="UFU3" s="103"/>
      <c r="UFV3" s="103"/>
      <c r="UFW3" s="103"/>
      <c r="UFX3" s="103"/>
      <c r="UFY3" s="103"/>
      <c r="UFZ3" s="103"/>
      <c r="UGA3" s="103"/>
      <c r="UGB3" s="103"/>
      <c r="UGC3" s="103"/>
      <c r="UGD3" s="103"/>
      <c r="UGE3" s="103"/>
      <c r="UGF3" s="103"/>
      <c r="UGG3" s="103"/>
      <c r="UGH3" s="103"/>
      <c r="UGI3" s="103"/>
      <c r="UGJ3" s="103"/>
      <c r="UGK3" s="103"/>
      <c r="UGL3" s="103"/>
      <c r="UGM3" s="103"/>
      <c r="UGN3" s="103"/>
      <c r="UGO3" s="103"/>
      <c r="UGP3" s="103"/>
      <c r="UGQ3" s="103"/>
      <c r="UGR3" s="103"/>
      <c r="UGS3" s="103"/>
      <c r="UGT3" s="103"/>
      <c r="UGU3" s="103"/>
      <c r="UGV3" s="103"/>
      <c r="UGW3" s="103"/>
      <c r="UGX3" s="103"/>
      <c r="UGY3" s="103"/>
      <c r="UGZ3" s="103"/>
      <c r="UHA3" s="103"/>
      <c r="UHB3" s="103"/>
      <c r="UHC3" s="103"/>
      <c r="UHD3" s="103"/>
      <c r="UHE3" s="103"/>
      <c r="UHF3" s="103"/>
      <c r="UHG3" s="103"/>
      <c r="UHH3" s="103"/>
      <c r="UHI3" s="103"/>
      <c r="UHJ3" s="103"/>
      <c r="UHK3" s="103"/>
      <c r="UHL3" s="103"/>
      <c r="UHM3" s="103"/>
      <c r="UHN3" s="103"/>
      <c r="UHO3" s="103"/>
      <c r="UHP3" s="103"/>
      <c r="UHQ3" s="103"/>
      <c r="UHR3" s="103"/>
      <c r="UHS3" s="103"/>
      <c r="UHT3" s="103"/>
      <c r="UHU3" s="103"/>
      <c r="UHV3" s="103"/>
      <c r="UHW3" s="103"/>
      <c r="UHX3" s="103"/>
      <c r="UHY3" s="103"/>
      <c r="UHZ3" s="103"/>
      <c r="UIA3" s="103"/>
      <c r="UIB3" s="103"/>
      <c r="UIC3" s="103"/>
      <c r="UID3" s="103"/>
      <c r="UIE3" s="103"/>
      <c r="UIF3" s="103"/>
      <c r="UIG3" s="103"/>
      <c r="UIH3" s="103"/>
      <c r="UII3" s="103"/>
      <c r="UIJ3" s="103"/>
      <c r="UIK3" s="103"/>
      <c r="UIL3" s="103"/>
      <c r="UIM3" s="103"/>
      <c r="UIN3" s="103"/>
      <c r="UIO3" s="103"/>
      <c r="UIP3" s="103"/>
      <c r="UIQ3" s="103"/>
      <c r="UIR3" s="103"/>
      <c r="UIS3" s="103"/>
      <c r="UIT3" s="103"/>
      <c r="UIU3" s="103"/>
      <c r="UIV3" s="103"/>
      <c r="UIW3" s="103"/>
      <c r="UIX3" s="103"/>
      <c r="UIY3" s="103"/>
      <c r="UIZ3" s="103"/>
      <c r="UJA3" s="103"/>
      <c r="UJB3" s="103"/>
      <c r="UJC3" s="103"/>
      <c r="UJD3" s="103"/>
      <c r="UJE3" s="103"/>
      <c r="UJF3" s="103"/>
      <c r="UJG3" s="103"/>
      <c r="UJH3" s="103"/>
      <c r="UJI3" s="103"/>
      <c r="UJJ3" s="103"/>
      <c r="UJK3" s="103"/>
      <c r="UJL3" s="103"/>
      <c r="UJM3" s="103"/>
      <c r="UJN3" s="103"/>
      <c r="UJO3" s="103"/>
      <c r="UJP3" s="103"/>
      <c r="UJQ3" s="103"/>
      <c r="UJR3" s="103"/>
      <c r="UJS3" s="103"/>
      <c r="UJT3" s="103"/>
      <c r="UJU3" s="103"/>
      <c r="UJV3" s="103"/>
      <c r="UJW3" s="103"/>
      <c r="UJX3" s="103"/>
      <c r="UJY3" s="103"/>
      <c r="UJZ3" s="103"/>
      <c r="UKA3" s="103"/>
      <c r="UKB3" s="103"/>
      <c r="UKC3" s="103"/>
      <c r="UKD3" s="103"/>
      <c r="UKE3" s="103"/>
      <c r="UKF3" s="103"/>
      <c r="UKG3" s="103"/>
      <c r="UKH3" s="103"/>
      <c r="UKI3" s="103"/>
      <c r="UKJ3" s="103"/>
      <c r="UKK3" s="103"/>
      <c r="UKL3" s="103"/>
      <c r="UKM3" s="103"/>
      <c r="UKN3" s="103"/>
      <c r="UKO3" s="103"/>
      <c r="UKP3" s="103"/>
      <c r="UKQ3" s="103"/>
      <c r="UKR3" s="103"/>
      <c r="UKS3" s="103"/>
      <c r="UKT3" s="103"/>
      <c r="UKU3" s="103"/>
      <c r="UKV3" s="103"/>
      <c r="UKW3" s="103"/>
      <c r="UKX3" s="103"/>
      <c r="UKY3" s="103"/>
      <c r="UKZ3" s="103"/>
      <c r="ULA3" s="103"/>
      <c r="ULB3" s="103"/>
      <c r="ULC3" s="103"/>
      <c r="ULD3" s="103"/>
      <c r="ULE3" s="103"/>
      <c r="ULF3" s="103"/>
      <c r="ULG3" s="103"/>
      <c r="ULH3" s="103"/>
      <c r="ULI3" s="103"/>
      <c r="ULJ3" s="103"/>
      <c r="ULK3" s="103"/>
      <c r="ULL3" s="103"/>
      <c r="ULM3" s="103"/>
      <c r="ULN3" s="103"/>
      <c r="ULO3" s="103"/>
      <c r="ULP3" s="103"/>
      <c r="ULQ3" s="103"/>
      <c r="ULR3" s="103"/>
      <c r="ULS3" s="103"/>
      <c r="ULT3" s="103"/>
      <c r="ULU3" s="103"/>
      <c r="ULV3" s="103"/>
      <c r="ULW3" s="103"/>
      <c r="ULX3" s="103"/>
      <c r="ULY3" s="103"/>
      <c r="ULZ3" s="103"/>
      <c r="UMA3" s="103"/>
      <c r="UMB3" s="103"/>
      <c r="UMC3" s="103"/>
      <c r="UMD3" s="103"/>
      <c r="UME3" s="103"/>
      <c r="UMF3" s="103"/>
      <c r="UMG3" s="103"/>
      <c r="UMH3" s="103"/>
      <c r="UMI3" s="103"/>
      <c r="UMJ3" s="103"/>
      <c r="UMK3" s="103"/>
      <c r="UML3" s="103"/>
      <c r="UMM3" s="103"/>
      <c r="UMN3" s="103"/>
      <c r="UMO3" s="103"/>
      <c r="UMP3" s="103"/>
      <c r="UMQ3" s="103"/>
      <c r="UMR3" s="103"/>
      <c r="UMS3" s="103"/>
      <c r="UMT3" s="103"/>
      <c r="UMU3" s="103"/>
      <c r="UMV3" s="103"/>
      <c r="UMW3" s="103"/>
      <c r="UMX3" s="103"/>
      <c r="UMY3" s="103"/>
      <c r="UMZ3" s="103"/>
      <c r="UNA3" s="103"/>
      <c r="UNB3" s="103"/>
      <c r="UNC3" s="103"/>
      <c r="UND3" s="103"/>
      <c r="UNE3" s="103"/>
      <c r="UNF3" s="103"/>
      <c r="UNG3" s="103"/>
      <c r="UNH3" s="103"/>
      <c r="UNI3" s="103"/>
      <c r="UNJ3" s="103"/>
      <c r="UNK3" s="103"/>
      <c r="UNL3" s="103"/>
      <c r="UNM3" s="103"/>
      <c r="UNN3" s="103"/>
      <c r="UNO3" s="103"/>
      <c r="UNP3" s="103"/>
      <c r="UNQ3" s="103"/>
      <c r="UNR3" s="103"/>
      <c r="UNS3" s="103"/>
      <c r="UNT3" s="103"/>
      <c r="UNU3" s="103"/>
      <c r="UNV3" s="103"/>
      <c r="UNW3" s="103"/>
      <c r="UNX3" s="103"/>
      <c r="UNY3" s="103"/>
      <c r="UNZ3" s="103"/>
      <c r="UOA3" s="103"/>
      <c r="UOB3" s="103"/>
      <c r="UOC3" s="103"/>
      <c r="UOD3" s="103"/>
      <c r="UOE3" s="103"/>
      <c r="UOF3" s="103"/>
      <c r="UOG3" s="103"/>
      <c r="UOH3" s="103"/>
      <c r="UOI3" s="103"/>
      <c r="UOJ3" s="103"/>
      <c r="UOK3" s="103"/>
      <c r="UOL3" s="103"/>
      <c r="UOM3" s="103"/>
      <c r="UON3" s="103"/>
      <c r="UOO3" s="103"/>
      <c r="UOP3" s="103"/>
      <c r="UOQ3" s="103"/>
      <c r="UOR3" s="103"/>
      <c r="UOS3" s="103"/>
      <c r="UOT3" s="103"/>
      <c r="UOU3" s="103"/>
      <c r="UOV3" s="103"/>
      <c r="UOW3" s="103"/>
      <c r="UOX3" s="103"/>
      <c r="UOY3" s="103"/>
      <c r="UOZ3" s="103"/>
      <c r="UPA3" s="103"/>
      <c r="UPB3" s="103"/>
      <c r="UPC3" s="103"/>
      <c r="UPD3" s="103"/>
      <c r="UPE3" s="103"/>
      <c r="UPF3" s="103"/>
      <c r="UPG3" s="103"/>
      <c r="UPH3" s="103"/>
      <c r="UPI3" s="103"/>
      <c r="UPJ3" s="103"/>
      <c r="UPK3" s="103"/>
      <c r="UPL3" s="103"/>
      <c r="UPM3" s="103"/>
      <c r="UPN3" s="103"/>
      <c r="UPO3" s="103"/>
      <c r="UPP3" s="103"/>
      <c r="UPQ3" s="103"/>
      <c r="UPR3" s="103"/>
      <c r="UPS3" s="103"/>
      <c r="UPT3" s="103"/>
      <c r="UPU3" s="103"/>
      <c r="UPV3" s="103"/>
      <c r="UPW3" s="103"/>
      <c r="UPX3" s="103"/>
      <c r="UPY3" s="103"/>
      <c r="UPZ3" s="103"/>
      <c r="UQA3" s="103"/>
      <c r="UQB3" s="103"/>
      <c r="UQC3" s="103"/>
      <c r="UQD3" s="103"/>
      <c r="UQE3" s="103"/>
      <c r="UQF3" s="103"/>
      <c r="UQG3" s="103"/>
      <c r="UQH3" s="103"/>
      <c r="UQI3" s="103"/>
      <c r="UQJ3" s="103"/>
      <c r="UQK3" s="103"/>
      <c r="UQL3" s="103"/>
      <c r="UQM3" s="103"/>
      <c r="UQN3" s="103"/>
      <c r="UQO3" s="103"/>
      <c r="UQP3" s="103"/>
      <c r="UQQ3" s="103"/>
      <c r="UQR3" s="103"/>
      <c r="UQS3" s="103"/>
      <c r="UQT3" s="103"/>
      <c r="UQU3" s="103"/>
      <c r="UQV3" s="103"/>
      <c r="UQW3" s="103"/>
      <c r="UQX3" s="103"/>
      <c r="UQY3" s="103"/>
      <c r="UQZ3" s="103"/>
      <c r="URA3" s="103"/>
      <c r="URB3" s="103"/>
      <c r="URC3" s="103"/>
      <c r="URD3" s="103"/>
      <c r="URE3" s="103"/>
      <c r="URF3" s="103"/>
      <c r="URG3" s="103"/>
      <c r="URH3" s="103"/>
      <c r="URI3" s="103"/>
      <c r="URJ3" s="103"/>
      <c r="URK3" s="103"/>
      <c r="URL3" s="103"/>
      <c r="URM3" s="103"/>
      <c r="URN3" s="103"/>
      <c r="URO3" s="103"/>
      <c r="URP3" s="103"/>
      <c r="URQ3" s="103"/>
      <c r="URR3" s="103"/>
      <c r="URS3" s="103"/>
      <c r="URT3" s="103"/>
      <c r="URU3" s="103"/>
      <c r="URV3" s="103"/>
      <c r="URW3" s="103"/>
      <c r="URX3" s="103"/>
      <c r="URY3" s="103"/>
      <c r="URZ3" s="103"/>
      <c r="USA3" s="103"/>
      <c r="USB3" s="103"/>
      <c r="USC3" s="103"/>
      <c r="USD3" s="103"/>
      <c r="USE3" s="103"/>
      <c r="USF3" s="103"/>
      <c r="USG3" s="103"/>
      <c r="USH3" s="103"/>
      <c r="USI3" s="103"/>
      <c r="USJ3" s="103"/>
      <c r="USK3" s="103"/>
      <c r="USL3" s="103"/>
      <c r="USM3" s="103"/>
      <c r="USN3" s="103"/>
      <c r="USO3" s="103"/>
      <c r="USP3" s="103"/>
      <c r="USQ3" s="103"/>
      <c r="USR3" s="103"/>
      <c r="USS3" s="103"/>
      <c r="UST3" s="103"/>
      <c r="USU3" s="103"/>
      <c r="USV3" s="103"/>
      <c r="USW3" s="103"/>
      <c r="USX3" s="103"/>
      <c r="USY3" s="103"/>
      <c r="USZ3" s="103"/>
      <c r="UTA3" s="103"/>
      <c r="UTB3" s="103"/>
      <c r="UTC3" s="103"/>
      <c r="UTD3" s="103"/>
      <c r="UTE3" s="103"/>
      <c r="UTF3" s="103"/>
      <c r="UTG3" s="103"/>
      <c r="UTH3" s="103"/>
      <c r="UTI3" s="103"/>
      <c r="UTJ3" s="103"/>
      <c r="UTK3" s="103"/>
      <c r="UTL3" s="103"/>
      <c r="UTM3" s="103"/>
      <c r="UTN3" s="103"/>
      <c r="UTO3" s="103"/>
      <c r="UTP3" s="103"/>
      <c r="UTQ3" s="103"/>
      <c r="UTR3" s="103"/>
      <c r="UTS3" s="103"/>
      <c r="UTT3" s="103"/>
      <c r="UTU3" s="103"/>
      <c r="UTV3" s="103"/>
      <c r="UTW3" s="103"/>
      <c r="UTX3" s="103"/>
      <c r="UTY3" s="103"/>
      <c r="UTZ3" s="103"/>
      <c r="UUA3" s="103"/>
      <c r="UUB3" s="103"/>
      <c r="UUC3" s="103"/>
      <c r="UUD3" s="103"/>
      <c r="UUE3" s="103"/>
      <c r="UUF3" s="103"/>
      <c r="UUG3" s="103"/>
      <c r="UUH3" s="103"/>
      <c r="UUI3" s="103"/>
      <c r="UUJ3" s="103"/>
      <c r="UUK3" s="103"/>
      <c r="UUL3" s="103"/>
      <c r="UUM3" s="103"/>
      <c r="UUN3" s="103"/>
      <c r="UUO3" s="103"/>
      <c r="UUP3" s="103"/>
      <c r="UUQ3" s="103"/>
      <c r="UUR3" s="103"/>
      <c r="UUS3" s="103"/>
      <c r="UUT3" s="103"/>
      <c r="UUU3" s="103"/>
      <c r="UUV3" s="103"/>
      <c r="UUW3" s="103"/>
      <c r="UUX3" s="103"/>
      <c r="UUY3" s="103"/>
      <c r="UUZ3" s="103"/>
      <c r="UVA3" s="103"/>
      <c r="UVB3" s="103"/>
      <c r="UVC3" s="103"/>
      <c r="UVD3" s="103"/>
      <c r="UVE3" s="103"/>
      <c r="UVF3" s="103"/>
      <c r="UVG3" s="103"/>
      <c r="UVH3" s="103"/>
      <c r="UVI3" s="103"/>
      <c r="UVJ3" s="103"/>
      <c r="UVK3" s="103"/>
      <c r="UVL3" s="103"/>
      <c r="UVM3" s="103"/>
      <c r="UVN3" s="103"/>
      <c r="UVO3" s="103"/>
      <c r="UVP3" s="103"/>
      <c r="UVQ3" s="103"/>
      <c r="UVR3" s="103"/>
      <c r="UVS3" s="103"/>
      <c r="UVT3" s="103"/>
      <c r="UVU3" s="103"/>
      <c r="UVV3" s="103"/>
      <c r="UVW3" s="103"/>
      <c r="UVX3" s="103"/>
      <c r="UVY3" s="103"/>
      <c r="UVZ3" s="103"/>
      <c r="UWA3" s="103"/>
      <c r="UWB3" s="103"/>
      <c r="UWC3" s="103"/>
      <c r="UWD3" s="103"/>
      <c r="UWE3" s="103"/>
      <c r="UWF3" s="103"/>
      <c r="UWG3" s="103"/>
      <c r="UWH3" s="103"/>
      <c r="UWI3" s="103"/>
      <c r="UWJ3" s="103"/>
      <c r="UWK3" s="103"/>
      <c r="UWL3" s="103"/>
      <c r="UWM3" s="103"/>
      <c r="UWN3" s="103"/>
      <c r="UWO3" s="103"/>
      <c r="UWP3" s="103"/>
      <c r="UWQ3" s="103"/>
      <c r="UWR3" s="103"/>
      <c r="UWS3" s="103"/>
      <c r="UWT3" s="103"/>
      <c r="UWU3" s="103"/>
      <c r="UWV3" s="103"/>
      <c r="UWW3" s="103"/>
      <c r="UWX3" s="103"/>
      <c r="UWY3" s="103"/>
      <c r="UWZ3" s="103"/>
      <c r="UXA3" s="103"/>
      <c r="UXB3" s="103"/>
      <c r="UXC3" s="103"/>
      <c r="UXD3" s="103"/>
      <c r="UXE3" s="103"/>
      <c r="UXF3" s="103"/>
      <c r="UXG3" s="103"/>
      <c r="UXH3" s="103"/>
      <c r="UXI3" s="103"/>
      <c r="UXJ3" s="103"/>
      <c r="UXK3" s="103"/>
      <c r="UXL3" s="103"/>
      <c r="UXM3" s="103"/>
      <c r="UXN3" s="103"/>
      <c r="UXO3" s="103"/>
      <c r="UXP3" s="103"/>
      <c r="UXQ3" s="103"/>
      <c r="UXR3" s="103"/>
      <c r="UXS3" s="103"/>
      <c r="UXT3" s="103"/>
      <c r="UXU3" s="103"/>
      <c r="UXV3" s="103"/>
      <c r="UXW3" s="103"/>
      <c r="UXX3" s="103"/>
      <c r="UXY3" s="103"/>
      <c r="UXZ3" s="103"/>
      <c r="UYA3" s="103"/>
      <c r="UYB3" s="103"/>
      <c r="UYC3" s="103"/>
      <c r="UYD3" s="103"/>
      <c r="UYE3" s="103"/>
      <c r="UYF3" s="103"/>
      <c r="UYG3" s="103"/>
      <c r="UYH3" s="103"/>
      <c r="UYI3" s="103"/>
      <c r="UYJ3" s="103"/>
      <c r="UYK3" s="103"/>
      <c r="UYL3" s="103"/>
      <c r="UYM3" s="103"/>
      <c r="UYN3" s="103"/>
      <c r="UYO3" s="103"/>
      <c r="UYP3" s="103"/>
      <c r="UYQ3" s="103"/>
      <c r="UYR3" s="103"/>
      <c r="UYS3" s="103"/>
      <c r="UYT3" s="103"/>
      <c r="UYU3" s="103"/>
      <c r="UYV3" s="103"/>
      <c r="UYW3" s="103"/>
      <c r="UYX3" s="103"/>
      <c r="UYY3" s="103"/>
      <c r="UYZ3" s="103"/>
      <c r="UZA3" s="103"/>
      <c r="UZB3" s="103"/>
      <c r="UZC3" s="103"/>
      <c r="UZD3" s="103"/>
      <c r="UZE3" s="103"/>
      <c r="UZF3" s="103"/>
      <c r="UZG3" s="103"/>
      <c r="UZH3" s="103"/>
      <c r="UZI3" s="103"/>
      <c r="UZJ3" s="103"/>
      <c r="UZK3" s="103"/>
      <c r="UZL3" s="103"/>
      <c r="UZM3" s="103"/>
      <c r="UZN3" s="103"/>
      <c r="UZO3" s="103"/>
      <c r="UZP3" s="103"/>
      <c r="UZQ3" s="103"/>
      <c r="UZR3" s="103"/>
      <c r="UZS3" s="103"/>
      <c r="UZT3" s="103"/>
      <c r="UZU3" s="103"/>
      <c r="UZV3" s="103"/>
      <c r="UZW3" s="103"/>
      <c r="UZX3" s="103"/>
      <c r="UZY3" s="103"/>
      <c r="UZZ3" s="103"/>
      <c r="VAA3" s="103"/>
      <c r="VAB3" s="103"/>
      <c r="VAC3" s="103"/>
      <c r="VAD3" s="103"/>
      <c r="VAE3" s="103"/>
      <c r="VAF3" s="103"/>
      <c r="VAG3" s="103"/>
      <c r="VAH3" s="103"/>
      <c r="VAI3" s="103"/>
      <c r="VAJ3" s="103"/>
      <c r="VAK3" s="103"/>
      <c r="VAL3" s="103"/>
      <c r="VAM3" s="103"/>
      <c r="VAN3" s="103"/>
      <c r="VAO3" s="103"/>
      <c r="VAP3" s="103"/>
      <c r="VAQ3" s="103"/>
      <c r="VAR3" s="103"/>
      <c r="VAS3" s="103"/>
      <c r="VAT3" s="103"/>
      <c r="VAU3" s="103"/>
      <c r="VAV3" s="103"/>
      <c r="VAW3" s="103"/>
      <c r="VAX3" s="103"/>
      <c r="VAY3" s="103"/>
      <c r="VAZ3" s="103"/>
      <c r="VBA3" s="103"/>
      <c r="VBB3" s="103"/>
      <c r="VBC3" s="103"/>
      <c r="VBD3" s="103"/>
      <c r="VBE3" s="103"/>
      <c r="VBF3" s="103"/>
      <c r="VBG3" s="103"/>
      <c r="VBH3" s="103"/>
      <c r="VBI3" s="103"/>
      <c r="VBJ3" s="103"/>
      <c r="VBK3" s="103"/>
      <c r="VBL3" s="103"/>
      <c r="VBM3" s="103"/>
      <c r="VBN3" s="103"/>
      <c r="VBO3" s="103"/>
      <c r="VBP3" s="103"/>
      <c r="VBQ3" s="103"/>
      <c r="VBR3" s="103"/>
      <c r="VBS3" s="103"/>
      <c r="VBT3" s="103"/>
      <c r="VBU3" s="103"/>
      <c r="VBV3" s="103"/>
      <c r="VBW3" s="103"/>
      <c r="VBX3" s="103"/>
      <c r="VBY3" s="103"/>
      <c r="VBZ3" s="103"/>
      <c r="VCA3" s="103"/>
      <c r="VCB3" s="103"/>
      <c r="VCC3" s="103"/>
      <c r="VCD3" s="103"/>
      <c r="VCE3" s="103"/>
      <c r="VCF3" s="103"/>
      <c r="VCG3" s="103"/>
      <c r="VCH3" s="103"/>
      <c r="VCI3" s="103"/>
      <c r="VCJ3" s="103"/>
      <c r="VCK3" s="103"/>
      <c r="VCL3" s="103"/>
      <c r="VCM3" s="103"/>
      <c r="VCN3" s="103"/>
      <c r="VCO3" s="103"/>
      <c r="VCP3" s="103"/>
      <c r="VCQ3" s="103"/>
      <c r="VCR3" s="103"/>
      <c r="VCS3" s="103"/>
      <c r="VCT3" s="103"/>
      <c r="VCU3" s="103"/>
      <c r="VCV3" s="103"/>
      <c r="VCW3" s="103"/>
      <c r="VCX3" s="103"/>
      <c r="VCY3" s="103"/>
      <c r="VCZ3" s="103"/>
      <c r="VDA3" s="103"/>
      <c r="VDB3" s="103"/>
      <c r="VDC3" s="103"/>
      <c r="VDD3" s="103"/>
      <c r="VDE3" s="103"/>
      <c r="VDF3" s="103"/>
      <c r="VDG3" s="103"/>
      <c r="VDH3" s="103"/>
      <c r="VDI3" s="103"/>
      <c r="VDJ3" s="103"/>
      <c r="VDK3" s="103"/>
      <c r="VDL3" s="103"/>
      <c r="VDM3" s="103"/>
      <c r="VDN3" s="103"/>
      <c r="VDO3" s="103"/>
      <c r="VDP3" s="103"/>
      <c r="VDQ3" s="103"/>
      <c r="VDR3" s="103"/>
      <c r="VDS3" s="103"/>
      <c r="VDT3" s="103"/>
      <c r="VDU3" s="103"/>
      <c r="VDV3" s="103"/>
      <c r="VDW3" s="103"/>
      <c r="VDX3" s="103"/>
      <c r="VDY3" s="103"/>
      <c r="VDZ3" s="103"/>
      <c r="VEA3" s="103"/>
      <c r="VEB3" s="103"/>
      <c r="VEC3" s="103"/>
      <c r="VED3" s="103"/>
      <c r="VEE3" s="103"/>
      <c r="VEF3" s="103"/>
      <c r="VEG3" s="103"/>
      <c r="VEH3" s="103"/>
      <c r="VEI3" s="103"/>
      <c r="VEJ3" s="103"/>
      <c r="VEK3" s="103"/>
      <c r="VEL3" s="103"/>
      <c r="VEM3" s="103"/>
      <c r="VEN3" s="103"/>
      <c r="VEO3" s="103"/>
      <c r="VEP3" s="103"/>
      <c r="VEQ3" s="103"/>
      <c r="VER3" s="103"/>
      <c r="VES3" s="103"/>
      <c r="VET3" s="103"/>
      <c r="VEU3" s="103"/>
      <c r="VEV3" s="103"/>
      <c r="VEW3" s="103"/>
      <c r="VEX3" s="103"/>
      <c r="VEY3" s="103"/>
      <c r="VEZ3" s="103"/>
      <c r="VFA3" s="103"/>
      <c r="VFB3" s="103"/>
      <c r="VFC3" s="103"/>
      <c r="VFD3" s="103"/>
      <c r="VFE3" s="103"/>
      <c r="VFF3" s="103"/>
      <c r="VFG3" s="103"/>
      <c r="VFH3" s="103"/>
      <c r="VFI3" s="103"/>
      <c r="VFJ3" s="103"/>
      <c r="VFK3" s="103"/>
      <c r="VFL3" s="103"/>
      <c r="VFM3" s="103"/>
      <c r="VFN3" s="103"/>
      <c r="VFO3" s="103"/>
      <c r="VFP3" s="103"/>
      <c r="VFQ3" s="103"/>
      <c r="VFR3" s="103"/>
      <c r="VFS3" s="103"/>
      <c r="VFT3" s="103"/>
      <c r="VFU3" s="103"/>
      <c r="VFV3" s="103"/>
      <c r="VFW3" s="103"/>
      <c r="VFX3" s="103"/>
      <c r="VFY3" s="103"/>
      <c r="VFZ3" s="103"/>
      <c r="VGA3" s="103"/>
      <c r="VGB3" s="103"/>
      <c r="VGC3" s="103"/>
      <c r="VGD3" s="103"/>
      <c r="VGE3" s="103"/>
      <c r="VGF3" s="103"/>
      <c r="VGG3" s="103"/>
      <c r="VGH3" s="103"/>
      <c r="VGI3" s="103"/>
      <c r="VGJ3" s="103"/>
      <c r="VGK3" s="103"/>
      <c r="VGL3" s="103"/>
      <c r="VGM3" s="103"/>
      <c r="VGN3" s="103"/>
      <c r="VGO3" s="103"/>
      <c r="VGP3" s="103"/>
      <c r="VGQ3" s="103"/>
      <c r="VGR3" s="103"/>
      <c r="VGS3" s="103"/>
      <c r="VGT3" s="103"/>
      <c r="VGU3" s="103"/>
      <c r="VGV3" s="103"/>
      <c r="VGW3" s="103"/>
      <c r="VGX3" s="103"/>
      <c r="VGY3" s="103"/>
      <c r="VGZ3" s="103"/>
      <c r="VHA3" s="103"/>
      <c r="VHB3" s="103"/>
      <c r="VHC3" s="103"/>
      <c r="VHD3" s="103"/>
      <c r="VHE3" s="103"/>
      <c r="VHF3" s="103"/>
      <c r="VHG3" s="103"/>
      <c r="VHH3" s="103"/>
      <c r="VHI3" s="103"/>
      <c r="VHJ3" s="103"/>
      <c r="VHK3" s="103"/>
      <c r="VHL3" s="103"/>
      <c r="VHM3" s="103"/>
      <c r="VHN3" s="103"/>
      <c r="VHO3" s="103"/>
      <c r="VHP3" s="103"/>
      <c r="VHQ3" s="103"/>
      <c r="VHR3" s="103"/>
      <c r="VHS3" s="103"/>
      <c r="VHT3" s="103"/>
      <c r="VHU3" s="103"/>
      <c r="VHV3" s="103"/>
      <c r="VHW3" s="103"/>
      <c r="VHX3" s="103"/>
      <c r="VHY3" s="103"/>
      <c r="VHZ3" s="103"/>
      <c r="VIA3" s="103"/>
      <c r="VIB3" s="103"/>
      <c r="VIC3" s="103"/>
      <c r="VID3" s="103"/>
      <c r="VIE3" s="103"/>
      <c r="VIF3" s="103"/>
      <c r="VIG3" s="103"/>
      <c r="VIH3" s="103"/>
      <c r="VII3" s="103"/>
      <c r="VIJ3" s="103"/>
      <c r="VIK3" s="103"/>
      <c r="VIL3" s="103"/>
      <c r="VIM3" s="103"/>
      <c r="VIN3" s="103"/>
      <c r="VIO3" s="103"/>
      <c r="VIP3" s="103"/>
      <c r="VIQ3" s="103"/>
      <c r="VIR3" s="103"/>
      <c r="VIS3" s="103"/>
      <c r="VIT3" s="103"/>
      <c r="VIU3" s="103"/>
      <c r="VIV3" s="103"/>
      <c r="VIW3" s="103"/>
      <c r="VIX3" s="103"/>
      <c r="VIY3" s="103"/>
      <c r="VIZ3" s="103"/>
      <c r="VJA3" s="103"/>
      <c r="VJB3" s="103"/>
      <c r="VJC3" s="103"/>
      <c r="VJD3" s="103"/>
      <c r="VJE3" s="103"/>
      <c r="VJF3" s="103"/>
      <c r="VJG3" s="103"/>
      <c r="VJH3" s="103"/>
      <c r="VJI3" s="103"/>
      <c r="VJJ3" s="103"/>
      <c r="VJK3" s="103"/>
      <c r="VJL3" s="103"/>
      <c r="VJM3" s="103"/>
      <c r="VJN3" s="103"/>
      <c r="VJO3" s="103"/>
      <c r="VJP3" s="103"/>
      <c r="VJQ3" s="103"/>
      <c r="VJR3" s="103"/>
      <c r="VJS3" s="103"/>
      <c r="VJT3" s="103"/>
      <c r="VJU3" s="103"/>
      <c r="VJV3" s="103"/>
      <c r="VJW3" s="103"/>
      <c r="VJX3" s="103"/>
      <c r="VJY3" s="103"/>
      <c r="VJZ3" s="103"/>
      <c r="VKA3" s="103"/>
      <c r="VKB3" s="103"/>
      <c r="VKC3" s="103"/>
      <c r="VKD3" s="103"/>
      <c r="VKE3" s="103"/>
      <c r="VKF3" s="103"/>
      <c r="VKG3" s="103"/>
      <c r="VKH3" s="103"/>
      <c r="VKI3" s="103"/>
      <c r="VKJ3" s="103"/>
      <c r="VKK3" s="103"/>
      <c r="VKL3" s="103"/>
      <c r="VKM3" s="103"/>
      <c r="VKN3" s="103"/>
      <c r="VKO3" s="103"/>
      <c r="VKP3" s="103"/>
      <c r="VKQ3" s="103"/>
      <c r="VKR3" s="103"/>
      <c r="VKS3" s="103"/>
      <c r="VKT3" s="103"/>
      <c r="VKU3" s="103"/>
      <c r="VKV3" s="103"/>
      <c r="VKW3" s="103"/>
      <c r="VKX3" s="103"/>
      <c r="VKY3" s="103"/>
      <c r="VKZ3" s="103"/>
      <c r="VLA3" s="103"/>
      <c r="VLB3" s="103"/>
      <c r="VLC3" s="103"/>
      <c r="VLD3" s="103"/>
      <c r="VLE3" s="103"/>
      <c r="VLF3" s="103"/>
      <c r="VLG3" s="103"/>
      <c r="VLH3" s="103"/>
      <c r="VLI3" s="103"/>
      <c r="VLJ3" s="103"/>
      <c r="VLK3" s="103"/>
      <c r="VLL3" s="103"/>
      <c r="VLM3" s="103"/>
      <c r="VLN3" s="103"/>
      <c r="VLO3" s="103"/>
      <c r="VLP3" s="103"/>
      <c r="VLQ3" s="103"/>
      <c r="VLR3" s="103"/>
      <c r="VLS3" s="103"/>
      <c r="VLT3" s="103"/>
      <c r="VLU3" s="103"/>
      <c r="VLV3" s="103"/>
      <c r="VLW3" s="103"/>
      <c r="VLX3" s="103"/>
      <c r="VLY3" s="103"/>
      <c r="VLZ3" s="103"/>
      <c r="VMA3" s="103"/>
      <c r="VMB3" s="103"/>
      <c r="VMC3" s="103"/>
      <c r="VMD3" s="103"/>
      <c r="VME3" s="103"/>
      <c r="VMF3" s="103"/>
      <c r="VMG3" s="103"/>
      <c r="VMH3" s="103"/>
      <c r="VMI3" s="103"/>
      <c r="VMJ3" s="103"/>
      <c r="VMK3" s="103"/>
      <c r="VML3" s="103"/>
      <c r="VMM3" s="103"/>
      <c r="VMN3" s="103"/>
      <c r="VMO3" s="103"/>
      <c r="VMP3" s="103"/>
      <c r="VMQ3" s="103"/>
      <c r="VMR3" s="103"/>
      <c r="VMS3" s="103"/>
      <c r="VMT3" s="103"/>
      <c r="VMU3" s="103"/>
      <c r="VMV3" s="103"/>
      <c r="VMW3" s="103"/>
      <c r="VMX3" s="103"/>
      <c r="VMY3" s="103"/>
      <c r="VMZ3" s="103"/>
      <c r="VNA3" s="103"/>
      <c r="VNB3" s="103"/>
      <c r="VNC3" s="103"/>
      <c r="VND3" s="103"/>
      <c r="VNE3" s="103"/>
      <c r="VNF3" s="103"/>
      <c r="VNG3" s="103"/>
      <c r="VNH3" s="103"/>
      <c r="VNI3" s="103"/>
      <c r="VNJ3" s="103"/>
      <c r="VNK3" s="103"/>
      <c r="VNL3" s="103"/>
      <c r="VNM3" s="103"/>
      <c r="VNN3" s="103"/>
      <c r="VNO3" s="103"/>
      <c r="VNP3" s="103"/>
      <c r="VNQ3" s="103"/>
      <c r="VNR3" s="103"/>
      <c r="VNS3" s="103"/>
      <c r="VNT3" s="103"/>
      <c r="VNU3" s="103"/>
      <c r="VNV3" s="103"/>
      <c r="VNW3" s="103"/>
      <c r="VNX3" s="103"/>
      <c r="VNY3" s="103"/>
      <c r="VNZ3" s="103"/>
      <c r="VOA3" s="103"/>
      <c r="VOB3" s="103"/>
      <c r="VOC3" s="103"/>
      <c r="VOD3" s="103"/>
      <c r="VOE3" s="103"/>
      <c r="VOF3" s="103"/>
      <c r="VOG3" s="103"/>
      <c r="VOH3" s="103"/>
      <c r="VOI3" s="103"/>
      <c r="VOJ3" s="103"/>
      <c r="VOK3" s="103"/>
      <c r="VOL3" s="103"/>
      <c r="VOM3" s="103"/>
      <c r="VON3" s="103"/>
      <c r="VOO3" s="103"/>
      <c r="VOP3" s="103"/>
      <c r="VOQ3" s="103"/>
      <c r="VOR3" s="103"/>
      <c r="VOS3" s="103"/>
      <c r="VOT3" s="103"/>
      <c r="VOU3" s="103"/>
      <c r="VOV3" s="103"/>
      <c r="VOW3" s="103"/>
      <c r="VOX3" s="103"/>
      <c r="VOY3" s="103"/>
      <c r="VOZ3" s="103"/>
      <c r="VPA3" s="103"/>
      <c r="VPB3" s="103"/>
      <c r="VPC3" s="103"/>
      <c r="VPD3" s="103"/>
      <c r="VPE3" s="103"/>
      <c r="VPF3" s="103"/>
      <c r="VPG3" s="103"/>
      <c r="VPH3" s="103"/>
      <c r="VPI3" s="103"/>
      <c r="VPJ3" s="103"/>
      <c r="VPK3" s="103"/>
      <c r="VPL3" s="103"/>
      <c r="VPM3" s="103"/>
      <c r="VPN3" s="103"/>
      <c r="VPO3" s="103"/>
      <c r="VPP3" s="103"/>
      <c r="VPQ3" s="103"/>
      <c r="VPR3" s="103"/>
      <c r="VPS3" s="103"/>
      <c r="VPT3" s="103"/>
      <c r="VPU3" s="103"/>
      <c r="VPV3" s="103"/>
      <c r="VPW3" s="103"/>
      <c r="VPX3" s="103"/>
      <c r="VPY3" s="103"/>
      <c r="VPZ3" s="103"/>
      <c r="VQA3" s="103"/>
      <c r="VQB3" s="103"/>
      <c r="VQC3" s="103"/>
      <c r="VQD3" s="103"/>
      <c r="VQE3" s="103"/>
      <c r="VQF3" s="103"/>
      <c r="VQG3" s="103"/>
      <c r="VQH3" s="103"/>
      <c r="VQI3" s="103"/>
      <c r="VQJ3" s="103"/>
      <c r="VQK3" s="103"/>
      <c r="VQL3" s="103"/>
      <c r="VQM3" s="103"/>
      <c r="VQN3" s="103"/>
      <c r="VQO3" s="103"/>
      <c r="VQP3" s="103"/>
      <c r="VQQ3" s="103"/>
      <c r="VQR3" s="103"/>
      <c r="VQS3" s="103"/>
      <c r="VQT3" s="103"/>
      <c r="VQU3" s="103"/>
      <c r="VQV3" s="103"/>
      <c r="VQW3" s="103"/>
      <c r="VQX3" s="103"/>
      <c r="VQY3" s="103"/>
      <c r="VQZ3" s="103"/>
      <c r="VRA3" s="103"/>
      <c r="VRB3" s="103"/>
      <c r="VRC3" s="103"/>
      <c r="VRD3" s="103"/>
      <c r="VRE3" s="103"/>
      <c r="VRF3" s="103"/>
      <c r="VRG3" s="103"/>
      <c r="VRH3" s="103"/>
      <c r="VRI3" s="103"/>
      <c r="VRJ3" s="103"/>
      <c r="VRK3" s="103"/>
      <c r="VRL3" s="103"/>
      <c r="VRM3" s="103"/>
      <c r="VRN3" s="103"/>
      <c r="VRO3" s="103"/>
      <c r="VRP3" s="103"/>
      <c r="VRQ3" s="103"/>
      <c r="VRR3" s="103"/>
      <c r="VRS3" s="103"/>
      <c r="VRT3" s="103"/>
      <c r="VRU3" s="103"/>
      <c r="VRV3" s="103"/>
      <c r="VRW3" s="103"/>
      <c r="VRX3" s="103"/>
      <c r="VRY3" s="103"/>
      <c r="VRZ3" s="103"/>
      <c r="VSA3" s="103"/>
      <c r="VSB3" s="103"/>
      <c r="VSC3" s="103"/>
      <c r="VSD3" s="103"/>
      <c r="VSE3" s="103"/>
      <c r="VSF3" s="103"/>
      <c r="VSG3" s="103"/>
      <c r="VSH3" s="103"/>
      <c r="VSI3" s="103"/>
      <c r="VSJ3" s="103"/>
      <c r="VSK3" s="103"/>
      <c r="VSL3" s="103"/>
      <c r="VSM3" s="103"/>
      <c r="VSN3" s="103"/>
      <c r="VSO3" s="103"/>
      <c r="VSP3" s="103"/>
      <c r="VSQ3" s="103"/>
      <c r="VSR3" s="103"/>
      <c r="VSS3" s="103"/>
      <c r="VST3" s="103"/>
      <c r="VSU3" s="103"/>
      <c r="VSV3" s="103"/>
      <c r="VSW3" s="103"/>
      <c r="VSX3" s="103"/>
      <c r="VSY3" s="103"/>
      <c r="VSZ3" s="103"/>
      <c r="VTA3" s="103"/>
      <c r="VTB3" s="103"/>
      <c r="VTC3" s="103"/>
      <c r="VTD3" s="103"/>
      <c r="VTE3" s="103"/>
      <c r="VTF3" s="103"/>
      <c r="VTG3" s="103"/>
      <c r="VTH3" s="103"/>
      <c r="VTI3" s="103"/>
      <c r="VTJ3" s="103"/>
      <c r="VTK3" s="103"/>
      <c r="VTL3" s="103"/>
      <c r="VTM3" s="103"/>
      <c r="VTN3" s="103"/>
      <c r="VTO3" s="103"/>
      <c r="VTP3" s="103"/>
      <c r="VTQ3" s="103"/>
      <c r="VTR3" s="103"/>
      <c r="VTS3" s="103"/>
      <c r="VTT3" s="103"/>
      <c r="VTU3" s="103"/>
      <c r="VTV3" s="103"/>
      <c r="VTW3" s="103"/>
      <c r="VTX3" s="103"/>
      <c r="VTY3" s="103"/>
      <c r="VTZ3" s="103"/>
      <c r="VUA3" s="103"/>
      <c r="VUB3" s="103"/>
      <c r="VUC3" s="103"/>
      <c r="VUD3" s="103"/>
      <c r="VUE3" s="103"/>
      <c r="VUF3" s="103"/>
      <c r="VUG3" s="103"/>
      <c r="VUH3" s="103"/>
      <c r="VUI3" s="103"/>
      <c r="VUJ3" s="103"/>
      <c r="VUK3" s="103"/>
      <c r="VUL3" s="103"/>
      <c r="VUM3" s="103"/>
      <c r="VUN3" s="103"/>
      <c r="VUO3" s="103"/>
      <c r="VUP3" s="103"/>
      <c r="VUQ3" s="103"/>
      <c r="VUR3" s="103"/>
      <c r="VUS3" s="103"/>
      <c r="VUT3" s="103"/>
      <c r="VUU3" s="103"/>
      <c r="VUV3" s="103"/>
      <c r="VUW3" s="103"/>
      <c r="VUX3" s="103"/>
      <c r="VUY3" s="103"/>
      <c r="VUZ3" s="103"/>
      <c r="VVA3" s="103"/>
      <c r="VVB3" s="103"/>
      <c r="VVC3" s="103"/>
      <c r="VVD3" s="103"/>
      <c r="VVE3" s="103"/>
      <c r="VVF3" s="103"/>
      <c r="VVG3" s="103"/>
      <c r="VVH3" s="103"/>
      <c r="VVI3" s="103"/>
      <c r="VVJ3" s="103"/>
      <c r="VVK3" s="103"/>
      <c r="VVL3" s="103"/>
      <c r="VVM3" s="103"/>
      <c r="VVN3" s="103"/>
      <c r="VVO3" s="103"/>
      <c r="VVP3" s="103"/>
      <c r="VVQ3" s="103"/>
      <c r="VVR3" s="103"/>
      <c r="VVS3" s="103"/>
      <c r="VVT3" s="103"/>
      <c r="VVU3" s="103"/>
      <c r="VVV3" s="103"/>
      <c r="VVW3" s="103"/>
      <c r="VVX3" s="103"/>
      <c r="VVY3" s="103"/>
      <c r="VVZ3" s="103"/>
      <c r="VWA3" s="103"/>
      <c r="VWB3" s="103"/>
      <c r="VWC3" s="103"/>
      <c r="VWD3" s="103"/>
      <c r="VWE3" s="103"/>
      <c r="VWF3" s="103"/>
      <c r="VWG3" s="103"/>
      <c r="VWH3" s="103"/>
      <c r="VWI3" s="103"/>
      <c r="VWJ3" s="103"/>
      <c r="VWK3" s="103"/>
      <c r="VWL3" s="103"/>
      <c r="VWM3" s="103"/>
      <c r="VWN3" s="103"/>
      <c r="VWO3" s="103"/>
      <c r="VWP3" s="103"/>
      <c r="VWQ3" s="103"/>
      <c r="VWR3" s="103"/>
      <c r="VWS3" s="103"/>
      <c r="VWT3" s="103"/>
      <c r="VWU3" s="103"/>
      <c r="VWV3" s="103"/>
      <c r="VWW3" s="103"/>
      <c r="VWX3" s="103"/>
      <c r="VWY3" s="103"/>
      <c r="VWZ3" s="103"/>
      <c r="VXA3" s="103"/>
      <c r="VXB3" s="103"/>
      <c r="VXC3" s="103"/>
      <c r="VXD3" s="103"/>
      <c r="VXE3" s="103"/>
      <c r="VXF3" s="103"/>
      <c r="VXG3" s="103"/>
      <c r="VXH3" s="103"/>
      <c r="VXI3" s="103"/>
      <c r="VXJ3" s="103"/>
      <c r="VXK3" s="103"/>
      <c r="VXL3" s="103"/>
      <c r="VXM3" s="103"/>
      <c r="VXN3" s="103"/>
      <c r="VXO3" s="103"/>
      <c r="VXP3" s="103"/>
      <c r="VXQ3" s="103"/>
      <c r="VXR3" s="103"/>
      <c r="VXS3" s="103"/>
      <c r="VXT3" s="103"/>
      <c r="VXU3" s="103"/>
      <c r="VXV3" s="103"/>
      <c r="VXW3" s="103"/>
      <c r="VXX3" s="103"/>
      <c r="VXY3" s="103"/>
      <c r="VXZ3" s="103"/>
      <c r="VYA3" s="103"/>
      <c r="VYB3" s="103"/>
      <c r="VYC3" s="103"/>
      <c r="VYD3" s="103"/>
      <c r="VYE3" s="103"/>
      <c r="VYF3" s="103"/>
      <c r="VYG3" s="103"/>
      <c r="VYH3" s="103"/>
      <c r="VYI3" s="103"/>
      <c r="VYJ3" s="103"/>
      <c r="VYK3" s="103"/>
      <c r="VYL3" s="103"/>
      <c r="VYM3" s="103"/>
      <c r="VYN3" s="103"/>
      <c r="VYO3" s="103"/>
      <c r="VYP3" s="103"/>
      <c r="VYQ3" s="103"/>
      <c r="VYR3" s="103"/>
      <c r="VYS3" s="103"/>
      <c r="VYT3" s="103"/>
      <c r="VYU3" s="103"/>
      <c r="VYV3" s="103"/>
      <c r="VYW3" s="103"/>
      <c r="VYX3" s="103"/>
      <c r="VYY3" s="103"/>
      <c r="VYZ3" s="103"/>
      <c r="VZA3" s="103"/>
      <c r="VZB3" s="103"/>
      <c r="VZC3" s="103"/>
      <c r="VZD3" s="103"/>
      <c r="VZE3" s="103"/>
      <c r="VZF3" s="103"/>
      <c r="VZG3" s="103"/>
      <c r="VZH3" s="103"/>
      <c r="VZI3" s="103"/>
      <c r="VZJ3" s="103"/>
      <c r="VZK3" s="103"/>
      <c r="VZL3" s="103"/>
      <c r="VZM3" s="103"/>
      <c r="VZN3" s="103"/>
      <c r="VZO3" s="103"/>
      <c r="VZP3" s="103"/>
      <c r="VZQ3" s="103"/>
      <c r="VZR3" s="103"/>
      <c r="VZS3" s="103"/>
      <c r="VZT3" s="103"/>
      <c r="VZU3" s="103"/>
      <c r="VZV3" s="103"/>
      <c r="VZW3" s="103"/>
      <c r="VZX3" s="103"/>
      <c r="VZY3" s="103"/>
      <c r="VZZ3" s="103"/>
      <c r="WAA3" s="103"/>
      <c r="WAB3" s="103"/>
      <c r="WAC3" s="103"/>
      <c r="WAD3" s="103"/>
      <c r="WAE3" s="103"/>
      <c r="WAF3" s="103"/>
      <c r="WAG3" s="103"/>
      <c r="WAH3" s="103"/>
      <c r="WAI3" s="103"/>
      <c r="WAJ3" s="103"/>
      <c r="WAK3" s="103"/>
      <c r="WAL3" s="103"/>
      <c r="WAM3" s="103"/>
      <c r="WAN3" s="103"/>
      <c r="WAO3" s="103"/>
      <c r="WAP3" s="103"/>
      <c r="WAQ3" s="103"/>
      <c r="WAR3" s="103"/>
      <c r="WAS3" s="103"/>
      <c r="WAT3" s="103"/>
      <c r="WAU3" s="103"/>
      <c r="WAV3" s="103"/>
      <c r="WAW3" s="103"/>
      <c r="WAX3" s="103"/>
      <c r="WAY3" s="103"/>
      <c r="WAZ3" s="103"/>
      <c r="WBA3" s="103"/>
      <c r="WBB3" s="103"/>
      <c r="WBC3" s="103"/>
      <c r="WBD3" s="103"/>
      <c r="WBE3" s="103"/>
      <c r="WBF3" s="103"/>
      <c r="WBG3" s="103"/>
      <c r="WBH3" s="103"/>
      <c r="WBI3" s="103"/>
      <c r="WBJ3" s="103"/>
      <c r="WBK3" s="103"/>
      <c r="WBL3" s="103"/>
      <c r="WBM3" s="103"/>
      <c r="WBN3" s="103"/>
      <c r="WBO3" s="103"/>
      <c r="WBP3" s="103"/>
      <c r="WBQ3" s="103"/>
      <c r="WBR3" s="103"/>
      <c r="WBS3" s="103"/>
      <c r="WBT3" s="103"/>
      <c r="WBU3" s="103"/>
      <c r="WBV3" s="103"/>
      <c r="WBW3" s="103"/>
      <c r="WBX3" s="103"/>
      <c r="WBY3" s="103"/>
      <c r="WBZ3" s="103"/>
      <c r="WCA3" s="103"/>
      <c r="WCB3" s="103"/>
      <c r="WCC3" s="103"/>
      <c r="WCD3" s="103"/>
      <c r="WCE3" s="103"/>
      <c r="WCF3" s="103"/>
      <c r="WCG3" s="103"/>
      <c r="WCH3" s="103"/>
      <c r="WCI3" s="103"/>
      <c r="WCJ3" s="103"/>
      <c r="WCK3" s="103"/>
      <c r="WCL3" s="103"/>
      <c r="WCM3" s="103"/>
      <c r="WCN3" s="103"/>
      <c r="WCO3" s="103"/>
      <c r="WCP3" s="103"/>
      <c r="WCQ3" s="103"/>
      <c r="WCR3" s="103"/>
      <c r="WCS3" s="103"/>
      <c r="WCT3" s="103"/>
      <c r="WCU3" s="103"/>
      <c r="WCV3" s="103"/>
      <c r="WCW3" s="103"/>
      <c r="WCX3" s="103"/>
      <c r="WCY3" s="103"/>
      <c r="WCZ3" s="103"/>
      <c r="WDA3" s="103"/>
      <c r="WDB3" s="103"/>
      <c r="WDC3" s="103"/>
      <c r="WDD3" s="103"/>
      <c r="WDE3" s="103"/>
      <c r="WDF3" s="103"/>
      <c r="WDG3" s="103"/>
      <c r="WDH3" s="103"/>
      <c r="WDI3" s="103"/>
      <c r="WDJ3" s="103"/>
      <c r="WDK3" s="103"/>
      <c r="WDL3" s="103"/>
      <c r="WDM3" s="103"/>
      <c r="WDN3" s="103"/>
      <c r="WDO3" s="103"/>
      <c r="WDP3" s="103"/>
      <c r="WDQ3" s="103"/>
      <c r="WDR3" s="103"/>
      <c r="WDS3" s="103"/>
      <c r="WDT3" s="103"/>
      <c r="WDU3" s="103"/>
      <c r="WDV3" s="103"/>
      <c r="WDW3" s="103"/>
      <c r="WDX3" s="103"/>
      <c r="WDY3" s="103"/>
      <c r="WDZ3" s="103"/>
      <c r="WEA3" s="103"/>
      <c r="WEB3" s="103"/>
      <c r="WEC3" s="103"/>
      <c r="WED3" s="103"/>
      <c r="WEE3" s="103"/>
      <c r="WEF3" s="103"/>
      <c r="WEG3" s="103"/>
      <c r="WEH3" s="103"/>
      <c r="WEI3" s="103"/>
      <c r="WEJ3" s="103"/>
      <c r="WEK3" s="103"/>
      <c r="WEL3" s="103"/>
      <c r="WEM3" s="103"/>
      <c r="WEN3" s="103"/>
      <c r="WEO3" s="103"/>
      <c r="WEP3" s="103"/>
      <c r="WEQ3" s="103"/>
      <c r="WER3" s="103"/>
      <c r="WES3" s="103"/>
      <c r="WET3" s="103"/>
      <c r="WEU3" s="103"/>
      <c r="WEV3" s="103"/>
      <c r="WEW3" s="103"/>
      <c r="WEX3" s="103"/>
      <c r="WEY3" s="103"/>
      <c r="WEZ3" s="103"/>
      <c r="WFA3" s="103"/>
      <c r="WFB3" s="103"/>
      <c r="WFC3" s="103"/>
      <c r="WFD3" s="103"/>
      <c r="WFE3" s="103"/>
      <c r="WFF3" s="103"/>
      <c r="WFG3" s="103"/>
      <c r="WFH3" s="103"/>
      <c r="WFI3" s="103"/>
      <c r="WFJ3" s="103"/>
      <c r="WFK3" s="103"/>
      <c r="WFL3" s="103"/>
      <c r="WFM3" s="103"/>
      <c r="WFN3" s="103"/>
      <c r="WFO3" s="103"/>
      <c r="WFP3" s="103"/>
      <c r="WFQ3" s="103"/>
      <c r="WFR3" s="103"/>
      <c r="WFS3" s="103"/>
      <c r="WFT3" s="103"/>
      <c r="WFU3" s="103"/>
      <c r="WFV3" s="103"/>
      <c r="WFW3" s="103"/>
      <c r="WFX3" s="103"/>
      <c r="WFY3" s="103"/>
      <c r="WFZ3" s="103"/>
      <c r="WGA3" s="103"/>
      <c r="WGB3" s="103"/>
      <c r="WGC3" s="103"/>
      <c r="WGD3" s="103"/>
      <c r="WGE3" s="103"/>
      <c r="WGF3" s="103"/>
      <c r="WGG3" s="103"/>
      <c r="WGH3" s="103"/>
      <c r="WGI3" s="103"/>
      <c r="WGJ3" s="103"/>
      <c r="WGK3" s="103"/>
      <c r="WGL3" s="103"/>
      <c r="WGM3" s="103"/>
      <c r="WGN3" s="103"/>
      <c r="WGO3" s="103"/>
      <c r="WGP3" s="103"/>
      <c r="WGQ3" s="103"/>
      <c r="WGR3" s="103"/>
      <c r="WGS3" s="103"/>
      <c r="WGT3" s="103"/>
      <c r="WGU3" s="103"/>
      <c r="WGV3" s="103"/>
      <c r="WGW3" s="103"/>
      <c r="WGX3" s="103"/>
      <c r="WGY3" s="103"/>
      <c r="WGZ3" s="103"/>
      <c r="WHA3" s="103"/>
      <c r="WHB3" s="103"/>
      <c r="WHC3" s="103"/>
      <c r="WHD3" s="103"/>
      <c r="WHE3" s="103"/>
      <c r="WHF3" s="103"/>
      <c r="WHG3" s="103"/>
      <c r="WHH3" s="103"/>
      <c r="WHI3" s="103"/>
      <c r="WHJ3" s="103"/>
      <c r="WHK3" s="103"/>
      <c r="WHL3" s="103"/>
      <c r="WHM3" s="103"/>
      <c r="WHN3" s="103"/>
      <c r="WHO3" s="103"/>
      <c r="WHP3" s="103"/>
      <c r="WHQ3" s="103"/>
      <c r="WHR3" s="103"/>
      <c r="WHS3" s="103"/>
      <c r="WHT3" s="103"/>
      <c r="WHU3" s="103"/>
      <c r="WHV3" s="103"/>
      <c r="WHW3" s="103"/>
      <c r="WHX3" s="103"/>
      <c r="WHY3" s="103"/>
      <c r="WHZ3" s="103"/>
      <c r="WIA3" s="103"/>
      <c r="WIB3" s="103"/>
      <c r="WIC3" s="103"/>
      <c r="WID3" s="103"/>
      <c r="WIE3" s="103"/>
      <c r="WIF3" s="103"/>
      <c r="WIG3" s="103"/>
      <c r="WIH3" s="103"/>
      <c r="WII3" s="103"/>
      <c r="WIJ3" s="103"/>
      <c r="WIK3" s="103"/>
      <c r="WIL3" s="103"/>
      <c r="WIM3" s="103"/>
      <c r="WIN3" s="103"/>
      <c r="WIO3" s="103"/>
      <c r="WIP3" s="103"/>
      <c r="WIQ3" s="103"/>
      <c r="WIR3" s="103"/>
      <c r="WIS3" s="103"/>
      <c r="WIT3" s="103"/>
      <c r="WIU3" s="103"/>
      <c r="WIV3" s="103"/>
      <c r="WIW3" s="103"/>
      <c r="WIX3" s="103"/>
      <c r="WIY3" s="103"/>
      <c r="WIZ3" s="103"/>
      <c r="WJA3" s="103"/>
      <c r="WJB3" s="103"/>
      <c r="WJC3" s="103"/>
      <c r="WJD3" s="103"/>
      <c r="WJE3" s="103"/>
      <c r="WJF3" s="103"/>
      <c r="WJG3" s="103"/>
      <c r="WJH3" s="103"/>
      <c r="WJI3" s="103"/>
      <c r="WJJ3" s="103"/>
      <c r="WJK3" s="103"/>
      <c r="WJL3" s="103"/>
      <c r="WJM3" s="103"/>
      <c r="WJN3" s="103"/>
      <c r="WJO3" s="103"/>
      <c r="WJP3" s="103"/>
      <c r="WJQ3" s="103"/>
      <c r="WJR3" s="103"/>
      <c r="WJS3" s="103"/>
      <c r="WJT3" s="103"/>
      <c r="WJU3" s="103"/>
      <c r="WJV3" s="103"/>
      <c r="WJW3" s="103"/>
      <c r="WJX3" s="103"/>
      <c r="WJY3" s="103"/>
      <c r="WJZ3" s="103"/>
      <c r="WKA3" s="103"/>
      <c r="WKB3" s="103"/>
      <c r="WKC3" s="103"/>
      <c r="WKD3" s="103"/>
      <c r="WKE3" s="103"/>
      <c r="WKF3" s="103"/>
      <c r="WKG3" s="103"/>
      <c r="WKH3" s="103"/>
      <c r="WKI3" s="103"/>
      <c r="WKJ3" s="103"/>
      <c r="WKK3" s="103"/>
      <c r="WKL3" s="103"/>
      <c r="WKM3" s="103"/>
      <c r="WKN3" s="103"/>
      <c r="WKO3" s="103"/>
      <c r="WKP3" s="103"/>
      <c r="WKQ3" s="103"/>
      <c r="WKR3" s="103"/>
      <c r="WKS3" s="103"/>
      <c r="WKT3" s="103"/>
      <c r="WKU3" s="103"/>
      <c r="WKV3" s="103"/>
      <c r="WKW3" s="103"/>
      <c r="WKX3" s="103"/>
      <c r="WKY3" s="103"/>
      <c r="WKZ3" s="103"/>
      <c r="WLA3" s="103"/>
      <c r="WLB3" s="103"/>
      <c r="WLC3" s="103"/>
      <c r="WLD3" s="103"/>
      <c r="WLE3" s="103"/>
      <c r="WLF3" s="103"/>
      <c r="WLG3" s="103"/>
      <c r="WLH3" s="103"/>
      <c r="WLI3" s="103"/>
      <c r="WLJ3" s="103"/>
      <c r="WLK3" s="103"/>
      <c r="WLL3" s="103"/>
      <c r="WLM3" s="103"/>
      <c r="WLN3" s="103"/>
      <c r="WLO3" s="103"/>
      <c r="WLP3" s="103"/>
      <c r="WLQ3" s="103"/>
      <c r="WLR3" s="103"/>
      <c r="WLS3" s="103"/>
      <c r="WLT3" s="103"/>
      <c r="WLU3" s="103"/>
      <c r="WLV3" s="103"/>
      <c r="WLW3" s="103"/>
      <c r="WLX3" s="103"/>
      <c r="WLY3" s="103"/>
      <c r="WLZ3" s="103"/>
      <c r="WMA3" s="103"/>
      <c r="WMB3" s="103"/>
      <c r="WMC3" s="103"/>
      <c r="WMD3" s="103"/>
      <c r="WME3" s="103"/>
      <c r="WMF3" s="103"/>
      <c r="WMG3" s="103"/>
      <c r="WMH3" s="103"/>
      <c r="WMI3" s="103"/>
      <c r="WMJ3" s="103"/>
      <c r="WMK3" s="103"/>
      <c r="WML3" s="103"/>
      <c r="WMM3" s="103"/>
      <c r="WMN3" s="103"/>
      <c r="WMO3" s="103"/>
      <c r="WMP3" s="103"/>
      <c r="WMQ3" s="103"/>
      <c r="WMR3" s="103"/>
      <c r="WMS3" s="103"/>
      <c r="WMT3" s="103"/>
      <c r="WMU3" s="103"/>
      <c r="WMV3" s="103"/>
      <c r="WMW3" s="103"/>
      <c r="WMX3" s="103"/>
      <c r="WMY3" s="103"/>
      <c r="WMZ3" s="103"/>
      <c r="WNA3" s="103"/>
      <c r="WNB3" s="103"/>
      <c r="WNC3" s="103"/>
      <c r="WND3" s="103"/>
      <c r="WNE3" s="103"/>
      <c r="WNF3" s="103"/>
      <c r="WNG3" s="103"/>
      <c r="WNH3" s="103"/>
      <c r="WNI3" s="103"/>
      <c r="WNJ3" s="103"/>
      <c r="WNK3" s="103"/>
      <c r="WNL3" s="103"/>
      <c r="WNM3" s="103"/>
      <c r="WNN3" s="103"/>
      <c r="WNO3" s="103"/>
      <c r="WNP3" s="103"/>
      <c r="WNQ3" s="103"/>
      <c r="WNR3" s="103"/>
      <c r="WNS3" s="103"/>
      <c r="WNT3" s="103"/>
      <c r="WNU3" s="103"/>
      <c r="WNV3" s="103"/>
      <c r="WNW3" s="103"/>
      <c r="WNX3" s="103"/>
      <c r="WNY3" s="103"/>
      <c r="WNZ3" s="103"/>
      <c r="WOA3" s="103"/>
      <c r="WOB3" s="103"/>
      <c r="WOC3" s="103"/>
      <c r="WOD3" s="103"/>
      <c r="WOE3" s="103"/>
      <c r="WOF3" s="103"/>
      <c r="WOG3" s="103"/>
      <c r="WOH3" s="103"/>
      <c r="WOI3" s="103"/>
      <c r="WOJ3" s="103"/>
      <c r="WOK3" s="103"/>
      <c r="WOL3" s="103"/>
      <c r="WOM3" s="103"/>
      <c r="WON3" s="103"/>
      <c r="WOO3" s="103"/>
      <c r="WOP3" s="103"/>
      <c r="WOQ3" s="103"/>
      <c r="WOR3" s="103"/>
      <c r="WOS3" s="103"/>
      <c r="WOT3" s="103"/>
      <c r="WOU3" s="103"/>
      <c r="WOV3" s="103"/>
      <c r="WOW3" s="103"/>
      <c r="WOX3" s="103"/>
      <c r="WOY3" s="103"/>
      <c r="WOZ3" s="103"/>
      <c r="WPA3" s="103"/>
      <c r="WPB3" s="103"/>
      <c r="WPC3" s="103"/>
      <c r="WPD3" s="103"/>
      <c r="WPE3" s="103"/>
      <c r="WPF3" s="103"/>
      <c r="WPG3" s="103"/>
      <c r="WPH3" s="103"/>
      <c r="WPI3" s="103"/>
      <c r="WPJ3" s="103"/>
      <c r="WPK3" s="103"/>
      <c r="WPL3" s="103"/>
      <c r="WPM3" s="103"/>
      <c r="WPN3" s="103"/>
      <c r="WPO3" s="103"/>
      <c r="WPP3" s="103"/>
      <c r="WPQ3" s="103"/>
      <c r="WPR3" s="103"/>
      <c r="WPS3" s="103"/>
      <c r="WPT3" s="103"/>
      <c r="WPU3" s="103"/>
      <c r="WPV3" s="103"/>
      <c r="WPW3" s="103"/>
      <c r="WPX3" s="103"/>
      <c r="WPY3" s="103"/>
      <c r="WPZ3" s="103"/>
      <c r="WQA3" s="103"/>
      <c r="WQB3" s="103"/>
      <c r="WQC3" s="103"/>
      <c r="WQD3" s="103"/>
      <c r="WQE3" s="103"/>
      <c r="WQF3" s="103"/>
      <c r="WQG3" s="103"/>
      <c r="WQH3" s="103"/>
      <c r="WQI3" s="103"/>
      <c r="WQJ3" s="103"/>
      <c r="WQK3" s="103"/>
      <c r="WQL3" s="103"/>
      <c r="WQM3" s="103"/>
      <c r="WQN3" s="103"/>
      <c r="WQO3" s="103"/>
      <c r="WQP3" s="103"/>
      <c r="WQQ3" s="103"/>
      <c r="WQR3" s="103"/>
      <c r="WQS3" s="103"/>
      <c r="WQT3" s="103"/>
      <c r="WQU3" s="103"/>
      <c r="WQV3" s="103"/>
      <c r="WQW3" s="103"/>
      <c r="WQX3" s="103"/>
      <c r="WQY3" s="103"/>
      <c r="WQZ3" s="103"/>
      <c r="WRA3" s="103"/>
      <c r="WRB3" s="103"/>
      <c r="WRC3" s="103"/>
      <c r="WRD3" s="103"/>
      <c r="WRE3" s="103"/>
      <c r="WRF3" s="103"/>
      <c r="WRG3" s="103"/>
      <c r="WRH3" s="103"/>
      <c r="WRI3" s="103"/>
      <c r="WRJ3" s="103"/>
      <c r="WRK3" s="103"/>
      <c r="WRL3" s="103"/>
      <c r="WRM3" s="103"/>
      <c r="WRN3" s="103"/>
      <c r="WRO3" s="103"/>
      <c r="WRP3" s="103"/>
      <c r="WRQ3" s="103"/>
      <c r="WRR3" s="103"/>
      <c r="WRS3" s="103"/>
      <c r="WRT3" s="103"/>
      <c r="WRU3" s="103"/>
      <c r="WRV3" s="103"/>
      <c r="WRW3" s="103"/>
      <c r="WRX3" s="103"/>
      <c r="WRY3" s="103"/>
      <c r="WRZ3" s="103"/>
      <c r="WSA3" s="103"/>
      <c r="WSB3" s="103"/>
      <c r="WSC3" s="103"/>
      <c r="WSD3" s="103"/>
      <c r="WSE3" s="103"/>
      <c r="WSF3" s="103"/>
      <c r="WSG3" s="103"/>
      <c r="WSH3" s="103"/>
      <c r="WSI3" s="103"/>
      <c r="WSJ3" s="103"/>
      <c r="WSK3" s="103"/>
      <c r="WSL3" s="103"/>
      <c r="WSM3" s="103"/>
      <c r="WSN3" s="103"/>
      <c r="WSO3" s="103"/>
      <c r="WSP3" s="103"/>
      <c r="WSQ3" s="103"/>
      <c r="WSR3" s="103"/>
      <c r="WSS3" s="103"/>
      <c r="WST3" s="103"/>
      <c r="WSU3" s="103"/>
      <c r="WSV3" s="103"/>
      <c r="WSW3" s="103"/>
      <c r="WSX3" s="103"/>
      <c r="WSY3" s="103"/>
      <c r="WSZ3" s="103"/>
      <c r="WTA3" s="103"/>
      <c r="WTB3" s="103"/>
      <c r="WTC3" s="103"/>
      <c r="WTD3" s="103"/>
      <c r="WTE3" s="103"/>
      <c r="WTF3" s="103"/>
      <c r="WTG3" s="103"/>
      <c r="WTH3" s="103"/>
      <c r="WTI3" s="103"/>
      <c r="WTJ3" s="103"/>
      <c r="WTK3" s="103"/>
      <c r="WTL3" s="103"/>
      <c r="WTM3" s="103"/>
      <c r="WTN3" s="103"/>
      <c r="WTO3" s="103"/>
      <c r="WTP3" s="103"/>
      <c r="WTQ3" s="103"/>
      <c r="WTR3" s="103"/>
      <c r="WTS3" s="103"/>
      <c r="WTT3" s="103"/>
      <c r="WTU3" s="103"/>
      <c r="WTV3" s="103"/>
      <c r="WTW3" s="103"/>
      <c r="WTX3" s="103"/>
      <c r="WTY3" s="103"/>
      <c r="WTZ3" s="103"/>
      <c r="WUA3" s="103"/>
      <c r="WUB3" s="103"/>
      <c r="WUC3" s="103"/>
      <c r="WUD3" s="103"/>
      <c r="WUE3" s="103"/>
      <c r="WUF3" s="103"/>
      <c r="WUG3" s="103"/>
      <c r="WUH3" s="103"/>
      <c r="WUI3" s="103"/>
      <c r="WUJ3" s="103"/>
      <c r="WUK3" s="103"/>
      <c r="WUL3" s="103"/>
      <c r="WUM3" s="103"/>
      <c r="WUN3" s="103"/>
      <c r="WUO3" s="103"/>
      <c r="WUP3" s="103"/>
      <c r="WUQ3" s="103"/>
      <c r="WUR3" s="103"/>
      <c r="WUS3" s="103"/>
      <c r="WUT3" s="103"/>
      <c r="WUU3" s="103"/>
      <c r="WUV3" s="103"/>
      <c r="WUW3" s="103"/>
      <c r="WUX3" s="103"/>
      <c r="WUY3" s="103"/>
      <c r="WUZ3" s="103"/>
      <c r="WVA3" s="103"/>
      <c r="WVB3" s="103"/>
      <c r="WVC3" s="103"/>
      <c r="WVD3" s="103"/>
      <c r="WVE3" s="103"/>
      <c r="WVF3" s="103"/>
      <c r="WVG3" s="103"/>
      <c r="WVH3" s="103"/>
      <c r="WVI3" s="103"/>
      <c r="WVJ3" s="103"/>
      <c r="WVK3" s="103"/>
      <c r="WVL3" s="103"/>
      <c r="WVM3" s="103"/>
      <c r="WVN3" s="103"/>
      <c r="WVO3" s="103"/>
      <c r="WVP3" s="103"/>
      <c r="WVQ3" s="103"/>
      <c r="WVR3" s="103"/>
      <c r="WVS3" s="103"/>
      <c r="WVT3" s="103"/>
      <c r="WVU3" s="103"/>
      <c r="WVV3" s="103"/>
      <c r="WVW3" s="103"/>
      <c r="WVX3" s="103"/>
      <c r="WVY3" s="103"/>
      <c r="WVZ3" s="103"/>
      <c r="WWA3" s="103"/>
      <c r="WWB3" s="103"/>
      <c r="WWC3" s="103"/>
      <c r="WWD3" s="103"/>
      <c r="WWE3" s="103"/>
      <c r="WWF3" s="103"/>
      <c r="WWG3" s="103"/>
      <c r="WWH3" s="103"/>
      <c r="WWI3" s="103"/>
      <c r="WWJ3" s="103"/>
      <c r="WWK3" s="103"/>
      <c r="WWL3" s="103"/>
      <c r="WWM3" s="103"/>
      <c r="WWN3" s="103"/>
      <c r="WWO3" s="103"/>
      <c r="WWP3" s="103"/>
      <c r="WWQ3" s="103"/>
      <c r="WWR3" s="103"/>
      <c r="WWS3" s="103"/>
      <c r="WWT3" s="103"/>
      <c r="WWU3" s="103"/>
      <c r="WWV3" s="103"/>
      <c r="WWW3" s="103"/>
      <c r="WWX3" s="103"/>
      <c r="WWY3" s="103"/>
      <c r="WWZ3" s="103"/>
      <c r="WXA3" s="103"/>
      <c r="WXB3" s="103"/>
      <c r="WXC3" s="103"/>
      <c r="WXD3" s="103"/>
      <c r="WXE3" s="103"/>
      <c r="WXF3" s="103"/>
      <c r="WXG3" s="103"/>
      <c r="WXH3" s="103"/>
      <c r="WXI3" s="103"/>
      <c r="WXJ3" s="103"/>
      <c r="WXK3" s="103"/>
      <c r="WXL3" s="103"/>
      <c r="WXM3" s="103"/>
      <c r="WXN3" s="103"/>
      <c r="WXO3" s="103"/>
      <c r="WXP3" s="103"/>
      <c r="WXQ3" s="103"/>
      <c r="WXR3" s="103"/>
      <c r="WXS3" s="103"/>
      <c r="WXT3" s="103"/>
      <c r="WXU3" s="103"/>
      <c r="WXV3" s="103"/>
      <c r="WXW3" s="103"/>
      <c r="WXX3" s="103"/>
      <c r="WXY3" s="103"/>
      <c r="WXZ3" s="103"/>
      <c r="WYA3" s="103"/>
      <c r="WYB3" s="103"/>
      <c r="WYC3" s="103"/>
      <c r="WYD3" s="103"/>
      <c r="WYE3" s="103"/>
      <c r="WYF3" s="103"/>
      <c r="WYG3" s="103"/>
      <c r="WYH3" s="103"/>
      <c r="WYI3" s="103"/>
      <c r="WYJ3" s="103"/>
      <c r="WYK3" s="103"/>
      <c r="WYL3" s="103"/>
      <c r="WYM3" s="103"/>
      <c r="WYN3" s="103"/>
      <c r="WYO3" s="103"/>
      <c r="WYP3" s="103"/>
      <c r="WYQ3" s="103"/>
      <c r="WYR3" s="103"/>
      <c r="WYS3" s="103"/>
      <c r="WYT3" s="103"/>
      <c r="WYU3" s="103"/>
      <c r="WYV3" s="103"/>
      <c r="WYW3" s="103"/>
      <c r="WYX3" s="103"/>
      <c r="WYY3" s="103"/>
      <c r="WYZ3" s="103"/>
      <c r="WZA3" s="103"/>
      <c r="WZB3" s="103"/>
      <c r="WZC3" s="103"/>
      <c r="WZD3" s="103"/>
      <c r="WZE3" s="103"/>
      <c r="WZF3" s="103"/>
      <c r="WZG3" s="103"/>
      <c r="WZH3" s="103"/>
      <c r="WZI3" s="103"/>
      <c r="WZJ3" s="103"/>
      <c r="WZK3" s="103"/>
      <c r="WZL3" s="103"/>
      <c r="WZM3" s="103"/>
      <c r="WZN3" s="103"/>
      <c r="WZO3" s="103"/>
      <c r="WZP3" s="103"/>
      <c r="WZQ3" s="103"/>
      <c r="WZR3" s="103"/>
      <c r="WZS3" s="103"/>
      <c r="WZT3" s="103"/>
      <c r="WZU3" s="103"/>
      <c r="WZV3" s="103"/>
      <c r="WZW3" s="103"/>
      <c r="WZX3" s="103"/>
      <c r="WZY3" s="103"/>
      <c r="WZZ3" s="103"/>
      <c r="XAA3" s="103"/>
      <c r="XAB3" s="103"/>
      <c r="XAC3" s="103"/>
      <c r="XAD3" s="103"/>
      <c r="XAE3" s="103"/>
      <c r="XAF3" s="103"/>
      <c r="XAG3" s="103"/>
      <c r="XAH3" s="103"/>
      <c r="XAI3" s="103"/>
      <c r="XAJ3" s="103"/>
      <c r="XAK3" s="103"/>
      <c r="XAL3" s="103"/>
      <c r="XAM3" s="103"/>
      <c r="XAN3" s="103"/>
      <c r="XAO3" s="103"/>
      <c r="XAP3" s="103"/>
      <c r="XAQ3" s="103"/>
      <c r="XAR3" s="103"/>
      <c r="XAS3" s="103"/>
      <c r="XAT3" s="103"/>
      <c r="XAU3" s="103"/>
      <c r="XAV3" s="103"/>
      <c r="XAW3" s="103"/>
      <c r="XAX3" s="103"/>
      <c r="XAY3" s="103"/>
      <c r="XAZ3" s="103"/>
      <c r="XBA3" s="103"/>
      <c r="XBB3" s="103"/>
      <c r="XBC3" s="103"/>
      <c r="XBD3" s="103"/>
      <c r="XBE3" s="103"/>
      <c r="XBF3" s="103"/>
      <c r="XBG3" s="103"/>
      <c r="XBH3" s="103"/>
      <c r="XBI3" s="103"/>
      <c r="XBJ3" s="103"/>
      <c r="XBK3" s="103"/>
      <c r="XBL3" s="103"/>
      <c r="XBM3" s="103"/>
      <c r="XBN3" s="103"/>
      <c r="XBO3" s="103"/>
      <c r="XBP3" s="103"/>
      <c r="XBQ3" s="103"/>
      <c r="XBR3" s="103"/>
      <c r="XBS3" s="103"/>
      <c r="XBT3" s="103"/>
      <c r="XBU3" s="103"/>
      <c r="XBV3" s="103"/>
      <c r="XBW3" s="103"/>
      <c r="XBX3" s="103"/>
      <c r="XBY3" s="103"/>
      <c r="XBZ3" s="103"/>
      <c r="XCA3" s="103"/>
      <c r="XCB3" s="103"/>
      <c r="XCC3" s="103"/>
      <c r="XCD3" s="103"/>
      <c r="XCE3" s="103"/>
      <c r="XCF3" s="103"/>
      <c r="XCG3" s="103"/>
      <c r="XCH3" s="103"/>
      <c r="XCI3" s="103"/>
      <c r="XCJ3" s="103"/>
      <c r="XCK3" s="103"/>
      <c r="XCL3" s="103"/>
      <c r="XCM3" s="103"/>
      <c r="XCN3" s="103"/>
      <c r="XCO3" s="103"/>
      <c r="XCP3" s="103"/>
      <c r="XCQ3" s="103"/>
      <c r="XCR3" s="103"/>
      <c r="XCS3" s="103"/>
      <c r="XCT3" s="103"/>
      <c r="XCU3" s="103"/>
      <c r="XCV3" s="103"/>
      <c r="XCW3" s="103"/>
      <c r="XCX3" s="103"/>
      <c r="XCY3" s="103"/>
      <c r="XCZ3" s="103"/>
      <c r="XDA3" s="103"/>
      <c r="XDB3" s="103"/>
      <c r="XDC3" s="103"/>
      <c r="XDD3" s="103"/>
      <c r="XDE3" s="103"/>
      <c r="XDF3" s="103"/>
      <c r="XDG3" s="103"/>
      <c r="XDH3" s="103"/>
      <c r="XDI3" s="103"/>
      <c r="XDJ3" s="103"/>
      <c r="XDK3" s="103"/>
      <c r="XDL3" s="103"/>
      <c r="XDM3" s="103"/>
      <c r="XDN3" s="103"/>
      <c r="XDO3" s="103"/>
      <c r="XDP3" s="103"/>
      <c r="XDQ3" s="103"/>
      <c r="XDR3" s="103"/>
      <c r="XDS3" s="103"/>
      <c r="XDT3" s="103"/>
      <c r="XDU3" s="103"/>
      <c r="XDV3" s="103"/>
      <c r="XDW3" s="103"/>
      <c r="XDX3" s="103"/>
      <c r="XDY3" s="103"/>
      <c r="XDZ3" s="103"/>
      <c r="XEA3" s="103"/>
      <c r="XEB3" s="103"/>
      <c r="XEC3" s="103"/>
      <c r="XED3" s="103"/>
      <c r="XEE3" s="103"/>
      <c r="XEF3" s="103"/>
      <c r="XEG3" s="103"/>
      <c r="XEH3" s="103"/>
      <c r="XEI3" s="103"/>
      <c r="XEJ3" s="103"/>
      <c r="XEK3" s="103"/>
      <c r="XEL3" s="103"/>
      <c r="XEM3" s="103"/>
      <c r="XEN3" s="103"/>
      <c r="XEO3" s="103"/>
      <c r="XEP3" s="103"/>
      <c r="XEQ3" s="103"/>
      <c r="XER3" s="103"/>
      <c r="XES3" s="103"/>
      <c r="XET3" s="103"/>
      <c r="XEU3" s="103"/>
      <c r="XEV3" s="103"/>
    </row>
    <row r="4" spans="1:16376" ht="23.25" customHeight="1">
      <c r="A4" s="267" t="s">
        <v>3087</v>
      </c>
      <c r="B4" s="274" t="s">
        <v>3092</v>
      </c>
      <c r="C4" s="275" t="s">
        <v>3093</v>
      </c>
      <c r="D4" s="213" t="s">
        <v>3094</v>
      </c>
      <c r="E4" s="279">
        <v>26</v>
      </c>
      <c r="F4" s="556">
        <v>18</v>
      </c>
      <c r="G4" s="555">
        <f>E4-F4</f>
        <v>8</v>
      </c>
      <c r="H4" s="204" t="s">
        <v>1</v>
      </c>
      <c r="I4" s="222" t="s">
        <v>3095</v>
      </c>
      <c r="J4" s="275" t="s">
        <v>3096</v>
      </c>
      <c r="K4" s="216" t="s">
        <v>371</v>
      </c>
      <c r="L4" s="204" t="s">
        <v>3091</v>
      </c>
      <c r="M4" s="276" t="s">
        <v>357</v>
      </c>
      <c r="N4" s="276" t="s">
        <v>357</v>
      </c>
      <c r="O4" s="276" t="s">
        <v>357</v>
      </c>
      <c r="P4" s="276" t="s">
        <v>357</v>
      </c>
      <c r="Q4" s="276" t="s">
        <v>357</v>
      </c>
      <c r="R4" s="276" t="s">
        <v>357</v>
      </c>
      <c r="S4" s="198">
        <v>44926</v>
      </c>
      <c r="T4" s="307" t="s">
        <v>358</v>
      </c>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c r="II4" s="103"/>
      <c r="IJ4" s="103"/>
      <c r="IK4" s="103"/>
      <c r="IL4" s="103"/>
      <c r="IM4" s="103"/>
      <c r="IN4" s="103"/>
      <c r="IO4" s="103"/>
      <c r="IP4" s="103"/>
      <c r="IQ4" s="103"/>
      <c r="IR4" s="103"/>
      <c r="IS4" s="103"/>
      <c r="IT4" s="103"/>
      <c r="IU4" s="103"/>
      <c r="IV4" s="103"/>
      <c r="IW4" s="103"/>
      <c r="IX4" s="103"/>
      <c r="IY4" s="103"/>
      <c r="IZ4" s="103"/>
      <c r="JA4" s="103"/>
      <c r="JB4" s="103"/>
      <c r="JC4" s="103"/>
      <c r="JD4" s="103"/>
      <c r="JE4" s="103"/>
      <c r="JF4" s="103"/>
      <c r="JG4" s="103"/>
      <c r="JH4" s="103"/>
      <c r="JI4" s="103"/>
      <c r="JJ4" s="103"/>
      <c r="JK4" s="103"/>
      <c r="JL4" s="103"/>
      <c r="JM4" s="103"/>
      <c r="JN4" s="103"/>
      <c r="JO4" s="103"/>
      <c r="JP4" s="103"/>
      <c r="JQ4" s="103"/>
      <c r="JR4" s="103"/>
      <c r="JS4" s="103"/>
      <c r="JT4" s="103"/>
      <c r="JU4" s="103"/>
      <c r="JV4" s="103"/>
      <c r="JW4" s="103"/>
      <c r="JX4" s="103"/>
      <c r="JY4" s="103"/>
      <c r="JZ4" s="103"/>
      <c r="KA4" s="103"/>
      <c r="KB4" s="103"/>
      <c r="KC4" s="103"/>
      <c r="KD4" s="103"/>
      <c r="KE4" s="103"/>
      <c r="KF4" s="103"/>
      <c r="KG4" s="103"/>
      <c r="KH4" s="103"/>
      <c r="KI4" s="103"/>
      <c r="KJ4" s="103"/>
      <c r="KK4" s="103"/>
      <c r="KL4" s="103"/>
      <c r="KM4" s="103"/>
      <c r="KN4" s="103"/>
      <c r="KO4" s="103"/>
      <c r="KP4" s="103"/>
      <c r="KQ4" s="103"/>
      <c r="KR4" s="103"/>
      <c r="KS4" s="103"/>
      <c r="KT4" s="103"/>
      <c r="KU4" s="103"/>
      <c r="KV4" s="103"/>
      <c r="KW4" s="103"/>
      <c r="KX4" s="103"/>
      <c r="KY4" s="103"/>
      <c r="KZ4" s="103"/>
      <c r="LA4" s="103"/>
      <c r="LB4" s="103"/>
      <c r="LC4" s="103"/>
      <c r="LD4" s="103"/>
      <c r="LE4" s="103"/>
      <c r="LF4" s="103"/>
      <c r="LG4" s="103"/>
      <c r="LH4" s="103"/>
      <c r="LI4" s="103"/>
      <c r="LJ4" s="103"/>
      <c r="LK4" s="103"/>
      <c r="LL4" s="103"/>
      <c r="LM4" s="103"/>
      <c r="LN4" s="103"/>
      <c r="LO4" s="103"/>
      <c r="LP4" s="103"/>
      <c r="LQ4" s="103"/>
      <c r="LR4" s="103"/>
      <c r="LS4" s="103"/>
      <c r="LT4" s="103"/>
      <c r="LU4" s="103"/>
      <c r="LV4" s="103"/>
      <c r="LW4" s="103"/>
      <c r="LX4" s="103"/>
      <c r="LY4" s="103"/>
      <c r="LZ4" s="103"/>
      <c r="MA4" s="103"/>
      <c r="MB4" s="103"/>
      <c r="MC4" s="103"/>
      <c r="MD4" s="103"/>
      <c r="ME4" s="103"/>
      <c r="MF4" s="103"/>
      <c r="MG4" s="103"/>
      <c r="MH4" s="103"/>
      <c r="MI4" s="103"/>
      <c r="MJ4" s="103"/>
      <c r="MK4" s="103"/>
      <c r="ML4" s="103"/>
      <c r="MM4" s="103"/>
      <c r="MN4" s="103"/>
      <c r="MO4" s="103"/>
      <c r="MP4" s="103"/>
      <c r="MQ4" s="103"/>
      <c r="MR4" s="103"/>
      <c r="MS4" s="103"/>
      <c r="MT4" s="103"/>
      <c r="MU4" s="103"/>
      <c r="MV4" s="103"/>
      <c r="MW4" s="103"/>
      <c r="MX4" s="103"/>
      <c r="MY4" s="103"/>
      <c r="MZ4" s="103"/>
      <c r="NA4" s="103"/>
      <c r="NB4" s="103"/>
      <c r="NC4" s="103"/>
      <c r="ND4" s="103"/>
      <c r="NE4" s="103"/>
      <c r="NF4" s="103"/>
      <c r="NG4" s="103"/>
      <c r="NH4" s="103"/>
      <c r="NI4" s="103"/>
      <c r="NJ4" s="103"/>
      <c r="NK4" s="103"/>
      <c r="NL4" s="103"/>
      <c r="NM4" s="103"/>
      <c r="NN4" s="103"/>
      <c r="NO4" s="103"/>
      <c r="NP4" s="103"/>
      <c r="NQ4" s="103"/>
      <c r="NR4" s="103"/>
      <c r="NS4" s="103"/>
      <c r="NT4" s="103"/>
      <c r="NU4" s="103"/>
      <c r="NV4" s="103"/>
      <c r="NW4" s="103"/>
      <c r="NX4" s="103"/>
      <c r="NY4" s="103"/>
      <c r="NZ4" s="103"/>
      <c r="OA4" s="103"/>
      <c r="OB4" s="103"/>
      <c r="OC4" s="103"/>
      <c r="OD4" s="103"/>
      <c r="OE4" s="103"/>
      <c r="OF4" s="103"/>
      <c r="OG4" s="103"/>
      <c r="OH4" s="103"/>
      <c r="OI4" s="103"/>
      <c r="OJ4" s="103"/>
      <c r="OK4" s="103"/>
      <c r="OL4" s="103"/>
      <c r="OM4" s="103"/>
      <c r="ON4" s="103"/>
      <c r="OO4" s="103"/>
      <c r="OP4" s="103"/>
      <c r="OQ4" s="103"/>
      <c r="OR4" s="103"/>
      <c r="OS4" s="103"/>
      <c r="OT4" s="103"/>
      <c r="OU4" s="103"/>
      <c r="OV4" s="103"/>
      <c r="OW4" s="103"/>
      <c r="OX4" s="103"/>
      <c r="OY4" s="103"/>
      <c r="OZ4" s="103"/>
      <c r="PA4" s="103"/>
      <c r="PB4" s="103"/>
      <c r="PC4" s="103"/>
      <c r="PD4" s="103"/>
      <c r="PE4" s="103"/>
      <c r="PF4" s="103"/>
      <c r="PG4" s="103"/>
      <c r="PH4" s="103"/>
      <c r="PI4" s="103"/>
      <c r="PJ4" s="103"/>
      <c r="PK4" s="103"/>
      <c r="PL4" s="103"/>
      <c r="PM4" s="103"/>
      <c r="PN4" s="103"/>
      <c r="PO4" s="103"/>
      <c r="PP4" s="103"/>
      <c r="PQ4" s="103"/>
      <c r="PR4" s="103"/>
      <c r="PS4" s="103"/>
      <c r="PT4" s="103"/>
      <c r="PU4" s="103"/>
      <c r="PV4" s="103"/>
      <c r="PW4" s="103"/>
      <c r="PX4" s="103"/>
      <c r="PY4" s="103"/>
      <c r="PZ4" s="103"/>
      <c r="QA4" s="103"/>
      <c r="QB4" s="103"/>
      <c r="QC4" s="103"/>
      <c r="QD4" s="103"/>
      <c r="QE4" s="103"/>
      <c r="QF4" s="103"/>
      <c r="QG4" s="103"/>
      <c r="QH4" s="103"/>
      <c r="QI4" s="103"/>
      <c r="QJ4" s="103"/>
      <c r="QK4" s="103"/>
      <c r="QL4" s="103"/>
      <c r="QM4" s="103"/>
      <c r="QN4" s="103"/>
      <c r="QO4" s="103"/>
      <c r="QP4" s="103"/>
      <c r="QQ4" s="103"/>
      <c r="QR4" s="103"/>
      <c r="QS4" s="103"/>
      <c r="QT4" s="103"/>
      <c r="QU4" s="103"/>
      <c r="QV4" s="103"/>
      <c r="QW4" s="103"/>
      <c r="QX4" s="103"/>
      <c r="QY4" s="103"/>
      <c r="QZ4" s="103"/>
      <c r="RA4" s="103"/>
      <c r="RB4" s="103"/>
      <c r="RC4" s="103"/>
      <c r="RD4" s="103"/>
      <c r="RE4" s="103"/>
      <c r="RF4" s="103"/>
      <c r="RG4" s="103"/>
      <c r="RH4" s="103"/>
      <c r="RI4" s="103"/>
      <c r="RJ4" s="103"/>
      <c r="RK4" s="103"/>
      <c r="RL4" s="103"/>
      <c r="RM4" s="103"/>
      <c r="RN4" s="103"/>
      <c r="RO4" s="103"/>
      <c r="RP4" s="103"/>
      <c r="RQ4" s="103"/>
      <c r="RR4" s="103"/>
      <c r="RS4" s="103"/>
      <c r="RT4" s="103"/>
      <c r="RU4" s="103"/>
      <c r="RV4" s="103"/>
      <c r="RW4" s="103"/>
      <c r="RX4" s="103"/>
      <c r="RY4" s="103"/>
      <c r="RZ4" s="103"/>
      <c r="SA4" s="103"/>
      <c r="SB4" s="103"/>
      <c r="SC4" s="103"/>
      <c r="SD4" s="103"/>
      <c r="SE4" s="103"/>
      <c r="SF4" s="103"/>
      <c r="SG4" s="103"/>
      <c r="SH4" s="103"/>
      <c r="SI4" s="103"/>
      <c r="SJ4" s="103"/>
      <c r="SK4" s="103"/>
      <c r="SL4" s="103"/>
      <c r="SM4" s="103"/>
      <c r="SN4" s="103"/>
      <c r="SO4" s="103"/>
      <c r="SP4" s="103"/>
      <c r="SQ4" s="103"/>
      <c r="SR4" s="103"/>
      <c r="SS4" s="103"/>
      <c r="ST4" s="103"/>
      <c r="SU4" s="103"/>
      <c r="SV4" s="103"/>
      <c r="SW4" s="103"/>
      <c r="SX4" s="103"/>
      <c r="SY4" s="103"/>
      <c r="SZ4" s="103"/>
      <c r="TA4" s="103"/>
      <c r="TB4" s="103"/>
      <c r="TC4" s="103"/>
      <c r="TD4" s="103"/>
      <c r="TE4" s="103"/>
      <c r="TF4" s="103"/>
      <c r="TG4" s="103"/>
      <c r="TH4" s="103"/>
      <c r="TI4" s="103"/>
      <c r="TJ4" s="103"/>
      <c r="TK4" s="103"/>
      <c r="TL4" s="103"/>
      <c r="TM4" s="103"/>
      <c r="TN4" s="103"/>
      <c r="TO4" s="103"/>
      <c r="TP4" s="103"/>
      <c r="TQ4" s="103"/>
      <c r="TR4" s="103"/>
      <c r="TS4" s="103"/>
      <c r="TT4" s="103"/>
      <c r="TU4" s="103"/>
      <c r="TV4" s="103"/>
      <c r="TW4" s="103"/>
      <c r="TX4" s="103"/>
      <c r="TY4" s="103"/>
      <c r="TZ4" s="103"/>
      <c r="UA4" s="103"/>
      <c r="UB4" s="103"/>
      <c r="UC4" s="103"/>
      <c r="UD4" s="103"/>
      <c r="UE4" s="103"/>
      <c r="UF4" s="103"/>
      <c r="UG4" s="103"/>
      <c r="UH4" s="103"/>
      <c r="UI4" s="103"/>
      <c r="UJ4" s="103"/>
      <c r="UK4" s="103"/>
      <c r="UL4" s="103"/>
      <c r="UM4" s="103"/>
      <c r="UN4" s="103"/>
      <c r="UO4" s="103"/>
      <c r="UP4" s="103"/>
      <c r="UQ4" s="103"/>
      <c r="UR4" s="103"/>
      <c r="US4" s="103"/>
      <c r="UT4" s="103"/>
      <c r="UU4" s="103"/>
      <c r="UV4" s="103"/>
      <c r="UW4" s="103"/>
      <c r="UX4" s="103"/>
      <c r="UY4" s="103"/>
      <c r="UZ4" s="103"/>
      <c r="VA4" s="103"/>
      <c r="VB4" s="103"/>
      <c r="VC4" s="103"/>
      <c r="VD4" s="103"/>
      <c r="VE4" s="103"/>
      <c r="VF4" s="103"/>
      <c r="VG4" s="103"/>
      <c r="VH4" s="103"/>
      <c r="VI4" s="103"/>
      <c r="VJ4" s="103"/>
      <c r="VK4" s="103"/>
      <c r="VL4" s="103"/>
      <c r="VM4" s="103"/>
      <c r="VN4" s="103"/>
      <c r="VO4" s="103"/>
      <c r="VP4" s="103"/>
      <c r="VQ4" s="103"/>
      <c r="VR4" s="103"/>
      <c r="VS4" s="103"/>
      <c r="VT4" s="103"/>
      <c r="VU4" s="103"/>
      <c r="VV4" s="103"/>
      <c r="VW4" s="103"/>
      <c r="VX4" s="103"/>
      <c r="VY4" s="103"/>
      <c r="VZ4" s="103"/>
      <c r="WA4" s="103"/>
      <c r="WB4" s="103"/>
      <c r="WC4" s="103"/>
      <c r="WD4" s="103"/>
      <c r="WE4" s="103"/>
      <c r="WF4" s="103"/>
      <c r="WG4" s="103"/>
      <c r="WH4" s="103"/>
      <c r="WI4" s="103"/>
      <c r="WJ4" s="103"/>
      <c r="WK4" s="103"/>
      <c r="WL4" s="103"/>
      <c r="WM4" s="103"/>
      <c r="WN4" s="103"/>
      <c r="WO4" s="103"/>
      <c r="WP4" s="103"/>
      <c r="WQ4" s="103"/>
      <c r="WR4" s="103"/>
      <c r="WS4" s="103"/>
      <c r="WT4" s="103"/>
      <c r="WU4" s="103"/>
      <c r="WV4" s="103"/>
      <c r="WW4" s="103"/>
      <c r="WX4" s="103"/>
      <c r="WY4" s="103"/>
      <c r="WZ4" s="103"/>
      <c r="XA4" s="103"/>
      <c r="XB4" s="103"/>
      <c r="XC4" s="103"/>
      <c r="XD4" s="103"/>
      <c r="XE4" s="103"/>
      <c r="XF4" s="103"/>
      <c r="XG4" s="103"/>
      <c r="XH4" s="103"/>
      <c r="XI4" s="103"/>
      <c r="XJ4" s="103"/>
      <c r="XK4" s="103"/>
      <c r="XL4" s="103"/>
      <c r="XM4" s="103"/>
      <c r="XN4" s="103"/>
      <c r="XO4" s="103"/>
      <c r="XP4" s="103"/>
      <c r="XQ4" s="103"/>
      <c r="XR4" s="103"/>
      <c r="XS4" s="103"/>
      <c r="XT4" s="103"/>
      <c r="XU4" s="103"/>
      <c r="XV4" s="103"/>
      <c r="XW4" s="103"/>
      <c r="XX4" s="103"/>
      <c r="XY4" s="103"/>
      <c r="XZ4" s="103"/>
      <c r="YA4" s="103"/>
      <c r="YB4" s="103"/>
      <c r="YC4" s="103"/>
      <c r="YD4" s="103"/>
      <c r="YE4" s="103"/>
      <c r="YF4" s="103"/>
      <c r="YG4" s="103"/>
      <c r="YH4" s="103"/>
      <c r="YI4" s="103"/>
      <c r="YJ4" s="103"/>
      <c r="YK4" s="103"/>
      <c r="YL4" s="103"/>
      <c r="YM4" s="103"/>
      <c r="YN4" s="103"/>
      <c r="YO4" s="103"/>
      <c r="YP4" s="103"/>
      <c r="YQ4" s="103"/>
      <c r="YR4" s="103"/>
      <c r="YS4" s="103"/>
      <c r="YT4" s="103"/>
      <c r="YU4" s="103"/>
      <c r="YV4" s="103"/>
      <c r="YW4" s="103"/>
      <c r="YX4" s="103"/>
      <c r="YY4" s="103"/>
      <c r="YZ4" s="103"/>
      <c r="ZA4" s="103"/>
      <c r="ZB4" s="103"/>
      <c r="ZC4" s="103"/>
      <c r="ZD4" s="103"/>
      <c r="ZE4" s="103"/>
      <c r="ZF4" s="103"/>
      <c r="ZG4" s="103"/>
      <c r="ZH4" s="103"/>
      <c r="ZI4" s="103"/>
      <c r="ZJ4" s="103"/>
      <c r="ZK4" s="103"/>
      <c r="ZL4" s="103"/>
      <c r="ZM4" s="103"/>
      <c r="ZN4" s="103"/>
      <c r="ZO4" s="103"/>
      <c r="ZP4" s="103"/>
      <c r="ZQ4" s="103"/>
      <c r="ZR4" s="103"/>
      <c r="ZS4" s="103"/>
      <c r="ZT4" s="103"/>
      <c r="ZU4" s="103"/>
      <c r="ZV4" s="103"/>
      <c r="ZW4" s="103"/>
      <c r="ZX4" s="103"/>
      <c r="ZY4" s="103"/>
      <c r="ZZ4" s="103"/>
      <c r="AAA4" s="103"/>
      <c r="AAB4" s="103"/>
      <c r="AAC4" s="103"/>
      <c r="AAD4" s="103"/>
      <c r="AAE4" s="103"/>
      <c r="AAF4" s="103"/>
      <c r="AAG4" s="103"/>
      <c r="AAH4" s="103"/>
      <c r="AAI4" s="103"/>
      <c r="AAJ4" s="103"/>
      <c r="AAK4" s="103"/>
      <c r="AAL4" s="103"/>
      <c r="AAM4" s="103"/>
      <c r="AAN4" s="103"/>
      <c r="AAO4" s="103"/>
      <c r="AAP4" s="103"/>
      <c r="AAQ4" s="103"/>
      <c r="AAR4" s="103"/>
      <c r="AAS4" s="103"/>
      <c r="AAT4" s="103"/>
      <c r="AAU4" s="103"/>
      <c r="AAV4" s="103"/>
      <c r="AAW4" s="103"/>
      <c r="AAX4" s="103"/>
      <c r="AAY4" s="103"/>
      <c r="AAZ4" s="103"/>
      <c r="ABA4" s="103"/>
      <c r="ABB4" s="103"/>
      <c r="ABC4" s="103"/>
      <c r="ABD4" s="103"/>
      <c r="ABE4" s="103"/>
      <c r="ABF4" s="103"/>
      <c r="ABG4" s="103"/>
      <c r="ABH4" s="103"/>
      <c r="ABI4" s="103"/>
      <c r="ABJ4" s="103"/>
      <c r="ABK4" s="103"/>
      <c r="ABL4" s="103"/>
      <c r="ABM4" s="103"/>
      <c r="ABN4" s="103"/>
      <c r="ABO4" s="103"/>
      <c r="ABP4" s="103"/>
      <c r="ABQ4" s="103"/>
      <c r="ABR4" s="103"/>
      <c r="ABS4" s="103"/>
      <c r="ABT4" s="103"/>
      <c r="ABU4" s="103"/>
      <c r="ABV4" s="103"/>
      <c r="ABW4" s="103"/>
      <c r="ABX4" s="103"/>
      <c r="ABY4" s="103"/>
      <c r="ABZ4" s="103"/>
      <c r="ACA4" s="103"/>
      <c r="ACB4" s="103"/>
      <c r="ACC4" s="103"/>
      <c r="ACD4" s="103"/>
      <c r="ACE4" s="103"/>
      <c r="ACF4" s="103"/>
      <c r="ACG4" s="103"/>
      <c r="ACH4" s="103"/>
      <c r="ACI4" s="103"/>
      <c r="ACJ4" s="103"/>
      <c r="ACK4" s="103"/>
      <c r="ACL4" s="103"/>
      <c r="ACM4" s="103"/>
      <c r="ACN4" s="103"/>
      <c r="ACO4" s="103"/>
      <c r="ACP4" s="103"/>
      <c r="ACQ4" s="103"/>
      <c r="ACR4" s="103"/>
      <c r="ACS4" s="103"/>
      <c r="ACT4" s="103"/>
      <c r="ACU4" s="103"/>
      <c r="ACV4" s="103"/>
      <c r="ACW4" s="103"/>
      <c r="ACX4" s="103"/>
      <c r="ACY4" s="103"/>
      <c r="ACZ4" s="103"/>
      <c r="ADA4" s="103"/>
      <c r="ADB4" s="103"/>
      <c r="ADC4" s="103"/>
      <c r="ADD4" s="103"/>
      <c r="ADE4" s="103"/>
      <c r="ADF4" s="103"/>
      <c r="ADG4" s="103"/>
      <c r="ADH4" s="103"/>
      <c r="ADI4" s="103"/>
      <c r="ADJ4" s="103"/>
      <c r="ADK4" s="103"/>
      <c r="ADL4" s="103"/>
      <c r="ADM4" s="103"/>
      <c r="ADN4" s="103"/>
      <c r="ADO4" s="103"/>
      <c r="ADP4" s="103"/>
      <c r="ADQ4" s="103"/>
      <c r="ADR4" s="103"/>
      <c r="ADS4" s="103"/>
      <c r="ADT4" s="103"/>
      <c r="ADU4" s="103"/>
      <c r="ADV4" s="103"/>
      <c r="ADW4" s="103"/>
      <c r="ADX4" s="103"/>
      <c r="ADY4" s="103"/>
      <c r="ADZ4" s="103"/>
      <c r="AEA4" s="103"/>
      <c r="AEB4" s="103"/>
      <c r="AEC4" s="103"/>
      <c r="AED4" s="103"/>
      <c r="AEE4" s="103"/>
      <c r="AEF4" s="103"/>
      <c r="AEG4" s="103"/>
      <c r="AEH4" s="103"/>
      <c r="AEI4" s="103"/>
      <c r="AEJ4" s="103"/>
      <c r="AEK4" s="103"/>
      <c r="AEL4" s="103"/>
      <c r="AEM4" s="103"/>
      <c r="AEN4" s="103"/>
      <c r="AEO4" s="103"/>
      <c r="AEP4" s="103"/>
      <c r="AEQ4" s="103"/>
      <c r="AER4" s="103"/>
      <c r="AES4" s="103"/>
      <c r="AET4" s="103"/>
      <c r="AEU4" s="103"/>
      <c r="AEV4" s="103"/>
      <c r="AEW4" s="103"/>
      <c r="AEX4" s="103"/>
      <c r="AEY4" s="103"/>
      <c r="AEZ4" s="103"/>
      <c r="AFA4" s="103"/>
      <c r="AFB4" s="103"/>
      <c r="AFC4" s="103"/>
      <c r="AFD4" s="103"/>
      <c r="AFE4" s="103"/>
      <c r="AFF4" s="103"/>
      <c r="AFG4" s="103"/>
      <c r="AFH4" s="103"/>
      <c r="AFI4" s="103"/>
      <c r="AFJ4" s="103"/>
      <c r="AFK4" s="103"/>
      <c r="AFL4" s="103"/>
      <c r="AFM4" s="103"/>
      <c r="AFN4" s="103"/>
      <c r="AFO4" s="103"/>
      <c r="AFP4" s="103"/>
      <c r="AFQ4" s="103"/>
      <c r="AFR4" s="103"/>
      <c r="AFS4" s="103"/>
      <c r="AFT4" s="103"/>
      <c r="AFU4" s="103"/>
      <c r="AFV4" s="103"/>
      <c r="AFW4" s="103"/>
      <c r="AFX4" s="103"/>
      <c r="AFY4" s="103"/>
      <c r="AFZ4" s="103"/>
      <c r="AGA4" s="103"/>
      <c r="AGB4" s="103"/>
      <c r="AGC4" s="103"/>
      <c r="AGD4" s="103"/>
      <c r="AGE4" s="103"/>
      <c r="AGF4" s="103"/>
      <c r="AGG4" s="103"/>
      <c r="AGH4" s="103"/>
      <c r="AGI4" s="103"/>
      <c r="AGJ4" s="103"/>
      <c r="AGK4" s="103"/>
      <c r="AGL4" s="103"/>
      <c r="AGM4" s="103"/>
      <c r="AGN4" s="103"/>
      <c r="AGO4" s="103"/>
      <c r="AGP4" s="103"/>
      <c r="AGQ4" s="103"/>
      <c r="AGR4" s="103"/>
      <c r="AGS4" s="103"/>
      <c r="AGT4" s="103"/>
      <c r="AGU4" s="103"/>
      <c r="AGV4" s="103"/>
      <c r="AGW4" s="103"/>
      <c r="AGX4" s="103"/>
      <c r="AGY4" s="103"/>
      <c r="AGZ4" s="103"/>
      <c r="AHA4" s="103"/>
      <c r="AHB4" s="103"/>
      <c r="AHC4" s="103"/>
      <c r="AHD4" s="103"/>
      <c r="AHE4" s="103"/>
      <c r="AHF4" s="103"/>
      <c r="AHG4" s="103"/>
      <c r="AHH4" s="103"/>
      <c r="AHI4" s="103"/>
      <c r="AHJ4" s="103"/>
      <c r="AHK4" s="103"/>
      <c r="AHL4" s="103"/>
      <c r="AHM4" s="103"/>
      <c r="AHN4" s="103"/>
      <c r="AHO4" s="103"/>
      <c r="AHP4" s="103"/>
      <c r="AHQ4" s="103"/>
      <c r="AHR4" s="103"/>
      <c r="AHS4" s="103"/>
      <c r="AHT4" s="103"/>
      <c r="AHU4" s="103"/>
      <c r="AHV4" s="103"/>
      <c r="AHW4" s="103"/>
      <c r="AHX4" s="103"/>
      <c r="AHY4" s="103"/>
      <c r="AHZ4" s="103"/>
      <c r="AIA4" s="103"/>
      <c r="AIB4" s="103"/>
      <c r="AIC4" s="103"/>
      <c r="AID4" s="103"/>
      <c r="AIE4" s="103"/>
      <c r="AIF4" s="103"/>
      <c r="AIG4" s="103"/>
      <c r="AIH4" s="103"/>
      <c r="AII4" s="103"/>
      <c r="AIJ4" s="103"/>
      <c r="AIK4" s="103"/>
      <c r="AIL4" s="103"/>
      <c r="AIM4" s="103"/>
      <c r="AIN4" s="103"/>
      <c r="AIO4" s="103"/>
      <c r="AIP4" s="103"/>
      <c r="AIQ4" s="103"/>
      <c r="AIR4" s="103"/>
      <c r="AIS4" s="103"/>
      <c r="AIT4" s="103"/>
      <c r="AIU4" s="103"/>
      <c r="AIV4" s="103"/>
      <c r="AIW4" s="103"/>
      <c r="AIX4" s="103"/>
      <c r="AIY4" s="103"/>
      <c r="AIZ4" s="103"/>
      <c r="AJA4" s="103"/>
      <c r="AJB4" s="103"/>
      <c r="AJC4" s="103"/>
      <c r="AJD4" s="103"/>
      <c r="AJE4" s="103"/>
      <c r="AJF4" s="103"/>
      <c r="AJG4" s="103"/>
      <c r="AJH4" s="103"/>
      <c r="AJI4" s="103"/>
      <c r="AJJ4" s="103"/>
      <c r="AJK4" s="103"/>
      <c r="AJL4" s="103"/>
      <c r="AJM4" s="103"/>
      <c r="AJN4" s="103"/>
      <c r="AJO4" s="103"/>
      <c r="AJP4" s="103"/>
      <c r="AJQ4" s="103"/>
      <c r="AJR4" s="103"/>
      <c r="AJS4" s="103"/>
      <c r="AJT4" s="103"/>
      <c r="AJU4" s="103"/>
      <c r="AJV4" s="103"/>
      <c r="AJW4" s="103"/>
      <c r="AJX4" s="103"/>
      <c r="AJY4" s="103"/>
      <c r="AJZ4" s="103"/>
      <c r="AKA4" s="103"/>
      <c r="AKB4" s="103"/>
      <c r="AKC4" s="103"/>
      <c r="AKD4" s="103"/>
      <c r="AKE4" s="103"/>
      <c r="AKF4" s="103"/>
      <c r="AKG4" s="103"/>
      <c r="AKH4" s="103"/>
      <c r="AKI4" s="103"/>
      <c r="AKJ4" s="103"/>
      <c r="AKK4" s="103"/>
      <c r="AKL4" s="103"/>
      <c r="AKM4" s="103"/>
      <c r="AKN4" s="103"/>
      <c r="AKO4" s="103"/>
      <c r="AKP4" s="103"/>
      <c r="AKQ4" s="103"/>
      <c r="AKR4" s="103"/>
      <c r="AKS4" s="103"/>
      <c r="AKT4" s="103"/>
      <c r="AKU4" s="103"/>
      <c r="AKV4" s="103"/>
      <c r="AKW4" s="103"/>
      <c r="AKX4" s="103"/>
      <c r="AKY4" s="103"/>
      <c r="AKZ4" s="103"/>
      <c r="ALA4" s="103"/>
      <c r="ALB4" s="103"/>
      <c r="ALC4" s="103"/>
      <c r="ALD4" s="103"/>
      <c r="ALE4" s="103"/>
      <c r="ALF4" s="103"/>
      <c r="ALG4" s="103"/>
      <c r="ALH4" s="103"/>
      <c r="ALI4" s="103"/>
      <c r="ALJ4" s="103"/>
      <c r="ALK4" s="103"/>
      <c r="ALL4" s="103"/>
      <c r="ALM4" s="103"/>
      <c r="ALN4" s="103"/>
      <c r="ALO4" s="103"/>
      <c r="ALP4" s="103"/>
      <c r="ALQ4" s="103"/>
      <c r="ALR4" s="103"/>
      <c r="ALS4" s="103"/>
      <c r="ALT4" s="103"/>
      <c r="ALU4" s="103"/>
      <c r="ALV4" s="103"/>
      <c r="ALW4" s="103"/>
      <c r="ALX4" s="103"/>
      <c r="ALY4" s="103"/>
      <c r="ALZ4" s="103"/>
      <c r="AMA4" s="103"/>
      <c r="AMB4" s="103"/>
      <c r="AMC4" s="103"/>
      <c r="AMD4" s="103"/>
      <c r="AME4" s="103"/>
      <c r="AMF4" s="103"/>
      <c r="AMG4" s="103"/>
      <c r="AMH4" s="103"/>
      <c r="AMI4" s="103"/>
      <c r="AMJ4" s="103"/>
      <c r="AMK4" s="103"/>
      <c r="AML4" s="103"/>
      <c r="AMM4" s="103"/>
      <c r="AMN4" s="103"/>
      <c r="AMO4" s="103"/>
      <c r="AMP4" s="103"/>
      <c r="AMQ4" s="103"/>
      <c r="AMR4" s="103"/>
      <c r="AMS4" s="103"/>
      <c r="AMT4" s="103"/>
      <c r="AMU4" s="103"/>
      <c r="AMV4" s="103"/>
      <c r="AMW4" s="103"/>
      <c r="AMX4" s="103"/>
      <c r="AMY4" s="103"/>
      <c r="AMZ4" s="103"/>
      <c r="ANA4" s="103"/>
      <c r="ANB4" s="103"/>
      <c r="ANC4" s="103"/>
      <c r="AND4" s="103"/>
      <c r="ANE4" s="103"/>
      <c r="ANF4" s="103"/>
      <c r="ANG4" s="103"/>
      <c r="ANH4" s="103"/>
      <c r="ANI4" s="103"/>
      <c r="ANJ4" s="103"/>
      <c r="ANK4" s="103"/>
      <c r="ANL4" s="103"/>
      <c r="ANM4" s="103"/>
      <c r="ANN4" s="103"/>
      <c r="ANO4" s="103"/>
      <c r="ANP4" s="103"/>
      <c r="ANQ4" s="103"/>
      <c r="ANR4" s="103"/>
      <c r="ANS4" s="103"/>
      <c r="ANT4" s="103"/>
      <c r="ANU4" s="103"/>
      <c r="ANV4" s="103"/>
      <c r="ANW4" s="103"/>
      <c r="ANX4" s="103"/>
      <c r="ANY4" s="103"/>
      <c r="ANZ4" s="103"/>
      <c r="AOA4" s="103"/>
      <c r="AOB4" s="103"/>
      <c r="AOC4" s="103"/>
      <c r="AOD4" s="103"/>
      <c r="AOE4" s="103"/>
      <c r="AOF4" s="103"/>
      <c r="AOG4" s="103"/>
      <c r="AOH4" s="103"/>
      <c r="AOI4" s="103"/>
      <c r="AOJ4" s="103"/>
      <c r="AOK4" s="103"/>
      <c r="AOL4" s="103"/>
      <c r="AOM4" s="103"/>
      <c r="AON4" s="103"/>
      <c r="AOO4" s="103"/>
      <c r="AOP4" s="103"/>
      <c r="AOQ4" s="103"/>
      <c r="AOR4" s="103"/>
      <c r="AOS4" s="103"/>
      <c r="AOT4" s="103"/>
      <c r="AOU4" s="103"/>
      <c r="AOV4" s="103"/>
      <c r="AOW4" s="103"/>
      <c r="AOX4" s="103"/>
      <c r="AOY4" s="103"/>
      <c r="AOZ4" s="103"/>
      <c r="APA4" s="103"/>
      <c r="APB4" s="103"/>
      <c r="APC4" s="103"/>
      <c r="APD4" s="103"/>
      <c r="APE4" s="103"/>
      <c r="APF4" s="103"/>
      <c r="APG4" s="103"/>
      <c r="APH4" s="103"/>
      <c r="API4" s="103"/>
      <c r="APJ4" s="103"/>
      <c r="APK4" s="103"/>
      <c r="APL4" s="103"/>
      <c r="APM4" s="103"/>
      <c r="APN4" s="103"/>
      <c r="APO4" s="103"/>
      <c r="APP4" s="103"/>
      <c r="APQ4" s="103"/>
      <c r="APR4" s="103"/>
      <c r="APS4" s="103"/>
      <c r="APT4" s="103"/>
      <c r="APU4" s="103"/>
      <c r="APV4" s="103"/>
      <c r="APW4" s="103"/>
      <c r="APX4" s="103"/>
      <c r="APY4" s="103"/>
      <c r="APZ4" s="103"/>
      <c r="AQA4" s="103"/>
      <c r="AQB4" s="103"/>
      <c r="AQC4" s="103"/>
      <c r="AQD4" s="103"/>
      <c r="AQE4" s="103"/>
      <c r="AQF4" s="103"/>
      <c r="AQG4" s="103"/>
      <c r="AQH4" s="103"/>
      <c r="AQI4" s="103"/>
      <c r="AQJ4" s="103"/>
      <c r="AQK4" s="103"/>
      <c r="AQL4" s="103"/>
      <c r="AQM4" s="103"/>
      <c r="AQN4" s="103"/>
      <c r="AQO4" s="103"/>
      <c r="AQP4" s="103"/>
      <c r="AQQ4" s="103"/>
      <c r="AQR4" s="103"/>
      <c r="AQS4" s="103"/>
      <c r="AQT4" s="103"/>
      <c r="AQU4" s="103"/>
      <c r="AQV4" s="103"/>
      <c r="AQW4" s="103"/>
      <c r="AQX4" s="103"/>
      <c r="AQY4" s="103"/>
      <c r="AQZ4" s="103"/>
      <c r="ARA4" s="103"/>
      <c r="ARB4" s="103"/>
      <c r="ARC4" s="103"/>
      <c r="ARD4" s="103"/>
      <c r="ARE4" s="103"/>
      <c r="ARF4" s="103"/>
      <c r="ARG4" s="103"/>
      <c r="ARH4" s="103"/>
      <c r="ARI4" s="103"/>
      <c r="ARJ4" s="103"/>
      <c r="ARK4" s="103"/>
      <c r="ARL4" s="103"/>
      <c r="ARM4" s="103"/>
      <c r="ARN4" s="103"/>
      <c r="ARO4" s="103"/>
      <c r="ARP4" s="103"/>
      <c r="ARQ4" s="103"/>
      <c r="ARR4" s="103"/>
      <c r="ARS4" s="103"/>
      <c r="ART4" s="103"/>
      <c r="ARU4" s="103"/>
      <c r="ARV4" s="103"/>
      <c r="ARW4" s="103"/>
      <c r="ARX4" s="103"/>
      <c r="ARY4" s="103"/>
      <c r="ARZ4" s="103"/>
      <c r="ASA4" s="103"/>
      <c r="ASB4" s="103"/>
      <c r="ASC4" s="103"/>
      <c r="ASD4" s="103"/>
      <c r="ASE4" s="103"/>
      <c r="ASF4" s="103"/>
      <c r="ASG4" s="103"/>
      <c r="ASH4" s="103"/>
      <c r="ASI4" s="103"/>
      <c r="ASJ4" s="103"/>
      <c r="ASK4" s="103"/>
      <c r="ASL4" s="103"/>
      <c r="ASM4" s="103"/>
      <c r="ASN4" s="103"/>
      <c r="ASO4" s="103"/>
      <c r="ASP4" s="103"/>
      <c r="ASQ4" s="103"/>
      <c r="ASR4" s="103"/>
      <c r="ASS4" s="103"/>
      <c r="AST4" s="103"/>
      <c r="ASU4" s="103"/>
      <c r="ASV4" s="103"/>
      <c r="ASW4" s="103"/>
      <c r="ASX4" s="103"/>
      <c r="ASY4" s="103"/>
      <c r="ASZ4" s="103"/>
      <c r="ATA4" s="103"/>
      <c r="ATB4" s="103"/>
      <c r="ATC4" s="103"/>
      <c r="ATD4" s="103"/>
      <c r="ATE4" s="103"/>
      <c r="ATF4" s="103"/>
      <c r="ATG4" s="103"/>
      <c r="ATH4" s="103"/>
      <c r="ATI4" s="103"/>
      <c r="ATJ4" s="103"/>
      <c r="ATK4" s="103"/>
      <c r="ATL4" s="103"/>
      <c r="ATM4" s="103"/>
      <c r="ATN4" s="103"/>
      <c r="ATO4" s="103"/>
      <c r="ATP4" s="103"/>
      <c r="ATQ4" s="103"/>
      <c r="ATR4" s="103"/>
      <c r="ATS4" s="103"/>
      <c r="ATT4" s="103"/>
      <c r="ATU4" s="103"/>
      <c r="ATV4" s="103"/>
      <c r="ATW4" s="103"/>
      <c r="ATX4" s="103"/>
      <c r="ATY4" s="103"/>
      <c r="ATZ4" s="103"/>
      <c r="AUA4" s="103"/>
      <c r="AUB4" s="103"/>
      <c r="AUC4" s="103"/>
      <c r="AUD4" s="103"/>
      <c r="AUE4" s="103"/>
      <c r="AUF4" s="103"/>
      <c r="AUG4" s="103"/>
      <c r="AUH4" s="103"/>
      <c r="AUI4" s="103"/>
      <c r="AUJ4" s="103"/>
      <c r="AUK4" s="103"/>
      <c r="AUL4" s="103"/>
      <c r="AUM4" s="103"/>
      <c r="AUN4" s="103"/>
      <c r="AUO4" s="103"/>
      <c r="AUP4" s="103"/>
      <c r="AUQ4" s="103"/>
      <c r="AUR4" s="103"/>
      <c r="AUS4" s="103"/>
      <c r="AUT4" s="103"/>
      <c r="AUU4" s="103"/>
      <c r="AUV4" s="103"/>
      <c r="AUW4" s="103"/>
      <c r="AUX4" s="103"/>
      <c r="AUY4" s="103"/>
      <c r="AUZ4" s="103"/>
      <c r="AVA4" s="103"/>
      <c r="AVB4" s="103"/>
      <c r="AVC4" s="103"/>
      <c r="AVD4" s="103"/>
      <c r="AVE4" s="103"/>
      <c r="AVF4" s="103"/>
      <c r="AVG4" s="103"/>
      <c r="AVH4" s="103"/>
      <c r="AVI4" s="103"/>
      <c r="AVJ4" s="103"/>
      <c r="AVK4" s="103"/>
      <c r="AVL4" s="103"/>
      <c r="AVM4" s="103"/>
      <c r="AVN4" s="103"/>
      <c r="AVO4" s="103"/>
      <c r="AVP4" s="103"/>
      <c r="AVQ4" s="103"/>
      <c r="AVR4" s="103"/>
      <c r="AVS4" s="103"/>
      <c r="AVT4" s="103"/>
      <c r="AVU4" s="103"/>
      <c r="AVV4" s="103"/>
      <c r="AVW4" s="103"/>
      <c r="AVX4" s="103"/>
      <c r="AVY4" s="103"/>
      <c r="AVZ4" s="103"/>
      <c r="AWA4" s="103"/>
      <c r="AWB4" s="103"/>
      <c r="AWC4" s="103"/>
      <c r="AWD4" s="103"/>
      <c r="AWE4" s="103"/>
      <c r="AWF4" s="103"/>
      <c r="AWG4" s="103"/>
      <c r="AWH4" s="103"/>
      <c r="AWI4" s="103"/>
      <c r="AWJ4" s="103"/>
      <c r="AWK4" s="103"/>
      <c r="AWL4" s="103"/>
      <c r="AWM4" s="103"/>
      <c r="AWN4" s="103"/>
      <c r="AWO4" s="103"/>
      <c r="AWP4" s="103"/>
      <c r="AWQ4" s="103"/>
      <c r="AWR4" s="103"/>
      <c r="AWS4" s="103"/>
      <c r="AWT4" s="103"/>
      <c r="AWU4" s="103"/>
      <c r="AWV4" s="103"/>
      <c r="AWW4" s="103"/>
      <c r="AWX4" s="103"/>
      <c r="AWY4" s="103"/>
      <c r="AWZ4" s="103"/>
      <c r="AXA4" s="103"/>
      <c r="AXB4" s="103"/>
      <c r="AXC4" s="103"/>
      <c r="AXD4" s="103"/>
      <c r="AXE4" s="103"/>
      <c r="AXF4" s="103"/>
      <c r="AXG4" s="103"/>
      <c r="AXH4" s="103"/>
      <c r="AXI4" s="103"/>
      <c r="AXJ4" s="103"/>
      <c r="AXK4" s="103"/>
      <c r="AXL4" s="103"/>
      <c r="AXM4" s="103"/>
      <c r="AXN4" s="103"/>
      <c r="AXO4" s="103"/>
      <c r="AXP4" s="103"/>
      <c r="AXQ4" s="103"/>
      <c r="AXR4" s="103"/>
      <c r="AXS4" s="103"/>
      <c r="AXT4" s="103"/>
      <c r="AXU4" s="103"/>
      <c r="AXV4" s="103"/>
      <c r="AXW4" s="103"/>
      <c r="AXX4" s="103"/>
      <c r="AXY4" s="103"/>
      <c r="AXZ4" s="103"/>
      <c r="AYA4" s="103"/>
      <c r="AYB4" s="103"/>
      <c r="AYC4" s="103"/>
      <c r="AYD4" s="103"/>
      <c r="AYE4" s="103"/>
      <c r="AYF4" s="103"/>
      <c r="AYG4" s="103"/>
      <c r="AYH4" s="103"/>
      <c r="AYI4" s="103"/>
      <c r="AYJ4" s="103"/>
      <c r="AYK4" s="103"/>
      <c r="AYL4" s="103"/>
      <c r="AYM4" s="103"/>
      <c r="AYN4" s="103"/>
      <c r="AYO4" s="103"/>
      <c r="AYP4" s="103"/>
      <c r="AYQ4" s="103"/>
      <c r="AYR4" s="103"/>
      <c r="AYS4" s="103"/>
      <c r="AYT4" s="103"/>
      <c r="AYU4" s="103"/>
      <c r="AYV4" s="103"/>
      <c r="AYW4" s="103"/>
      <c r="AYX4" s="103"/>
      <c r="AYY4" s="103"/>
      <c r="AYZ4" s="103"/>
      <c r="AZA4" s="103"/>
      <c r="AZB4" s="103"/>
      <c r="AZC4" s="103"/>
      <c r="AZD4" s="103"/>
      <c r="AZE4" s="103"/>
      <c r="AZF4" s="103"/>
      <c r="AZG4" s="103"/>
      <c r="AZH4" s="103"/>
      <c r="AZI4" s="103"/>
      <c r="AZJ4" s="103"/>
      <c r="AZK4" s="103"/>
      <c r="AZL4" s="103"/>
      <c r="AZM4" s="103"/>
      <c r="AZN4" s="103"/>
      <c r="AZO4" s="103"/>
      <c r="AZP4" s="103"/>
      <c r="AZQ4" s="103"/>
      <c r="AZR4" s="103"/>
      <c r="AZS4" s="103"/>
      <c r="AZT4" s="103"/>
      <c r="AZU4" s="103"/>
      <c r="AZV4" s="103"/>
      <c r="AZW4" s="103"/>
      <c r="AZX4" s="103"/>
      <c r="AZY4" s="103"/>
      <c r="AZZ4" s="103"/>
      <c r="BAA4" s="103"/>
      <c r="BAB4" s="103"/>
      <c r="BAC4" s="103"/>
      <c r="BAD4" s="103"/>
      <c r="BAE4" s="103"/>
      <c r="BAF4" s="103"/>
      <c r="BAG4" s="103"/>
      <c r="BAH4" s="103"/>
      <c r="BAI4" s="103"/>
      <c r="BAJ4" s="103"/>
      <c r="BAK4" s="103"/>
      <c r="BAL4" s="103"/>
      <c r="BAM4" s="103"/>
      <c r="BAN4" s="103"/>
      <c r="BAO4" s="103"/>
      <c r="BAP4" s="103"/>
      <c r="BAQ4" s="103"/>
      <c r="BAR4" s="103"/>
      <c r="BAS4" s="103"/>
      <c r="BAT4" s="103"/>
      <c r="BAU4" s="103"/>
      <c r="BAV4" s="103"/>
      <c r="BAW4" s="103"/>
      <c r="BAX4" s="103"/>
      <c r="BAY4" s="103"/>
      <c r="BAZ4" s="103"/>
      <c r="BBA4" s="103"/>
      <c r="BBB4" s="103"/>
      <c r="BBC4" s="103"/>
      <c r="BBD4" s="103"/>
      <c r="BBE4" s="103"/>
      <c r="BBF4" s="103"/>
      <c r="BBG4" s="103"/>
      <c r="BBH4" s="103"/>
      <c r="BBI4" s="103"/>
      <c r="BBJ4" s="103"/>
      <c r="BBK4" s="103"/>
      <c r="BBL4" s="103"/>
      <c r="BBM4" s="103"/>
      <c r="BBN4" s="103"/>
      <c r="BBO4" s="103"/>
      <c r="BBP4" s="103"/>
      <c r="BBQ4" s="103"/>
      <c r="BBR4" s="103"/>
      <c r="BBS4" s="103"/>
      <c r="BBT4" s="103"/>
      <c r="BBU4" s="103"/>
      <c r="BBV4" s="103"/>
      <c r="BBW4" s="103"/>
      <c r="BBX4" s="103"/>
      <c r="BBY4" s="103"/>
      <c r="BBZ4" s="103"/>
      <c r="BCA4" s="103"/>
      <c r="BCB4" s="103"/>
      <c r="BCC4" s="103"/>
      <c r="BCD4" s="103"/>
      <c r="BCE4" s="103"/>
      <c r="BCF4" s="103"/>
      <c r="BCG4" s="103"/>
      <c r="BCH4" s="103"/>
      <c r="BCI4" s="103"/>
      <c r="BCJ4" s="103"/>
      <c r="BCK4" s="103"/>
      <c r="BCL4" s="103"/>
      <c r="BCM4" s="103"/>
      <c r="BCN4" s="103"/>
      <c r="BCO4" s="103"/>
      <c r="BCP4" s="103"/>
      <c r="BCQ4" s="103"/>
      <c r="BCR4" s="103"/>
      <c r="BCS4" s="103"/>
      <c r="BCT4" s="103"/>
      <c r="BCU4" s="103"/>
      <c r="BCV4" s="103"/>
      <c r="BCW4" s="103"/>
      <c r="BCX4" s="103"/>
      <c r="BCY4" s="103"/>
      <c r="BCZ4" s="103"/>
      <c r="BDA4" s="103"/>
      <c r="BDB4" s="103"/>
      <c r="BDC4" s="103"/>
      <c r="BDD4" s="103"/>
      <c r="BDE4" s="103"/>
      <c r="BDF4" s="103"/>
      <c r="BDG4" s="103"/>
      <c r="BDH4" s="103"/>
      <c r="BDI4" s="103"/>
      <c r="BDJ4" s="103"/>
      <c r="BDK4" s="103"/>
      <c r="BDL4" s="103"/>
      <c r="BDM4" s="103"/>
      <c r="BDN4" s="103"/>
      <c r="BDO4" s="103"/>
      <c r="BDP4" s="103"/>
      <c r="BDQ4" s="103"/>
      <c r="BDR4" s="103"/>
      <c r="BDS4" s="103"/>
      <c r="BDT4" s="103"/>
      <c r="BDU4" s="103"/>
      <c r="BDV4" s="103"/>
      <c r="BDW4" s="103"/>
      <c r="BDX4" s="103"/>
      <c r="BDY4" s="103"/>
      <c r="BDZ4" s="103"/>
      <c r="BEA4" s="103"/>
      <c r="BEB4" s="103"/>
      <c r="BEC4" s="103"/>
      <c r="BED4" s="103"/>
      <c r="BEE4" s="103"/>
      <c r="BEF4" s="103"/>
      <c r="BEG4" s="103"/>
      <c r="BEH4" s="103"/>
      <c r="BEI4" s="103"/>
      <c r="BEJ4" s="103"/>
      <c r="BEK4" s="103"/>
      <c r="BEL4" s="103"/>
      <c r="BEM4" s="103"/>
      <c r="BEN4" s="103"/>
      <c r="BEO4" s="103"/>
      <c r="BEP4" s="103"/>
      <c r="BEQ4" s="103"/>
      <c r="BER4" s="103"/>
      <c r="BES4" s="103"/>
      <c r="BET4" s="103"/>
      <c r="BEU4" s="103"/>
      <c r="BEV4" s="103"/>
      <c r="BEW4" s="103"/>
      <c r="BEX4" s="103"/>
      <c r="BEY4" s="103"/>
      <c r="BEZ4" s="103"/>
      <c r="BFA4" s="103"/>
      <c r="BFB4" s="103"/>
      <c r="BFC4" s="103"/>
      <c r="BFD4" s="103"/>
      <c r="BFE4" s="103"/>
      <c r="BFF4" s="103"/>
      <c r="BFG4" s="103"/>
      <c r="BFH4" s="103"/>
      <c r="BFI4" s="103"/>
      <c r="BFJ4" s="103"/>
      <c r="BFK4" s="103"/>
      <c r="BFL4" s="103"/>
      <c r="BFM4" s="103"/>
      <c r="BFN4" s="103"/>
      <c r="BFO4" s="103"/>
      <c r="BFP4" s="103"/>
      <c r="BFQ4" s="103"/>
      <c r="BFR4" s="103"/>
      <c r="BFS4" s="103"/>
      <c r="BFT4" s="103"/>
      <c r="BFU4" s="103"/>
      <c r="BFV4" s="103"/>
      <c r="BFW4" s="103"/>
      <c r="BFX4" s="103"/>
      <c r="BFY4" s="103"/>
      <c r="BFZ4" s="103"/>
      <c r="BGA4" s="103"/>
      <c r="BGB4" s="103"/>
      <c r="BGC4" s="103"/>
      <c r="BGD4" s="103"/>
      <c r="BGE4" s="103"/>
      <c r="BGF4" s="103"/>
      <c r="BGG4" s="103"/>
      <c r="BGH4" s="103"/>
      <c r="BGI4" s="103"/>
      <c r="BGJ4" s="103"/>
      <c r="BGK4" s="103"/>
      <c r="BGL4" s="103"/>
      <c r="BGM4" s="103"/>
      <c r="BGN4" s="103"/>
      <c r="BGO4" s="103"/>
      <c r="BGP4" s="103"/>
      <c r="BGQ4" s="103"/>
      <c r="BGR4" s="103"/>
      <c r="BGS4" s="103"/>
      <c r="BGT4" s="103"/>
      <c r="BGU4" s="103"/>
      <c r="BGV4" s="103"/>
      <c r="BGW4" s="103"/>
      <c r="BGX4" s="103"/>
      <c r="BGY4" s="103"/>
      <c r="BGZ4" s="103"/>
      <c r="BHA4" s="103"/>
      <c r="BHB4" s="103"/>
      <c r="BHC4" s="103"/>
      <c r="BHD4" s="103"/>
      <c r="BHE4" s="103"/>
      <c r="BHF4" s="103"/>
      <c r="BHG4" s="103"/>
      <c r="BHH4" s="103"/>
      <c r="BHI4" s="103"/>
      <c r="BHJ4" s="103"/>
      <c r="BHK4" s="103"/>
      <c r="BHL4" s="103"/>
      <c r="BHM4" s="103"/>
      <c r="BHN4" s="103"/>
      <c r="BHO4" s="103"/>
      <c r="BHP4" s="103"/>
      <c r="BHQ4" s="103"/>
      <c r="BHR4" s="103"/>
      <c r="BHS4" s="103"/>
      <c r="BHT4" s="103"/>
      <c r="BHU4" s="103"/>
      <c r="BHV4" s="103"/>
      <c r="BHW4" s="103"/>
      <c r="BHX4" s="103"/>
      <c r="BHY4" s="103"/>
      <c r="BHZ4" s="103"/>
      <c r="BIA4" s="103"/>
      <c r="BIB4" s="103"/>
      <c r="BIC4" s="103"/>
      <c r="BID4" s="103"/>
      <c r="BIE4" s="103"/>
      <c r="BIF4" s="103"/>
      <c r="BIG4" s="103"/>
      <c r="BIH4" s="103"/>
      <c r="BII4" s="103"/>
      <c r="BIJ4" s="103"/>
      <c r="BIK4" s="103"/>
      <c r="BIL4" s="103"/>
      <c r="BIM4" s="103"/>
      <c r="BIN4" s="103"/>
      <c r="BIO4" s="103"/>
      <c r="BIP4" s="103"/>
      <c r="BIQ4" s="103"/>
      <c r="BIR4" s="103"/>
      <c r="BIS4" s="103"/>
      <c r="BIT4" s="103"/>
      <c r="BIU4" s="103"/>
      <c r="BIV4" s="103"/>
      <c r="BIW4" s="103"/>
      <c r="BIX4" s="103"/>
      <c r="BIY4" s="103"/>
      <c r="BIZ4" s="103"/>
      <c r="BJA4" s="103"/>
      <c r="BJB4" s="103"/>
      <c r="BJC4" s="103"/>
      <c r="BJD4" s="103"/>
      <c r="BJE4" s="103"/>
      <c r="BJF4" s="103"/>
      <c r="BJG4" s="103"/>
      <c r="BJH4" s="103"/>
      <c r="BJI4" s="103"/>
      <c r="BJJ4" s="103"/>
      <c r="BJK4" s="103"/>
      <c r="BJL4" s="103"/>
      <c r="BJM4" s="103"/>
      <c r="BJN4" s="103"/>
      <c r="BJO4" s="103"/>
      <c r="BJP4" s="103"/>
      <c r="BJQ4" s="103"/>
      <c r="BJR4" s="103"/>
      <c r="BJS4" s="103"/>
      <c r="BJT4" s="103"/>
      <c r="BJU4" s="103"/>
      <c r="BJV4" s="103"/>
      <c r="BJW4" s="103"/>
      <c r="BJX4" s="103"/>
      <c r="BJY4" s="103"/>
      <c r="BJZ4" s="103"/>
      <c r="BKA4" s="103"/>
      <c r="BKB4" s="103"/>
      <c r="BKC4" s="103"/>
      <c r="BKD4" s="103"/>
      <c r="BKE4" s="103"/>
      <c r="BKF4" s="103"/>
      <c r="BKG4" s="103"/>
      <c r="BKH4" s="103"/>
      <c r="BKI4" s="103"/>
      <c r="BKJ4" s="103"/>
      <c r="BKK4" s="103"/>
      <c r="BKL4" s="103"/>
      <c r="BKM4" s="103"/>
      <c r="BKN4" s="103"/>
      <c r="BKO4" s="103"/>
      <c r="BKP4" s="103"/>
      <c r="BKQ4" s="103"/>
      <c r="BKR4" s="103"/>
      <c r="BKS4" s="103"/>
      <c r="BKT4" s="103"/>
      <c r="BKU4" s="103"/>
      <c r="BKV4" s="103"/>
      <c r="BKW4" s="103"/>
      <c r="BKX4" s="103"/>
      <c r="BKY4" s="103"/>
      <c r="BKZ4" s="103"/>
      <c r="BLA4" s="103"/>
      <c r="BLB4" s="103"/>
      <c r="BLC4" s="103"/>
      <c r="BLD4" s="103"/>
      <c r="BLE4" s="103"/>
      <c r="BLF4" s="103"/>
      <c r="BLG4" s="103"/>
      <c r="BLH4" s="103"/>
      <c r="BLI4" s="103"/>
      <c r="BLJ4" s="103"/>
      <c r="BLK4" s="103"/>
      <c r="BLL4" s="103"/>
      <c r="BLM4" s="103"/>
      <c r="BLN4" s="103"/>
      <c r="BLO4" s="103"/>
      <c r="BLP4" s="103"/>
      <c r="BLQ4" s="103"/>
      <c r="BLR4" s="103"/>
      <c r="BLS4" s="103"/>
      <c r="BLT4" s="103"/>
      <c r="BLU4" s="103"/>
      <c r="BLV4" s="103"/>
      <c r="BLW4" s="103"/>
      <c r="BLX4" s="103"/>
      <c r="BLY4" s="103"/>
      <c r="BLZ4" s="103"/>
      <c r="BMA4" s="103"/>
      <c r="BMB4" s="103"/>
      <c r="BMC4" s="103"/>
      <c r="BMD4" s="103"/>
      <c r="BME4" s="103"/>
      <c r="BMF4" s="103"/>
      <c r="BMG4" s="103"/>
      <c r="BMH4" s="103"/>
      <c r="BMI4" s="103"/>
      <c r="BMJ4" s="103"/>
      <c r="BMK4" s="103"/>
      <c r="BML4" s="103"/>
      <c r="BMM4" s="103"/>
      <c r="BMN4" s="103"/>
      <c r="BMO4" s="103"/>
      <c r="BMP4" s="103"/>
      <c r="BMQ4" s="103"/>
      <c r="BMR4" s="103"/>
      <c r="BMS4" s="103"/>
      <c r="BMT4" s="103"/>
      <c r="BMU4" s="103"/>
      <c r="BMV4" s="103"/>
      <c r="BMW4" s="103"/>
      <c r="BMX4" s="103"/>
      <c r="BMY4" s="103"/>
      <c r="BMZ4" s="103"/>
      <c r="BNA4" s="103"/>
      <c r="BNB4" s="103"/>
      <c r="BNC4" s="103"/>
      <c r="BND4" s="103"/>
      <c r="BNE4" s="103"/>
      <c r="BNF4" s="103"/>
      <c r="BNG4" s="103"/>
      <c r="BNH4" s="103"/>
      <c r="BNI4" s="103"/>
      <c r="BNJ4" s="103"/>
      <c r="BNK4" s="103"/>
      <c r="BNL4" s="103"/>
      <c r="BNM4" s="103"/>
      <c r="BNN4" s="103"/>
      <c r="BNO4" s="103"/>
      <c r="BNP4" s="103"/>
      <c r="BNQ4" s="103"/>
      <c r="BNR4" s="103"/>
      <c r="BNS4" s="103"/>
      <c r="BNT4" s="103"/>
      <c r="BNU4" s="103"/>
      <c r="BNV4" s="103"/>
      <c r="BNW4" s="103"/>
      <c r="BNX4" s="103"/>
      <c r="BNY4" s="103"/>
      <c r="BNZ4" s="103"/>
      <c r="BOA4" s="103"/>
      <c r="BOB4" s="103"/>
      <c r="BOC4" s="103"/>
      <c r="BOD4" s="103"/>
      <c r="BOE4" s="103"/>
      <c r="BOF4" s="103"/>
      <c r="BOG4" s="103"/>
      <c r="BOH4" s="103"/>
      <c r="BOI4" s="103"/>
      <c r="BOJ4" s="103"/>
      <c r="BOK4" s="103"/>
      <c r="BOL4" s="103"/>
      <c r="BOM4" s="103"/>
      <c r="BON4" s="103"/>
      <c r="BOO4" s="103"/>
      <c r="BOP4" s="103"/>
      <c r="BOQ4" s="103"/>
      <c r="BOR4" s="103"/>
      <c r="BOS4" s="103"/>
      <c r="BOT4" s="103"/>
      <c r="BOU4" s="103"/>
      <c r="BOV4" s="103"/>
      <c r="BOW4" s="103"/>
      <c r="BOX4" s="103"/>
      <c r="BOY4" s="103"/>
      <c r="BOZ4" s="103"/>
      <c r="BPA4" s="103"/>
      <c r="BPB4" s="103"/>
      <c r="BPC4" s="103"/>
      <c r="BPD4" s="103"/>
      <c r="BPE4" s="103"/>
      <c r="BPF4" s="103"/>
      <c r="BPG4" s="103"/>
      <c r="BPH4" s="103"/>
      <c r="BPI4" s="103"/>
      <c r="BPJ4" s="103"/>
      <c r="BPK4" s="103"/>
      <c r="BPL4" s="103"/>
      <c r="BPM4" s="103"/>
      <c r="BPN4" s="103"/>
      <c r="BPO4" s="103"/>
      <c r="BPP4" s="103"/>
      <c r="BPQ4" s="103"/>
      <c r="BPR4" s="103"/>
      <c r="BPS4" s="103"/>
      <c r="BPT4" s="103"/>
      <c r="BPU4" s="103"/>
      <c r="BPV4" s="103"/>
      <c r="BPW4" s="103"/>
      <c r="BPX4" s="103"/>
      <c r="BPY4" s="103"/>
      <c r="BPZ4" s="103"/>
      <c r="BQA4" s="103"/>
      <c r="BQB4" s="103"/>
      <c r="BQC4" s="103"/>
      <c r="BQD4" s="103"/>
      <c r="BQE4" s="103"/>
      <c r="BQF4" s="103"/>
      <c r="BQG4" s="103"/>
      <c r="BQH4" s="103"/>
      <c r="BQI4" s="103"/>
      <c r="BQJ4" s="103"/>
      <c r="BQK4" s="103"/>
      <c r="BQL4" s="103"/>
      <c r="BQM4" s="103"/>
      <c r="BQN4" s="103"/>
      <c r="BQO4" s="103"/>
      <c r="BQP4" s="103"/>
      <c r="BQQ4" s="103"/>
      <c r="BQR4" s="103"/>
      <c r="BQS4" s="103"/>
      <c r="BQT4" s="103"/>
      <c r="BQU4" s="103"/>
      <c r="BQV4" s="103"/>
      <c r="BQW4" s="103"/>
      <c r="BQX4" s="103"/>
      <c r="BQY4" s="103"/>
      <c r="BQZ4" s="103"/>
      <c r="BRA4" s="103"/>
      <c r="BRB4" s="103"/>
      <c r="BRC4" s="103"/>
      <c r="BRD4" s="103"/>
      <c r="BRE4" s="103"/>
      <c r="BRF4" s="103"/>
      <c r="BRG4" s="103"/>
      <c r="BRH4" s="103"/>
      <c r="BRI4" s="103"/>
      <c r="BRJ4" s="103"/>
      <c r="BRK4" s="103"/>
      <c r="BRL4" s="103"/>
      <c r="BRM4" s="103"/>
      <c r="BRN4" s="103"/>
      <c r="BRO4" s="103"/>
      <c r="BRP4" s="103"/>
      <c r="BRQ4" s="103"/>
      <c r="BRR4" s="103"/>
      <c r="BRS4" s="103"/>
      <c r="BRT4" s="103"/>
      <c r="BRU4" s="103"/>
      <c r="BRV4" s="103"/>
      <c r="BRW4" s="103"/>
      <c r="BRX4" s="103"/>
      <c r="BRY4" s="103"/>
      <c r="BRZ4" s="103"/>
      <c r="BSA4" s="103"/>
      <c r="BSB4" s="103"/>
      <c r="BSC4" s="103"/>
      <c r="BSD4" s="103"/>
      <c r="BSE4" s="103"/>
      <c r="BSF4" s="103"/>
      <c r="BSG4" s="103"/>
      <c r="BSH4" s="103"/>
      <c r="BSI4" s="103"/>
      <c r="BSJ4" s="103"/>
      <c r="BSK4" s="103"/>
      <c r="BSL4" s="103"/>
      <c r="BSM4" s="103"/>
      <c r="BSN4" s="103"/>
      <c r="BSO4" s="103"/>
      <c r="BSP4" s="103"/>
      <c r="BSQ4" s="103"/>
      <c r="BSR4" s="103"/>
      <c r="BSS4" s="103"/>
      <c r="BST4" s="103"/>
      <c r="BSU4" s="103"/>
      <c r="BSV4" s="103"/>
      <c r="BSW4" s="103"/>
      <c r="BSX4" s="103"/>
      <c r="BSY4" s="103"/>
      <c r="BSZ4" s="103"/>
      <c r="BTA4" s="103"/>
      <c r="BTB4" s="103"/>
      <c r="BTC4" s="103"/>
      <c r="BTD4" s="103"/>
      <c r="BTE4" s="103"/>
      <c r="BTF4" s="103"/>
      <c r="BTG4" s="103"/>
      <c r="BTH4" s="103"/>
      <c r="BTI4" s="103"/>
      <c r="BTJ4" s="103"/>
      <c r="BTK4" s="103"/>
      <c r="BTL4" s="103"/>
      <c r="BTM4" s="103"/>
      <c r="BTN4" s="103"/>
      <c r="BTO4" s="103"/>
      <c r="BTP4" s="103"/>
      <c r="BTQ4" s="103"/>
      <c r="BTR4" s="103"/>
      <c r="BTS4" s="103"/>
      <c r="BTT4" s="103"/>
      <c r="BTU4" s="103"/>
      <c r="BTV4" s="103"/>
      <c r="BTW4" s="103"/>
      <c r="BTX4" s="103"/>
      <c r="BTY4" s="103"/>
      <c r="BTZ4" s="103"/>
      <c r="BUA4" s="103"/>
      <c r="BUB4" s="103"/>
      <c r="BUC4" s="103"/>
      <c r="BUD4" s="103"/>
      <c r="BUE4" s="103"/>
      <c r="BUF4" s="103"/>
      <c r="BUG4" s="103"/>
      <c r="BUH4" s="103"/>
      <c r="BUI4" s="103"/>
      <c r="BUJ4" s="103"/>
      <c r="BUK4" s="103"/>
      <c r="BUL4" s="103"/>
      <c r="BUM4" s="103"/>
      <c r="BUN4" s="103"/>
      <c r="BUO4" s="103"/>
      <c r="BUP4" s="103"/>
      <c r="BUQ4" s="103"/>
      <c r="BUR4" s="103"/>
      <c r="BUS4" s="103"/>
      <c r="BUT4" s="103"/>
      <c r="BUU4" s="103"/>
      <c r="BUV4" s="103"/>
      <c r="BUW4" s="103"/>
      <c r="BUX4" s="103"/>
      <c r="BUY4" s="103"/>
      <c r="BUZ4" s="103"/>
      <c r="BVA4" s="103"/>
      <c r="BVB4" s="103"/>
      <c r="BVC4" s="103"/>
      <c r="BVD4" s="103"/>
      <c r="BVE4" s="103"/>
      <c r="BVF4" s="103"/>
      <c r="BVG4" s="103"/>
      <c r="BVH4" s="103"/>
      <c r="BVI4" s="103"/>
      <c r="BVJ4" s="103"/>
      <c r="BVK4" s="103"/>
      <c r="BVL4" s="103"/>
      <c r="BVM4" s="103"/>
      <c r="BVN4" s="103"/>
      <c r="BVO4" s="103"/>
      <c r="BVP4" s="103"/>
      <c r="BVQ4" s="103"/>
      <c r="BVR4" s="103"/>
      <c r="BVS4" s="103"/>
      <c r="BVT4" s="103"/>
      <c r="BVU4" s="103"/>
      <c r="BVV4" s="103"/>
      <c r="BVW4" s="103"/>
      <c r="BVX4" s="103"/>
      <c r="BVY4" s="103"/>
      <c r="BVZ4" s="103"/>
      <c r="BWA4" s="103"/>
      <c r="BWB4" s="103"/>
      <c r="BWC4" s="103"/>
      <c r="BWD4" s="103"/>
      <c r="BWE4" s="103"/>
      <c r="BWF4" s="103"/>
      <c r="BWG4" s="103"/>
      <c r="BWH4" s="103"/>
      <c r="BWI4" s="103"/>
      <c r="BWJ4" s="103"/>
      <c r="BWK4" s="103"/>
      <c r="BWL4" s="103"/>
      <c r="BWM4" s="103"/>
      <c r="BWN4" s="103"/>
      <c r="BWO4" s="103"/>
      <c r="BWP4" s="103"/>
      <c r="BWQ4" s="103"/>
      <c r="BWR4" s="103"/>
      <c r="BWS4" s="103"/>
      <c r="BWT4" s="103"/>
      <c r="BWU4" s="103"/>
      <c r="BWV4" s="103"/>
      <c r="BWW4" s="103"/>
      <c r="BWX4" s="103"/>
      <c r="BWY4" s="103"/>
      <c r="BWZ4" s="103"/>
      <c r="BXA4" s="103"/>
      <c r="BXB4" s="103"/>
      <c r="BXC4" s="103"/>
      <c r="BXD4" s="103"/>
      <c r="BXE4" s="103"/>
      <c r="BXF4" s="103"/>
      <c r="BXG4" s="103"/>
      <c r="BXH4" s="103"/>
      <c r="BXI4" s="103"/>
      <c r="BXJ4" s="103"/>
      <c r="BXK4" s="103"/>
      <c r="BXL4" s="103"/>
      <c r="BXM4" s="103"/>
      <c r="BXN4" s="103"/>
      <c r="BXO4" s="103"/>
      <c r="BXP4" s="103"/>
      <c r="BXQ4" s="103"/>
      <c r="BXR4" s="103"/>
      <c r="BXS4" s="103"/>
      <c r="BXT4" s="103"/>
      <c r="BXU4" s="103"/>
      <c r="BXV4" s="103"/>
      <c r="BXW4" s="103"/>
      <c r="BXX4" s="103"/>
      <c r="BXY4" s="103"/>
      <c r="BXZ4" s="103"/>
      <c r="BYA4" s="103"/>
      <c r="BYB4" s="103"/>
      <c r="BYC4" s="103"/>
      <c r="BYD4" s="103"/>
      <c r="BYE4" s="103"/>
      <c r="BYF4" s="103"/>
      <c r="BYG4" s="103"/>
      <c r="BYH4" s="103"/>
      <c r="BYI4" s="103"/>
      <c r="BYJ4" s="103"/>
      <c r="BYK4" s="103"/>
      <c r="BYL4" s="103"/>
      <c r="BYM4" s="103"/>
      <c r="BYN4" s="103"/>
      <c r="BYO4" s="103"/>
      <c r="BYP4" s="103"/>
      <c r="BYQ4" s="103"/>
      <c r="BYR4" s="103"/>
      <c r="BYS4" s="103"/>
      <c r="BYT4" s="103"/>
      <c r="BYU4" s="103"/>
      <c r="BYV4" s="103"/>
      <c r="BYW4" s="103"/>
      <c r="BYX4" s="103"/>
      <c r="BYY4" s="103"/>
      <c r="BYZ4" s="103"/>
      <c r="BZA4" s="103"/>
      <c r="BZB4" s="103"/>
      <c r="BZC4" s="103"/>
      <c r="BZD4" s="103"/>
      <c r="BZE4" s="103"/>
      <c r="BZF4" s="103"/>
      <c r="BZG4" s="103"/>
      <c r="BZH4" s="103"/>
      <c r="BZI4" s="103"/>
      <c r="BZJ4" s="103"/>
      <c r="BZK4" s="103"/>
      <c r="BZL4" s="103"/>
      <c r="BZM4" s="103"/>
      <c r="BZN4" s="103"/>
      <c r="BZO4" s="103"/>
      <c r="BZP4" s="103"/>
      <c r="BZQ4" s="103"/>
      <c r="BZR4" s="103"/>
      <c r="BZS4" s="103"/>
      <c r="BZT4" s="103"/>
      <c r="BZU4" s="103"/>
      <c r="BZV4" s="103"/>
      <c r="BZW4" s="103"/>
      <c r="BZX4" s="103"/>
      <c r="BZY4" s="103"/>
      <c r="BZZ4" s="103"/>
      <c r="CAA4" s="103"/>
      <c r="CAB4" s="103"/>
      <c r="CAC4" s="103"/>
      <c r="CAD4" s="103"/>
      <c r="CAE4" s="103"/>
      <c r="CAF4" s="103"/>
      <c r="CAG4" s="103"/>
      <c r="CAH4" s="103"/>
      <c r="CAI4" s="103"/>
      <c r="CAJ4" s="103"/>
      <c r="CAK4" s="103"/>
      <c r="CAL4" s="103"/>
      <c r="CAM4" s="103"/>
      <c r="CAN4" s="103"/>
      <c r="CAO4" s="103"/>
      <c r="CAP4" s="103"/>
      <c r="CAQ4" s="103"/>
      <c r="CAR4" s="103"/>
      <c r="CAS4" s="103"/>
      <c r="CAT4" s="103"/>
      <c r="CAU4" s="103"/>
      <c r="CAV4" s="103"/>
      <c r="CAW4" s="103"/>
      <c r="CAX4" s="103"/>
      <c r="CAY4" s="103"/>
      <c r="CAZ4" s="103"/>
      <c r="CBA4" s="103"/>
      <c r="CBB4" s="103"/>
      <c r="CBC4" s="103"/>
      <c r="CBD4" s="103"/>
      <c r="CBE4" s="103"/>
      <c r="CBF4" s="103"/>
      <c r="CBG4" s="103"/>
      <c r="CBH4" s="103"/>
      <c r="CBI4" s="103"/>
      <c r="CBJ4" s="103"/>
      <c r="CBK4" s="103"/>
      <c r="CBL4" s="103"/>
      <c r="CBM4" s="103"/>
      <c r="CBN4" s="103"/>
      <c r="CBO4" s="103"/>
      <c r="CBP4" s="103"/>
      <c r="CBQ4" s="103"/>
      <c r="CBR4" s="103"/>
      <c r="CBS4" s="103"/>
      <c r="CBT4" s="103"/>
      <c r="CBU4" s="103"/>
      <c r="CBV4" s="103"/>
      <c r="CBW4" s="103"/>
      <c r="CBX4" s="103"/>
      <c r="CBY4" s="103"/>
      <c r="CBZ4" s="103"/>
      <c r="CCA4" s="103"/>
      <c r="CCB4" s="103"/>
      <c r="CCC4" s="103"/>
      <c r="CCD4" s="103"/>
      <c r="CCE4" s="103"/>
      <c r="CCF4" s="103"/>
      <c r="CCG4" s="103"/>
      <c r="CCH4" s="103"/>
      <c r="CCI4" s="103"/>
      <c r="CCJ4" s="103"/>
      <c r="CCK4" s="103"/>
      <c r="CCL4" s="103"/>
      <c r="CCM4" s="103"/>
      <c r="CCN4" s="103"/>
      <c r="CCO4" s="103"/>
      <c r="CCP4" s="103"/>
      <c r="CCQ4" s="103"/>
      <c r="CCR4" s="103"/>
      <c r="CCS4" s="103"/>
      <c r="CCT4" s="103"/>
      <c r="CCU4" s="103"/>
      <c r="CCV4" s="103"/>
      <c r="CCW4" s="103"/>
      <c r="CCX4" s="103"/>
      <c r="CCY4" s="103"/>
      <c r="CCZ4" s="103"/>
      <c r="CDA4" s="103"/>
      <c r="CDB4" s="103"/>
      <c r="CDC4" s="103"/>
      <c r="CDD4" s="103"/>
      <c r="CDE4" s="103"/>
      <c r="CDF4" s="103"/>
      <c r="CDG4" s="103"/>
      <c r="CDH4" s="103"/>
      <c r="CDI4" s="103"/>
      <c r="CDJ4" s="103"/>
      <c r="CDK4" s="103"/>
      <c r="CDL4" s="103"/>
      <c r="CDM4" s="103"/>
      <c r="CDN4" s="103"/>
      <c r="CDO4" s="103"/>
      <c r="CDP4" s="103"/>
      <c r="CDQ4" s="103"/>
      <c r="CDR4" s="103"/>
      <c r="CDS4" s="103"/>
      <c r="CDT4" s="103"/>
      <c r="CDU4" s="103"/>
      <c r="CDV4" s="103"/>
      <c r="CDW4" s="103"/>
      <c r="CDX4" s="103"/>
      <c r="CDY4" s="103"/>
      <c r="CDZ4" s="103"/>
      <c r="CEA4" s="103"/>
      <c r="CEB4" s="103"/>
      <c r="CEC4" s="103"/>
      <c r="CED4" s="103"/>
      <c r="CEE4" s="103"/>
      <c r="CEF4" s="103"/>
      <c r="CEG4" s="103"/>
      <c r="CEH4" s="103"/>
      <c r="CEI4" s="103"/>
      <c r="CEJ4" s="103"/>
      <c r="CEK4" s="103"/>
      <c r="CEL4" s="103"/>
      <c r="CEM4" s="103"/>
      <c r="CEN4" s="103"/>
      <c r="CEO4" s="103"/>
      <c r="CEP4" s="103"/>
      <c r="CEQ4" s="103"/>
      <c r="CER4" s="103"/>
      <c r="CES4" s="103"/>
      <c r="CET4" s="103"/>
      <c r="CEU4" s="103"/>
      <c r="CEV4" s="103"/>
      <c r="CEW4" s="103"/>
      <c r="CEX4" s="103"/>
      <c r="CEY4" s="103"/>
      <c r="CEZ4" s="103"/>
      <c r="CFA4" s="103"/>
      <c r="CFB4" s="103"/>
      <c r="CFC4" s="103"/>
      <c r="CFD4" s="103"/>
      <c r="CFE4" s="103"/>
      <c r="CFF4" s="103"/>
      <c r="CFG4" s="103"/>
      <c r="CFH4" s="103"/>
      <c r="CFI4" s="103"/>
      <c r="CFJ4" s="103"/>
      <c r="CFK4" s="103"/>
      <c r="CFL4" s="103"/>
      <c r="CFM4" s="103"/>
      <c r="CFN4" s="103"/>
      <c r="CFO4" s="103"/>
      <c r="CFP4" s="103"/>
      <c r="CFQ4" s="103"/>
      <c r="CFR4" s="103"/>
      <c r="CFS4" s="103"/>
      <c r="CFT4" s="103"/>
      <c r="CFU4" s="103"/>
      <c r="CFV4" s="103"/>
      <c r="CFW4" s="103"/>
      <c r="CFX4" s="103"/>
      <c r="CFY4" s="103"/>
      <c r="CFZ4" s="103"/>
      <c r="CGA4" s="103"/>
      <c r="CGB4" s="103"/>
      <c r="CGC4" s="103"/>
      <c r="CGD4" s="103"/>
      <c r="CGE4" s="103"/>
      <c r="CGF4" s="103"/>
      <c r="CGG4" s="103"/>
      <c r="CGH4" s="103"/>
      <c r="CGI4" s="103"/>
      <c r="CGJ4" s="103"/>
      <c r="CGK4" s="103"/>
      <c r="CGL4" s="103"/>
      <c r="CGM4" s="103"/>
      <c r="CGN4" s="103"/>
      <c r="CGO4" s="103"/>
      <c r="CGP4" s="103"/>
      <c r="CGQ4" s="103"/>
      <c r="CGR4" s="103"/>
      <c r="CGS4" s="103"/>
      <c r="CGT4" s="103"/>
      <c r="CGU4" s="103"/>
      <c r="CGV4" s="103"/>
      <c r="CGW4" s="103"/>
      <c r="CGX4" s="103"/>
      <c r="CGY4" s="103"/>
      <c r="CGZ4" s="103"/>
      <c r="CHA4" s="103"/>
      <c r="CHB4" s="103"/>
      <c r="CHC4" s="103"/>
      <c r="CHD4" s="103"/>
      <c r="CHE4" s="103"/>
      <c r="CHF4" s="103"/>
      <c r="CHG4" s="103"/>
      <c r="CHH4" s="103"/>
      <c r="CHI4" s="103"/>
      <c r="CHJ4" s="103"/>
      <c r="CHK4" s="103"/>
      <c r="CHL4" s="103"/>
      <c r="CHM4" s="103"/>
      <c r="CHN4" s="103"/>
      <c r="CHO4" s="103"/>
      <c r="CHP4" s="103"/>
      <c r="CHQ4" s="103"/>
      <c r="CHR4" s="103"/>
      <c r="CHS4" s="103"/>
      <c r="CHT4" s="103"/>
      <c r="CHU4" s="103"/>
      <c r="CHV4" s="103"/>
      <c r="CHW4" s="103"/>
      <c r="CHX4" s="103"/>
      <c r="CHY4" s="103"/>
      <c r="CHZ4" s="103"/>
      <c r="CIA4" s="103"/>
      <c r="CIB4" s="103"/>
      <c r="CIC4" s="103"/>
      <c r="CID4" s="103"/>
      <c r="CIE4" s="103"/>
      <c r="CIF4" s="103"/>
      <c r="CIG4" s="103"/>
      <c r="CIH4" s="103"/>
      <c r="CII4" s="103"/>
      <c r="CIJ4" s="103"/>
      <c r="CIK4" s="103"/>
      <c r="CIL4" s="103"/>
      <c r="CIM4" s="103"/>
      <c r="CIN4" s="103"/>
      <c r="CIO4" s="103"/>
      <c r="CIP4" s="103"/>
      <c r="CIQ4" s="103"/>
      <c r="CIR4" s="103"/>
      <c r="CIS4" s="103"/>
      <c r="CIT4" s="103"/>
      <c r="CIU4" s="103"/>
      <c r="CIV4" s="103"/>
      <c r="CIW4" s="103"/>
      <c r="CIX4" s="103"/>
      <c r="CIY4" s="103"/>
      <c r="CIZ4" s="103"/>
      <c r="CJA4" s="103"/>
      <c r="CJB4" s="103"/>
      <c r="CJC4" s="103"/>
      <c r="CJD4" s="103"/>
      <c r="CJE4" s="103"/>
      <c r="CJF4" s="103"/>
      <c r="CJG4" s="103"/>
      <c r="CJH4" s="103"/>
      <c r="CJI4" s="103"/>
      <c r="CJJ4" s="103"/>
      <c r="CJK4" s="103"/>
      <c r="CJL4" s="103"/>
      <c r="CJM4" s="103"/>
      <c r="CJN4" s="103"/>
      <c r="CJO4" s="103"/>
      <c r="CJP4" s="103"/>
      <c r="CJQ4" s="103"/>
      <c r="CJR4" s="103"/>
      <c r="CJS4" s="103"/>
      <c r="CJT4" s="103"/>
      <c r="CJU4" s="103"/>
      <c r="CJV4" s="103"/>
      <c r="CJW4" s="103"/>
      <c r="CJX4" s="103"/>
      <c r="CJY4" s="103"/>
      <c r="CJZ4" s="103"/>
      <c r="CKA4" s="103"/>
      <c r="CKB4" s="103"/>
      <c r="CKC4" s="103"/>
      <c r="CKD4" s="103"/>
      <c r="CKE4" s="103"/>
      <c r="CKF4" s="103"/>
      <c r="CKG4" s="103"/>
      <c r="CKH4" s="103"/>
      <c r="CKI4" s="103"/>
      <c r="CKJ4" s="103"/>
      <c r="CKK4" s="103"/>
      <c r="CKL4" s="103"/>
      <c r="CKM4" s="103"/>
      <c r="CKN4" s="103"/>
      <c r="CKO4" s="103"/>
      <c r="CKP4" s="103"/>
      <c r="CKQ4" s="103"/>
      <c r="CKR4" s="103"/>
      <c r="CKS4" s="103"/>
      <c r="CKT4" s="103"/>
      <c r="CKU4" s="103"/>
      <c r="CKV4" s="103"/>
      <c r="CKW4" s="103"/>
      <c r="CKX4" s="103"/>
      <c r="CKY4" s="103"/>
      <c r="CKZ4" s="103"/>
      <c r="CLA4" s="103"/>
      <c r="CLB4" s="103"/>
      <c r="CLC4" s="103"/>
      <c r="CLD4" s="103"/>
      <c r="CLE4" s="103"/>
      <c r="CLF4" s="103"/>
      <c r="CLG4" s="103"/>
      <c r="CLH4" s="103"/>
      <c r="CLI4" s="103"/>
      <c r="CLJ4" s="103"/>
      <c r="CLK4" s="103"/>
      <c r="CLL4" s="103"/>
      <c r="CLM4" s="103"/>
      <c r="CLN4" s="103"/>
      <c r="CLO4" s="103"/>
      <c r="CLP4" s="103"/>
      <c r="CLQ4" s="103"/>
      <c r="CLR4" s="103"/>
      <c r="CLS4" s="103"/>
      <c r="CLT4" s="103"/>
      <c r="CLU4" s="103"/>
      <c r="CLV4" s="103"/>
      <c r="CLW4" s="103"/>
      <c r="CLX4" s="103"/>
      <c r="CLY4" s="103"/>
      <c r="CLZ4" s="103"/>
      <c r="CMA4" s="103"/>
      <c r="CMB4" s="103"/>
      <c r="CMC4" s="103"/>
      <c r="CMD4" s="103"/>
      <c r="CME4" s="103"/>
      <c r="CMF4" s="103"/>
      <c r="CMG4" s="103"/>
      <c r="CMH4" s="103"/>
      <c r="CMI4" s="103"/>
      <c r="CMJ4" s="103"/>
      <c r="CMK4" s="103"/>
      <c r="CML4" s="103"/>
      <c r="CMM4" s="103"/>
      <c r="CMN4" s="103"/>
      <c r="CMO4" s="103"/>
      <c r="CMP4" s="103"/>
      <c r="CMQ4" s="103"/>
      <c r="CMR4" s="103"/>
      <c r="CMS4" s="103"/>
      <c r="CMT4" s="103"/>
      <c r="CMU4" s="103"/>
      <c r="CMV4" s="103"/>
      <c r="CMW4" s="103"/>
      <c r="CMX4" s="103"/>
      <c r="CMY4" s="103"/>
      <c r="CMZ4" s="103"/>
      <c r="CNA4" s="103"/>
      <c r="CNB4" s="103"/>
      <c r="CNC4" s="103"/>
      <c r="CND4" s="103"/>
      <c r="CNE4" s="103"/>
      <c r="CNF4" s="103"/>
      <c r="CNG4" s="103"/>
      <c r="CNH4" s="103"/>
      <c r="CNI4" s="103"/>
      <c r="CNJ4" s="103"/>
      <c r="CNK4" s="103"/>
      <c r="CNL4" s="103"/>
      <c r="CNM4" s="103"/>
      <c r="CNN4" s="103"/>
      <c r="CNO4" s="103"/>
      <c r="CNP4" s="103"/>
      <c r="CNQ4" s="103"/>
      <c r="CNR4" s="103"/>
      <c r="CNS4" s="103"/>
      <c r="CNT4" s="103"/>
      <c r="CNU4" s="103"/>
      <c r="CNV4" s="103"/>
      <c r="CNW4" s="103"/>
      <c r="CNX4" s="103"/>
      <c r="CNY4" s="103"/>
      <c r="CNZ4" s="103"/>
      <c r="COA4" s="103"/>
      <c r="COB4" s="103"/>
      <c r="COC4" s="103"/>
      <c r="COD4" s="103"/>
      <c r="COE4" s="103"/>
      <c r="COF4" s="103"/>
      <c r="COG4" s="103"/>
      <c r="COH4" s="103"/>
      <c r="COI4" s="103"/>
      <c r="COJ4" s="103"/>
      <c r="COK4" s="103"/>
      <c r="COL4" s="103"/>
      <c r="COM4" s="103"/>
      <c r="CON4" s="103"/>
      <c r="COO4" s="103"/>
      <c r="COP4" s="103"/>
      <c r="COQ4" s="103"/>
      <c r="COR4" s="103"/>
      <c r="COS4" s="103"/>
      <c r="COT4" s="103"/>
      <c r="COU4" s="103"/>
      <c r="COV4" s="103"/>
      <c r="COW4" s="103"/>
      <c r="COX4" s="103"/>
      <c r="COY4" s="103"/>
      <c r="COZ4" s="103"/>
      <c r="CPA4" s="103"/>
      <c r="CPB4" s="103"/>
      <c r="CPC4" s="103"/>
      <c r="CPD4" s="103"/>
      <c r="CPE4" s="103"/>
      <c r="CPF4" s="103"/>
      <c r="CPG4" s="103"/>
      <c r="CPH4" s="103"/>
      <c r="CPI4" s="103"/>
      <c r="CPJ4" s="103"/>
      <c r="CPK4" s="103"/>
      <c r="CPL4" s="103"/>
      <c r="CPM4" s="103"/>
      <c r="CPN4" s="103"/>
      <c r="CPO4" s="103"/>
      <c r="CPP4" s="103"/>
      <c r="CPQ4" s="103"/>
      <c r="CPR4" s="103"/>
      <c r="CPS4" s="103"/>
      <c r="CPT4" s="103"/>
      <c r="CPU4" s="103"/>
      <c r="CPV4" s="103"/>
      <c r="CPW4" s="103"/>
      <c r="CPX4" s="103"/>
      <c r="CPY4" s="103"/>
      <c r="CPZ4" s="103"/>
      <c r="CQA4" s="103"/>
      <c r="CQB4" s="103"/>
      <c r="CQC4" s="103"/>
      <c r="CQD4" s="103"/>
      <c r="CQE4" s="103"/>
      <c r="CQF4" s="103"/>
      <c r="CQG4" s="103"/>
      <c r="CQH4" s="103"/>
      <c r="CQI4" s="103"/>
      <c r="CQJ4" s="103"/>
      <c r="CQK4" s="103"/>
      <c r="CQL4" s="103"/>
      <c r="CQM4" s="103"/>
      <c r="CQN4" s="103"/>
      <c r="CQO4" s="103"/>
      <c r="CQP4" s="103"/>
      <c r="CQQ4" s="103"/>
      <c r="CQR4" s="103"/>
      <c r="CQS4" s="103"/>
      <c r="CQT4" s="103"/>
      <c r="CQU4" s="103"/>
      <c r="CQV4" s="103"/>
      <c r="CQW4" s="103"/>
      <c r="CQX4" s="103"/>
      <c r="CQY4" s="103"/>
      <c r="CQZ4" s="103"/>
      <c r="CRA4" s="103"/>
      <c r="CRB4" s="103"/>
      <c r="CRC4" s="103"/>
      <c r="CRD4" s="103"/>
      <c r="CRE4" s="103"/>
      <c r="CRF4" s="103"/>
      <c r="CRG4" s="103"/>
      <c r="CRH4" s="103"/>
      <c r="CRI4" s="103"/>
      <c r="CRJ4" s="103"/>
      <c r="CRK4" s="103"/>
      <c r="CRL4" s="103"/>
      <c r="CRM4" s="103"/>
      <c r="CRN4" s="103"/>
      <c r="CRO4" s="103"/>
      <c r="CRP4" s="103"/>
      <c r="CRQ4" s="103"/>
      <c r="CRR4" s="103"/>
      <c r="CRS4" s="103"/>
      <c r="CRT4" s="103"/>
      <c r="CRU4" s="103"/>
      <c r="CRV4" s="103"/>
      <c r="CRW4" s="103"/>
      <c r="CRX4" s="103"/>
      <c r="CRY4" s="103"/>
      <c r="CRZ4" s="103"/>
      <c r="CSA4" s="103"/>
      <c r="CSB4" s="103"/>
      <c r="CSC4" s="103"/>
      <c r="CSD4" s="103"/>
      <c r="CSE4" s="103"/>
      <c r="CSF4" s="103"/>
      <c r="CSG4" s="103"/>
      <c r="CSH4" s="103"/>
      <c r="CSI4" s="103"/>
      <c r="CSJ4" s="103"/>
      <c r="CSK4" s="103"/>
      <c r="CSL4" s="103"/>
      <c r="CSM4" s="103"/>
      <c r="CSN4" s="103"/>
      <c r="CSO4" s="103"/>
      <c r="CSP4" s="103"/>
      <c r="CSQ4" s="103"/>
      <c r="CSR4" s="103"/>
      <c r="CSS4" s="103"/>
      <c r="CST4" s="103"/>
      <c r="CSU4" s="103"/>
      <c r="CSV4" s="103"/>
      <c r="CSW4" s="103"/>
      <c r="CSX4" s="103"/>
      <c r="CSY4" s="103"/>
      <c r="CSZ4" s="103"/>
      <c r="CTA4" s="103"/>
      <c r="CTB4" s="103"/>
      <c r="CTC4" s="103"/>
      <c r="CTD4" s="103"/>
      <c r="CTE4" s="103"/>
      <c r="CTF4" s="103"/>
      <c r="CTG4" s="103"/>
      <c r="CTH4" s="103"/>
      <c r="CTI4" s="103"/>
      <c r="CTJ4" s="103"/>
      <c r="CTK4" s="103"/>
      <c r="CTL4" s="103"/>
      <c r="CTM4" s="103"/>
      <c r="CTN4" s="103"/>
      <c r="CTO4" s="103"/>
      <c r="CTP4" s="103"/>
      <c r="CTQ4" s="103"/>
      <c r="CTR4" s="103"/>
      <c r="CTS4" s="103"/>
      <c r="CTT4" s="103"/>
      <c r="CTU4" s="103"/>
      <c r="CTV4" s="103"/>
      <c r="CTW4" s="103"/>
      <c r="CTX4" s="103"/>
      <c r="CTY4" s="103"/>
      <c r="CTZ4" s="103"/>
      <c r="CUA4" s="103"/>
      <c r="CUB4" s="103"/>
      <c r="CUC4" s="103"/>
      <c r="CUD4" s="103"/>
      <c r="CUE4" s="103"/>
      <c r="CUF4" s="103"/>
      <c r="CUG4" s="103"/>
      <c r="CUH4" s="103"/>
      <c r="CUI4" s="103"/>
      <c r="CUJ4" s="103"/>
      <c r="CUK4" s="103"/>
      <c r="CUL4" s="103"/>
      <c r="CUM4" s="103"/>
      <c r="CUN4" s="103"/>
      <c r="CUO4" s="103"/>
      <c r="CUP4" s="103"/>
      <c r="CUQ4" s="103"/>
      <c r="CUR4" s="103"/>
      <c r="CUS4" s="103"/>
      <c r="CUT4" s="103"/>
      <c r="CUU4" s="103"/>
      <c r="CUV4" s="103"/>
      <c r="CUW4" s="103"/>
      <c r="CUX4" s="103"/>
      <c r="CUY4" s="103"/>
      <c r="CUZ4" s="103"/>
      <c r="CVA4" s="103"/>
      <c r="CVB4" s="103"/>
      <c r="CVC4" s="103"/>
      <c r="CVD4" s="103"/>
      <c r="CVE4" s="103"/>
      <c r="CVF4" s="103"/>
      <c r="CVG4" s="103"/>
      <c r="CVH4" s="103"/>
      <c r="CVI4" s="103"/>
      <c r="CVJ4" s="103"/>
      <c r="CVK4" s="103"/>
      <c r="CVL4" s="103"/>
      <c r="CVM4" s="103"/>
      <c r="CVN4" s="103"/>
      <c r="CVO4" s="103"/>
      <c r="CVP4" s="103"/>
      <c r="CVQ4" s="103"/>
      <c r="CVR4" s="103"/>
      <c r="CVS4" s="103"/>
      <c r="CVT4" s="103"/>
      <c r="CVU4" s="103"/>
      <c r="CVV4" s="103"/>
      <c r="CVW4" s="103"/>
      <c r="CVX4" s="103"/>
      <c r="CVY4" s="103"/>
      <c r="CVZ4" s="103"/>
      <c r="CWA4" s="103"/>
      <c r="CWB4" s="103"/>
      <c r="CWC4" s="103"/>
      <c r="CWD4" s="103"/>
      <c r="CWE4" s="103"/>
      <c r="CWF4" s="103"/>
      <c r="CWG4" s="103"/>
      <c r="CWH4" s="103"/>
      <c r="CWI4" s="103"/>
      <c r="CWJ4" s="103"/>
      <c r="CWK4" s="103"/>
      <c r="CWL4" s="103"/>
      <c r="CWM4" s="103"/>
      <c r="CWN4" s="103"/>
      <c r="CWO4" s="103"/>
      <c r="CWP4" s="103"/>
      <c r="CWQ4" s="103"/>
      <c r="CWR4" s="103"/>
      <c r="CWS4" s="103"/>
      <c r="CWT4" s="103"/>
      <c r="CWU4" s="103"/>
      <c r="CWV4" s="103"/>
      <c r="CWW4" s="103"/>
      <c r="CWX4" s="103"/>
      <c r="CWY4" s="103"/>
      <c r="CWZ4" s="103"/>
      <c r="CXA4" s="103"/>
      <c r="CXB4" s="103"/>
      <c r="CXC4" s="103"/>
      <c r="CXD4" s="103"/>
      <c r="CXE4" s="103"/>
      <c r="CXF4" s="103"/>
      <c r="CXG4" s="103"/>
      <c r="CXH4" s="103"/>
      <c r="CXI4" s="103"/>
      <c r="CXJ4" s="103"/>
      <c r="CXK4" s="103"/>
      <c r="CXL4" s="103"/>
      <c r="CXM4" s="103"/>
      <c r="CXN4" s="103"/>
      <c r="CXO4" s="103"/>
      <c r="CXP4" s="103"/>
      <c r="CXQ4" s="103"/>
      <c r="CXR4" s="103"/>
      <c r="CXS4" s="103"/>
      <c r="CXT4" s="103"/>
      <c r="CXU4" s="103"/>
      <c r="CXV4" s="103"/>
      <c r="CXW4" s="103"/>
      <c r="CXX4" s="103"/>
      <c r="CXY4" s="103"/>
      <c r="CXZ4" s="103"/>
      <c r="CYA4" s="103"/>
      <c r="CYB4" s="103"/>
      <c r="CYC4" s="103"/>
      <c r="CYD4" s="103"/>
      <c r="CYE4" s="103"/>
      <c r="CYF4" s="103"/>
      <c r="CYG4" s="103"/>
      <c r="CYH4" s="103"/>
      <c r="CYI4" s="103"/>
      <c r="CYJ4" s="103"/>
      <c r="CYK4" s="103"/>
      <c r="CYL4" s="103"/>
      <c r="CYM4" s="103"/>
      <c r="CYN4" s="103"/>
      <c r="CYO4" s="103"/>
      <c r="CYP4" s="103"/>
      <c r="CYQ4" s="103"/>
      <c r="CYR4" s="103"/>
      <c r="CYS4" s="103"/>
      <c r="CYT4" s="103"/>
      <c r="CYU4" s="103"/>
      <c r="CYV4" s="103"/>
      <c r="CYW4" s="103"/>
      <c r="CYX4" s="103"/>
      <c r="CYY4" s="103"/>
      <c r="CYZ4" s="103"/>
      <c r="CZA4" s="103"/>
      <c r="CZB4" s="103"/>
      <c r="CZC4" s="103"/>
      <c r="CZD4" s="103"/>
      <c r="CZE4" s="103"/>
      <c r="CZF4" s="103"/>
      <c r="CZG4" s="103"/>
      <c r="CZH4" s="103"/>
      <c r="CZI4" s="103"/>
      <c r="CZJ4" s="103"/>
      <c r="CZK4" s="103"/>
      <c r="CZL4" s="103"/>
      <c r="CZM4" s="103"/>
      <c r="CZN4" s="103"/>
      <c r="CZO4" s="103"/>
      <c r="CZP4" s="103"/>
      <c r="CZQ4" s="103"/>
      <c r="CZR4" s="103"/>
      <c r="CZS4" s="103"/>
      <c r="CZT4" s="103"/>
      <c r="CZU4" s="103"/>
      <c r="CZV4" s="103"/>
      <c r="CZW4" s="103"/>
      <c r="CZX4" s="103"/>
      <c r="CZY4" s="103"/>
      <c r="CZZ4" s="103"/>
      <c r="DAA4" s="103"/>
      <c r="DAB4" s="103"/>
      <c r="DAC4" s="103"/>
      <c r="DAD4" s="103"/>
      <c r="DAE4" s="103"/>
      <c r="DAF4" s="103"/>
      <c r="DAG4" s="103"/>
      <c r="DAH4" s="103"/>
      <c r="DAI4" s="103"/>
      <c r="DAJ4" s="103"/>
      <c r="DAK4" s="103"/>
      <c r="DAL4" s="103"/>
      <c r="DAM4" s="103"/>
      <c r="DAN4" s="103"/>
      <c r="DAO4" s="103"/>
      <c r="DAP4" s="103"/>
      <c r="DAQ4" s="103"/>
      <c r="DAR4" s="103"/>
      <c r="DAS4" s="103"/>
      <c r="DAT4" s="103"/>
      <c r="DAU4" s="103"/>
      <c r="DAV4" s="103"/>
      <c r="DAW4" s="103"/>
      <c r="DAX4" s="103"/>
      <c r="DAY4" s="103"/>
      <c r="DAZ4" s="103"/>
      <c r="DBA4" s="103"/>
      <c r="DBB4" s="103"/>
      <c r="DBC4" s="103"/>
      <c r="DBD4" s="103"/>
      <c r="DBE4" s="103"/>
      <c r="DBF4" s="103"/>
      <c r="DBG4" s="103"/>
      <c r="DBH4" s="103"/>
      <c r="DBI4" s="103"/>
      <c r="DBJ4" s="103"/>
      <c r="DBK4" s="103"/>
      <c r="DBL4" s="103"/>
      <c r="DBM4" s="103"/>
      <c r="DBN4" s="103"/>
      <c r="DBO4" s="103"/>
      <c r="DBP4" s="103"/>
      <c r="DBQ4" s="103"/>
      <c r="DBR4" s="103"/>
      <c r="DBS4" s="103"/>
      <c r="DBT4" s="103"/>
      <c r="DBU4" s="103"/>
      <c r="DBV4" s="103"/>
      <c r="DBW4" s="103"/>
      <c r="DBX4" s="103"/>
      <c r="DBY4" s="103"/>
      <c r="DBZ4" s="103"/>
      <c r="DCA4" s="103"/>
      <c r="DCB4" s="103"/>
      <c r="DCC4" s="103"/>
      <c r="DCD4" s="103"/>
      <c r="DCE4" s="103"/>
      <c r="DCF4" s="103"/>
      <c r="DCG4" s="103"/>
      <c r="DCH4" s="103"/>
      <c r="DCI4" s="103"/>
      <c r="DCJ4" s="103"/>
      <c r="DCK4" s="103"/>
      <c r="DCL4" s="103"/>
      <c r="DCM4" s="103"/>
      <c r="DCN4" s="103"/>
      <c r="DCO4" s="103"/>
      <c r="DCP4" s="103"/>
      <c r="DCQ4" s="103"/>
      <c r="DCR4" s="103"/>
      <c r="DCS4" s="103"/>
      <c r="DCT4" s="103"/>
      <c r="DCU4" s="103"/>
      <c r="DCV4" s="103"/>
      <c r="DCW4" s="103"/>
      <c r="DCX4" s="103"/>
      <c r="DCY4" s="103"/>
      <c r="DCZ4" s="103"/>
      <c r="DDA4" s="103"/>
      <c r="DDB4" s="103"/>
      <c r="DDC4" s="103"/>
      <c r="DDD4" s="103"/>
      <c r="DDE4" s="103"/>
      <c r="DDF4" s="103"/>
      <c r="DDG4" s="103"/>
      <c r="DDH4" s="103"/>
      <c r="DDI4" s="103"/>
      <c r="DDJ4" s="103"/>
      <c r="DDK4" s="103"/>
      <c r="DDL4" s="103"/>
      <c r="DDM4" s="103"/>
      <c r="DDN4" s="103"/>
      <c r="DDO4" s="103"/>
      <c r="DDP4" s="103"/>
      <c r="DDQ4" s="103"/>
      <c r="DDR4" s="103"/>
      <c r="DDS4" s="103"/>
      <c r="DDT4" s="103"/>
      <c r="DDU4" s="103"/>
      <c r="DDV4" s="103"/>
      <c r="DDW4" s="103"/>
      <c r="DDX4" s="103"/>
      <c r="DDY4" s="103"/>
      <c r="DDZ4" s="103"/>
      <c r="DEA4" s="103"/>
      <c r="DEB4" s="103"/>
      <c r="DEC4" s="103"/>
      <c r="DED4" s="103"/>
      <c r="DEE4" s="103"/>
      <c r="DEF4" s="103"/>
      <c r="DEG4" s="103"/>
      <c r="DEH4" s="103"/>
      <c r="DEI4" s="103"/>
      <c r="DEJ4" s="103"/>
      <c r="DEK4" s="103"/>
      <c r="DEL4" s="103"/>
      <c r="DEM4" s="103"/>
      <c r="DEN4" s="103"/>
      <c r="DEO4" s="103"/>
      <c r="DEP4" s="103"/>
      <c r="DEQ4" s="103"/>
      <c r="DER4" s="103"/>
      <c r="DES4" s="103"/>
      <c r="DET4" s="103"/>
      <c r="DEU4" s="103"/>
      <c r="DEV4" s="103"/>
      <c r="DEW4" s="103"/>
      <c r="DEX4" s="103"/>
      <c r="DEY4" s="103"/>
      <c r="DEZ4" s="103"/>
      <c r="DFA4" s="103"/>
      <c r="DFB4" s="103"/>
      <c r="DFC4" s="103"/>
      <c r="DFD4" s="103"/>
      <c r="DFE4" s="103"/>
      <c r="DFF4" s="103"/>
      <c r="DFG4" s="103"/>
      <c r="DFH4" s="103"/>
      <c r="DFI4" s="103"/>
      <c r="DFJ4" s="103"/>
      <c r="DFK4" s="103"/>
      <c r="DFL4" s="103"/>
      <c r="DFM4" s="103"/>
      <c r="DFN4" s="103"/>
      <c r="DFO4" s="103"/>
      <c r="DFP4" s="103"/>
      <c r="DFQ4" s="103"/>
      <c r="DFR4" s="103"/>
      <c r="DFS4" s="103"/>
      <c r="DFT4" s="103"/>
      <c r="DFU4" s="103"/>
      <c r="DFV4" s="103"/>
      <c r="DFW4" s="103"/>
      <c r="DFX4" s="103"/>
      <c r="DFY4" s="103"/>
      <c r="DFZ4" s="103"/>
      <c r="DGA4" s="103"/>
      <c r="DGB4" s="103"/>
      <c r="DGC4" s="103"/>
      <c r="DGD4" s="103"/>
      <c r="DGE4" s="103"/>
      <c r="DGF4" s="103"/>
      <c r="DGG4" s="103"/>
      <c r="DGH4" s="103"/>
      <c r="DGI4" s="103"/>
      <c r="DGJ4" s="103"/>
      <c r="DGK4" s="103"/>
      <c r="DGL4" s="103"/>
      <c r="DGM4" s="103"/>
      <c r="DGN4" s="103"/>
      <c r="DGO4" s="103"/>
      <c r="DGP4" s="103"/>
      <c r="DGQ4" s="103"/>
      <c r="DGR4" s="103"/>
      <c r="DGS4" s="103"/>
      <c r="DGT4" s="103"/>
      <c r="DGU4" s="103"/>
      <c r="DGV4" s="103"/>
      <c r="DGW4" s="103"/>
      <c r="DGX4" s="103"/>
      <c r="DGY4" s="103"/>
      <c r="DGZ4" s="103"/>
      <c r="DHA4" s="103"/>
      <c r="DHB4" s="103"/>
      <c r="DHC4" s="103"/>
      <c r="DHD4" s="103"/>
      <c r="DHE4" s="103"/>
      <c r="DHF4" s="103"/>
      <c r="DHG4" s="103"/>
      <c r="DHH4" s="103"/>
      <c r="DHI4" s="103"/>
      <c r="DHJ4" s="103"/>
      <c r="DHK4" s="103"/>
      <c r="DHL4" s="103"/>
      <c r="DHM4" s="103"/>
      <c r="DHN4" s="103"/>
      <c r="DHO4" s="103"/>
      <c r="DHP4" s="103"/>
      <c r="DHQ4" s="103"/>
      <c r="DHR4" s="103"/>
      <c r="DHS4" s="103"/>
      <c r="DHT4" s="103"/>
      <c r="DHU4" s="103"/>
      <c r="DHV4" s="103"/>
      <c r="DHW4" s="103"/>
      <c r="DHX4" s="103"/>
      <c r="DHY4" s="103"/>
      <c r="DHZ4" s="103"/>
      <c r="DIA4" s="103"/>
      <c r="DIB4" s="103"/>
      <c r="DIC4" s="103"/>
      <c r="DID4" s="103"/>
      <c r="DIE4" s="103"/>
      <c r="DIF4" s="103"/>
      <c r="DIG4" s="103"/>
      <c r="DIH4" s="103"/>
      <c r="DII4" s="103"/>
      <c r="DIJ4" s="103"/>
      <c r="DIK4" s="103"/>
      <c r="DIL4" s="103"/>
      <c r="DIM4" s="103"/>
      <c r="DIN4" s="103"/>
      <c r="DIO4" s="103"/>
      <c r="DIP4" s="103"/>
      <c r="DIQ4" s="103"/>
      <c r="DIR4" s="103"/>
      <c r="DIS4" s="103"/>
      <c r="DIT4" s="103"/>
      <c r="DIU4" s="103"/>
      <c r="DIV4" s="103"/>
      <c r="DIW4" s="103"/>
      <c r="DIX4" s="103"/>
      <c r="DIY4" s="103"/>
      <c r="DIZ4" s="103"/>
      <c r="DJA4" s="103"/>
      <c r="DJB4" s="103"/>
      <c r="DJC4" s="103"/>
      <c r="DJD4" s="103"/>
      <c r="DJE4" s="103"/>
      <c r="DJF4" s="103"/>
      <c r="DJG4" s="103"/>
      <c r="DJH4" s="103"/>
      <c r="DJI4" s="103"/>
      <c r="DJJ4" s="103"/>
      <c r="DJK4" s="103"/>
      <c r="DJL4" s="103"/>
      <c r="DJM4" s="103"/>
      <c r="DJN4" s="103"/>
      <c r="DJO4" s="103"/>
      <c r="DJP4" s="103"/>
      <c r="DJQ4" s="103"/>
      <c r="DJR4" s="103"/>
      <c r="DJS4" s="103"/>
      <c r="DJT4" s="103"/>
      <c r="DJU4" s="103"/>
      <c r="DJV4" s="103"/>
      <c r="DJW4" s="103"/>
      <c r="DJX4" s="103"/>
      <c r="DJY4" s="103"/>
      <c r="DJZ4" s="103"/>
      <c r="DKA4" s="103"/>
      <c r="DKB4" s="103"/>
      <c r="DKC4" s="103"/>
      <c r="DKD4" s="103"/>
      <c r="DKE4" s="103"/>
      <c r="DKF4" s="103"/>
      <c r="DKG4" s="103"/>
      <c r="DKH4" s="103"/>
      <c r="DKI4" s="103"/>
      <c r="DKJ4" s="103"/>
      <c r="DKK4" s="103"/>
      <c r="DKL4" s="103"/>
      <c r="DKM4" s="103"/>
      <c r="DKN4" s="103"/>
      <c r="DKO4" s="103"/>
      <c r="DKP4" s="103"/>
      <c r="DKQ4" s="103"/>
      <c r="DKR4" s="103"/>
      <c r="DKS4" s="103"/>
      <c r="DKT4" s="103"/>
      <c r="DKU4" s="103"/>
      <c r="DKV4" s="103"/>
      <c r="DKW4" s="103"/>
      <c r="DKX4" s="103"/>
      <c r="DKY4" s="103"/>
      <c r="DKZ4" s="103"/>
      <c r="DLA4" s="103"/>
      <c r="DLB4" s="103"/>
      <c r="DLC4" s="103"/>
      <c r="DLD4" s="103"/>
      <c r="DLE4" s="103"/>
      <c r="DLF4" s="103"/>
      <c r="DLG4" s="103"/>
      <c r="DLH4" s="103"/>
      <c r="DLI4" s="103"/>
      <c r="DLJ4" s="103"/>
      <c r="DLK4" s="103"/>
      <c r="DLL4" s="103"/>
      <c r="DLM4" s="103"/>
      <c r="DLN4" s="103"/>
      <c r="DLO4" s="103"/>
      <c r="DLP4" s="103"/>
      <c r="DLQ4" s="103"/>
      <c r="DLR4" s="103"/>
      <c r="DLS4" s="103"/>
      <c r="DLT4" s="103"/>
      <c r="DLU4" s="103"/>
      <c r="DLV4" s="103"/>
      <c r="DLW4" s="103"/>
      <c r="DLX4" s="103"/>
      <c r="DLY4" s="103"/>
      <c r="DLZ4" s="103"/>
      <c r="DMA4" s="103"/>
      <c r="DMB4" s="103"/>
      <c r="DMC4" s="103"/>
      <c r="DMD4" s="103"/>
      <c r="DME4" s="103"/>
      <c r="DMF4" s="103"/>
      <c r="DMG4" s="103"/>
      <c r="DMH4" s="103"/>
      <c r="DMI4" s="103"/>
      <c r="DMJ4" s="103"/>
      <c r="DMK4" s="103"/>
      <c r="DML4" s="103"/>
      <c r="DMM4" s="103"/>
      <c r="DMN4" s="103"/>
      <c r="DMO4" s="103"/>
      <c r="DMP4" s="103"/>
      <c r="DMQ4" s="103"/>
      <c r="DMR4" s="103"/>
      <c r="DMS4" s="103"/>
      <c r="DMT4" s="103"/>
      <c r="DMU4" s="103"/>
      <c r="DMV4" s="103"/>
      <c r="DMW4" s="103"/>
      <c r="DMX4" s="103"/>
      <c r="DMY4" s="103"/>
      <c r="DMZ4" s="103"/>
      <c r="DNA4" s="103"/>
      <c r="DNB4" s="103"/>
      <c r="DNC4" s="103"/>
      <c r="DND4" s="103"/>
      <c r="DNE4" s="103"/>
      <c r="DNF4" s="103"/>
      <c r="DNG4" s="103"/>
      <c r="DNH4" s="103"/>
      <c r="DNI4" s="103"/>
      <c r="DNJ4" s="103"/>
      <c r="DNK4" s="103"/>
      <c r="DNL4" s="103"/>
      <c r="DNM4" s="103"/>
      <c r="DNN4" s="103"/>
      <c r="DNO4" s="103"/>
      <c r="DNP4" s="103"/>
      <c r="DNQ4" s="103"/>
      <c r="DNR4" s="103"/>
      <c r="DNS4" s="103"/>
      <c r="DNT4" s="103"/>
      <c r="DNU4" s="103"/>
      <c r="DNV4" s="103"/>
      <c r="DNW4" s="103"/>
      <c r="DNX4" s="103"/>
      <c r="DNY4" s="103"/>
      <c r="DNZ4" s="103"/>
      <c r="DOA4" s="103"/>
      <c r="DOB4" s="103"/>
      <c r="DOC4" s="103"/>
      <c r="DOD4" s="103"/>
      <c r="DOE4" s="103"/>
      <c r="DOF4" s="103"/>
      <c r="DOG4" s="103"/>
      <c r="DOH4" s="103"/>
      <c r="DOI4" s="103"/>
      <c r="DOJ4" s="103"/>
      <c r="DOK4" s="103"/>
      <c r="DOL4" s="103"/>
      <c r="DOM4" s="103"/>
      <c r="DON4" s="103"/>
      <c r="DOO4" s="103"/>
      <c r="DOP4" s="103"/>
      <c r="DOQ4" s="103"/>
      <c r="DOR4" s="103"/>
      <c r="DOS4" s="103"/>
      <c r="DOT4" s="103"/>
      <c r="DOU4" s="103"/>
      <c r="DOV4" s="103"/>
      <c r="DOW4" s="103"/>
      <c r="DOX4" s="103"/>
      <c r="DOY4" s="103"/>
      <c r="DOZ4" s="103"/>
      <c r="DPA4" s="103"/>
      <c r="DPB4" s="103"/>
      <c r="DPC4" s="103"/>
      <c r="DPD4" s="103"/>
      <c r="DPE4" s="103"/>
      <c r="DPF4" s="103"/>
      <c r="DPG4" s="103"/>
      <c r="DPH4" s="103"/>
      <c r="DPI4" s="103"/>
      <c r="DPJ4" s="103"/>
      <c r="DPK4" s="103"/>
      <c r="DPL4" s="103"/>
      <c r="DPM4" s="103"/>
      <c r="DPN4" s="103"/>
      <c r="DPO4" s="103"/>
      <c r="DPP4" s="103"/>
      <c r="DPQ4" s="103"/>
      <c r="DPR4" s="103"/>
      <c r="DPS4" s="103"/>
      <c r="DPT4" s="103"/>
      <c r="DPU4" s="103"/>
      <c r="DPV4" s="103"/>
      <c r="DPW4" s="103"/>
      <c r="DPX4" s="103"/>
      <c r="DPY4" s="103"/>
      <c r="DPZ4" s="103"/>
      <c r="DQA4" s="103"/>
      <c r="DQB4" s="103"/>
      <c r="DQC4" s="103"/>
      <c r="DQD4" s="103"/>
      <c r="DQE4" s="103"/>
      <c r="DQF4" s="103"/>
      <c r="DQG4" s="103"/>
      <c r="DQH4" s="103"/>
      <c r="DQI4" s="103"/>
      <c r="DQJ4" s="103"/>
      <c r="DQK4" s="103"/>
      <c r="DQL4" s="103"/>
      <c r="DQM4" s="103"/>
      <c r="DQN4" s="103"/>
      <c r="DQO4" s="103"/>
      <c r="DQP4" s="103"/>
      <c r="DQQ4" s="103"/>
      <c r="DQR4" s="103"/>
      <c r="DQS4" s="103"/>
      <c r="DQT4" s="103"/>
      <c r="DQU4" s="103"/>
      <c r="DQV4" s="103"/>
      <c r="DQW4" s="103"/>
      <c r="DQX4" s="103"/>
      <c r="DQY4" s="103"/>
      <c r="DQZ4" s="103"/>
      <c r="DRA4" s="103"/>
      <c r="DRB4" s="103"/>
      <c r="DRC4" s="103"/>
      <c r="DRD4" s="103"/>
      <c r="DRE4" s="103"/>
      <c r="DRF4" s="103"/>
      <c r="DRG4" s="103"/>
      <c r="DRH4" s="103"/>
      <c r="DRI4" s="103"/>
      <c r="DRJ4" s="103"/>
      <c r="DRK4" s="103"/>
      <c r="DRL4" s="103"/>
      <c r="DRM4" s="103"/>
      <c r="DRN4" s="103"/>
      <c r="DRO4" s="103"/>
      <c r="DRP4" s="103"/>
      <c r="DRQ4" s="103"/>
      <c r="DRR4" s="103"/>
      <c r="DRS4" s="103"/>
      <c r="DRT4" s="103"/>
      <c r="DRU4" s="103"/>
      <c r="DRV4" s="103"/>
      <c r="DRW4" s="103"/>
      <c r="DRX4" s="103"/>
      <c r="DRY4" s="103"/>
      <c r="DRZ4" s="103"/>
      <c r="DSA4" s="103"/>
      <c r="DSB4" s="103"/>
      <c r="DSC4" s="103"/>
      <c r="DSD4" s="103"/>
      <c r="DSE4" s="103"/>
      <c r="DSF4" s="103"/>
      <c r="DSG4" s="103"/>
      <c r="DSH4" s="103"/>
      <c r="DSI4" s="103"/>
      <c r="DSJ4" s="103"/>
      <c r="DSK4" s="103"/>
      <c r="DSL4" s="103"/>
      <c r="DSM4" s="103"/>
      <c r="DSN4" s="103"/>
      <c r="DSO4" s="103"/>
      <c r="DSP4" s="103"/>
      <c r="DSQ4" s="103"/>
      <c r="DSR4" s="103"/>
      <c r="DSS4" s="103"/>
      <c r="DST4" s="103"/>
      <c r="DSU4" s="103"/>
      <c r="DSV4" s="103"/>
      <c r="DSW4" s="103"/>
      <c r="DSX4" s="103"/>
      <c r="DSY4" s="103"/>
      <c r="DSZ4" s="103"/>
      <c r="DTA4" s="103"/>
      <c r="DTB4" s="103"/>
      <c r="DTC4" s="103"/>
      <c r="DTD4" s="103"/>
      <c r="DTE4" s="103"/>
      <c r="DTF4" s="103"/>
      <c r="DTG4" s="103"/>
      <c r="DTH4" s="103"/>
      <c r="DTI4" s="103"/>
      <c r="DTJ4" s="103"/>
      <c r="DTK4" s="103"/>
      <c r="DTL4" s="103"/>
      <c r="DTM4" s="103"/>
      <c r="DTN4" s="103"/>
      <c r="DTO4" s="103"/>
      <c r="DTP4" s="103"/>
      <c r="DTQ4" s="103"/>
      <c r="DTR4" s="103"/>
      <c r="DTS4" s="103"/>
      <c r="DTT4" s="103"/>
      <c r="DTU4" s="103"/>
      <c r="DTV4" s="103"/>
      <c r="DTW4" s="103"/>
      <c r="DTX4" s="103"/>
      <c r="DTY4" s="103"/>
      <c r="DTZ4" s="103"/>
      <c r="DUA4" s="103"/>
      <c r="DUB4" s="103"/>
      <c r="DUC4" s="103"/>
      <c r="DUD4" s="103"/>
      <c r="DUE4" s="103"/>
      <c r="DUF4" s="103"/>
      <c r="DUG4" s="103"/>
      <c r="DUH4" s="103"/>
      <c r="DUI4" s="103"/>
      <c r="DUJ4" s="103"/>
      <c r="DUK4" s="103"/>
      <c r="DUL4" s="103"/>
      <c r="DUM4" s="103"/>
      <c r="DUN4" s="103"/>
      <c r="DUO4" s="103"/>
      <c r="DUP4" s="103"/>
      <c r="DUQ4" s="103"/>
      <c r="DUR4" s="103"/>
      <c r="DUS4" s="103"/>
      <c r="DUT4" s="103"/>
      <c r="DUU4" s="103"/>
      <c r="DUV4" s="103"/>
      <c r="DUW4" s="103"/>
      <c r="DUX4" s="103"/>
      <c r="DUY4" s="103"/>
      <c r="DUZ4" s="103"/>
      <c r="DVA4" s="103"/>
      <c r="DVB4" s="103"/>
      <c r="DVC4" s="103"/>
      <c r="DVD4" s="103"/>
      <c r="DVE4" s="103"/>
      <c r="DVF4" s="103"/>
      <c r="DVG4" s="103"/>
      <c r="DVH4" s="103"/>
      <c r="DVI4" s="103"/>
      <c r="DVJ4" s="103"/>
      <c r="DVK4" s="103"/>
      <c r="DVL4" s="103"/>
      <c r="DVM4" s="103"/>
      <c r="DVN4" s="103"/>
      <c r="DVO4" s="103"/>
      <c r="DVP4" s="103"/>
      <c r="DVQ4" s="103"/>
      <c r="DVR4" s="103"/>
      <c r="DVS4" s="103"/>
      <c r="DVT4" s="103"/>
      <c r="DVU4" s="103"/>
      <c r="DVV4" s="103"/>
      <c r="DVW4" s="103"/>
      <c r="DVX4" s="103"/>
      <c r="DVY4" s="103"/>
      <c r="DVZ4" s="103"/>
      <c r="DWA4" s="103"/>
      <c r="DWB4" s="103"/>
      <c r="DWC4" s="103"/>
      <c r="DWD4" s="103"/>
      <c r="DWE4" s="103"/>
      <c r="DWF4" s="103"/>
      <c r="DWG4" s="103"/>
      <c r="DWH4" s="103"/>
      <c r="DWI4" s="103"/>
      <c r="DWJ4" s="103"/>
      <c r="DWK4" s="103"/>
      <c r="DWL4" s="103"/>
      <c r="DWM4" s="103"/>
      <c r="DWN4" s="103"/>
      <c r="DWO4" s="103"/>
      <c r="DWP4" s="103"/>
      <c r="DWQ4" s="103"/>
      <c r="DWR4" s="103"/>
      <c r="DWS4" s="103"/>
      <c r="DWT4" s="103"/>
      <c r="DWU4" s="103"/>
      <c r="DWV4" s="103"/>
      <c r="DWW4" s="103"/>
      <c r="DWX4" s="103"/>
      <c r="DWY4" s="103"/>
      <c r="DWZ4" s="103"/>
      <c r="DXA4" s="103"/>
      <c r="DXB4" s="103"/>
      <c r="DXC4" s="103"/>
      <c r="DXD4" s="103"/>
      <c r="DXE4" s="103"/>
      <c r="DXF4" s="103"/>
      <c r="DXG4" s="103"/>
      <c r="DXH4" s="103"/>
      <c r="DXI4" s="103"/>
      <c r="DXJ4" s="103"/>
      <c r="DXK4" s="103"/>
      <c r="DXL4" s="103"/>
      <c r="DXM4" s="103"/>
      <c r="DXN4" s="103"/>
      <c r="DXO4" s="103"/>
      <c r="DXP4" s="103"/>
      <c r="DXQ4" s="103"/>
      <c r="DXR4" s="103"/>
      <c r="DXS4" s="103"/>
      <c r="DXT4" s="103"/>
      <c r="DXU4" s="103"/>
      <c r="DXV4" s="103"/>
      <c r="DXW4" s="103"/>
      <c r="DXX4" s="103"/>
      <c r="DXY4" s="103"/>
      <c r="DXZ4" s="103"/>
      <c r="DYA4" s="103"/>
      <c r="DYB4" s="103"/>
      <c r="DYC4" s="103"/>
      <c r="DYD4" s="103"/>
      <c r="DYE4" s="103"/>
      <c r="DYF4" s="103"/>
      <c r="DYG4" s="103"/>
      <c r="DYH4" s="103"/>
      <c r="DYI4" s="103"/>
      <c r="DYJ4" s="103"/>
      <c r="DYK4" s="103"/>
      <c r="DYL4" s="103"/>
      <c r="DYM4" s="103"/>
      <c r="DYN4" s="103"/>
      <c r="DYO4" s="103"/>
      <c r="DYP4" s="103"/>
      <c r="DYQ4" s="103"/>
      <c r="DYR4" s="103"/>
      <c r="DYS4" s="103"/>
      <c r="DYT4" s="103"/>
      <c r="DYU4" s="103"/>
      <c r="DYV4" s="103"/>
      <c r="DYW4" s="103"/>
      <c r="DYX4" s="103"/>
      <c r="DYY4" s="103"/>
      <c r="DYZ4" s="103"/>
      <c r="DZA4" s="103"/>
      <c r="DZB4" s="103"/>
      <c r="DZC4" s="103"/>
      <c r="DZD4" s="103"/>
      <c r="DZE4" s="103"/>
      <c r="DZF4" s="103"/>
      <c r="DZG4" s="103"/>
      <c r="DZH4" s="103"/>
      <c r="DZI4" s="103"/>
      <c r="DZJ4" s="103"/>
      <c r="DZK4" s="103"/>
      <c r="DZL4" s="103"/>
      <c r="DZM4" s="103"/>
      <c r="DZN4" s="103"/>
      <c r="DZO4" s="103"/>
      <c r="DZP4" s="103"/>
      <c r="DZQ4" s="103"/>
      <c r="DZR4" s="103"/>
      <c r="DZS4" s="103"/>
      <c r="DZT4" s="103"/>
      <c r="DZU4" s="103"/>
      <c r="DZV4" s="103"/>
      <c r="DZW4" s="103"/>
      <c r="DZX4" s="103"/>
      <c r="DZY4" s="103"/>
      <c r="DZZ4" s="103"/>
      <c r="EAA4" s="103"/>
      <c r="EAB4" s="103"/>
      <c r="EAC4" s="103"/>
      <c r="EAD4" s="103"/>
      <c r="EAE4" s="103"/>
      <c r="EAF4" s="103"/>
      <c r="EAG4" s="103"/>
      <c r="EAH4" s="103"/>
      <c r="EAI4" s="103"/>
      <c r="EAJ4" s="103"/>
      <c r="EAK4" s="103"/>
      <c r="EAL4" s="103"/>
      <c r="EAM4" s="103"/>
      <c r="EAN4" s="103"/>
      <c r="EAO4" s="103"/>
      <c r="EAP4" s="103"/>
      <c r="EAQ4" s="103"/>
      <c r="EAR4" s="103"/>
      <c r="EAS4" s="103"/>
      <c r="EAT4" s="103"/>
      <c r="EAU4" s="103"/>
      <c r="EAV4" s="103"/>
      <c r="EAW4" s="103"/>
      <c r="EAX4" s="103"/>
      <c r="EAY4" s="103"/>
      <c r="EAZ4" s="103"/>
      <c r="EBA4" s="103"/>
      <c r="EBB4" s="103"/>
      <c r="EBC4" s="103"/>
      <c r="EBD4" s="103"/>
      <c r="EBE4" s="103"/>
      <c r="EBF4" s="103"/>
      <c r="EBG4" s="103"/>
      <c r="EBH4" s="103"/>
      <c r="EBI4" s="103"/>
      <c r="EBJ4" s="103"/>
      <c r="EBK4" s="103"/>
      <c r="EBL4" s="103"/>
      <c r="EBM4" s="103"/>
      <c r="EBN4" s="103"/>
      <c r="EBO4" s="103"/>
      <c r="EBP4" s="103"/>
      <c r="EBQ4" s="103"/>
      <c r="EBR4" s="103"/>
      <c r="EBS4" s="103"/>
      <c r="EBT4" s="103"/>
      <c r="EBU4" s="103"/>
      <c r="EBV4" s="103"/>
      <c r="EBW4" s="103"/>
      <c r="EBX4" s="103"/>
      <c r="EBY4" s="103"/>
      <c r="EBZ4" s="103"/>
      <c r="ECA4" s="103"/>
      <c r="ECB4" s="103"/>
      <c r="ECC4" s="103"/>
      <c r="ECD4" s="103"/>
      <c r="ECE4" s="103"/>
      <c r="ECF4" s="103"/>
      <c r="ECG4" s="103"/>
      <c r="ECH4" s="103"/>
      <c r="ECI4" s="103"/>
      <c r="ECJ4" s="103"/>
      <c r="ECK4" s="103"/>
      <c r="ECL4" s="103"/>
      <c r="ECM4" s="103"/>
      <c r="ECN4" s="103"/>
      <c r="ECO4" s="103"/>
      <c r="ECP4" s="103"/>
      <c r="ECQ4" s="103"/>
      <c r="ECR4" s="103"/>
      <c r="ECS4" s="103"/>
      <c r="ECT4" s="103"/>
      <c r="ECU4" s="103"/>
      <c r="ECV4" s="103"/>
      <c r="ECW4" s="103"/>
      <c r="ECX4" s="103"/>
      <c r="ECY4" s="103"/>
      <c r="ECZ4" s="103"/>
      <c r="EDA4" s="103"/>
      <c r="EDB4" s="103"/>
      <c r="EDC4" s="103"/>
      <c r="EDD4" s="103"/>
      <c r="EDE4" s="103"/>
      <c r="EDF4" s="103"/>
      <c r="EDG4" s="103"/>
      <c r="EDH4" s="103"/>
      <c r="EDI4" s="103"/>
      <c r="EDJ4" s="103"/>
      <c r="EDK4" s="103"/>
      <c r="EDL4" s="103"/>
      <c r="EDM4" s="103"/>
      <c r="EDN4" s="103"/>
      <c r="EDO4" s="103"/>
      <c r="EDP4" s="103"/>
      <c r="EDQ4" s="103"/>
      <c r="EDR4" s="103"/>
      <c r="EDS4" s="103"/>
      <c r="EDT4" s="103"/>
      <c r="EDU4" s="103"/>
      <c r="EDV4" s="103"/>
      <c r="EDW4" s="103"/>
      <c r="EDX4" s="103"/>
      <c r="EDY4" s="103"/>
      <c r="EDZ4" s="103"/>
      <c r="EEA4" s="103"/>
      <c r="EEB4" s="103"/>
      <c r="EEC4" s="103"/>
      <c r="EED4" s="103"/>
      <c r="EEE4" s="103"/>
      <c r="EEF4" s="103"/>
      <c r="EEG4" s="103"/>
      <c r="EEH4" s="103"/>
      <c r="EEI4" s="103"/>
      <c r="EEJ4" s="103"/>
      <c r="EEK4" s="103"/>
      <c r="EEL4" s="103"/>
      <c r="EEM4" s="103"/>
      <c r="EEN4" s="103"/>
      <c r="EEO4" s="103"/>
      <c r="EEP4" s="103"/>
      <c r="EEQ4" s="103"/>
      <c r="EER4" s="103"/>
      <c r="EES4" s="103"/>
      <c r="EET4" s="103"/>
      <c r="EEU4" s="103"/>
      <c r="EEV4" s="103"/>
      <c r="EEW4" s="103"/>
      <c r="EEX4" s="103"/>
      <c r="EEY4" s="103"/>
      <c r="EEZ4" s="103"/>
      <c r="EFA4" s="103"/>
      <c r="EFB4" s="103"/>
      <c r="EFC4" s="103"/>
      <c r="EFD4" s="103"/>
      <c r="EFE4" s="103"/>
      <c r="EFF4" s="103"/>
      <c r="EFG4" s="103"/>
      <c r="EFH4" s="103"/>
      <c r="EFI4" s="103"/>
      <c r="EFJ4" s="103"/>
      <c r="EFK4" s="103"/>
      <c r="EFL4" s="103"/>
      <c r="EFM4" s="103"/>
      <c r="EFN4" s="103"/>
      <c r="EFO4" s="103"/>
      <c r="EFP4" s="103"/>
      <c r="EFQ4" s="103"/>
      <c r="EFR4" s="103"/>
      <c r="EFS4" s="103"/>
      <c r="EFT4" s="103"/>
      <c r="EFU4" s="103"/>
      <c r="EFV4" s="103"/>
      <c r="EFW4" s="103"/>
      <c r="EFX4" s="103"/>
      <c r="EFY4" s="103"/>
      <c r="EFZ4" s="103"/>
      <c r="EGA4" s="103"/>
      <c r="EGB4" s="103"/>
      <c r="EGC4" s="103"/>
      <c r="EGD4" s="103"/>
      <c r="EGE4" s="103"/>
      <c r="EGF4" s="103"/>
      <c r="EGG4" s="103"/>
      <c r="EGH4" s="103"/>
      <c r="EGI4" s="103"/>
      <c r="EGJ4" s="103"/>
      <c r="EGK4" s="103"/>
      <c r="EGL4" s="103"/>
      <c r="EGM4" s="103"/>
      <c r="EGN4" s="103"/>
      <c r="EGO4" s="103"/>
      <c r="EGP4" s="103"/>
      <c r="EGQ4" s="103"/>
      <c r="EGR4" s="103"/>
      <c r="EGS4" s="103"/>
      <c r="EGT4" s="103"/>
      <c r="EGU4" s="103"/>
      <c r="EGV4" s="103"/>
      <c r="EGW4" s="103"/>
      <c r="EGX4" s="103"/>
      <c r="EGY4" s="103"/>
      <c r="EGZ4" s="103"/>
      <c r="EHA4" s="103"/>
      <c r="EHB4" s="103"/>
      <c r="EHC4" s="103"/>
      <c r="EHD4" s="103"/>
      <c r="EHE4" s="103"/>
      <c r="EHF4" s="103"/>
      <c r="EHG4" s="103"/>
      <c r="EHH4" s="103"/>
      <c r="EHI4" s="103"/>
      <c r="EHJ4" s="103"/>
      <c r="EHK4" s="103"/>
      <c r="EHL4" s="103"/>
      <c r="EHM4" s="103"/>
      <c r="EHN4" s="103"/>
      <c r="EHO4" s="103"/>
      <c r="EHP4" s="103"/>
      <c r="EHQ4" s="103"/>
      <c r="EHR4" s="103"/>
      <c r="EHS4" s="103"/>
      <c r="EHT4" s="103"/>
      <c r="EHU4" s="103"/>
      <c r="EHV4" s="103"/>
      <c r="EHW4" s="103"/>
      <c r="EHX4" s="103"/>
      <c r="EHY4" s="103"/>
      <c r="EHZ4" s="103"/>
      <c r="EIA4" s="103"/>
      <c r="EIB4" s="103"/>
      <c r="EIC4" s="103"/>
      <c r="EID4" s="103"/>
      <c r="EIE4" s="103"/>
      <c r="EIF4" s="103"/>
      <c r="EIG4" s="103"/>
      <c r="EIH4" s="103"/>
      <c r="EII4" s="103"/>
      <c r="EIJ4" s="103"/>
      <c r="EIK4" s="103"/>
      <c r="EIL4" s="103"/>
      <c r="EIM4" s="103"/>
      <c r="EIN4" s="103"/>
      <c r="EIO4" s="103"/>
      <c r="EIP4" s="103"/>
      <c r="EIQ4" s="103"/>
      <c r="EIR4" s="103"/>
      <c r="EIS4" s="103"/>
      <c r="EIT4" s="103"/>
      <c r="EIU4" s="103"/>
      <c r="EIV4" s="103"/>
      <c r="EIW4" s="103"/>
      <c r="EIX4" s="103"/>
      <c r="EIY4" s="103"/>
      <c r="EIZ4" s="103"/>
      <c r="EJA4" s="103"/>
      <c r="EJB4" s="103"/>
      <c r="EJC4" s="103"/>
      <c r="EJD4" s="103"/>
      <c r="EJE4" s="103"/>
      <c r="EJF4" s="103"/>
      <c r="EJG4" s="103"/>
      <c r="EJH4" s="103"/>
      <c r="EJI4" s="103"/>
      <c r="EJJ4" s="103"/>
      <c r="EJK4" s="103"/>
      <c r="EJL4" s="103"/>
      <c r="EJM4" s="103"/>
      <c r="EJN4" s="103"/>
      <c r="EJO4" s="103"/>
      <c r="EJP4" s="103"/>
      <c r="EJQ4" s="103"/>
      <c r="EJR4" s="103"/>
      <c r="EJS4" s="103"/>
      <c r="EJT4" s="103"/>
      <c r="EJU4" s="103"/>
      <c r="EJV4" s="103"/>
      <c r="EJW4" s="103"/>
      <c r="EJX4" s="103"/>
      <c r="EJY4" s="103"/>
      <c r="EJZ4" s="103"/>
      <c r="EKA4" s="103"/>
      <c r="EKB4" s="103"/>
      <c r="EKC4" s="103"/>
      <c r="EKD4" s="103"/>
      <c r="EKE4" s="103"/>
      <c r="EKF4" s="103"/>
      <c r="EKG4" s="103"/>
      <c r="EKH4" s="103"/>
      <c r="EKI4" s="103"/>
      <c r="EKJ4" s="103"/>
      <c r="EKK4" s="103"/>
      <c r="EKL4" s="103"/>
      <c r="EKM4" s="103"/>
      <c r="EKN4" s="103"/>
      <c r="EKO4" s="103"/>
      <c r="EKP4" s="103"/>
      <c r="EKQ4" s="103"/>
      <c r="EKR4" s="103"/>
      <c r="EKS4" s="103"/>
      <c r="EKT4" s="103"/>
      <c r="EKU4" s="103"/>
      <c r="EKV4" s="103"/>
      <c r="EKW4" s="103"/>
      <c r="EKX4" s="103"/>
      <c r="EKY4" s="103"/>
      <c r="EKZ4" s="103"/>
      <c r="ELA4" s="103"/>
      <c r="ELB4" s="103"/>
      <c r="ELC4" s="103"/>
      <c r="ELD4" s="103"/>
      <c r="ELE4" s="103"/>
      <c r="ELF4" s="103"/>
      <c r="ELG4" s="103"/>
      <c r="ELH4" s="103"/>
      <c r="ELI4" s="103"/>
      <c r="ELJ4" s="103"/>
      <c r="ELK4" s="103"/>
      <c r="ELL4" s="103"/>
      <c r="ELM4" s="103"/>
      <c r="ELN4" s="103"/>
      <c r="ELO4" s="103"/>
      <c r="ELP4" s="103"/>
      <c r="ELQ4" s="103"/>
      <c r="ELR4" s="103"/>
      <c r="ELS4" s="103"/>
      <c r="ELT4" s="103"/>
      <c r="ELU4" s="103"/>
      <c r="ELV4" s="103"/>
      <c r="ELW4" s="103"/>
      <c r="ELX4" s="103"/>
      <c r="ELY4" s="103"/>
      <c r="ELZ4" s="103"/>
      <c r="EMA4" s="103"/>
      <c r="EMB4" s="103"/>
      <c r="EMC4" s="103"/>
      <c r="EMD4" s="103"/>
      <c r="EME4" s="103"/>
      <c r="EMF4" s="103"/>
      <c r="EMG4" s="103"/>
      <c r="EMH4" s="103"/>
      <c r="EMI4" s="103"/>
      <c r="EMJ4" s="103"/>
      <c r="EMK4" s="103"/>
      <c r="EML4" s="103"/>
      <c r="EMM4" s="103"/>
      <c r="EMN4" s="103"/>
      <c r="EMO4" s="103"/>
      <c r="EMP4" s="103"/>
      <c r="EMQ4" s="103"/>
      <c r="EMR4" s="103"/>
      <c r="EMS4" s="103"/>
      <c r="EMT4" s="103"/>
      <c r="EMU4" s="103"/>
      <c r="EMV4" s="103"/>
      <c r="EMW4" s="103"/>
      <c r="EMX4" s="103"/>
      <c r="EMY4" s="103"/>
      <c r="EMZ4" s="103"/>
      <c r="ENA4" s="103"/>
      <c r="ENB4" s="103"/>
      <c r="ENC4" s="103"/>
      <c r="END4" s="103"/>
      <c r="ENE4" s="103"/>
      <c r="ENF4" s="103"/>
      <c r="ENG4" s="103"/>
      <c r="ENH4" s="103"/>
      <c r="ENI4" s="103"/>
      <c r="ENJ4" s="103"/>
      <c r="ENK4" s="103"/>
      <c r="ENL4" s="103"/>
      <c r="ENM4" s="103"/>
      <c r="ENN4" s="103"/>
      <c r="ENO4" s="103"/>
      <c r="ENP4" s="103"/>
      <c r="ENQ4" s="103"/>
      <c r="ENR4" s="103"/>
      <c r="ENS4" s="103"/>
      <c r="ENT4" s="103"/>
      <c r="ENU4" s="103"/>
      <c r="ENV4" s="103"/>
      <c r="ENW4" s="103"/>
      <c r="ENX4" s="103"/>
      <c r="ENY4" s="103"/>
      <c r="ENZ4" s="103"/>
      <c r="EOA4" s="103"/>
      <c r="EOB4" s="103"/>
      <c r="EOC4" s="103"/>
      <c r="EOD4" s="103"/>
      <c r="EOE4" s="103"/>
      <c r="EOF4" s="103"/>
      <c r="EOG4" s="103"/>
      <c r="EOH4" s="103"/>
      <c r="EOI4" s="103"/>
      <c r="EOJ4" s="103"/>
      <c r="EOK4" s="103"/>
      <c r="EOL4" s="103"/>
      <c r="EOM4" s="103"/>
      <c r="EON4" s="103"/>
      <c r="EOO4" s="103"/>
      <c r="EOP4" s="103"/>
      <c r="EOQ4" s="103"/>
      <c r="EOR4" s="103"/>
      <c r="EOS4" s="103"/>
      <c r="EOT4" s="103"/>
      <c r="EOU4" s="103"/>
      <c r="EOV4" s="103"/>
      <c r="EOW4" s="103"/>
      <c r="EOX4" s="103"/>
      <c r="EOY4" s="103"/>
      <c r="EOZ4" s="103"/>
      <c r="EPA4" s="103"/>
      <c r="EPB4" s="103"/>
      <c r="EPC4" s="103"/>
      <c r="EPD4" s="103"/>
      <c r="EPE4" s="103"/>
      <c r="EPF4" s="103"/>
      <c r="EPG4" s="103"/>
      <c r="EPH4" s="103"/>
      <c r="EPI4" s="103"/>
      <c r="EPJ4" s="103"/>
      <c r="EPK4" s="103"/>
      <c r="EPL4" s="103"/>
      <c r="EPM4" s="103"/>
      <c r="EPN4" s="103"/>
      <c r="EPO4" s="103"/>
      <c r="EPP4" s="103"/>
      <c r="EPQ4" s="103"/>
      <c r="EPR4" s="103"/>
      <c r="EPS4" s="103"/>
      <c r="EPT4" s="103"/>
      <c r="EPU4" s="103"/>
      <c r="EPV4" s="103"/>
      <c r="EPW4" s="103"/>
      <c r="EPX4" s="103"/>
      <c r="EPY4" s="103"/>
      <c r="EPZ4" s="103"/>
      <c r="EQA4" s="103"/>
      <c r="EQB4" s="103"/>
      <c r="EQC4" s="103"/>
      <c r="EQD4" s="103"/>
      <c r="EQE4" s="103"/>
      <c r="EQF4" s="103"/>
      <c r="EQG4" s="103"/>
      <c r="EQH4" s="103"/>
      <c r="EQI4" s="103"/>
      <c r="EQJ4" s="103"/>
      <c r="EQK4" s="103"/>
      <c r="EQL4" s="103"/>
      <c r="EQM4" s="103"/>
      <c r="EQN4" s="103"/>
      <c r="EQO4" s="103"/>
      <c r="EQP4" s="103"/>
      <c r="EQQ4" s="103"/>
      <c r="EQR4" s="103"/>
      <c r="EQS4" s="103"/>
      <c r="EQT4" s="103"/>
      <c r="EQU4" s="103"/>
      <c r="EQV4" s="103"/>
      <c r="EQW4" s="103"/>
      <c r="EQX4" s="103"/>
      <c r="EQY4" s="103"/>
      <c r="EQZ4" s="103"/>
      <c r="ERA4" s="103"/>
      <c r="ERB4" s="103"/>
      <c r="ERC4" s="103"/>
      <c r="ERD4" s="103"/>
      <c r="ERE4" s="103"/>
      <c r="ERF4" s="103"/>
      <c r="ERG4" s="103"/>
      <c r="ERH4" s="103"/>
      <c r="ERI4" s="103"/>
      <c r="ERJ4" s="103"/>
      <c r="ERK4" s="103"/>
      <c r="ERL4" s="103"/>
      <c r="ERM4" s="103"/>
      <c r="ERN4" s="103"/>
      <c r="ERO4" s="103"/>
      <c r="ERP4" s="103"/>
      <c r="ERQ4" s="103"/>
      <c r="ERR4" s="103"/>
      <c r="ERS4" s="103"/>
      <c r="ERT4" s="103"/>
      <c r="ERU4" s="103"/>
      <c r="ERV4" s="103"/>
      <c r="ERW4" s="103"/>
      <c r="ERX4" s="103"/>
      <c r="ERY4" s="103"/>
      <c r="ERZ4" s="103"/>
      <c r="ESA4" s="103"/>
      <c r="ESB4" s="103"/>
      <c r="ESC4" s="103"/>
      <c r="ESD4" s="103"/>
      <c r="ESE4" s="103"/>
      <c r="ESF4" s="103"/>
      <c r="ESG4" s="103"/>
      <c r="ESH4" s="103"/>
      <c r="ESI4" s="103"/>
      <c r="ESJ4" s="103"/>
      <c r="ESK4" s="103"/>
      <c r="ESL4" s="103"/>
      <c r="ESM4" s="103"/>
      <c r="ESN4" s="103"/>
      <c r="ESO4" s="103"/>
      <c r="ESP4" s="103"/>
      <c r="ESQ4" s="103"/>
      <c r="ESR4" s="103"/>
      <c r="ESS4" s="103"/>
      <c r="EST4" s="103"/>
      <c r="ESU4" s="103"/>
      <c r="ESV4" s="103"/>
      <c r="ESW4" s="103"/>
      <c r="ESX4" s="103"/>
      <c r="ESY4" s="103"/>
      <c r="ESZ4" s="103"/>
      <c r="ETA4" s="103"/>
      <c r="ETB4" s="103"/>
      <c r="ETC4" s="103"/>
      <c r="ETD4" s="103"/>
      <c r="ETE4" s="103"/>
      <c r="ETF4" s="103"/>
      <c r="ETG4" s="103"/>
      <c r="ETH4" s="103"/>
      <c r="ETI4" s="103"/>
      <c r="ETJ4" s="103"/>
      <c r="ETK4" s="103"/>
      <c r="ETL4" s="103"/>
      <c r="ETM4" s="103"/>
      <c r="ETN4" s="103"/>
      <c r="ETO4" s="103"/>
      <c r="ETP4" s="103"/>
      <c r="ETQ4" s="103"/>
      <c r="ETR4" s="103"/>
      <c r="ETS4" s="103"/>
      <c r="ETT4" s="103"/>
      <c r="ETU4" s="103"/>
      <c r="ETV4" s="103"/>
      <c r="ETW4" s="103"/>
      <c r="ETX4" s="103"/>
      <c r="ETY4" s="103"/>
      <c r="ETZ4" s="103"/>
      <c r="EUA4" s="103"/>
      <c r="EUB4" s="103"/>
      <c r="EUC4" s="103"/>
      <c r="EUD4" s="103"/>
      <c r="EUE4" s="103"/>
      <c r="EUF4" s="103"/>
      <c r="EUG4" s="103"/>
      <c r="EUH4" s="103"/>
      <c r="EUI4" s="103"/>
      <c r="EUJ4" s="103"/>
      <c r="EUK4" s="103"/>
      <c r="EUL4" s="103"/>
      <c r="EUM4" s="103"/>
      <c r="EUN4" s="103"/>
      <c r="EUO4" s="103"/>
      <c r="EUP4" s="103"/>
      <c r="EUQ4" s="103"/>
      <c r="EUR4" s="103"/>
      <c r="EUS4" s="103"/>
      <c r="EUT4" s="103"/>
      <c r="EUU4" s="103"/>
      <c r="EUV4" s="103"/>
      <c r="EUW4" s="103"/>
      <c r="EUX4" s="103"/>
      <c r="EUY4" s="103"/>
      <c r="EUZ4" s="103"/>
      <c r="EVA4" s="103"/>
      <c r="EVB4" s="103"/>
      <c r="EVC4" s="103"/>
      <c r="EVD4" s="103"/>
      <c r="EVE4" s="103"/>
      <c r="EVF4" s="103"/>
      <c r="EVG4" s="103"/>
      <c r="EVH4" s="103"/>
      <c r="EVI4" s="103"/>
      <c r="EVJ4" s="103"/>
      <c r="EVK4" s="103"/>
      <c r="EVL4" s="103"/>
      <c r="EVM4" s="103"/>
      <c r="EVN4" s="103"/>
      <c r="EVO4" s="103"/>
      <c r="EVP4" s="103"/>
      <c r="EVQ4" s="103"/>
      <c r="EVR4" s="103"/>
      <c r="EVS4" s="103"/>
      <c r="EVT4" s="103"/>
      <c r="EVU4" s="103"/>
      <c r="EVV4" s="103"/>
      <c r="EVW4" s="103"/>
      <c r="EVX4" s="103"/>
      <c r="EVY4" s="103"/>
      <c r="EVZ4" s="103"/>
      <c r="EWA4" s="103"/>
      <c r="EWB4" s="103"/>
      <c r="EWC4" s="103"/>
      <c r="EWD4" s="103"/>
      <c r="EWE4" s="103"/>
      <c r="EWF4" s="103"/>
      <c r="EWG4" s="103"/>
      <c r="EWH4" s="103"/>
      <c r="EWI4" s="103"/>
      <c r="EWJ4" s="103"/>
      <c r="EWK4" s="103"/>
      <c r="EWL4" s="103"/>
      <c r="EWM4" s="103"/>
      <c r="EWN4" s="103"/>
      <c r="EWO4" s="103"/>
      <c r="EWP4" s="103"/>
      <c r="EWQ4" s="103"/>
      <c r="EWR4" s="103"/>
      <c r="EWS4" s="103"/>
      <c r="EWT4" s="103"/>
      <c r="EWU4" s="103"/>
      <c r="EWV4" s="103"/>
      <c r="EWW4" s="103"/>
      <c r="EWX4" s="103"/>
      <c r="EWY4" s="103"/>
      <c r="EWZ4" s="103"/>
      <c r="EXA4" s="103"/>
      <c r="EXB4" s="103"/>
      <c r="EXC4" s="103"/>
      <c r="EXD4" s="103"/>
      <c r="EXE4" s="103"/>
      <c r="EXF4" s="103"/>
      <c r="EXG4" s="103"/>
      <c r="EXH4" s="103"/>
      <c r="EXI4" s="103"/>
      <c r="EXJ4" s="103"/>
      <c r="EXK4" s="103"/>
      <c r="EXL4" s="103"/>
      <c r="EXM4" s="103"/>
      <c r="EXN4" s="103"/>
      <c r="EXO4" s="103"/>
      <c r="EXP4" s="103"/>
      <c r="EXQ4" s="103"/>
      <c r="EXR4" s="103"/>
      <c r="EXS4" s="103"/>
      <c r="EXT4" s="103"/>
      <c r="EXU4" s="103"/>
      <c r="EXV4" s="103"/>
      <c r="EXW4" s="103"/>
      <c r="EXX4" s="103"/>
      <c r="EXY4" s="103"/>
      <c r="EXZ4" s="103"/>
      <c r="EYA4" s="103"/>
      <c r="EYB4" s="103"/>
      <c r="EYC4" s="103"/>
      <c r="EYD4" s="103"/>
      <c r="EYE4" s="103"/>
      <c r="EYF4" s="103"/>
      <c r="EYG4" s="103"/>
      <c r="EYH4" s="103"/>
      <c r="EYI4" s="103"/>
      <c r="EYJ4" s="103"/>
      <c r="EYK4" s="103"/>
      <c r="EYL4" s="103"/>
      <c r="EYM4" s="103"/>
      <c r="EYN4" s="103"/>
      <c r="EYO4" s="103"/>
      <c r="EYP4" s="103"/>
      <c r="EYQ4" s="103"/>
      <c r="EYR4" s="103"/>
      <c r="EYS4" s="103"/>
      <c r="EYT4" s="103"/>
      <c r="EYU4" s="103"/>
      <c r="EYV4" s="103"/>
      <c r="EYW4" s="103"/>
      <c r="EYX4" s="103"/>
      <c r="EYY4" s="103"/>
      <c r="EYZ4" s="103"/>
      <c r="EZA4" s="103"/>
      <c r="EZB4" s="103"/>
      <c r="EZC4" s="103"/>
      <c r="EZD4" s="103"/>
      <c r="EZE4" s="103"/>
      <c r="EZF4" s="103"/>
      <c r="EZG4" s="103"/>
      <c r="EZH4" s="103"/>
      <c r="EZI4" s="103"/>
      <c r="EZJ4" s="103"/>
      <c r="EZK4" s="103"/>
      <c r="EZL4" s="103"/>
      <c r="EZM4" s="103"/>
      <c r="EZN4" s="103"/>
      <c r="EZO4" s="103"/>
      <c r="EZP4" s="103"/>
      <c r="EZQ4" s="103"/>
      <c r="EZR4" s="103"/>
      <c r="EZS4" s="103"/>
      <c r="EZT4" s="103"/>
      <c r="EZU4" s="103"/>
      <c r="EZV4" s="103"/>
      <c r="EZW4" s="103"/>
      <c r="EZX4" s="103"/>
      <c r="EZY4" s="103"/>
      <c r="EZZ4" s="103"/>
      <c r="FAA4" s="103"/>
      <c r="FAB4" s="103"/>
      <c r="FAC4" s="103"/>
      <c r="FAD4" s="103"/>
      <c r="FAE4" s="103"/>
      <c r="FAF4" s="103"/>
      <c r="FAG4" s="103"/>
      <c r="FAH4" s="103"/>
      <c r="FAI4" s="103"/>
      <c r="FAJ4" s="103"/>
      <c r="FAK4" s="103"/>
      <c r="FAL4" s="103"/>
      <c r="FAM4" s="103"/>
      <c r="FAN4" s="103"/>
      <c r="FAO4" s="103"/>
      <c r="FAP4" s="103"/>
      <c r="FAQ4" s="103"/>
      <c r="FAR4" s="103"/>
      <c r="FAS4" s="103"/>
      <c r="FAT4" s="103"/>
      <c r="FAU4" s="103"/>
      <c r="FAV4" s="103"/>
      <c r="FAW4" s="103"/>
      <c r="FAX4" s="103"/>
      <c r="FAY4" s="103"/>
      <c r="FAZ4" s="103"/>
      <c r="FBA4" s="103"/>
      <c r="FBB4" s="103"/>
      <c r="FBC4" s="103"/>
      <c r="FBD4" s="103"/>
      <c r="FBE4" s="103"/>
      <c r="FBF4" s="103"/>
      <c r="FBG4" s="103"/>
      <c r="FBH4" s="103"/>
      <c r="FBI4" s="103"/>
      <c r="FBJ4" s="103"/>
      <c r="FBK4" s="103"/>
      <c r="FBL4" s="103"/>
      <c r="FBM4" s="103"/>
      <c r="FBN4" s="103"/>
      <c r="FBO4" s="103"/>
      <c r="FBP4" s="103"/>
      <c r="FBQ4" s="103"/>
      <c r="FBR4" s="103"/>
      <c r="FBS4" s="103"/>
      <c r="FBT4" s="103"/>
      <c r="FBU4" s="103"/>
      <c r="FBV4" s="103"/>
      <c r="FBW4" s="103"/>
      <c r="FBX4" s="103"/>
      <c r="FBY4" s="103"/>
      <c r="FBZ4" s="103"/>
      <c r="FCA4" s="103"/>
      <c r="FCB4" s="103"/>
      <c r="FCC4" s="103"/>
      <c r="FCD4" s="103"/>
      <c r="FCE4" s="103"/>
      <c r="FCF4" s="103"/>
      <c r="FCG4" s="103"/>
      <c r="FCH4" s="103"/>
      <c r="FCI4" s="103"/>
      <c r="FCJ4" s="103"/>
      <c r="FCK4" s="103"/>
      <c r="FCL4" s="103"/>
      <c r="FCM4" s="103"/>
      <c r="FCN4" s="103"/>
      <c r="FCO4" s="103"/>
      <c r="FCP4" s="103"/>
      <c r="FCQ4" s="103"/>
      <c r="FCR4" s="103"/>
      <c r="FCS4" s="103"/>
      <c r="FCT4" s="103"/>
      <c r="FCU4" s="103"/>
      <c r="FCV4" s="103"/>
      <c r="FCW4" s="103"/>
      <c r="FCX4" s="103"/>
      <c r="FCY4" s="103"/>
      <c r="FCZ4" s="103"/>
      <c r="FDA4" s="103"/>
      <c r="FDB4" s="103"/>
      <c r="FDC4" s="103"/>
      <c r="FDD4" s="103"/>
      <c r="FDE4" s="103"/>
      <c r="FDF4" s="103"/>
      <c r="FDG4" s="103"/>
      <c r="FDH4" s="103"/>
      <c r="FDI4" s="103"/>
      <c r="FDJ4" s="103"/>
      <c r="FDK4" s="103"/>
      <c r="FDL4" s="103"/>
      <c r="FDM4" s="103"/>
      <c r="FDN4" s="103"/>
      <c r="FDO4" s="103"/>
      <c r="FDP4" s="103"/>
      <c r="FDQ4" s="103"/>
      <c r="FDR4" s="103"/>
      <c r="FDS4" s="103"/>
      <c r="FDT4" s="103"/>
      <c r="FDU4" s="103"/>
      <c r="FDV4" s="103"/>
      <c r="FDW4" s="103"/>
      <c r="FDX4" s="103"/>
      <c r="FDY4" s="103"/>
      <c r="FDZ4" s="103"/>
      <c r="FEA4" s="103"/>
      <c r="FEB4" s="103"/>
      <c r="FEC4" s="103"/>
      <c r="FED4" s="103"/>
      <c r="FEE4" s="103"/>
      <c r="FEF4" s="103"/>
      <c r="FEG4" s="103"/>
      <c r="FEH4" s="103"/>
      <c r="FEI4" s="103"/>
      <c r="FEJ4" s="103"/>
      <c r="FEK4" s="103"/>
      <c r="FEL4" s="103"/>
      <c r="FEM4" s="103"/>
      <c r="FEN4" s="103"/>
      <c r="FEO4" s="103"/>
      <c r="FEP4" s="103"/>
      <c r="FEQ4" s="103"/>
      <c r="FER4" s="103"/>
      <c r="FES4" s="103"/>
      <c r="FET4" s="103"/>
      <c r="FEU4" s="103"/>
      <c r="FEV4" s="103"/>
      <c r="FEW4" s="103"/>
      <c r="FEX4" s="103"/>
      <c r="FEY4" s="103"/>
      <c r="FEZ4" s="103"/>
      <c r="FFA4" s="103"/>
      <c r="FFB4" s="103"/>
      <c r="FFC4" s="103"/>
      <c r="FFD4" s="103"/>
      <c r="FFE4" s="103"/>
      <c r="FFF4" s="103"/>
      <c r="FFG4" s="103"/>
      <c r="FFH4" s="103"/>
      <c r="FFI4" s="103"/>
      <c r="FFJ4" s="103"/>
      <c r="FFK4" s="103"/>
      <c r="FFL4" s="103"/>
      <c r="FFM4" s="103"/>
      <c r="FFN4" s="103"/>
      <c r="FFO4" s="103"/>
      <c r="FFP4" s="103"/>
      <c r="FFQ4" s="103"/>
      <c r="FFR4" s="103"/>
      <c r="FFS4" s="103"/>
      <c r="FFT4" s="103"/>
      <c r="FFU4" s="103"/>
      <c r="FFV4" s="103"/>
      <c r="FFW4" s="103"/>
      <c r="FFX4" s="103"/>
      <c r="FFY4" s="103"/>
      <c r="FFZ4" s="103"/>
      <c r="FGA4" s="103"/>
      <c r="FGB4" s="103"/>
      <c r="FGC4" s="103"/>
      <c r="FGD4" s="103"/>
      <c r="FGE4" s="103"/>
      <c r="FGF4" s="103"/>
      <c r="FGG4" s="103"/>
      <c r="FGH4" s="103"/>
      <c r="FGI4" s="103"/>
      <c r="FGJ4" s="103"/>
      <c r="FGK4" s="103"/>
      <c r="FGL4" s="103"/>
      <c r="FGM4" s="103"/>
      <c r="FGN4" s="103"/>
      <c r="FGO4" s="103"/>
      <c r="FGP4" s="103"/>
      <c r="FGQ4" s="103"/>
      <c r="FGR4" s="103"/>
      <c r="FGS4" s="103"/>
      <c r="FGT4" s="103"/>
      <c r="FGU4" s="103"/>
      <c r="FGV4" s="103"/>
      <c r="FGW4" s="103"/>
      <c r="FGX4" s="103"/>
      <c r="FGY4" s="103"/>
      <c r="FGZ4" s="103"/>
      <c r="FHA4" s="103"/>
      <c r="FHB4" s="103"/>
      <c r="FHC4" s="103"/>
      <c r="FHD4" s="103"/>
      <c r="FHE4" s="103"/>
      <c r="FHF4" s="103"/>
      <c r="FHG4" s="103"/>
      <c r="FHH4" s="103"/>
      <c r="FHI4" s="103"/>
      <c r="FHJ4" s="103"/>
      <c r="FHK4" s="103"/>
      <c r="FHL4" s="103"/>
      <c r="FHM4" s="103"/>
      <c r="FHN4" s="103"/>
      <c r="FHO4" s="103"/>
      <c r="FHP4" s="103"/>
      <c r="FHQ4" s="103"/>
      <c r="FHR4" s="103"/>
      <c r="FHS4" s="103"/>
      <c r="FHT4" s="103"/>
      <c r="FHU4" s="103"/>
      <c r="FHV4" s="103"/>
      <c r="FHW4" s="103"/>
      <c r="FHX4" s="103"/>
      <c r="FHY4" s="103"/>
      <c r="FHZ4" s="103"/>
      <c r="FIA4" s="103"/>
      <c r="FIB4" s="103"/>
      <c r="FIC4" s="103"/>
      <c r="FID4" s="103"/>
      <c r="FIE4" s="103"/>
      <c r="FIF4" s="103"/>
      <c r="FIG4" s="103"/>
      <c r="FIH4" s="103"/>
      <c r="FII4" s="103"/>
      <c r="FIJ4" s="103"/>
      <c r="FIK4" s="103"/>
      <c r="FIL4" s="103"/>
      <c r="FIM4" s="103"/>
      <c r="FIN4" s="103"/>
      <c r="FIO4" s="103"/>
      <c r="FIP4" s="103"/>
      <c r="FIQ4" s="103"/>
      <c r="FIR4" s="103"/>
      <c r="FIS4" s="103"/>
      <c r="FIT4" s="103"/>
      <c r="FIU4" s="103"/>
      <c r="FIV4" s="103"/>
      <c r="FIW4" s="103"/>
      <c r="FIX4" s="103"/>
      <c r="FIY4" s="103"/>
      <c r="FIZ4" s="103"/>
      <c r="FJA4" s="103"/>
      <c r="FJB4" s="103"/>
      <c r="FJC4" s="103"/>
      <c r="FJD4" s="103"/>
      <c r="FJE4" s="103"/>
      <c r="FJF4" s="103"/>
      <c r="FJG4" s="103"/>
      <c r="FJH4" s="103"/>
      <c r="FJI4" s="103"/>
      <c r="FJJ4" s="103"/>
      <c r="FJK4" s="103"/>
      <c r="FJL4" s="103"/>
      <c r="FJM4" s="103"/>
      <c r="FJN4" s="103"/>
      <c r="FJO4" s="103"/>
      <c r="FJP4" s="103"/>
      <c r="FJQ4" s="103"/>
      <c r="FJR4" s="103"/>
      <c r="FJS4" s="103"/>
      <c r="FJT4" s="103"/>
      <c r="FJU4" s="103"/>
      <c r="FJV4" s="103"/>
      <c r="FJW4" s="103"/>
      <c r="FJX4" s="103"/>
      <c r="FJY4" s="103"/>
      <c r="FJZ4" s="103"/>
      <c r="FKA4" s="103"/>
      <c r="FKB4" s="103"/>
      <c r="FKC4" s="103"/>
      <c r="FKD4" s="103"/>
      <c r="FKE4" s="103"/>
      <c r="FKF4" s="103"/>
      <c r="FKG4" s="103"/>
      <c r="FKH4" s="103"/>
      <c r="FKI4" s="103"/>
      <c r="FKJ4" s="103"/>
      <c r="FKK4" s="103"/>
      <c r="FKL4" s="103"/>
      <c r="FKM4" s="103"/>
      <c r="FKN4" s="103"/>
      <c r="FKO4" s="103"/>
      <c r="FKP4" s="103"/>
      <c r="FKQ4" s="103"/>
      <c r="FKR4" s="103"/>
      <c r="FKS4" s="103"/>
      <c r="FKT4" s="103"/>
      <c r="FKU4" s="103"/>
      <c r="FKV4" s="103"/>
      <c r="FKW4" s="103"/>
      <c r="FKX4" s="103"/>
      <c r="FKY4" s="103"/>
      <c r="FKZ4" s="103"/>
      <c r="FLA4" s="103"/>
      <c r="FLB4" s="103"/>
      <c r="FLC4" s="103"/>
      <c r="FLD4" s="103"/>
      <c r="FLE4" s="103"/>
      <c r="FLF4" s="103"/>
      <c r="FLG4" s="103"/>
      <c r="FLH4" s="103"/>
      <c r="FLI4" s="103"/>
      <c r="FLJ4" s="103"/>
      <c r="FLK4" s="103"/>
      <c r="FLL4" s="103"/>
      <c r="FLM4" s="103"/>
      <c r="FLN4" s="103"/>
      <c r="FLO4" s="103"/>
      <c r="FLP4" s="103"/>
      <c r="FLQ4" s="103"/>
      <c r="FLR4" s="103"/>
      <c r="FLS4" s="103"/>
      <c r="FLT4" s="103"/>
      <c r="FLU4" s="103"/>
      <c r="FLV4" s="103"/>
      <c r="FLW4" s="103"/>
      <c r="FLX4" s="103"/>
      <c r="FLY4" s="103"/>
      <c r="FLZ4" s="103"/>
      <c r="FMA4" s="103"/>
      <c r="FMB4" s="103"/>
      <c r="FMC4" s="103"/>
      <c r="FMD4" s="103"/>
      <c r="FME4" s="103"/>
      <c r="FMF4" s="103"/>
      <c r="FMG4" s="103"/>
      <c r="FMH4" s="103"/>
      <c r="FMI4" s="103"/>
      <c r="FMJ4" s="103"/>
      <c r="FMK4" s="103"/>
      <c r="FML4" s="103"/>
      <c r="FMM4" s="103"/>
      <c r="FMN4" s="103"/>
      <c r="FMO4" s="103"/>
      <c r="FMP4" s="103"/>
      <c r="FMQ4" s="103"/>
      <c r="FMR4" s="103"/>
      <c r="FMS4" s="103"/>
      <c r="FMT4" s="103"/>
      <c r="FMU4" s="103"/>
      <c r="FMV4" s="103"/>
      <c r="FMW4" s="103"/>
      <c r="FMX4" s="103"/>
      <c r="FMY4" s="103"/>
      <c r="FMZ4" s="103"/>
      <c r="FNA4" s="103"/>
      <c r="FNB4" s="103"/>
      <c r="FNC4" s="103"/>
      <c r="FND4" s="103"/>
      <c r="FNE4" s="103"/>
      <c r="FNF4" s="103"/>
      <c r="FNG4" s="103"/>
      <c r="FNH4" s="103"/>
      <c r="FNI4" s="103"/>
      <c r="FNJ4" s="103"/>
      <c r="FNK4" s="103"/>
      <c r="FNL4" s="103"/>
      <c r="FNM4" s="103"/>
      <c r="FNN4" s="103"/>
      <c r="FNO4" s="103"/>
      <c r="FNP4" s="103"/>
      <c r="FNQ4" s="103"/>
      <c r="FNR4" s="103"/>
      <c r="FNS4" s="103"/>
      <c r="FNT4" s="103"/>
      <c r="FNU4" s="103"/>
      <c r="FNV4" s="103"/>
      <c r="FNW4" s="103"/>
      <c r="FNX4" s="103"/>
      <c r="FNY4" s="103"/>
      <c r="FNZ4" s="103"/>
      <c r="FOA4" s="103"/>
      <c r="FOB4" s="103"/>
      <c r="FOC4" s="103"/>
      <c r="FOD4" s="103"/>
      <c r="FOE4" s="103"/>
      <c r="FOF4" s="103"/>
      <c r="FOG4" s="103"/>
      <c r="FOH4" s="103"/>
      <c r="FOI4" s="103"/>
      <c r="FOJ4" s="103"/>
      <c r="FOK4" s="103"/>
      <c r="FOL4" s="103"/>
      <c r="FOM4" s="103"/>
      <c r="FON4" s="103"/>
      <c r="FOO4" s="103"/>
      <c r="FOP4" s="103"/>
      <c r="FOQ4" s="103"/>
      <c r="FOR4" s="103"/>
      <c r="FOS4" s="103"/>
      <c r="FOT4" s="103"/>
      <c r="FOU4" s="103"/>
      <c r="FOV4" s="103"/>
      <c r="FOW4" s="103"/>
      <c r="FOX4" s="103"/>
      <c r="FOY4" s="103"/>
      <c r="FOZ4" s="103"/>
      <c r="FPA4" s="103"/>
      <c r="FPB4" s="103"/>
      <c r="FPC4" s="103"/>
      <c r="FPD4" s="103"/>
      <c r="FPE4" s="103"/>
      <c r="FPF4" s="103"/>
      <c r="FPG4" s="103"/>
      <c r="FPH4" s="103"/>
      <c r="FPI4" s="103"/>
      <c r="FPJ4" s="103"/>
      <c r="FPK4" s="103"/>
      <c r="FPL4" s="103"/>
      <c r="FPM4" s="103"/>
      <c r="FPN4" s="103"/>
      <c r="FPO4" s="103"/>
      <c r="FPP4" s="103"/>
      <c r="FPQ4" s="103"/>
      <c r="FPR4" s="103"/>
      <c r="FPS4" s="103"/>
      <c r="FPT4" s="103"/>
      <c r="FPU4" s="103"/>
      <c r="FPV4" s="103"/>
      <c r="FPW4" s="103"/>
      <c r="FPX4" s="103"/>
      <c r="FPY4" s="103"/>
      <c r="FPZ4" s="103"/>
      <c r="FQA4" s="103"/>
      <c r="FQB4" s="103"/>
      <c r="FQC4" s="103"/>
      <c r="FQD4" s="103"/>
      <c r="FQE4" s="103"/>
      <c r="FQF4" s="103"/>
      <c r="FQG4" s="103"/>
      <c r="FQH4" s="103"/>
      <c r="FQI4" s="103"/>
      <c r="FQJ4" s="103"/>
      <c r="FQK4" s="103"/>
      <c r="FQL4" s="103"/>
      <c r="FQM4" s="103"/>
      <c r="FQN4" s="103"/>
      <c r="FQO4" s="103"/>
      <c r="FQP4" s="103"/>
      <c r="FQQ4" s="103"/>
      <c r="FQR4" s="103"/>
      <c r="FQS4" s="103"/>
      <c r="FQT4" s="103"/>
      <c r="FQU4" s="103"/>
      <c r="FQV4" s="103"/>
      <c r="FQW4" s="103"/>
      <c r="FQX4" s="103"/>
      <c r="FQY4" s="103"/>
      <c r="FQZ4" s="103"/>
      <c r="FRA4" s="103"/>
      <c r="FRB4" s="103"/>
      <c r="FRC4" s="103"/>
      <c r="FRD4" s="103"/>
      <c r="FRE4" s="103"/>
      <c r="FRF4" s="103"/>
      <c r="FRG4" s="103"/>
      <c r="FRH4" s="103"/>
      <c r="FRI4" s="103"/>
      <c r="FRJ4" s="103"/>
      <c r="FRK4" s="103"/>
      <c r="FRL4" s="103"/>
      <c r="FRM4" s="103"/>
      <c r="FRN4" s="103"/>
      <c r="FRO4" s="103"/>
      <c r="FRP4" s="103"/>
      <c r="FRQ4" s="103"/>
      <c r="FRR4" s="103"/>
      <c r="FRS4" s="103"/>
      <c r="FRT4" s="103"/>
      <c r="FRU4" s="103"/>
      <c r="FRV4" s="103"/>
      <c r="FRW4" s="103"/>
      <c r="FRX4" s="103"/>
      <c r="FRY4" s="103"/>
      <c r="FRZ4" s="103"/>
      <c r="FSA4" s="103"/>
      <c r="FSB4" s="103"/>
      <c r="FSC4" s="103"/>
      <c r="FSD4" s="103"/>
      <c r="FSE4" s="103"/>
      <c r="FSF4" s="103"/>
      <c r="FSG4" s="103"/>
      <c r="FSH4" s="103"/>
      <c r="FSI4" s="103"/>
      <c r="FSJ4" s="103"/>
      <c r="FSK4" s="103"/>
      <c r="FSL4" s="103"/>
      <c r="FSM4" s="103"/>
      <c r="FSN4" s="103"/>
      <c r="FSO4" s="103"/>
      <c r="FSP4" s="103"/>
      <c r="FSQ4" s="103"/>
      <c r="FSR4" s="103"/>
      <c r="FSS4" s="103"/>
      <c r="FST4" s="103"/>
      <c r="FSU4" s="103"/>
      <c r="FSV4" s="103"/>
      <c r="FSW4" s="103"/>
      <c r="FSX4" s="103"/>
      <c r="FSY4" s="103"/>
      <c r="FSZ4" s="103"/>
      <c r="FTA4" s="103"/>
      <c r="FTB4" s="103"/>
      <c r="FTC4" s="103"/>
      <c r="FTD4" s="103"/>
      <c r="FTE4" s="103"/>
      <c r="FTF4" s="103"/>
      <c r="FTG4" s="103"/>
      <c r="FTH4" s="103"/>
      <c r="FTI4" s="103"/>
      <c r="FTJ4" s="103"/>
      <c r="FTK4" s="103"/>
      <c r="FTL4" s="103"/>
      <c r="FTM4" s="103"/>
      <c r="FTN4" s="103"/>
      <c r="FTO4" s="103"/>
      <c r="FTP4" s="103"/>
      <c r="FTQ4" s="103"/>
      <c r="FTR4" s="103"/>
      <c r="FTS4" s="103"/>
      <c r="FTT4" s="103"/>
      <c r="FTU4" s="103"/>
      <c r="FTV4" s="103"/>
      <c r="FTW4" s="103"/>
      <c r="FTX4" s="103"/>
      <c r="FTY4" s="103"/>
      <c r="FTZ4" s="103"/>
      <c r="FUA4" s="103"/>
      <c r="FUB4" s="103"/>
      <c r="FUC4" s="103"/>
      <c r="FUD4" s="103"/>
      <c r="FUE4" s="103"/>
      <c r="FUF4" s="103"/>
      <c r="FUG4" s="103"/>
      <c r="FUH4" s="103"/>
      <c r="FUI4" s="103"/>
      <c r="FUJ4" s="103"/>
      <c r="FUK4" s="103"/>
      <c r="FUL4" s="103"/>
      <c r="FUM4" s="103"/>
      <c r="FUN4" s="103"/>
      <c r="FUO4" s="103"/>
      <c r="FUP4" s="103"/>
      <c r="FUQ4" s="103"/>
      <c r="FUR4" s="103"/>
      <c r="FUS4" s="103"/>
      <c r="FUT4" s="103"/>
      <c r="FUU4" s="103"/>
      <c r="FUV4" s="103"/>
      <c r="FUW4" s="103"/>
      <c r="FUX4" s="103"/>
      <c r="FUY4" s="103"/>
      <c r="FUZ4" s="103"/>
      <c r="FVA4" s="103"/>
      <c r="FVB4" s="103"/>
      <c r="FVC4" s="103"/>
      <c r="FVD4" s="103"/>
      <c r="FVE4" s="103"/>
      <c r="FVF4" s="103"/>
      <c r="FVG4" s="103"/>
      <c r="FVH4" s="103"/>
      <c r="FVI4" s="103"/>
      <c r="FVJ4" s="103"/>
      <c r="FVK4" s="103"/>
      <c r="FVL4" s="103"/>
      <c r="FVM4" s="103"/>
      <c r="FVN4" s="103"/>
      <c r="FVO4" s="103"/>
      <c r="FVP4" s="103"/>
      <c r="FVQ4" s="103"/>
      <c r="FVR4" s="103"/>
      <c r="FVS4" s="103"/>
      <c r="FVT4" s="103"/>
      <c r="FVU4" s="103"/>
      <c r="FVV4" s="103"/>
      <c r="FVW4" s="103"/>
      <c r="FVX4" s="103"/>
      <c r="FVY4" s="103"/>
      <c r="FVZ4" s="103"/>
      <c r="FWA4" s="103"/>
      <c r="FWB4" s="103"/>
      <c r="FWC4" s="103"/>
      <c r="FWD4" s="103"/>
      <c r="FWE4" s="103"/>
      <c r="FWF4" s="103"/>
      <c r="FWG4" s="103"/>
      <c r="FWH4" s="103"/>
      <c r="FWI4" s="103"/>
      <c r="FWJ4" s="103"/>
      <c r="FWK4" s="103"/>
      <c r="FWL4" s="103"/>
      <c r="FWM4" s="103"/>
      <c r="FWN4" s="103"/>
      <c r="FWO4" s="103"/>
      <c r="FWP4" s="103"/>
      <c r="FWQ4" s="103"/>
      <c r="FWR4" s="103"/>
      <c r="FWS4" s="103"/>
      <c r="FWT4" s="103"/>
      <c r="FWU4" s="103"/>
      <c r="FWV4" s="103"/>
      <c r="FWW4" s="103"/>
      <c r="FWX4" s="103"/>
      <c r="FWY4" s="103"/>
      <c r="FWZ4" s="103"/>
      <c r="FXA4" s="103"/>
      <c r="FXB4" s="103"/>
      <c r="FXC4" s="103"/>
      <c r="FXD4" s="103"/>
      <c r="FXE4" s="103"/>
      <c r="FXF4" s="103"/>
      <c r="FXG4" s="103"/>
      <c r="FXH4" s="103"/>
      <c r="FXI4" s="103"/>
      <c r="FXJ4" s="103"/>
      <c r="FXK4" s="103"/>
      <c r="FXL4" s="103"/>
      <c r="FXM4" s="103"/>
      <c r="FXN4" s="103"/>
      <c r="FXO4" s="103"/>
      <c r="FXP4" s="103"/>
      <c r="FXQ4" s="103"/>
      <c r="FXR4" s="103"/>
      <c r="FXS4" s="103"/>
      <c r="FXT4" s="103"/>
      <c r="FXU4" s="103"/>
      <c r="FXV4" s="103"/>
      <c r="FXW4" s="103"/>
      <c r="FXX4" s="103"/>
      <c r="FXY4" s="103"/>
      <c r="FXZ4" s="103"/>
      <c r="FYA4" s="103"/>
      <c r="FYB4" s="103"/>
      <c r="FYC4" s="103"/>
      <c r="FYD4" s="103"/>
      <c r="FYE4" s="103"/>
      <c r="FYF4" s="103"/>
      <c r="FYG4" s="103"/>
      <c r="FYH4" s="103"/>
      <c r="FYI4" s="103"/>
      <c r="FYJ4" s="103"/>
      <c r="FYK4" s="103"/>
      <c r="FYL4" s="103"/>
      <c r="FYM4" s="103"/>
      <c r="FYN4" s="103"/>
      <c r="FYO4" s="103"/>
      <c r="FYP4" s="103"/>
      <c r="FYQ4" s="103"/>
      <c r="FYR4" s="103"/>
      <c r="FYS4" s="103"/>
      <c r="FYT4" s="103"/>
      <c r="FYU4" s="103"/>
      <c r="FYV4" s="103"/>
      <c r="FYW4" s="103"/>
      <c r="FYX4" s="103"/>
      <c r="FYY4" s="103"/>
      <c r="FYZ4" s="103"/>
      <c r="FZA4" s="103"/>
      <c r="FZB4" s="103"/>
      <c r="FZC4" s="103"/>
      <c r="FZD4" s="103"/>
      <c r="FZE4" s="103"/>
      <c r="FZF4" s="103"/>
      <c r="FZG4" s="103"/>
      <c r="FZH4" s="103"/>
      <c r="FZI4" s="103"/>
      <c r="FZJ4" s="103"/>
      <c r="FZK4" s="103"/>
      <c r="FZL4" s="103"/>
      <c r="FZM4" s="103"/>
      <c r="FZN4" s="103"/>
      <c r="FZO4" s="103"/>
      <c r="FZP4" s="103"/>
      <c r="FZQ4" s="103"/>
      <c r="FZR4" s="103"/>
      <c r="FZS4" s="103"/>
      <c r="FZT4" s="103"/>
      <c r="FZU4" s="103"/>
      <c r="FZV4" s="103"/>
      <c r="FZW4" s="103"/>
      <c r="FZX4" s="103"/>
      <c r="FZY4" s="103"/>
      <c r="FZZ4" s="103"/>
      <c r="GAA4" s="103"/>
      <c r="GAB4" s="103"/>
      <c r="GAC4" s="103"/>
      <c r="GAD4" s="103"/>
      <c r="GAE4" s="103"/>
      <c r="GAF4" s="103"/>
      <c r="GAG4" s="103"/>
      <c r="GAH4" s="103"/>
      <c r="GAI4" s="103"/>
      <c r="GAJ4" s="103"/>
      <c r="GAK4" s="103"/>
      <c r="GAL4" s="103"/>
      <c r="GAM4" s="103"/>
      <c r="GAN4" s="103"/>
      <c r="GAO4" s="103"/>
      <c r="GAP4" s="103"/>
      <c r="GAQ4" s="103"/>
      <c r="GAR4" s="103"/>
      <c r="GAS4" s="103"/>
      <c r="GAT4" s="103"/>
      <c r="GAU4" s="103"/>
      <c r="GAV4" s="103"/>
      <c r="GAW4" s="103"/>
      <c r="GAX4" s="103"/>
      <c r="GAY4" s="103"/>
      <c r="GAZ4" s="103"/>
      <c r="GBA4" s="103"/>
      <c r="GBB4" s="103"/>
      <c r="GBC4" s="103"/>
      <c r="GBD4" s="103"/>
      <c r="GBE4" s="103"/>
      <c r="GBF4" s="103"/>
      <c r="GBG4" s="103"/>
      <c r="GBH4" s="103"/>
      <c r="GBI4" s="103"/>
      <c r="GBJ4" s="103"/>
      <c r="GBK4" s="103"/>
      <c r="GBL4" s="103"/>
      <c r="GBM4" s="103"/>
      <c r="GBN4" s="103"/>
      <c r="GBO4" s="103"/>
      <c r="GBP4" s="103"/>
      <c r="GBQ4" s="103"/>
      <c r="GBR4" s="103"/>
      <c r="GBS4" s="103"/>
      <c r="GBT4" s="103"/>
      <c r="GBU4" s="103"/>
      <c r="GBV4" s="103"/>
      <c r="GBW4" s="103"/>
      <c r="GBX4" s="103"/>
      <c r="GBY4" s="103"/>
      <c r="GBZ4" s="103"/>
      <c r="GCA4" s="103"/>
      <c r="GCB4" s="103"/>
      <c r="GCC4" s="103"/>
      <c r="GCD4" s="103"/>
      <c r="GCE4" s="103"/>
      <c r="GCF4" s="103"/>
      <c r="GCG4" s="103"/>
      <c r="GCH4" s="103"/>
      <c r="GCI4" s="103"/>
      <c r="GCJ4" s="103"/>
      <c r="GCK4" s="103"/>
      <c r="GCL4" s="103"/>
      <c r="GCM4" s="103"/>
      <c r="GCN4" s="103"/>
      <c r="GCO4" s="103"/>
      <c r="GCP4" s="103"/>
      <c r="GCQ4" s="103"/>
      <c r="GCR4" s="103"/>
      <c r="GCS4" s="103"/>
      <c r="GCT4" s="103"/>
      <c r="GCU4" s="103"/>
      <c r="GCV4" s="103"/>
      <c r="GCW4" s="103"/>
      <c r="GCX4" s="103"/>
      <c r="GCY4" s="103"/>
      <c r="GCZ4" s="103"/>
      <c r="GDA4" s="103"/>
      <c r="GDB4" s="103"/>
      <c r="GDC4" s="103"/>
      <c r="GDD4" s="103"/>
      <c r="GDE4" s="103"/>
      <c r="GDF4" s="103"/>
      <c r="GDG4" s="103"/>
      <c r="GDH4" s="103"/>
      <c r="GDI4" s="103"/>
      <c r="GDJ4" s="103"/>
      <c r="GDK4" s="103"/>
      <c r="GDL4" s="103"/>
      <c r="GDM4" s="103"/>
      <c r="GDN4" s="103"/>
      <c r="GDO4" s="103"/>
      <c r="GDP4" s="103"/>
      <c r="GDQ4" s="103"/>
      <c r="GDR4" s="103"/>
      <c r="GDS4" s="103"/>
      <c r="GDT4" s="103"/>
      <c r="GDU4" s="103"/>
      <c r="GDV4" s="103"/>
      <c r="GDW4" s="103"/>
      <c r="GDX4" s="103"/>
      <c r="GDY4" s="103"/>
      <c r="GDZ4" s="103"/>
      <c r="GEA4" s="103"/>
      <c r="GEB4" s="103"/>
      <c r="GEC4" s="103"/>
      <c r="GED4" s="103"/>
      <c r="GEE4" s="103"/>
      <c r="GEF4" s="103"/>
      <c r="GEG4" s="103"/>
      <c r="GEH4" s="103"/>
      <c r="GEI4" s="103"/>
      <c r="GEJ4" s="103"/>
      <c r="GEK4" s="103"/>
      <c r="GEL4" s="103"/>
      <c r="GEM4" s="103"/>
      <c r="GEN4" s="103"/>
      <c r="GEO4" s="103"/>
      <c r="GEP4" s="103"/>
      <c r="GEQ4" s="103"/>
      <c r="GER4" s="103"/>
      <c r="GES4" s="103"/>
      <c r="GET4" s="103"/>
      <c r="GEU4" s="103"/>
      <c r="GEV4" s="103"/>
      <c r="GEW4" s="103"/>
      <c r="GEX4" s="103"/>
      <c r="GEY4" s="103"/>
      <c r="GEZ4" s="103"/>
      <c r="GFA4" s="103"/>
      <c r="GFB4" s="103"/>
      <c r="GFC4" s="103"/>
      <c r="GFD4" s="103"/>
      <c r="GFE4" s="103"/>
      <c r="GFF4" s="103"/>
      <c r="GFG4" s="103"/>
      <c r="GFH4" s="103"/>
      <c r="GFI4" s="103"/>
      <c r="GFJ4" s="103"/>
      <c r="GFK4" s="103"/>
      <c r="GFL4" s="103"/>
      <c r="GFM4" s="103"/>
      <c r="GFN4" s="103"/>
      <c r="GFO4" s="103"/>
      <c r="GFP4" s="103"/>
      <c r="GFQ4" s="103"/>
      <c r="GFR4" s="103"/>
      <c r="GFS4" s="103"/>
      <c r="GFT4" s="103"/>
      <c r="GFU4" s="103"/>
      <c r="GFV4" s="103"/>
      <c r="GFW4" s="103"/>
      <c r="GFX4" s="103"/>
      <c r="GFY4" s="103"/>
      <c r="GFZ4" s="103"/>
      <c r="GGA4" s="103"/>
      <c r="GGB4" s="103"/>
      <c r="GGC4" s="103"/>
      <c r="GGD4" s="103"/>
      <c r="GGE4" s="103"/>
      <c r="GGF4" s="103"/>
      <c r="GGG4" s="103"/>
      <c r="GGH4" s="103"/>
      <c r="GGI4" s="103"/>
      <c r="GGJ4" s="103"/>
      <c r="GGK4" s="103"/>
      <c r="GGL4" s="103"/>
      <c r="GGM4" s="103"/>
      <c r="GGN4" s="103"/>
      <c r="GGO4" s="103"/>
      <c r="GGP4" s="103"/>
      <c r="GGQ4" s="103"/>
      <c r="GGR4" s="103"/>
      <c r="GGS4" s="103"/>
      <c r="GGT4" s="103"/>
      <c r="GGU4" s="103"/>
      <c r="GGV4" s="103"/>
      <c r="GGW4" s="103"/>
      <c r="GGX4" s="103"/>
      <c r="GGY4" s="103"/>
      <c r="GGZ4" s="103"/>
      <c r="GHA4" s="103"/>
      <c r="GHB4" s="103"/>
      <c r="GHC4" s="103"/>
      <c r="GHD4" s="103"/>
      <c r="GHE4" s="103"/>
      <c r="GHF4" s="103"/>
      <c r="GHG4" s="103"/>
      <c r="GHH4" s="103"/>
      <c r="GHI4" s="103"/>
      <c r="GHJ4" s="103"/>
      <c r="GHK4" s="103"/>
      <c r="GHL4" s="103"/>
      <c r="GHM4" s="103"/>
      <c r="GHN4" s="103"/>
      <c r="GHO4" s="103"/>
      <c r="GHP4" s="103"/>
      <c r="GHQ4" s="103"/>
      <c r="GHR4" s="103"/>
      <c r="GHS4" s="103"/>
      <c r="GHT4" s="103"/>
      <c r="GHU4" s="103"/>
      <c r="GHV4" s="103"/>
      <c r="GHW4" s="103"/>
      <c r="GHX4" s="103"/>
      <c r="GHY4" s="103"/>
      <c r="GHZ4" s="103"/>
      <c r="GIA4" s="103"/>
      <c r="GIB4" s="103"/>
      <c r="GIC4" s="103"/>
      <c r="GID4" s="103"/>
      <c r="GIE4" s="103"/>
      <c r="GIF4" s="103"/>
      <c r="GIG4" s="103"/>
      <c r="GIH4" s="103"/>
      <c r="GII4" s="103"/>
      <c r="GIJ4" s="103"/>
      <c r="GIK4" s="103"/>
      <c r="GIL4" s="103"/>
      <c r="GIM4" s="103"/>
      <c r="GIN4" s="103"/>
      <c r="GIO4" s="103"/>
      <c r="GIP4" s="103"/>
      <c r="GIQ4" s="103"/>
      <c r="GIR4" s="103"/>
      <c r="GIS4" s="103"/>
      <c r="GIT4" s="103"/>
      <c r="GIU4" s="103"/>
      <c r="GIV4" s="103"/>
      <c r="GIW4" s="103"/>
      <c r="GIX4" s="103"/>
      <c r="GIY4" s="103"/>
      <c r="GIZ4" s="103"/>
      <c r="GJA4" s="103"/>
      <c r="GJB4" s="103"/>
      <c r="GJC4" s="103"/>
      <c r="GJD4" s="103"/>
      <c r="GJE4" s="103"/>
      <c r="GJF4" s="103"/>
      <c r="GJG4" s="103"/>
      <c r="GJH4" s="103"/>
      <c r="GJI4" s="103"/>
      <c r="GJJ4" s="103"/>
      <c r="GJK4" s="103"/>
      <c r="GJL4" s="103"/>
      <c r="GJM4" s="103"/>
      <c r="GJN4" s="103"/>
      <c r="GJO4" s="103"/>
      <c r="GJP4" s="103"/>
      <c r="GJQ4" s="103"/>
      <c r="GJR4" s="103"/>
      <c r="GJS4" s="103"/>
      <c r="GJT4" s="103"/>
      <c r="GJU4" s="103"/>
      <c r="GJV4" s="103"/>
      <c r="GJW4" s="103"/>
      <c r="GJX4" s="103"/>
      <c r="GJY4" s="103"/>
      <c r="GJZ4" s="103"/>
      <c r="GKA4" s="103"/>
      <c r="GKB4" s="103"/>
      <c r="GKC4" s="103"/>
      <c r="GKD4" s="103"/>
      <c r="GKE4" s="103"/>
      <c r="GKF4" s="103"/>
      <c r="GKG4" s="103"/>
      <c r="GKH4" s="103"/>
      <c r="GKI4" s="103"/>
      <c r="GKJ4" s="103"/>
      <c r="GKK4" s="103"/>
      <c r="GKL4" s="103"/>
      <c r="GKM4" s="103"/>
      <c r="GKN4" s="103"/>
      <c r="GKO4" s="103"/>
      <c r="GKP4" s="103"/>
      <c r="GKQ4" s="103"/>
      <c r="GKR4" s="103"/>
      <c r="GKS4" s="103"/>
      <c r="GKT4" s="103"/>
      <c r="GKU4" s="103"/>
      <c r="GKV4" s="103"/>
      <c r="GKW4" s="103"/>
      <c r="GKX4" s="103"/>
      <c r="GKY4" s="103"/>
      <c r="GKZ4" s="103"/>
      <c r="GLA4" s="103"/>
      <c r="GLB4" s="103"/>
      <c r="GLC4" s="103"/>
      <c r="GLD4" s="103"/>
      <c r="GLE4" s="103"/>
      <c r="GLF4" s="103"/>
      <c r="GLG4" s="103"/>
      <c r="GLH4" s="103"/>
      <c r="GLI4" s="103"/>
      <c r="GLJ4" s="103"/>
      <c r="GLK4" s="103"/>
      <c r="GLL4" s="103"/>
      <c r="GLM4" s="103"/>
      <c r="GLN4" s="103"/>
      <c r="GLO4" s="103"/>
      <c r="GLP4" s="103"/>
      <c r="GLQ4" s="103"/>
      <c r="GLR4" s="103"/>
      <c r="GLS4" s="103"/>
      <c r="GLT4" s="103"/>
      <c r="GLU4" s="103"/>
      <c r="GLV4" s="103"/>
      <c r="GLW4" s="103"/>
      <c r="GLX4" s="103"/>
      <c r="GLY4" s="103"/>
      <c r="GLZ4" s="103"/>
      <c r="GMA4" s="103"/>
      <c r="GMB4" s="103"/>
      <c r="GMC4" s="103"/>
      <c r="GMD4" s="103"/>
      <c r="GME4" s="103"/>
      <c r="GMF4" s="103"/>
      <c r="GMG4" s="103"/>
      <c r="GMH4" s="103"/>
      <c r="GMI4" s="103"/>
      <c r="GMJ4" s="103"/>
      <c r="GMK4" s="103"/>
      <c r="GML4" s="103"/>
      <c r="GMM4" s="103"/>
      <c r="GMN4" s="103"/>
      <c r="GMO4" s="103"/>
      <c r="GMP4" s="103"/>
      <c r="GMQ4" s="103"/>
      <c r="GMR4" s="103"/>
      <c r="GMS4" s="103"/>
      <c r="GMT4" s="103"/>
      <c r="GMU4" s="103"/>
      <c r="GMV4" s="103"/>
      <c r="GMW4" s="103"/>
      <c r="GMX4" s="103"/>
      <c r="GMY4" s="103"/>
      <c r="GMZ4" s="103"/>
      <c r="GNA4" s="103"/>
      <c r="GNB4" s="103"/>
      <c r="GNC4" s="103"/>
      <c r="GND4" s="103"/>
      <c r="GNE4" s="103"/>
      <c r="GNF4" s="103"/>
      <c r="GNG4" s="103"/>
      <c r="GNH4" s="103"/>
      <c r="GNI4" s="103"/>
      <c r="GNJ4" s="103"/>
      <c r="GNK4" s="103"/>
      <c r="GNL4" s="103"/>
      <c r="GNM4" s="103"/>
      <c r="GNN4" s="103"/>
      <c r="GNO4" s="103"/>
      <c r="GNP4" s="103"/>
      <c r="GNQ4" s="103"/>
      <c r="GNR4" s="103"/>
      <c r="GNS4" s="103"/>
      <c r="GNT4" s="103"/>
      <c r="GNU4" s="103"/>
      <c r="GNV4" s="103"/>
      <c r="GNW4" s="103"/>
      <c r="GNX4" s="103"/>
      <c r="GNY4" s="103"/>
      <c r="GNZ4" s="103"/>
      <c r="GOA4" s="103"/>
      <c r="GOB4" s="103"/>
      <c r="GOC4" s="103"/>
      <c r="GOD4" s="103"/>
      <c r="GOE4" s="103"/>
      <c r="GOF4" s="103"/>
      <c r="GOG4" s="103"/>
      <c r="GOH4" s="103"/>
      <c r="GOI4" s="103"/>
      <c r="GOJ4" s="103"/>
      <c r="GOK4" s="103"/>
      <c r="GOL4" s="103"/>
      <c r="GOM4" s="103"/>
      <c r="GON4" s="103"/>
      <c r="GOO4" s="103"/>
      <c r="GOP4" s="103"/>
      <c r="GOQ4" s="103"/>
      <c r="GOR4" s="103"/>
      <c r="GOS4" s="103"/>
      <c r="GOT4" s="103"/>
      <c r="GOU4" s="103"/>
      <c r="GOV4" s="103"/>
      <c r="GOW4" s="103"/>
      <c r="GOX4" s="103"/>
      <c r="GOY4" s="103"/>
      <c r="GOZ4" s="103"/>
      <c r="GPA4" s="103"/>
      <c r="GPB4" s="103"/>
      <c r="GPC4" s="103"/>
      <c r="GPD4" s="103"/>
      <c r="GPE4" s="103"/>
      <c r="GPF4" s="103"/>
      <c r="GPG4" s="103"/>
      <c r="GPH4" s="103"/>
      <c r="GPI4" s="103"/>
      <c r="GPJ4" s="103"/>
      <c r="GPK4" s="103"/>
      <c r="GPL4" s="103"/>
      <c r="GPM4" s="103"/>
      <c r="GPN4" s="103"/>
      <c r="GPO4" s="103"/>
      <c r="GPP4" s="103"/>
      <c r="GPQ4" s="103"/>
      <c r="GPR4" s="103"/>
      <c r="GPS4" s="103"/>
      <c r="GPT4" s="103"/>
      <c r="GPU4" s="103"/>
      <c r="GPV4" s="103"/>
      <c r="GPW4" s="103"/>
      <c r="GPX4" s="103"/>
      <c r="GPY4" s="103"/>
      <c r="GPZ4" s="103"/>
      <c r="GQA4" s="103"/>
      <c r="GQB4" s="103"/>
      <c r="GQC4" s="103"/>
      <c r="GQD4" s="103"/>
      <c r="GQE4" s="103"/>
      <c r="GQF4" s="103"/>
      <c r="GQG4" s="103"/>
      <c r="GQH4" s="103"/>
      <c r="GQI4" s="103"/>
      <c r="GQJ4" s="103"/>
      <c r="GQK4" s="103"/>
      <c r="GQL4" s="103"/>
      <c r="GQM4" s="103"/>
      <c r="GQN4" s="103"/>
      <c r="GQO4" s="103"/>
      <c r="GQP4" s="103"/>
      <c r="GQQ4" s="103"/>
      <c r="GQR4" s="103"/>
      <c r="GQS4" s="103"/>
      <c r="GQT4" s="103"/>
      <c r="GQU4" s="103"/>
      <c r="GQV4" s="103"/>
      <c r="GQW4" s="103"/>
      <c r="GQX4" s="103"/>
      <c r="GQY4" s="103"/>
      <c r="GQZ4" s="103"/>
      <c r="GRA4" s="103"/>
      <c r="GRB4" s="103"/>
      <c r="GRC4" s="103"/>
      <c r="GRD4" s="103"/>
      <c r="GRE4" s="103"/>
      <c r="GRF4" s="103"/>
      <c r="GRG4" s="103"/>
      <c r="GRH4" s="103"/>
      <c r="GRI4" s="103"/>
      <c r="GRJ4" s="103"/>
      <c r="GRK4" s="103"/>
      <c r="GRL4" s="103"/>
      <c r="GRM4" s="103"/>
      <c r="GRN4" s="103"/>
      <c r="GRO4" s="103"/>
      <c r="GRP4" s="103"/>
      <c r="GRQ4" s="103"/>
      <c r="GRR4" s="103"/>
      <c r="GRS4" s="103"/>
      <c r="GRT4" s="103"/>
      <c r="GRU4" s="103"/>
      <c r="GRV4" s="103"/>
      <c r="GRW4" s="103"/>
      <c r="GRX4" s="103"/>
      <c r="GRY4" s="103"/>
      <c r="GRZ4" s="103"/>
      <c r="GSA4" s="103"/>
      <c r="GSB4" s="103"/>
      <c r="GSC4" s="103"/>
      <c r="GSD4" s="103"/>
      <c r="GSE4" s="103"/>
      <c r="GSF4" s="103"/>
      <c r="GSG4" s="103"/>
      <c r="GSH4" s="103"/>
      <c r="GSI4" s="103"/>
      <c r="GSJ4" s="103"/>
      <c r="GSK4" s="103"/>
      <c r="GSL4" s="103"/>
      <c r="GSM4" s="103"/>
      <c r="GSN4" s="103"/>
      <c r="GSO4" s="103"/>
      <c r="GSP4" s="103"/>
      <c r="GSQ4" s="103"/>
      <c r="GSR4" s="103"/>
      <c r="GSS4" s="103"/>
      <c r="GST4" s="103"/>
      <c r="GSU4" s="103"/>
      <c r="GSV4" s="103"/>
      <c r="GSW4" s="103"/>
      <c r="GSX4" s="103"/>
      <c r="GSY4" s="103"/>
      <c r="GSZ4" s="103"/>
      <c r="GTA4" s="103"/>
      <c r="GTB4" s="103"/>
      <c r="GTC4" s="103"/>
      <c r="GTD4" s="103"/>
      <c r="GTE4" s="103"/>
      <c r="GTF4" s="103"/>
      <c r="GTG4" s="103"/>
      <c r="GTH4" s="103"/>
      <c r="GTI4" s="103"/>
      <c r="GTJ4" s="103"/>
      <c r="GTK4" s="103"/>
      <c r="GTL4" s="103"/>
      <c r="GTM4" s="103"/>
      <c r="GTN4" s="103"/>
      <c r="GTO4" s="103"/>
      <c r="GTP4" s="103"/>
      <c r="GTQ4" s="103"/>
      <c r="GTR4" s="103"/>
      <c r="GTS4" s="103"/>
      <c r="GTT4" s="103"/>
      <c r="GTU4" s="103"/>
      <c r="GTV4" s="103"/>
      <c r="GTW4" s="103"/>
      <c r="GTX4" s="103"/>
      <c r="GTY4" s="103"/>
      <c r="GTZ4" s="103"/>
      <c r="GUA4" s="103"/>
      <c r="GUB4" s="103"/>
      <c r="GUC4" s="103"/>
      <c r="GUD4" s="103"/>
      <c r="GUE4" s="103"/>
      <c r="GUF4" s="103"/>
      <c r="GUG4" s="103"/>
      <c r="GUH4" s="103"/>
      <c r="GUI4" s="103"/>
      <c r="GUJ4" s="103"/>
      <c r="GUK4" s="103"/>
      <c r="GUL4" s="103"/>
      <c r="GUM4" s="103"/>
      <c r="GUN4" s="103"/>
      <c r="GUO4" s="103"/>
      <c r="GUP4" s="103"/>
      <c r="GUQ4" s="103"/>
      <c r="GUR4" s="103"/>
      <c r="GUS4" s="103"/>
      <c r="GUT4" s="103"/>
      <c r="GUU4" s="103"/>
      <c r="GUV4" s="103"/>
      <c r="GUW4" s="103"/>
      <c r="GUX4" s="103"/>
      <c r="GUY4" s="103"/>
      <c r="GUZ4" s="103"/>
      <c r="GVA4" s="103"/>
      <c r="GVB4" s="103"/>
      <c r="GVC4" s="103"/>
      <c r="GVD4" s="103"/>
      <c r="GVE4" s="103"/>
      <c r="GVF4" s="103"/>
      <c r="GVG4" s="103"/>
      <c r="GVH4" s="103"/>
      <c r="GVI4" s="103"/>
      <c r="GVJ4" s="103"/>
      <c r="GVK4" s="103"/>
      <c r="GVL4" s="103"/>
      <c r="GVM4" s="103"/>
      <c r="GVN4" s="103"/>
      <c r="GVO4" s="103"/>
      <c r="GVP4" s="103"/>
      <c r="GVQ4" s="103"/>
      <c r="GVR4" s="103"/>
      <c r="GVS4" s="103"/>
      <c r="GVT4" s="103"/>
      <c r="GVU4" s="103"/>
      <c r="GVV4" s="103"/>
      <c r="GVW4" s="103"/>
      <c r="GVX4" s="103"/>
      <c r="GVY4" s="103"/>
      <c r="GVZ4" s="103"/>
      <c r="GWA4" s="103"/>
      <c r="GWB4" s="103"/>
      <c r="GWC4" s="103"/>
      <c r="GWD4" s="103"/>
      <c r="GWE4" s="103"/>
      <c r="GWF4" s="103"/>
      <c r="GWG4" s="103"/>
      <c r="GWH4" s="103"/>
      <c r="GWI4" s="103"/>
      <c r="GWJ4" s="103"/>
      <c r="GWK4" s="103"/>
      <c r="GWL4" s="103"/>
      <c r="GWM4" s="103"/>
      <c r="GWN4" s="103"/>
      <c r="GWO4" s="103"/>
      <c r="GWP4" s="103"/>
      <c r="GWQ4" s="103"/>
      <c r="GWR4" s="103"/>
      <c r="GWS4" s="103"/>
      <c r="GWT4" s="103"/>
      <c r="GWU4" s="103"/>
      <c r="GWV4" s="103"/>
      <c r="GWW4" s="103"/>
      <c r="GWX4" s="103"/>
      <c r="GWY4" s="103"/>
      <c r="GWZ4" s="103"/>
      <c r="GXA4" s="103"/>
      <c r="GXB4" s="103"/>
      <c r="GXC4" s="103"/>
      <c r="GXD4" s="103"/>
      <c r="GXE4" s="103"/>
      <c r="GXF4" s="103"/>
      <c r="GXG4" s="103"/>
      <c r="GXH4" s="103"/>
      <c r="GXI4" s="103"/>
      <c r="GXJ4" s="103"/>
      <c r="GXK4" s="103"/>
      <c r="GXL4" s="103"/>
      <c r="GXM4" s="103"/>
      <c r="GXN4" s="103"/>
      <c r="GXO4" s="103"/>
      <c r="GXP4" s="103"/>
      <c r="GXQ4" s="103"/>
      <c r="GXR4" s="103"/>
      <c r="GXS4" s="103"/>
      <c r="GXT4" s="103"/>
      <c r="GXU4" s="103"/>
      <c r="GXV4" s="103"/>
      <c r="GXW4" s="103"/>
      <c r="GXX4" s="103"/>
      <c r="GXY4" s="103"/>
      <c r="GXZ4" s="103"/>
      <c r="GYA4" s="103"/>
      <c r="GYB4" s="103"/>
      <c r="GYC4" s="103"/>
      <c r="GYD4" s="103"/>
      <c r="GYE4" s="103"/>
      <c r="GYF4" s="103"/>
      <c r="GYG4" s="103"/>
      <c r="GYH4" s="103"/>
      <c r="GYI4" s="103"/>
      <c r="GYJ4" s="103"/>
      <c r="GYK4" s="103"/>
      <c r="GYL4" s="103"/>
      <c r="GYM4" s="103"/>
      <c r="GYN4" s="103"/>
      <c r="GYO4" s="103"/>
      <c r="GYP4" s="103"/>
      <c r="GYQ4" s="103"/>
      <c r="GYR4" s="103"/>
      <c r="GYS4" s="103"/>
      <c r="GYT4" s="103"/>
      <c r="GYU4" s="103"/>
      <c r="GYV4" s="103"/>
      <c r="GYW4" s="103"/>
      <c r="GYX4" s="103"/>
      <c r="GYY4" s="103"/>
      <c r="GYZ4" s="103"/>
      <c r="GZA4" s="103"/>
      <c r="GZB4" s="103"/>
      <c r="GZC4" s="103"/>
      <c r="GZD4" s="103"/>
      <c r="GZE4" s="103"/>
      <c r="GZF4" s="103"/>
      <c r="GZG4" s="103"/>
      <c r="GZH4" s="103"/>
      <c r="GZI4" s="103"/>
      <c r="GZJ4" s="103"/>
      <c r="GZK4" s="103"/>
      <c r="GZL4" s="103"/>
      <c r="GZM4" s="103"/>
      <c r="GZN4" s="103"/>
      <c r="GZO4" s="103"/>
      <c r="GZP4" s="103"/>
      <c r="GZQ4" s="103"/>
      <c r="GZR4" s="103"/>
      <c r="GZS4" s="103"/>
      <c r="GZT4" s="103"/>
      <c r="GZU4" s="103"/>
      <c r="GZV4" s="103"/>
      <c r="GZW4" s="103"/>
      <c r="GZX4" s="103"/>
      <c r="GZY4" s="103"/>
      <c r="GZZ4" s="103"/>
      <c r="HAA4" s="103"/>
      <c r="HAB4" s="103"/>
      <c r="HAC4" s="103"/>
      <c r="HAD4" s="103"/>
      <c r="HAE4" s="103"/>
      <c r="HAF4" s="103"/>
      <c r="HAG4" s="103"/>
      <c r="HAH4" s="103"/>
      <c r="HAI4" s="103"/>
      <c r="HAJ4" s="103"/>
      <c r="HAK4" s="103"/>
      <c r="HAL4" s="103"/>
      <c r="HAM4" s="103"/>
      <c r="HAN4" s="103"/>
      <c r="HAO4" s="103"/>
      <c r="HAP4" s="103"/>
      <c r="HAQ4" s="103"/>
      <c r="HAR4" s="103"/>
      <c r="HAS4" s="103"/>
      <c r="HAT4" s="103"/>
      <c r="HAU4" s="103"/>
      <c r="HAV4" s="103"/>
      <c r="HAW4" s="103"/>
      <c r="HAX4" s="103"/>
      <c r="HAY4" s="103"/>
      <c r="HAZ4" s="103"/>
      <c r="HBA4" s="103"/>
      <c r="HBB4" s="103"/>
      <c r="HBC4" s="103"/>
      <c r="HBD4" s="103"/>
      <c r="HBE4" s="103"/>
      <c r="HBF4" s="103"/>
      <c r="HBG4" s="103"/>
      <c r="HBH4" s="103"/>
      <c r="HBI4" s="103"/>
      <c r="HBJ4" s="103"/>
      <c r="HBK4" s="103"/>
      <c r="HBL4" s="103"/>
      <c r="HBM4" s="103"/>
      <c r="HBN4" s="103"/>
      <c r="HBO4" s="103"/>
      <c r="HBP4" s="103"/>
      <c r="HBQ4" s="103"/>
      <c r="HBR4" s="103"/>
      <c r="HBS4" s="103"/>
      <c r="HBT4" s="103"/>
      <c r="HBU4" s="103"/>
      <c r="HBV4" s="103"/>
      <c r="HBW4" s="103"/>
      <c r="HBX4" s="103"/>
      <c r="HBY4" s="103"/>
      <c r="HBZ4" s="103"/>
      <c r="HCA4" s="103"/>
      <c r="HCB4" s="103"/>
      <c r="HCC4" s="103"/>
      <c r="HCD4" s="103"/>
      <c r="HCE4" s="103"/>
      <c r="HCF4" s="103"/>
      <c r="HCG4" s="103"/>
      <c r="HCH4" s="103"/>
      <c r="HCI4" s="103"/>
      <c r="HCJ4" s="103"/>
      <c r="HCK4" s="103"/>
      <c r="HCL4" s="103"/>
      <c r="HCM4" s="103"/>
      <c r="HCN4" s="103"/>
      <c r="HCO4" s="103"/>
      <c r="HCP4" s="103"/>
      <c r="HCQ4" s="103"/>
      <c r="HCR4" s="103"/>
      <c r="HCS4" s="103"/>
      <c r="HCT4" s="103"/>
      <c r="HCU4" s="103"/>
      <c r="HCV4" s="103"/>
      <c r="HCW4" s="103"/>
      <c r="HCX4" s="103"/>
      <c r="HCY4" s="103"/>
      <c r="HCZ4" s="103"/>
      <c r="HDA4" s="103"/>
      <c r="HDB4" s="103"/>
      <c r="HDC4" s="103"/>
      <c r="HDD4" s="103"/>
      <c r="HDE4" s="103"/>
      <c r="HDF4" s="103"/>
      <c r="HDG4" s="103"/>
      <c r="HDH4" s="103"/>
      <c r="HDI4" s="103"/>
      <c r="HDJ4" s="103"/>
      <c r="HDK4" s="103"/>
      <c r="HDL4" s="103"/>
      <c r="HDM4" s="103"/>
      <c r="HDN4" s="103"/>
      <c r="HDO4" s="103"/>
      <c r="HDP4" s="103"/>
      <c r="HDQ4" s="103"/>
      <c r="HDR4" s="103"/>
      <c r="HDS4" s="103"/>
      <c r="HDT4" s="103"/>
      <c r="HDU4" s="103"/>
      <c r="HDV4" s="103"/>
      <c r="HDW4" s="103"/>
      <c r="HDX4" s="103"/>
      <c r="HDY4" s="103"/>
      <c r="HDZ4" s="103"/>
      <c r="HEA4" s="103"/>
      <c r="HEB4" s="103"/>
      <c r="HEC4" s="103"/>
      <c r="HED4" s="103"/>
      <c r="HEE4" s="103"/>
      <c r="HEF4" s="103"/>
      <c r="HEG4" s="103"/>
      <c r="HEH4" s="103"/>
      <c r="HEI4" s="103"/>
      <c r="HEJ4" s="103"/>
      <c r="HEK4" s="103"/>
      <c r="HEL4" s="103"/>
      <c r="HEM4" s="103"/>
      <c r="HEN4" s="103"/>
      <c r="HEO4" s="103"/>
      <c r="HEP4" s="103"/>
      <c r="HEQ4" s="103"/>
      <c r="HER4" s="103"/>
      <c r="HES4" s="103"/>
      <c r="HET4" s="103"/>
      <c r="HEU4" s="103"/>
      <c r="HEV4" s="103"/>
      <c r="HEW4" s="103"/>
      <c r="HEX4" s="103"/>
      <c r="HEY4" s="103"/>
      <c r="HEZ4" s="103"/>
      <c r="HFA4" s="103"/>
      <c r="HFB4" s="103"/>
      <c r="HFC4" s="103"/>
      <c r="HFD4" s="103"/>
      <c r="HFE4" s="103"/>
      <c r="HFF4" s="103"/>
      <c r="HFG4" s="103"/>
      <c r="HFH4" s="103"/>
      <c r="HFI4" s="103"/>
      <c r="HFJ4" s="103"/>
      <c r="HFK4" s="103"/>
      <c r="HFL4" s="103"/>
      <c r="HFM4" s="103"/>
      <c r="HFN4" s="103"/>
      <c r="HFO4" s="103"/>
      <c r="HFP4" s="103"/>
      <c r="HFQ4" s="103"/>
      <c r="HFR4" s="103"/>
      <c r="HFS4" s="103"/>
      <c r="HFT4" s="103"/>
      <c r="HFU4" s="103"/>
      <c r="HFV4" s="103"/>
      <c r="HFW4" s="103"/>
      <c r="HFX4" s="103"/>
      <c r="HFY4" s="103"/>
      <c r="HFZ4" s="103"/>
      <c r="HGA4" s="103"/>
      <c r="HGB4" s="103"/>
      <c r="HGC4" s="103"/>
      <c r="HGD4" s="103"/>
      <c r="HGE4" s="103"/>
      <c r="HGF4" s="103"/>
      <c r="HGG4" s="103"/>
      <c r="HGH4" s="103"/>
      <c r="HGI4" s="103"/>
      <c r="HGJ4" s="103"/>
      <c r="HGK4" s="103"/>
      <c r="HGL4" s="103"/>
      <c r="HGM4" s="103"/>
      <c r="HGN4" s="103"/>
      <c r="HGO4" s="103"/>
      <c r="HGP4" s="103"/>
      <c r="HGQ4" s="103"/>
      <c r="HGR4" s="103"/>
      <c r="HGS4" s="103"/>
      <c r="HGT4" s="103"/>
      <c r="HGU4" s="103"/>
      <c r="HGV4" s="103"/>
      <c r="HGW4" s="103"/>
      <c r="HGX4" s="103"/>
      <c r="HGY4" s="103"/>
      <c r="HGZ4" s="103"/>
      <c r="HHA4" s="103"/>
      <c r="HHB4" s="103"/>
      <c r="HHC4" s="103"/>
      <c r="HHD4" s="103"/>
      <c r="HHE4" s="103"/>
      <c r="HHF4" s="103"/>
      <c r="HHG4" s="103"/>
      <c r="HHH4" s="103"/>
      <c r="HHI4" s="103"/>
      <c r="HHJ4" s="103"/>
      <c r="HHK4" s="103"/>
      <c r="HHL4" s="103"/>
      <c r="HHM4" s="103"/>
      <c r="HHN4" s="103"/>
      <c r="HHO4" s="103"/>
      <c r="HHP4" s="103"/>
      <c r="HHQ4" s="103"/>
      <c r="HHR4" s="103"/>
      <c r="HHS4" s="103"/>
      <c r="HHT4" s="103"/>
      <c r="HHU4" s="103"/>
      <c r="HHV4" s="103"/>
      <c r="HHW4" s="103"/>
      <c r="HHX4" s="103"/>
      <c r="HHY4" s="103"/>
      <c r="HHZ4" s="103"/>
      <c r="HIA4" s="103"/>
      <c r="HIB4" s="103"/>
      <c r="HIC4" s="103"/>
      <c r="HID4" s="103"/>
      <c r="HIE4" s="103"/>
      <c r="HIF4" s="103"/>
      <c r="HIG4" s="103"/>
      <c r="HIH4" s="103"/>
      <c r="HII4" s="103"/>
      <c r="HIJ4" s="103"/>
      <c r="HIK4" s="103"/>
      <c r="HIL4" s="103"/>
      <c r="HIM4" s="103"/>
      <c r="HIN4" s="103"/>
      <c r="HIO4" s="103"/>
      <c r="HIP4" s="103"/>
      <c r="HIQ4" s="103"/>
      <c r="HIR4" s="103"/>
      <c r="HIS4" s="103"/>
      <c r="HIT4" s="103"/>
      <c r="HIU4" s="103"/>
      <c r="HIV4" s="103"/>
      <c r="HIW4" s="103"/>
      <c r="HIX4" s="103"/>
      <c r="HIY4" s="103"/>
      <c r="HIZ4" s="103"/>
      <c r="HJA4" s="103"/>
      <c r="HJB4" s="103"/>
      <c r="HJC4" s="103"/>
      <c r="HJD4" s="103"/>
      <c r="HJE4" s="103"/>
      <c r="HJF4" s="103"/>
      <c r="HJG4" s="103"/>
      <c r="HJH4" s="103"/>
      <c r="HJI4" s="103"/>
      <c r="HJJ4" s="103"/>
      <c r="HJK4" s="103"/>
      <c r="HJL4" s="103"/>
      <c r="HJM4" s="103"/>
      <c r="HJN4" s="103"/>
      <c r="HJO4" s="103"/>
      <c r="HJP4" s="103"/>
      <c r="HJQ4" s="103"/>
      <c r="HJR4" s="103"/>
      <c r="HJS4" s="103"/>
      <c r="HJT4" s="103"/>
      <c r="HJU4" s="103"/>
      <c r="HJV4" s="103"/>
      <c r="HJW4" s="103"/>
      <c r="HJX4" s="103"/>
      <c r="HJY4" s="103"/>
      <c r="HJZ4" s="103"/>
      <c r="HKA4" s="103"/>
      <c r="HKB4" s="103"/>
      <c r="HKC4" s="103"/>
      <c r="HKD4" s="103"/>
      <c r="HKE4" s="103"/>
      <c r="HKF4" s="103"/>
      <c r="HKG4" s="103"/>
      <c r="HKH4" s="103"/>
      <c r="HKI4" s="103"/>
      <c r="HKJ4" s="103"/>
      <c r="HKK4" s="103"/>
      <c r="HKL4" s="103"/>
      <c r="HKM4" s="103"/>
      <c r="HKN4" s="103"/>
      <c r="HKO4" s="103"/>
      <c r="HKP4" s="103"/>
      <c r="HKQ4" s="103"/>
      <c r="HKR4" s="103"/>
      <c r="HKS4" s="103"/>
      <c r="HKT4" s="103"/>
      <c r="HKU4" s="103"/>
      <c r="HKV4" s="103"/>
      <c r="HKW4" s="103"/>
      <c r="HKX4" s="103"/>
      <c r="HKY4" s="103"/>
      <c r="HKZ4" s="103"/>
      <c r="HLA4" s="103"/>
      <c r="HLB4" s="103"/>
      <c r="HLC4" s="103"/>
      <c r="HLD4" s="103"/>
      <c r="HLE4" s="103"/>
      <c r="HLF4" s="103"/>
      <c r="HLG4" s="103"/>
      <c r="HLH4" s="103"/>
      <c r="HLI4" s="103"/>
      <c r="HLJ4" s="103"/>
      <c r="HLK4" s="103"/>
      <c r="HLL4" s="103"/>
      <c r="HLM4" s="103"/>
      <c r="HLN4" s="103"/>
      <c r="HLO4" s="103"/>
      <c r="HLP4" s="103"/>
      <c r="HLQ4" s="103"/>
      <c r="HLR4" s="103"/>
      <c r="HLS4" s="103"/>
      <c r="HLT4" s="103"/>
      <c r="HLU4" s="103"/>
      <c r="HLV4" s="103"/>
      <c r="HLW4" s="103"/>
      <c r="HLX4" s="103"/>
      <c r="HLY4" s="103"/>
      <c r="HLZ4" s="103"/>
      <c r="HMA4" s="103"/>
      <c r="HMB4" s="103"/>
      <c r="HMC4" s="103"/>
      <c r="HMD4" s="103"/>
      <c r="HME4" s="103"/>
      <c r="HMF4" s="103"/>
      <c r="HMG4" s="103"/>
      <c r="HMH4" s="103"/>
      <c r="HMI4" s="103"/>
      <c r="HMJ4" s="103"/>
      <c r="HMK4" s="103"/>
      <c r="HML4" s="103"/>
      <c r="HMM4" s="103"/>
      <c r="HMN4" s="103"/>
      <c r="HMO4" s="103"/>
      <c r="HMP4" s="103"/>
      <c r="HMQ4" s="103"/>
      <c r="HMR4" s="103"/>
      <c r="HMS4" s="103"/>
      <c r="HMT4" s="103"/>
      <c r="HMU4" s="103"/>
      <c r="HMV4" s="103"/>
      <c r="HMW4" s="103"/>
      <c r="HMX4" s="103"/>
      <c r="HMY4" s="103"/>
      <c r="HMZ4" s="103"/>
      <c r="HNA4" s="103"/>
      <c r="HNB4" s="103"/>
      <c r="HNC4" s="103"/>
      <c r="HND4" s="103"/>
      <c r="HNE4" s="103"/>
      <c r="HNF4" s="103"/>
      <c r="HNG4" s="103"/>
      <c r="HNH4" s="103"/>
      <c r="HNI4" s="103"/>
      <c r="HNJ4" s="103"/>
      <c r="HNK4" s="103"/>
      <c r="HNL4" s="103"/>
      <c r="HNM4" s="103"/>
      <c r="HNN4" s="103"/>
      <c r="HNO4" s="103"/>
      <c r="HNP4" s="103"/>
      <c r="HNQ4" s="103"/>
      <c r="HNR4" s="103"/>
      <c r="HNS4" s="103"/>
      <c r="HNT4" s="103"/>
      <c r="HNU4" s="103"/>
      <c r="HNV4" s="103"/>
      <c r="HNW4" s="103"/>
      <c r="HNX4" s="103"/>
      <c r="HNY4" s="103"/>
      <c r="HNZ4" s="103"/>
      <c r="HOA4" s="103"/>
      <c r="HOB4" s="103"/>
      <c r="HOC4" s="103"/>
      <c r="HOD4" s="103"/>
      <c r="HOE4" s="103"/>
      <c r="HOF4" s="103"/>
      <c r="HOG4" s="103"/>
      <c r="HOH4" s="103"/>
      <c r="HOI4" s="103"/>
      <c r="HOJ4" s="103"/>
      <c r="HOK4" s="103"/>
      <c r="HOL4" s="103"/>
      <c r="HOM4" s="103"/>
      <c r="HON4" s="103"/>
      <c r="HOO4" s="103"/>
      <c r="HOP4" s="103"/>
      <c r="HOQ4" s="103"/>
      <c r="HOR4" s="103"/>
      <c r="HOS4" s="103"/>
      <c r="HOT4" s="103"/>
      <c r="HOU4" s="103"/>
      <c r="HOV4" s="103"/>
      <c r="HOW4" s="103"/>
      <c r="HOX4" s="103"/>
      <c r="HOY4" s="103"/>
      <c r="HOZ4" s="103"/>
      <c r="HPA4" s="103"/>
      <c r="HPB4" s="103"/>
      <c r="HPC4" s="103"/>
      <c r="HPD4" s="103"/>
      <c r="HPE4" s="103"/>
      <c r="HPF4" s="103"/>
      <c r="HPG4" s="103"/>
      <c r="HPH4" s="103"/>
      <c r="HPI4" s="103"/>
      <c r="HPJ4" s="103"/>
      <c r="HPK4" s="103"/>
      <c r="HPL4" s="103"/>
      <c r="HPM4" s="103"/>
      <c r="HPN4" s="103"/>
      <c r="HPO4" s="103"/>
      <c r="HPP4" s="103"/>
      <c r="HPQ4" s="103"/>
      <c r="HPR4" s="103"/>
      <c r="HPS4" s="103"/>
      <c r="HPT4" s="103"/>
      <c r="HPU4" s="103"/>
      <c r="HPV4" s="103"/>
      <c r="HPW4" s="103"/>
      <c r="HPX4" s="103"/>
      <c r="HPY4" s="103"/>
      <c r="HPZ4" s="103"/>
      <c r="HQA4" s="103"/>
      <c r="HQB4" s="103"/>
      <c r="HQC4" s="103"/>
      <c r="HQD4" s="103"/>
      <c r="HQE4" s="103"/>
      <c r="HQF4" s="103"/>
      <c r="HQG4" s="103"/>
      <c r="HQH4" s="103"/>
      <c r="HQI4" s="103"/>
      <c r="HQJ4" s="103"/>
      <c r="HQK4" s="103"/>
      <c r="HQL4" s="103"/>
      <c r="HQM4" s="103"/>
      <c r="HQN4" s="103"/>
      <c r="HQO4" s="103"/>
      <c r="HQP4" s="103"/>
      <c r="HQQ4" s="103"/>
      <c r="HQR4" s="103"/>
      <c r="HQS4" s="103"/>
      <c r="HQT4" s="103"/>
      <c r="HQU4" s="103"/>
      <c r="HQV4" s="103"/>
      <c r="HQW4" s="103"/>
      <c r="HQX4" s="103"/>
      <c r="HQY4" s="103"/>
      <c r="HQZ4" s="103"/>
      <c r="HRA4" s="103"/>
      <c r="HRB4" s="103"/>
      <c r="HRC4" s="103"/>
      <c r="HRD4" s="103"/>
      <c r="HRE4" s="103"/>
      <c r="HRF4" s="103"/>
      <c r="HRG4" s="103"/>
      <c r="HRH4" s="103"/>
      <c r="HRI4" s="103"/>
      <c r="HRJ4" s="103"/>
      <c r="HRK4" s="103"/>
      <c r="HRL4" s="103"/>
      <c r="HRM4" s="103"/>
      <c r="HRN4" s="103"/>
      <c r="HRO4" s="103"/>
      <c r="HRP4" s="103"/>
      <c r="HRQ4" s="103"/>
      <c r="HRR4" s="103"/>
      <c r="HRS4" s="103"/>
      <c r="HRT4" s="103"/>
      <c r="HRU4" s="103"/>
      <c r="HRV4" s="103"/>
      <c r="HRW4" s="103"/>
      <c r="HRX4" s="103"/>
      <c r="HRY4" s="103"/>
      <c r="HRZ4" s="103"/>
      <c r="HSA4" s="103"/>
      <c r="HSB4" s="103"/>
      <c r="HSC4" s="103"/>
      <c r="HSD4" s="103"/>
      <c r="HSE4" s="103"/>
      <c r="HSF4" s="103"/>
      <c r="HSG4" s="103"/>
      <c r="HSH4" s="103"/>
      <c r="HSI4" s="103"/>
      <c r="HSJ4" s="103"/>
      <c r="HSK4" s="103"/>
      <c r="HSL4" s="103"/>
      <c r="HSM4" s="103"/>
      <c r="HSN4" s="103"/>
      <c r="HSO4" s="103"/>
      <c r="HSP4" s="103"/>
      <c r="HSQ4" s="103"/>
      <c r="HSR4" s="103"/>
      <c r="HSS4" s="103"/>
      <c r="HST4" s="103"/>
      <c r="HSU4" s="103"/>
      <c r="HSV4" s="103"/>
      <c r="HSW4" s="103"/>
      <c r="HSX4" s="103"/>
      <c r="HSY4" s="103"/>
      <c r="HSZ4" s="103"/>
      <c r="HTA4" s="103"/>
      <c r="HTB4" s="103"/>
      <c r="HTC4" s="103"/>
      <c r="HTD4" s="103"/>
      <c r="HTE4" s="103"/>
      <c r="HTF4" s="103"/>
      <c r="HTG4" s="103"/>
      <c r="HTH4" s="103"/>
      <c r="HTI4" s="103"/>
      <c r="HTJ4" s="103"/>
      <c r="HTK4" s="103"/>
      <c r="HTL4" s="103"/>
      <c r="HTM4" s="103"/>
      <c r="HTN4" s="103"/>
      <c r="HTO4" s="103"/>
      <c r="HTP4" s="103"/>
      <c r="HTQ4" s="103"/>
      <c r="HTR4" s="103"/>
      <c r="HTS4" s="103"/>
      <c r="HTT4" s="103"/>
      <c r="HTU4" s="103"/>
      <c r="HTV4" s="103"/>
      <c r="HTW4" s="103"/>
      <c r="HTX4" s="103"/>
      <c r="HTY4" s="103"/>
      <c r="HTZ4" s="103"/>
      <c r="HUA4" s="103"/>
      <c r="HUB4" s="103"/>
      <c r="HUC4" s="103"/>
      <c r="HUD4" s="103"/>
      <c r="HUE4" s="103"/>
      <c r="HUF4" s="103"/>
      <c r="HUG4" s="103"/>
      <c r="HUH4" s="103"/>
      <c r="HUI4" s="103"/>
      <c r="HUJ4" s="103"/>
      <c r="HUK4" s="103"/>
      <c r="HUL4" s="103"/>
      <c r="HUM4" s="103"/>
      <c r="HUN4" s="103"/>
      <c r="HUO4" s="103"/>
      <c r="HUP4" s="103"/>
      <c r="HUQ4" s="103"/>
      <c r="HUR4" s="103"/>
      <c r="HUS4" s="103"/>
      <c r="HUT4" s="103"/>
      <c r="HUU4" s="103"/>
      <c r="HUV4" s="103"/>
      <c r="HUW4" s="103"/>
      <c r="HUX4" s="103"/>
      <c r="HUY4" s="103"/>
      <c r="HUZ4" s="103"/>
      <c r="HVA4" s="103"/>
      <c r="HVB4" s="103"/>
      <c r="HVC4" s="103"/>
      <c r="HVD4" s="103"/>
      <c r="HVE4" s="103"/>
      <c r="HVF4" s="103"/>
      <c r="HVG4" s="103"/>
      <c r="HVH4" s="103"/>
      <c r="HVI4" s="103"/>
      <c r="HVJ4" s="103"/>
      <c r="HVK4" s="103"/>
      <c r="HVL4" s="103"/>
      <c r="HVM4" s="103"/>
      <c r="HVN4" s="103"/>
      <c r="HVO4" s="103"/>
      <c r="HVP4" s="103"/>
      <c r="HVQ4" s="103"/>
      <c r="HVR4" s="103"/>
      <c r="HVS4" s="103"/>
      <c r="HVT4" s="103"/>
      <c r="HVU4" s="103"/>
      <c r="HVV4" s="103"/>
      <c r="HVW4" s="103"/>
      <c r="HVX4" s="103"/>
      <c r="HVY4" s="103"/>
      <c r="HVZ4" s="103"/>
      <c r="HWA4" s="103"/>
      <c r="HWB4" s="103"/>
      <c r="HWC4" s="103"/>
      <c r="HWD4" s="103"/>
      <c r="HWE4" s="103"/>
      <c r="HWF4" s="103"/>
      <c r="HWG4" s="103"/>
      <c r="HWH4" s="103"/>
      <c r="HWI4" s="103"/>
      <c r="HWJ4" s="103"/>
      <c r="HWK4" s="103"/>
      <c r="HWL4" s="103"/>
      <c r="HWM4" s="103"/>
      <c r="HWN4" s="103"/>
      <c r="HWO4" s="103"/>
      <c r="HWP4" s="103"/>
      <c r="HWQ4" s="103"/>
      <c r="HWR4" s="103"/>
      <c r="HWS4" s="103"/>
      <c r="HWT4" s="103"/>
      <c r="HWU4" s="103"/>
      <c r="HWV4" s="103"/>
      <c r="HWW4" s="103"/>
      <c r="HWX4" s="103"/>
      <c r="HWY4" s="103"/>
      <c r="HWZ4" s="103"/>
      <c r="HXA4" s="103"/>
      <c r="HXB4" s="103"/>
      <c r="HXC4" s="103"/>
      <c r="HXD4" s="103"/>
      <c r="HXE4" s="103"/>
      <c r="HXF4" s="103"/>
      <c r="HXG4" s="103"/>
      <c r="HXH4" s="103"/>
      <c r="HXI4" s="103"/>
      <c r="HXJ4" s="103"/>
      <c r="HXK4" s="103"/>
      <c r="HXL4" s="103"/>
      <c r="HXM4" s="103"/>
      <c r="HXN4" s="103"/>
      <c r="HXO4" s="103"/>
      <c r="HXP4" s="103"/>
      <c r="HXQ4" s="103"/>
      <c r="HXR4" s="103"/>
      <c r="HXS4" s="103"/>
      <c r="HXT4" s="103"/>
      <c r="HXU4" s="103"/>
      <c r="HXV4" s="103"/>
      <c r="HXW4" s="103"/>
      <c r="HXX4" s="103"/>
      <c r="HXY4" s="103"/>
      <c r="HXZ4" s="103"/>
      <c r="HYA4" s="103"/>
      <c r="HYB4" s="103"/>
      <c r="HYC4" s="103"/>
      <c r="HYD4" s="103"/>
      <c r="HYE4" s="103"/>
      <c r="HYF4" s="103"/>
      <c r="HYG4" s="103"/>
      <c r="HYH4" s="103"/>
      <c r="HYI4" s="103"/>
      <c r="HYJ4" s="103"/>
      <c r="HYK4" s="103"/>
      <c r="HYL4" s="103"/>
      <c r="HYM4" s="103"/>
      <c r="HYN4" s="103"/>
      <c r="HYO4" s="103"/>
      <c r="HYP4" s="103"/>
      <c r="HYQ4" s="103"/>
      <c r="HYR4" s="103"/>
      <c r="HYS4" s="103"/>
      <c r="HYT4" s="103"/>
      <c r="HYU4" s="103"/>
      <c r="HYV4" s="103"/>
      <c r="HYW4" s="103"/>
      <c r="HYX4" s="103"/>
      <c r="HYY4" s="103"/>
      <c r="HYZ4" s="103"/>
      <c r="HZA4" s="103"/>
      <c r="HZB4" s="103"/>
      <c r="HZC4" s="103"/>
      <c r="HZD4" s="103"/>
      <c r="HZE4" s="103"/>
      <c r="HZF4" s="103"/>
      <c r="HZG4" s="103"/>
      <c r="HZH4" s="103"/>
      <c r="HZI4" s="103"/>
      <c r="HZJ4" s="103"/>
      <c r="HZK4" s="103"/>
      <c r="HZL4" s="103"/>
      <c r="HZM4" s="103"/>
      <c r="HZN4" s="103"/>
      <c r="HZO4" s="103"/>
      <c r="HZP4" s="103"/>
      <c r="HZQ4" s="103"/>
      <c r="HZR4" s="103"/>
      <c r="HZS4" s="103"/>
      <c r="HZT4" s="103"/>
      <c r="HZU4" s="103"/>
      <c r="HZV4" s="103"/>
      <c r="HZW4" s="103"/>
      <c r="HZX4" s="103"/>
      <c r="HZY4" s="103"/>
      <c r="HZZ4" s="103"/>
      <c r="IAA4" s="103"/>
      <c r="IAB4" s="103"/>
      <c r="IAC4" s="103"/>
      <c r="IAD4" s="103"/>
      <c r="IAE4" s="103"/>
      <c r="IAF4" s="103"/>
      <c r="IAG4" s="103"/>
      <c r="IAH4" s="103"/>
      <c r="IAI4" s="103"/>
      <c r="IAJ4" s="103"/>
      <c r="IAK4" s="103"/>
      <c r="IAL4" s="103"/>
      <c r="IAM4" s="103"/>
      <c r="IAN4" s="103"/>
      <c r="IAO4" s="103"/>
      <c r="IAP4" s="103"/>
      <c r="IAQ4" s="103"/>
      <c r="IAR4" s="103"/>
      <c r="IAS4" s="103"/>
      <c r="IAT4" s="103"/>
      <c r="IAU4" s="103"/>
      <c r="IAV4" s="103"/>
      <c r="IAW4" s="103"/>
      <c r="IAX4" s="103"/>
      <c r="IAY4" s="103"/>
      <c r="IAZ4" s="103"/>
      <c r="IBA4" s="103"/>
      <c r="IBB4" s="103"/>
      <c r="IBC4" s="103"/>
      <c r="IBD4" s="103"/>
      <c r="IBE4" s="103"/>
      <c r="IBF4" s="103"/>
      <c r="IBG4" s="103"/>
      <c r="IBH4" s="103"/>
      <c r="IBI4" s="103"/>
      <c r="IBJ4" s="103"/>
      <c r="IBK4" s="103"/>
      <c r="IBL4" s="103"/>
      <c r="IBM4" s="103"/>
      <c r="IBN4" s="103"/>
      <c r="IBO4" s="103"/>
      <c r="IBP4" s="103"/>
      <c r="IBQ4" s="103"/>
      <c r="IBR4" s="103"/>
      <c r="IBS4" s="103"/>
      <c r="IBT4" s="103"/>
      <c r="IBU4" s="103"/>
      <c r="IBV4" s="103"/>
      <c r="IBW4" s="103"/>
      <c r="IBX4" s="103"/>
      <c r="IBY4" s="103"/>
      <c r="IBZ4" s="103"/>
      <c r="ICA4" s="103"/>
      <c r="ICB4" s="103"/>
      <c r="ICC4" s="103"/>
      <c r="ICD4" s="103"/>
      <c r="ICE4" s="103"/>
      <c r="ICF4" s="103"/>
      <c r="ICG4" s="103"/>
      <c r="ICH4" s="103"/>
      <c r="ICI4" s="103"/>
      <c r="ICJ4" s="103"/>
      <c r="ICK4" s="103"/>
      <c r="ICL4" s="103"/>
      <c r="ICM4" s="103"/>
      <c r="ICN4" s="103"/>
      <c r="ICO4" s="103"/>
      <c r="ICP4" s="103"/>
      <c r="ICQ4" s="103"/>
      <c r="ICR4" s="103"/>
      <c r="ICS4" s="103"/>
      <c r="ICT4" s="103"/>
      <c r="ICU4" s="103"/>
      <c r="ICV4" s="103"/>
      <c r="ICW4" s="103"/>
      <c r="ICX4" s="103"/>
      <c r="ICY4" s="103"/>
      <c r="ICZ4" s="103"/>
      <c r="IDA4" s="103"/>
      <c r="IDB4" s="103"/>
      <c r="IDC4" s="103"/>
      <c r="IDD4" s="103"/>
      <c r="IDE4" s="103"/>
      <c r="IDF4" s="103"/>
      <c r="IDG4" s="103"/>
      <c r="IDH4" s="103"/>
      <c r="IDI4" s="103"/>
      <c r="IDJ4" s="103"/>
      <c r="IDK4" s="103"/>
      <c r="IDL4" s="103"/>
      <c r="IDM4" s="103"/>
      <c r="IDN4" s="103"/>
      <c r="IDO4" s="103"/>
      <c r="IDP4" s="103"/>
      <c r="IDQ4" s="103"/>
      <c r="IDR4" s="103"/>
      <c r="IDS4" s="103"/>
      <c r="IDT4" s="103"/>
      <c r="IDU4" s="103"/>
      <c r="IDV4" s="103"/>
      <c r="IDW4" s="103"/>
      <c r="IDX4" s="103"/>
      <c r="IDY4" s="103"/>
      <c r="IDZ4" s="103"/>
      <c r="IEA4" s="103"/>
      <c r="IEB4" s="103"/>
      <c r="IEC4" s="103"/>
      <c r="IED4" s="103"/>
      <c r="IEE4" s="103"/>
      <c r="IEF4" s="103"/>
      <c r="IEG4" s="103"/>
      <c r="IEH4" s="103"/>
      <c r="IEI4" s="103"/>
      <c r="IEJ4" s="103"/>
      <c r="IEK4" s="103"/>
      <c r="IEL4" s="103"/>
      <c r="IEM4" s="103"/>
      <c r="IEN4" s="103"/>
      <c r="IEO4" s="103"/>
      <c r="IEP4" s="103"/>
      <c r="IEQ4" s="103"/>
      <c r="IER4" s="103"/>
      <c r="IES4" s="103"/>
      <c r="IET4" s="103"/>
      <c r="IEU4" s="103"/>
      <c r="IEV4" s="103"/>
      <c r="IEW4" s="103"/>
      <c r="IEX4" s="103"/>
      <c r="IEY4" s="103"/>
      <c r="IEZ4" s="103"/>
      <c r="IFA4" s="103"/>
      <c r="IFB4" s="103"/>
      <c r="IFC4" s="103"/>
      <c r="IFD4" s="103"/>
      <c r="IFE4" s="103"/>
      <c r="IFF4" s="103"/>
      <c r="IFG4" s="103"/>
      <c r="IFH4" s="103"/>
      <c r="IFI4" s="103"/>
      <c r="IFJ4" s="103"/>
      <c r="IFK4" s="103"/>
      <c r="IFL4" s="103"/>
      <c r="IFM4" s="103"/>
      <c r="IFN4" s="103"/>
      <c r="IFO4" s="103"/>
      <c r="IFP4" s="103"/>
      <c r="IFQ4" s="103"/>
      <c r="IFR4" s="103"/>
      <c r="IFS4" s="103"/>
      <c r="IFT4" s="103"/>
      <c r="IFU4" s="103"/>
      <c r="IFV4" s="103"/>
      <c r="IFW4" s="103"/>
      <c r="IFX4" s="103"/>
      <c r="IFY4" s="103"/>
      <c r="IFZ4" s="103"/>
      <c r="IGA4" s="103"/>
      <c r="IGB4" s="103"/>
      <c r="IGC4" s="103"/>
      <c r="IGD4" s="103"/>
      <c r="IGE4" s="103"/>
      <c r="IGF4" s="103"/>
      <c r="IGG4" s="103"/>
      <c r="IGH4" s="103"/>
      <c r="IGI4" s="103"/>
      <c r="IGJ4" s="103"/>
      <c r="IGK4" s="103"/>
      <c r="IGL4" s="103"/>
      <c r="IGM4" s="103"/>
      <c r="IGN4" s="103"/>
      <c r="IGO4" s="103"/>
      <c r="IGP4" s="103"/>
      <c r="IGQ4" s="103"/>
      <c r="IGR4" s="103"/>
      <c r="IGS4" s="103"/>
      <c r="IGT4" s="103"/>
      <c r="IGU4" s="103"/>
      <c r="IGV4" s="103"/>
      <c r="IGW4" s="103"/>
      <c r="IGX4" s="103"/>
      <c r="IGY4" s="103"/>
      <c r="IGZ4" s="103"/>
      <c r="IHA4" s="103"/>
      <c r="IHB4" s="103"/>
      <c r="IHC4" s="103"/>
      <c r="IHD4" s="103"/>
      <c r="IHE4" s="103"/>
      <c r="IHF4" s="103"/>
      <c r="IHG4" s="103"/>
      <c r="IHH4" s="103"/>
      <c r="IHI4" s="103"/>
      <c r="IHJ4" s="103"/>
      <c r="IHK4" s="103"/>
      <c r="IHL4" s="103"/>
      <c r="IHM4" s="103"/>
      <c r="IHN4" s="103"/>
      <c r="IHO4" s="103"/>
      <c r="IHP4" s="103"/>
      <c r="IHQ4" s="103"/>
      <c r="IHR4" s="103"/>
      <c r="IHS4" s="103"/>
      <c r="IHT4" s="103"/>
      <c r="IHU4" s="103"/>
      <c r="IHV4" s="103"/>
      <c r="IHW4" s="103"/>
      <c r="IHX4" s="103"/>
      <c r="IHY4" s="103"/>
      <c r="IHZ4" s="103"/>
      <c r="IIA4" s="103"/>
      <c r="IIB4" s="103"/>
      <c r="IIC4" s="103"/>
      <c r="IID4" s="103"/>
      <c r="IIE4" s="103"/>
      <c r="IIF4" s="103"/>
      <c r="IIG4" s="103"/>
      <c r="IIH4" s="103"/>
      <c r="III4" s="103"/>
      <c r="IIJ4" s="103"/>
      <c r="IIK4" s="103"/>
      <c r="IIL4" s="103"/>
      <c r="IIM4" s="103"/>
      <c r="IIN4" s="103"/>
      <c r="IIO4" s="103"/>
      <c r="IIP4" s="103"/>
      <c r="IIQ4" s="103"/>
      <c r="IIR4" s="103"/>
      <c r="IIS4" s="103"/>
      <c r="IIT4" s="103"/>
      <c r="IIU4" s="103"/>
      <c r="IIV4" s="103"/>
      <c r="IIW4" s="103"/>
      <c r="IIX4" s="103"/>
      <c r="IIY4" s="103"/>
      <c r="IIZ4" s="103"/>
      <c r="IJA4" s="103"/>
      <c r="IJB4" s="103"/>
      <c r="IJC4" s="103"/>
      <c r="IJD4" s="103"/>
      <c r="IJE4" s="103"/>
      <c r="IJF4" s="103"/>
      <c r="IJG4" s="103"/>
      <c r="IJH4" s="103"/>
      <c r="IJI4" s="103"/>
      <c r="IJJ4" s="103"/>
      <c r="IJK4" s="103"/>
      <c r="IJL4" s="103"/>
      <c r="IJM4" s="103"/>
      <c r="IJN4" s="103"/>
      <c r="IJO4" s="103"/>
      <c r="IJP4" s="103"/>
      <c r="IJQ4" s="103"/>
      <c r="IJR4" s="103"/>
      <c r="IJS4" s="103"/>
      <c r="IJT4" s="103"/>
      <c r="IJU4" s="103"/>
      <c r="IJV4" s="103"/>
      <c r="IJW4" s="103"/>
      <c r="IJX4" s="103"/>
      <c r="IJY4" s="103"/>
      <c r="IJZ4" s="103"/>
      <c r="IKA4" s="103"/>
      <c r="IKB4" s="103"/>
      <c r="IKC4" s="103"/>
      <c r="IKD4" s="103"/>
      <c r="IKE4" s="103"/>
      <c r="IKF4" s="103"/>
      <c r="IKG4" s="103"/>
      <c r="IKH4" s="103"/>
      <c r="IKI4" s="103"/>
      <c r="IKJ4" s="103"/>
      <c r="IKK4" s="103"/>
      <c r="IKL4" s="103"/>
      <c r="IKM4" s="103"/>
      <c r="IKN4" s="103"/>
      <c r="IKO4" s="103"/>
      <c r="IKP4" s="103"/>
      <c r="IKQ4" s="103"/>
      <c r="IKR4" s="103"/>
      <c r="IKS4" s="103"/>
      <c r="IKT4" s="103"/>
      <c r="IKU4" s="103"/>
      <c r="IKV4" s="103"/>
      <c r="IKW4" s="103"/>
      <c r="IKX4" s="103"/>
      <c r="IKY4" s="103"/>
      <c r="IKZ4" s="103"/>
      <c r="ILA4" s="103"/>
      <c r="ILB4" s="103"/>
      <c r="ILC4" s="103"/>
      <c r="ILD4" s="103"/>
      <c r="ILE4" s="103"/>
      <c r="ILF4" s="103"/>
      <c r="ILG4" s="103"/>
      <c r="ILH4" s="103"/>
      <c r="ILI4" s="103"/>
      <c r="ILJ4" s="103"/>
      <c r="ILK4" s="103"/>
      <c r="ILL4" s="103"/>
      <c r="ILM4" s="103"/>
      <c r="ILN4" s="103"/>
      <c r="ILO4" s="103"/>
      <c r="ILP4" s="103"/>
      <c r="ILQ4" s="103"/>
      <c r="ILR4" s="103"/>
      <c r="ILS4" s="103"/>
      <c r="ILT4" s="103"/>
      <c r="ILU4" s="103"/>
      <c r="ILV4" s="103"/>
      <c r="ILW4" s="103"/>
      <c r="ILX4" s="103"/>
      <c r="ILY4" s="103"/>
      <c r="ILZ4" s="103"/>
      <c r="IMA4" s="103"/>
      <c r="IMB4" s="103"/>
      <c r="IMC4" s="103"/>
      <c r="IMD4" s="103"/>
      <c r="IME4" s="103"/>
      <c r="IMF4" s="103"/>
      <c r="IMG4" s="103"/>
      <c r="IMH4" s="103"/>
      <c r="IMI4" s="103"/>
      <c r="IMJ4" s="103"/>
      <c r="IMK4" s="103"/>
      <c r="IML4" s="103"/>
      <c r="IMM4" s="103"/>
      <c r="IMN4" s="103"/>
      <c r="IMO4" s="103"/>
      <c r="IMP4" s="103"/>
      <c r="IMQ4" s="103"/>
      <c r="IMR4" s="103"/>
      <c r="IMS4" s="103"/>
      <c r="IMT4" s="103"/>
      <c r="IMU4" s="103"/>
      <c r="IMV4" s="103"/>
      <c r="IMW4" s="103"/>
      <c r="IMX4" s="103"/>
      <c r="IMY4" s="103"/>
      <c r="IMZ4" s="103"/>
      <c r="INA4" s="103"/>
      <c r="INB4" s="103"/>
      <c r="INC4" s="103"/>
      <c r="IND4" s="103"/>
      <c r="INE4" s="103"/>
      <c r="INF4" s="103"/>
      <c r="ING4" s="103"/>
      <c r="INH4" s="103"/>
      <c r="INI4" s="103"/>
      <c r="INJ4" s="103"/>
      <c r="INK4" s="103"/>
      <c r="INL4" s="103"/>
      <c r="INM4" s="103"/>
      <c r="INN4" s="103"/>
      <c r="INO4" s="103"/>
      <c r="INP4" s="103"/>
      <c r="INQ4" s="103"/>
      <c r="INR4" s="103"/>
      <c r="INS4" s="103"/>
      <c r="INT4" s="103"/>
      <c r="INU4" s="103"/>
      <c r="INV4" s="103"/>
      <c r="INW4" s="103"/>
      <c r="INX4" s="103"/>
      <c r="INY4" s="103"/>
      <c r="INZ4" s="103"/>
      <c r="IOA4" s="103"/>
      <c r="IOB4" s="103"/>
      <c r="IOC4" s="103"/>
      <c r="IOD4" s="103"/>
      <c r="IOE4" s="103"/>
      <c r="IOF4" s="103"/>
      <c r="IOG4" s="103"/>
      <c r="IOH4" s="103"/>
      <c r="IOI4" s="103"/>
      <c r="IOJ4" s="103"/>
      <c r="IOK4" s="103"/>
      <c r="IOL4" s="103"/>
      <c r="IOM4" s="103"/>
      <c r="ION4" s="103"/>
      <c r="IOO4" s="103"/>
      <c r="IOP4" s="103"/>
      <c r="IOQ4" s="103"/>
      <c r="IOR4" s="103"/>
      <c r="IOS4" s="103"/>
      <c r="IOT4" s="103"/>
      <c r="IOU4" s="103"/>
      <c r="IOV4" s="103"/>
      <c r="IOW4" s="103"/>
      <c r="IOX4" s="103"/>
      <c r="IOY4" s="103"/>
      <c r="IOZ4" s="103"/>
      <c r="IPA4" s="103"/>
      <c r="IPB4" s="103"/>
      <c r="IPC4" s="103"/>
      <c r="IPD4" s="103"/>
      <c r="IPE4" s="103"/>
      <c r="IPF4" s="103"/>
      <c r="IPG4" s="103"/>
      <c r="IPH4" s="103"/>
      <c r="IPI4" s="103"/>
      <c r="IPJ4" s="103"/>
      <c r="IPK4" s="103"/>
      <c r="IPL4" s="103"/>
      <c r="IPM4" s="103"/>
      <c r="IPN4" s="103"/>
      <c r="IPO4" s="103"/>
      <c r="IPP4" s="103"/>
      <c r="IPQ4" s="103"/>
      <c r="IPR4" s="103"/>
      <c r="IPS4" s="103"/>
      <c r="IPT4" s="103"/>
      <c r="IPU4" s="103"/>
      <c r="IPV4" s="103"/>
      <c r="IPW4" s="103"/>
      <c r="IPX4" s="103"/>
      <c r="IPY4" s="103"/>
      <c r="IPZ4" s="103"/>
      <c r="IQA4" s="103"/>
      <c r="IQB4" s="103"/>
      <c r="IQC4" s="103"/>
      <c r="IQD4" s="103"/>
      <c r="IQE4" s="103"/>
      <c r="IQF4" s="103"/>
      <c r="IQG4" s="103"/>
      <c r="IQH4" s="103"/>
      <c r="IQI4" s="103"/>
      <c r="IQJ4" s="103"/>
      <c r="IQK4" s="103"/>
      <c r="IQL4" s="103"/>
      <c r="IQM4" s="103"/>
      <c r="IQN4" s="103"/>
      <c r="IQO4" s="103"/>
      <c r="IQP4" s="103"/>
      <c r="IQQ4" s="103"/>
      <c r="IQR4" s="103"/>
      <c r="IQS4" s="103"/>
      <c r="IQT4" s="103"/>
      <c r="IQU4" s="103"/>
      <c r="IQV4" s="103"/>
      <c r="IQW4" s="103"/>
      <c r="IQX4" s="103"/>
      <c r="IQY4" s="103"/>
      <c r="IQZ4" s="103"/>
      <c r="IRA4" s="103"/>
      <c r="IRB4" s="103"/>
      <c r="IRC4" s="103"/>
      <c r="IRD4" s="103"/>
      <c r="IRE4" s="103"/>
      <c r="IRF4" s="103"/>
      <c r="IRG4" s="103"/>
      <c r="IRH4" s="103"/>
      <c r="IRI4" s="103"/>
      <c r="IRJ4" s="103"/>
      <c r="IRK4" s="103"/>
      <c r="IRL4" s="103"/>
      <c r="IRM4" s="103"/>
      <c r="IRN4" s="103"/>
      <c r="IRO4" s="103"/>
      <c r="IRP4" s="103"/>
      <c r="IRQ4" s="103"/>
      <c r="IRR4" s="103"/>
      <c r="IRS4" s="103"/>
      <c r="IRT4" s="103"/>
      <c r="IRU4" s="103"/>
      <c r="IRV4" s="103"/>
      <c r="IRW4" s="103"/>
      <c r="IRX4" s="103"/>
      <c r="IRY4" s="103"/>
      <c r="IRZ4" s="103"/>
      <c r="ISA4" s="103"/>
      <c r="ISB4" s="103"/>
      <c r="ISC4" s="103"/>
      <c r="ISD4" s="103"/>
      <c r="ISE4" s="103"/>
      <c r="ISF4" s="103"/>
      <c r="ISG4" s="103"/>
      <c r="ISH4" s="103"/>
      <c r="ISI4" s="103"/>
      <c r="ISJ4" s="103"/>
      <c r="ISK4" s="103"/>
      <c r="ISL4" s="103"/>
      <c r="ISM4" s="103"/>
      <c r="ISN4" s="103"/>
      <c r="ISO4" s="103"/>
      <c r="ISP4" s="103"/>
      <c r="ISQ4" s="103"/>
      <c r="ISR4" s="103"/>
      <c r="ISS4" s="103"/>
      <c r="IST4" s="103"/>
      <c r="ISU4" s="103"/>
      <c r="ISV4" s="103"/>
      <c r="ISW4" s="103"/>
      <c r="ISX4" s="103"/>
      <c r="ISY4" s="103"/>
      <c r="ISZ4" s="103"/>
      <c r="ITA4" s="103"/>
      <c r="ITB4" s="103"/>
      <c r="ITC4" s="103"/>
      <c r="ITD4" s="103"/>
      <c r="ITE4" s="103"/>
      <c r="ITF4" s="103"/>
      <c r="ITG4" s="103"/>
      <c r="ITH4" s="103"/>
      <c r="ITI4" s="103"/>
      <c r="ITJ4" s="103"/>
      <c r="ITK4" s="103"/>
      <c r="ITL4" s="103"/>
      <c r="ITM4" s="103"/>
      <c r="ITN4" s="103"/>
      <c r="ITO4" s="103"/>
      <c r="ITP4" s="103"/>
      <c r="ITQ4" s="103"/>
      <c r="ITR4" s="103"/>
      <c r="ITS4" s="103"/>
      <c r="ITT4" s="103"/>
      <c r="ITU4" s="103"/>
      <c r="ITV4" s="103"/>
      <c r="ITW4" s="103"/>
      <c r="ITX4" s="103"/>
      <c r="ITY4" s="103"/>
      <c r="ITZ4" s="103"/>
      <c r="IUA4" s="103"/>
      <c r="IUB4" s="103"/>
      <c r="IUC4" s="103"/>
      <c r="IUD4" s="103"/>
      <c r="IUE4" s="103"/>
      <c r="IUF4" s="103"/>
      <c r="IUG4" s="103"/>
      <c r="IUH4" s="103"/>
      <c r="IUI4" s="103"/>
      <c r="IUJ4" s="103"/>
      <c r="IUK4" s="103"/>
      <c r="IUL4" s="103"/>
      <c r="IUM4" s="103"/>
      <c r="IUN4" s="103"/>
      <c r="IUO4" s="103"/>
      <c r="IUP4" s="103"/>
      <c r="IUQ4" s="103"/>
      <c r="IUR4" s="103"/>
      <c r="IUS4" s="103"/>
      <c r="IUT4" s="103"/>
      <c r="IUU4" s="103"/>
      <c r="IUV4" s="103"/>
      <c r="IUW4" s="103"/>
      <c r="IUX4" s="103"/>
      <c r="IUY4" s="103"/>
      <c r="IUZ4" s="103"/>
      <c r="IVA4" s="103"/>
      <c r="IVB4" s="103"/>
      <c r="IVC4" s="103"/>
      <c r="IVD4" s="103"/>
      <c r="IVE4" s="103"/>
      <c r="IVF4" s="103"/>
      <c r="IVG4" s="103"/>
      <c r="IVH4" s="103"/>
      <c r="IVI4" s="103"/>
      <c r="IVJ4" s="103"/>
      <c r="IVK4" s="103"/>
      <c r="IVL4" s="103"/>
      <c r="IVM4" s="103"/>
      <c r="IVN4" s="103"/>
      <c r="IVO4" s="103"/>
      <c r="IVP4" s="103"/>
      <c r="IVQ4" s="103"/>
      <c r="IVR4" s="103"/>
      <c r="IVS4" s="103"/>
      <c r="IVT4" s="103"/>
      <c r="IVU4" s="103"/>
      <c r="IVV4" s="103"/>
      <c r="IVW4" s="103"/>
      <c r="IVX4" s="103"/>
      <c r="IVY4" s="103"/>
      <c r="IVZ4" s="103"/>
      <c r="IWA4" s="103"/>
      <c r="IWB4" s="103"/>
      <c r="IWC4" s="103"/>
      <c r="IWD4" s="103"/>
      <c r="IWE4" s="103"/>
      <c r="IWF4" s="103"/>
      <c r="IWG4" s="103"/>
      <c r="IWH4" s="103"/>
      <c r="IWI4" s="103"/>
      <c r="IWJ4" s="103"/>
      <c r="IWK4" s="103"/>
      <c r="IWL4" s="103"/>
      <c r="IWM4" s="103"/>
      <c r="IWN4" s="103"/>
      <c r="IWO4" s="103"/>
      <c r="IWP4" s="103"/>
      <c r="IWQ4" s="103"/>
      <c r="IWR4" s="103"/>
      <c r="IWS4" s="103"/>
      <c r="IWT4" s="103"/>
      <c r="IWU4" s="103"/>
      <c r="IWV4" s="103"/>
      <c r="IWW4" s="103"/>
      <c r="IWX4" s="103"/>
      <c r="IWY4" s="103"/>
      <c r="IWZ4" s="103"/>
      <c r="IXA4" s="103"/>
      <c r="IXB4" s="103"/>
      <c r="IXC4" s="103"/>
      <c r="IXD4" s="103"/>
      <c r="IXE4" s="103"/>
      <c r="IXF4" s="103"/>
      <c r="IXG4" s="103"/>
      <c r="IXH4" s="103"/>
      <c r="IXI4" s="103"/>
      <c r="IXJ4" s="103"/>
      <c r="IXK4" s="103"/>
      <c r="IXL4" s="103"/>
      <c r="IXM4" s="103"/>
      <c r="IXN4" s="103"/>
      <c r="IXO4" s="103"/>
      <c r="IXP4" s="103"/>
      <c r="IXQ4" s="103"/>
      <c r="IXR4" s="103"/>
      <c r="IXS4" s="103"/>
      <c r="IXT4" s="103"/>
      <c r="IXU4" s="103"/>
      <c r="IXV4" s="103"/>
      <c r="IXW4" s="103"/>
      <c r="IXX4" s="103"/>
      <c r="IXY4" s="103"/>
      <c r="IXZ4" s="103"/>
      <c r="IYA4" s="103"/>
      <c r="IYB4" s="103"/>
      <c r="IYC4" s="103"/>
      <c r="IYD4" s="103"/>
      <c r="IYE4" s="103"/>
      <c r="IYF4" s="103"/>
      <c r="IYG4" s="103"/>
      <c r="IYH4" s="103"/>
      <c r="IYI4" s="103"/>
      <c r="IYJ4" s="103"/>
      <c r="IYK4" s="103"/>
      <c r="IYL4" s="103"/>
      <c r="IYM4" s="103"/>
      <c r="IYN4" s="103"/>
      <c r="IYO4" s="103"/>
      <c r="IYP4" s="103"/>
      <c r="IYQ4" s="103"/>
      <c r="IYR4" s="103"/>
      <c r="IYS4" s="103"/>
      <c r="IYT4" s="103"/>
      <c r="IYU4" s="103"/>
      <c r="IYV4" s="103"/>
      <c r="IYW4" s="103"/>
      <c r="IYX4" s="103"/>
      <c r="IYY4" s="103"/>
      <c r="IYZ4" s="103"/>
      <c r="IZA4" s="103"/>
      <c r="IZB4" s="103"/>
      <c r="IZC4" s="103"/>
      <c r="IZD4" s="103"/>
      <c r="IZE4" s="103"/>
      <c r="IZF4" s="103"/>
      <c r="IZG4" s="103"/>
      <c r="IZH4" s="103"/>
      <c r="IZI4" s="103"/>
      <c r="IZJ4" s="103"/>
      <c r="IZK4" s="103"/>
      <c r="IZL4" s="103"/>
      <c r="IZM4" s="103"/>
      <c r="IZN4" s="103"/>
      <c r="IZO4" s="103"/>
      <c r="IZP4" s="103"/>
      <c r="IZQ4" s="103"/>
      <c r="IZR4" s="103"/>
      <c r="IZS4" s="103"/>
      <c r="IZT4" s="103"/>
      <c r="IZU4" s="103"/>
      <c r="IZV4" s="103"/>
      <c r="IZW4" s="103"/>
      <c r="IZX4" s="103"/>
      <c r="IZY4" s="103"/>
      <c r="IZZ4" s="103"/>
      <c r="JAA4" s="103"/>
      <c r="JAB4" s="103"/>
      <c r="JAC4" s="103"/>
      <c r="JAD4" s="103"/>
      <c r="JAE4" s="103"/>
      <c r="JAF4" s="103"/>
      <c r="JAG4" s="103"/>
      <c r="JAH4" s="103"/>
      <c r="JAI4" s="103"/>
      <c r="JAJ4" s="103"/>
      <c r="JAK4" s="103"/>
      <c r="JAL4" s="103"/>
      <c r="JAM4" s="103"/>
      <c r="JAN4" s="103"/>
      <c r="JAO4" s="103"/>
      <c r="JAP4" s="103"/>
      <c r="JAQ4" s="103"/>
      <c r="JAR4" s="103"/>
      <c r="JAS4" s="103"/>
      <c r="JAT4" s="103"/>
      <c r="JAU4" s="103"/>
      <c r="JAV4" s="103"/>
      <c r="JAW4" s="103"/>
      <c r="JAX4" s="103"/>
      <c r="JAY4" s="103"/>
      <c r="JAZ4" s="103"/>
      <c r="JBA4" s="103"/>
      <c r="JBB4" s="103"/>
      <c r="JBC4" s="103"/>
      <c r="JBD4" s="103"/>
      <c r="JBE4" s="103"/>
      <c r="JBF4" s="103"/>
      <c r="JBG4" s="103"/>
      <c r="JBH4" s="103"/>
      <c r="JBI4" s="103"/>
      <c r="JBJ4" s="103"/>
      <c r="JBK4" s="103"/>
      <c r="JBL4" s="103"/>
      <c r="JBM4" s="103"/>
      <c r="JBN4" s="103"/>
      <c r="JBO4" s="103"/>
      <c r="JBP4" s="103"/>
      <c r="JBQ4" s="103"/>
      <c r="JBR4" s="103"/>
      <c r="JBS4" s="103"/>
      <c r="JBT4" s="103"/>
      <c r="JBU4" s="103"/>
      <c r="JBV4" s="103"/>
      <c r="JBW4" s="103"/>
      <c r="JBX4" s="103"/>
      <c r="JBY4" s="103"/>
      <c r="JBZ4" s="103"/>
      <c r="JCA4" s="103"/>
      <c r="JCB4" s="103"/>
      <c r="JCC4" s="103"/>
      <c r="JCD4" s="103"/>
      <c r="JCE4" s="103"/>
      <c r="JCF4" s="103"/>
      <c r="JCG4" s="103"/>
      <c r="JCH4" s="103"/>
      <c r="JCI4" s="103"/>
      <c r="JCJ4" s="103"/>
      <c r="JCK4" s="103"/>
      <c r="JCL4" s="103"/>
      <c r="JCM4" s="103"/>
      <c r="JCN4" s="103"/>
      <c r="JCO4" s="103"/>
      <c r="JCP4" s="103"/>
      <c r="JCQ4" s="103"/>
      <c r="JCR4" s="103"/>
      <c r="JCS4" s="103"/>
      <c r="JCT4" s="103"/>
      <c r="JCU4" s="103"/>
      <c r="JCV4" s="103"/>
      <c r="JCW4" s="103"/>
      <c r="JCX4" s="103"/>
      <c r="JCY4" s="103"/>
      <c r="JCZ4" s="103"/>
      <c r="JDA4" s="103"/>
      <c r="JDB4" s="103"/>
      <c r="JDC4" s="103"/>
      <c r="JDD4" s="103"/>
      <c r="JDE4" s="103"/>
      <c r="JDF4" s="103"/>
      <c r="JDG4" s="103"/>
      <c r="JDH4" s="103"/>
      <c r="JDI4" s="103"/>
      <c r="JDJ4" s="103"/>
      <c r="JDK4" s="103"/>
      <c r="JDL4" s="103"/>
      <c r="JDM4" s="103"/>
      <c r="JDN4" s="103"/>
      <c r="JDO4" s="103"/>
      <c r="JDP4" s="103"/>
      <c r="JDQ4" s="103"/>
      <c r="JDR4" s="103"/>
      <c r="JDS4" s="103"/>
      <c r="JDT4" s="103"/>
      <c r="JDU4" s="103"/>
      <c r="JDV4" s="103"/>
      <c r="JDW4" s="103"/>
      <c r="JDX4" s="103"/>
      <c r="JDY4" s="103"/>
      <c r="JDZ4" s="103"/>
      <c r="JEA4" s="103"/>
      <c r="JEB4" s="103"/>
      <c r="JEC4" s="103"/>
      <c r="JED4" s="103"/>
      <c r="JEE4" s="103"/>
      <c r="JEF4" s="103"/>
      <c r="JEG4" s="103"/>
      <c r="JEH4" s="103"/>
      <c r="JEI4" s="103"/>
      <c r="JEJ4" s="103"/>
      <c r="JEK4" s="103"/>
      <c r="JEL4" s="103"/>
      <c r="JEM4" s="103"/>
      <c r="JEN4" s="103"/>
      <c r="JEO4" s="103"/>
      <c r="JEP4" s="103"/>
      <c r="JEQ4" s="103"/>
      <c r="JER4" s="103"/>
      <c r="JES4" s="103"/>
      <c r="JET4" s="103"/>
      <c r="JEU4" s="103"/>
      <c r="JEV4" s="103"/>
      <c r="JEW4" s="103"/>
      <c r="JEX4" s="103"/>
      <c r="JEY4" s="103"/>
      <c r="JEZ4" s="103"/>
      <c r="JFA4" s="103"/>
      <c r="JFB4" s="103"/>
      <c r="JFC4" s="103"/>
      <c r="JFD4" s="103"/>
      <c r="JFE4" s="103"/>
      <c r="JFF4" s="103"/>
      <c r="JFG4" s="103"/>
      <c r="JFH4" s="103"/>
      <c r="JFI4" s="103"/>
      <c r="JFJ4" s="103"/>
      <c r="JFK4" s="103"/>
      <c r="JFL4" s="103"/>
      <c r="JFM4" s="103"/>
      <c r="JFN4" s="103"/>
      <c r="JFO4" s="103"/>
      <c r="JFP4" s="103"/>
      <c r="JFQ4" s="103"/>
      <c r="JFR4" s="103"/>
      <c r="JFS4" s="103"/>
      <c r="JFT4" s="103"/>
      <c r="JFU4" s="103"/>
      <c r="JFV4" s="103"/>
      <c r="JFW4" s="103"/>
      <c r="JFX4" s="103"/>
      <c r="JFY4" s="103"/>
      <c r="JFZ4" s="103"/>
      <c r="JGA4" s="103"/>
      <c r="JGB4" s="103"/>
      <c r="JGC4" s="103"/>
      <c r="JGD4" s="103"/>
      <c r="JGE4" s="103"/>
      <c r="JGF4" s="103"/>
      <c r="JGG4" s="103"/>
      <c r="JGH4" s="103"/>
      <c r="JGI4" s="103"/>
      <c r="JGJ4" s="103"/>
      <c r="JGK4" s="103"/>
      <c r="JGL4" s="103"/>
      <c r="JGM4" s="103"/>
      <c r="JGN4" s="103"/>
      <c r="JGO4" s="103"/>
      <c r="JGP4" s="103"/>
      <c r="JGQ4" s="103"/>
      <c r="JGR4" s="103"/>
      <c r="JGS4" s="103"/>
      <c r="JGT4" s="103"/>
      <c r="JGU4" s="103"/>
      <c r="JGV4" s="103"/>
      <c r="JGW4" s="103"/>
      <c r="JGX4" s="103"/>
      <c r="JGY4" s="103"/>
      <c r="JGZ4" s="103"/>
      <c r="JHA4" s="103"/>
      <c r="JHB4" s="103"/>
      <c r="JHC4" s="103"/>
      <c r="JHD4" s="103"/>
      <c r="JHE4" s="103"/>
      <c r="JHF4" s="103"/>
      <c r="JHG4" s="103"/>
      <c r="JHH4" s="103"/>
      <c r="JHI4" s="103"/>
      <c r="JHJ4" s="103"/>
      <c r="JHK4" s="103"/>
      <c r="JHL4" s="103"/>
      <c r="JHM4" s="103"/>
      <c r="JHN4" s="103"/>
      <c r="JHO4" s="103"/>
      <c r="JHP4" s="103"/>
      <c r="JHQ4" s="103"/>
      <c r="JHR4" s="103"/>
      <c r="JHS4" s="103"/>
      <c r="JHT4" s="103"/>
      <c r="JHU4" s="103"/>
      <c r="JHV4" s="103"/>
      <c r="JHW4" s="103"/>
      <c r="JHX4" s="103"/>
      <c r="JHY4" s="103"/>
      <c r="JHZ4" s="103"/>
      <c r="JIA4" s="103"/>
      <c r="JIB4" s="103"/>
      <c r="JIC4" s="103"/>
      <c r="JID4" s="103"/>
      <c r="JIE4" s="103"/>
      <c r="JIF4" s="103"/>
      <c r="JIG4" s="103"/>
      <c r="JIH4" s="103"/>
      <c r="JII4" s="103"/>
      <c r="JIJ4" s="103"/>
      <c r="JIK4" s="103"/>
      <c r="JIL4" s="103"/>
      <c r="JIM4" s="103"/>
      <c r="JIN4" s="103"/>
      <c r="JIO4" s="103"/>
      <c r="JIP4" s="103"/>
      <c r="JIQ4" s="103"/>
      <c r="JIR4" s="103"/>
      <c r="JIS4" s="103"/>
      <c r="JIT4" s="103"/>
      <c r="JIU4" s="103"/>
      <c r="JIV4" s="103"/>
      <c r="JIW4" s="103"/>
      <c r="JIX4" s="103"/>
      <c r="JIY4" s="103"/>
      <c r="JIZ4" s="103"/>
      <c r="JJA4" s="103"/>
      <c r="JJB4" s="103"/>
      <c r="JJC4" s="103"/>
      <c r="JJD4" s="103"/>
      <c r="JJE4" s="103"/>
      <c r="JJF4" s="103"/>
      <c r="JJG4" s="103"/>
      <c r="JJH4" s="103"/>
      <c r="JJI4" s="103"/>
      <c r="JJJ4" s="103"/>
      <c r="JJK4" s="103"/>
      <c r="JJL4" s="103"/>
      <c r="JJM4" s="103"/>
      <c r="JJN4" s="103"/>
      <c r="JJO4" s="103"/>
      <c r="JJP4" s="103"/>
      <c r="JJQ4" s="103"/>
      <c r="JJR4" s="103"/>
      <c r="JJS4" s="103"/>
      <c r="JJT4" s="103"/>
      <c r="JJU4" s="103"/>
      <c r="JJV4" s="103"/>
      <c r="JJW4" s="103"/>
      <c r="JJX4" s="103"/>
      <c r="JJY4" s="103"/>
      <c r="JJZ4" s="103"/>
      <c r="JKA4" s="103"/>
      <c r="JKB4" s="103"/>
      <c r="JKC4" s="103"/>
      <c r="JKD4" s="103"/>
      <c r="JKE4" s="103"/>
      <c r="JKF4" s="103"/>
      <c r="JKG4" s="103"/>
      <c r="JKH4" s="103"/>
      <c r="JKI4" s="103"/>
      <c r="JKJ4" s="103"/>
      <c r="JKK4" s="103"/>
      <c r="JKL4" s="103"/>
      <c r="JKM4" s="103"/>
      <c r="JKN4" s="103"/>
      <c r="JKO4" s="103"/>
      <c r="JKP4" s="103"/>
      <c r="JKQ4" s="103"/>
      <c r="JKR4" s="103"/>
      <c r="JKS4" s="103"/>
      <c r="JKT4" s="103"/>
      <c r="JKU4" s="103"/>
      <c r="JKV4" s="103"/>
      <c r="JKW4" s="103"/>
      <c r="JKX4" s="103"/>
      <c r="JKY4" s="103"/>
      <c r="JKZ4" s="103"/>
      <c r="JLA4" s="103"/>
      <c r="JLB4" s="103"/>
      <c r="JLC4" s="103"/>
      <c r="JLD4" s="103"/>
      <c r="JLE4" s="103"/>
      <c r="JLF4" s="103"/>
      <c r="JLG4" s="103"/>
      <c r="JLH4" s="103"/>
      <c r="JLI4" s="103"/>
      <c r="JLJ4" s="103"/>
      <c r="JLK4" s="103"/>
      <c r="JLL4" s="103"/>
      <c r="JLM4" s="103"/>
      <c r="JLN4" s="103"/>
      <c r="JLO4" s="103"/>
      <c r="JLP4" s="103"/>
      <c r="JLQ4" s="103"/>
      <c r="JLR4" s="103"/>
      <c r="JLS4" s="103"/>
      <c r="JLT4" s="103"/>
      <c r="JLU4" s="103"/>
      <c r="JLV4" s="103"/>
      <c r="JLW4" s="103"/>
      <c r="JLX4" s="103"/>
      <c r="JLY4" s="103"/>
      <c r="JLZ4" s="103"/>
      <c r="JMA4" s="103"/>
      <c r="JMB4" s="103"/>
      <c r="JMC4" s="103"/>
      <c r="JMD4" s="103"/>
      <c r="JME4" s="103"/>
      <c r="JMF4" s="103"/>
      <c r="JMG4" s="103"/>
      <c r="JMH4" s="103"/>
      <c r="JMI4" s="103"/>
      <c r="JMJ4" s="103"/>
      <c r="JMK4" s="103"/>
      <c r="JML4" s="103"/>
      <c r="JMM4" s="103"/>
      <c r="JMN4" s="103"/>
      <c r="JMO4" s="103"/>
      <c r="JMP4" s="103"/>
      <c r="JMQ4" s="103"/>
      <c r="JMR4" s="103"/>
      <c r="JMS4" s="103"/>
      <c r="JMT4" s="103"/>
      <c r="JMU4" s="103"/>
      <c r="JMV4" s="103"/>
      <c r="JMW4" s="103"/>
      <c r="JMX4" s="103"/>
      <c r="JMY4" s="103"/>
      <c r="JMZ4" s="103"/>
      <c r="JNA4" s="103"/>
      <c r="JNB4" s="103"/>
      <c r="JNC4" s="103"/>
      <c r="JND4" s="103"/>
      <c r="JNE4" s="103"/>
      <c r="JNF4" s="103"/>
      <c r="JNG4" s="103"/>
      <c r="JNH4" s="103"/>
      <c r="JNI4" s="103"/>
      <c r="JNJ4" s="103"/>
      <c r="JNK4" s="103"/>
      <c r="JNL4" s="103"/>
      <c r="JNM4" s="103"/>
      <c r="JNN4" s="103"/>
      <c r="JNO4" s="103"/>
      <c r="JNP4" s="103"/>
      <c r="JNQ4" s="103"/>
      <c r="JNR4" s="103"/>
      <c r="JNS4" s="103"/>
      <c r="JNT4" s="103"/>
      <c r="JNU4" s="103"/>
      <c r="JNV4" s="103"/>
      <c r="JNW4" s="103"/>
      <c r="JNX4" s="103"/>
      <c r="JNY4" s="103"/>
      <c r="JNZ4" s="103"/>
      <c r="JOA4" s="103"/>
      <c r="JOB4" s="103"/>
      <c r="JOC4" s="103"/>
      <c r="JOD4" s="103"/>
      <c r="JOE4" s="103"/>
      <c r="JOF4" s="103"/>
      <c r="JOG4" s="103"/>
      <c r="JOH4" s="103"/>
      <c r="JOI4" s="103"/>
      <c r="JOJ4" s="103"/>
      <c r="JOK4" s="103"/>
      <c r="JOL4" s="103"/>
      <c r="JOM4" s="103"/>
      <c r="JON4" s="103"/>
      <c r="JOO4" s="103"/>
      <c r="JOP4" s="103"/>
      <c r="JOQ4" s="103"/>
      <c r="JOR4" s="103"/>
      <c r="JOS4" s="103"/>
      <c r="JOT4" s="103"/>
      <c r="JOU4" s="103"/>
      <c r="JOV4" s="103"/>
      <c r="JOW4" s="103"/>
      <c r="JOX4" s="103"/>
      <c r="JOY4" s="103"/>
      <c r="JOZ4" s="103"/>
      <c r="JPA4" s="103"/>
      <c r="JPB4" s="103"/>
      <c r="JPC4" s="103"/>
      <c r="JPD4" s="103"/>
      <c r="JPE4" s="103"/>
      <c r="JPF4" s="103"/>
      <c r="JPG4" s="103"/>
      <c r="JPH4" s="103"/>
      <c r="JPI4" s="103"/>
      <c r="JPJ4" s="103"/>
      <c r="JPK4" s="103"/>
      <c r="JPL4" s="103"/>
      <c r="JPM4" s="103"/>
      <c r="JPN4" s="103"/>
      <c r="JPO4" s="103"/>
      <c r="JPP4" s="103"/>
      <c r="JPQ4" s="103"/>
      <c r="JPR4" s="103"/>
      <c r="JPS4" s="103"/>
      <c r="JPT4" s="103"/>
      <c r="JPU4" s="103"/>
      <c r="JPV4" s="103"/>
      <c r="JPW4" s="103"/>
      <c r="JPX4" s="103"/>
      <c r="JPY4" s="103"/>
      <c r="JPZ4" s="103"/>
      <c r="JQA4" s="103"/>
      <c r="JQB4" s="103"/>
      <c r="JQC4" s="103"/>
      <c r="JQD4" s="103"/>
      <c r="JQE4" s="103"/>
      <c r="JQF4" s="103"/>
      <c r="JQG4" s="103"/>
      <c r="JQH4" s="103"/>
      <c r="JQI4" s="103"/>
      <c r="JQJ4" s="103"/>
      <c r="JQK4" s="103"/>
      <c r="JQL4" s="103"/>
      <c r="JQM4" s="103"/>
      <c r="JQN4" s="103"/>
      <c r="JQO4" s="103"/>
      <c r="JQP4" s="103"/>
      <c r="JQQ4" s="103"/>
      <c r="JQR4" s="103"/>
      <c r="JQS4" s="103"/>
      <c r="JQT4" s="103"/>
      <c r="JQU4" s="103"/>
      <c r="JQV4" s="103"/>
      <c r="JQW4" s="103"/>
      <c r="JQX4" s="103"/>
      <c r="JQY4" s="103"/>
      <c r="JQZ4" s="103"/>
      <c r="JRA4" s="103"/>
      <c r="JRB4" s="103"/>
      <c r="JRC4" s="103"/>
      <c r="JRD4" s="103"/>
      <c r="JRE4" s="103"/>
      <c r="JRF4" s="103"/>
      <c r="JRG4" s="103"/>
      <c r="JRH4" s="103"/>
      <c r="JRI4" s="103"/>
      <c r="JRJ4" s="103"/>
      <c r="JRK4" s="103"/>
      <c r="JRL4" s="103"/>
      <c r="JRM4" s="103"/>
      <c r="JRN4" s="103"/>
      <c r="JRO4" s="103"/>
      <c r="JRP4" s="103"/>
      <c r="JRQ4" s="103"/>
      <c r="JRR4" s="103"/>
      <c r="JRS4" s="103"/>
      <c r="JRT4" s="103"/>
      <c r="JRU4" s="103"/>
      <c r="JRV4" s="103"/>
      <c r="JRW4" s="103"/>
      <c r="JRX4" s="103"/>
      <c r="JRY4" s="103"/>
      <c r="JRZ4" s="103"/>
      <c r="JSA4" s="103"/>
      <c r="JSB4" s="103"/>
      <c r="JSC4" s="103"/>
      <c r="JSD4" s="103"/>
      <c r="JSE4" s="103"/>
      <c r="JSF4" s="103"/>
      <c r="JSG4" s="103"/>
      <c r="JSH4" s="103"/>
      <c r="JSI4" s="103"/>
      <c r="JSJ4" s="103"/>
      <c r="JSK4" s="103"/>
      <c r="JSL4" s="103"/>
      <c r="JSM4" s="103"/>
      <c r="JSN4" s="103"/>
      <c r="JSO4" s="103"/>
      <c r="JSP4" s="103"/>
      <c r="JSQ4" s="103"/>
      <c r="JSR4" s="103"/>
      <c r="JSS4" s="103"/>
      <c r="JST4" s="103"/>
      <c r="JSU4" s="103"/>
      <c r="JSV4" s="103"/>
      <c r="JSW4" s="103"/>
      <c r="JSX4" s="103"/>
      <c r="JSY4" s="103"/>
      <c r="JSZ4" s="103"/>
      <c r="JTA4" s="103"/>
      <c r="JTB4" s="103"/>
      <c r="JTC4" s="103"/>
      <c r="JTD4" s="103"/>
      <c r="JTE4" s="103"/>
      <c r="JTF4" s="103"/>
      <c r="JTG4" s="103"/>
      <c r="JTH4" s="103"/>
      <c r="JTI4" s="103"/>
      <c r="JTJ4" s="103"/>
      <c r="JTK4" s="103"/>
      <c r="JTL4" s="103"/>
      <c r="JTM4" s="103"/>
      <c r="JTN4" s="103"/>
      <c r="JTO4" s="103"/>
      <c r="JTP4" s="103"/>
      <c r="JTQ4" s="103"/>
      <c r="JTR4" s="103"/>
      <c r="JTS4" s="103"/>
      <c r="JTT4" s="103"/>
      <c r="JTU4" s="103"/>
      <c r="JTV4" s="103"/>
      <c r="JTW4" s="103"/>
      <c r="JTX4" s="103"/>
      <c r="JTY4" s="103"/>
      <c r="JTZ4" s="103"/>
      <c r="JUA4" s="103"/>
      <c r="JUB4" s="103"/>
      <c r="JUC4" s="103"/>
      <c r="JUD4" s="103"/>
      <c r="JUE4" s="103"/>
      <c r="JUF4" s="103"/>
      <c r="JUG4" s="103"/>
      <c r="JUH4" s="103"/>
      <c r="JUI4" s="103"/>
      <c r="JUJ4" s="103"/>
      <c r="JUK4" s="103"/>
      <c r="JUL4" s="103"/>
      <c r="JUM4" s="103"/>
      <c r="JUN4" s="103"/>
      <c r="JUO4" s="103"/>
      <c r="JUP4" s="103"/>
      <c r="JUQ4" s="103"/>
      <c r="JUR4" s="103"/>
      <c r="JUS4" s="103"/>
      <c r="JUT4" s="103"/>
      <c r="JUU4" s="103"/>
      <c r="JUV4" s="103"/>
      <c r="JUW4" s="103"/>
      <c r="JUX4" s="103"/>
      <c r="JUY4" s="103"/>
      <c r="JUZ4" s="103"/>
      <c r="JVA4" s="103"/>
      <c r="JVB4" s="103"/>
      <c r="JVC4" s="103"/>
      <c r="JVD4" s="103"/>
      <c r="JVE4" s="103"/>
      <c r="JVF4" s="103"/>
      <c r="JVG4" s="103"/>
      <c r="JVH4" s="103"/>
      <c r="JVI4" s="103"/>
      <c r="JVJ4" s="103"/>
      <c r="JVK4" s="103"/>
      <c r="JVL4" s="103"/>
      <c r="JVM4" s="103"/>
      <c r="JVN4" s="103"/>
      <c r="JVO4" s="103"/>
      <c r="JVP4" s="103"/>
      <c r="JVQ4" s="103"/>
      <c r="JVR4" s="103"/>
      <c r="JVS4" s="103"/>
      <c r="JVT4" s="103"/>
      <c r="JVU4" s="103"/>
      <c r="JVV4" s="103"/>
      <c r="JVW4" s="103"/>
      <c r="JVX4" s="103"/>
      <c r="JVY4" s="103"/>
      <c r="JVZ4" s="103"/>
      <c r="JWA4" s="103"/>
      <c r="JWB4" s="103"/>
      <c r="JWC4" s="103"/>
      <c r="JWD4" s="103"/>
      <c r="JWE4" s="103"/>
      <c r="JWF4" s="103"/>
      <c r="JWG4" s="103"/>
      <c r="JWH4" s="103"/>
      <c r="JWI4" s="103"/>
      <c r="JWJ4" s="103"/>
      <c r="JWK4" s="103"/>
      <c r="JWL4" s="103"/>
      <c r="JWM4" s="103"/>
      <c r="JWN4" s="103"/>
      <c r="JWO4" s="103"/>
      <c r="JWP4" s="103"/>
      <c r="JWQ4" s="103"/>
      <c r="JWR4" s="103"/>
      <c r="JWS4" s="103"/>
      <c r="JWT4" s="103"/>
      <c r="JWU4" s="103"/>
      <c r="JWV4" s="103"/>
      <c r="JWW4" s="103"/>
      <c r="JWX4" s="103"/>
      <c r="JWY4" s="103"/>
      <c r="JWZ4" s="103"/>
      <c r="JXA4" s="103"/>
      <c r="JXB4" s="103"/>
      <c r="JXC4" s="103"/>
      <c r="JXD4" s="103"/>
      <c r="JXE4" s="103"/>
      <c r="JXF4" s="103"/>
      <c r="JXG4" s="103"/>
      <c r="JXH4" s="103"/>
      <c r="JXI4" s="103"/>
      <c r="JXJ4" s="103"/>
      <c r="JXK4" s="103"/>
      <c r="JXL4" s="103"/>
      <c r="JXM4" s="103"/>
      <c r="JXN4" s="103"/>
      <c r="JXO4" s="103"/>
      <c r="JXP4" s="103"/>
      <c r="JXQ4" s="103"/>
      <c r="JXR4" s="103"/>
      <c r="JXS4" s="103"/>
      <c r="JXT4" s="103"/>
      <c r="JXU4" s="103"/>
      <c r="JXV4" s="103"/>
      <c r="JXW4" s="103"/>
      <c r="JXX4" s="103"/>
      <c r="JXY4" s="103"/>
      <c r="JXZ4" s="103"/>
      <c r="JYA4" s="103"/>
      <c r="JYB4" s="103"/>
      <c r="JYC4" s="103"/>
      <c r="JYD4" s="103"/>
      <c r="JYE4" s="103"/>
      <c r="JYF4" s="103"/>
      <c r="JYG4" s="103"/>
      <c r="JYH4" s="103"/>
      <c r="JYI4" s="103"/>
      <c r="JYJ4" s="103"/>
      <c r="JYK4" s="103"/>
      <c r="JYL4" s="103"/>
      <c r="JYM4" s="103"/>
      <c r="JYN4" s="103"/>
      <c r="JYO4" s="103"/>
      <c r="JYP4" s="103"/>
      <c r="JYQ4" s="103"/>
      <c r="JYR4" s="103"/>
      <c r="JYS4" s="103"/>
      <c r="JYT4" s="103"/>
      <c r="JYU4" s="103"/>
      <c r="JYV4" s="103"/>
      <c r="JYW4" s="103"/>
      <c r="JYX4" s="103"/>
      <c r="JYY4" s="103"/>
      <c r="JYZ4" s="103"/>
      <c r="JZA4" s="103"/>
      <c r="JZB4" s="103"/>
      <c r="JZC4" s="103"/>
      <c r="JZD4" s="103"/>
      <c r="JZE4" s="103"/>
      <c r="JZF4" s="103"/>
      <c r="JZG4" s="103"/>
      <c r="JZH4" s="103"/>
      <c r="JZI4" s="103"/>
      <c r="JZJ4" s="103"/>
      <c r="JZK4" s="103"/>
      <c r="JZL4" s="103"/>
      <c r="JZM4" s="103"/>
      <c r="JZN4" s="103"/>
      <c r="JZO4" s="103"/>
      <c r="JZP4" s="103"/>
      <c r="JZQ4" s="103"/>
      <c r="JZR4" s="103"/>
      <c r="JZS4" s="103"/>
      <c r="JZT4" s="103"/>
      <c r="JZU4" s="103"/>
      <c r="JZV4" s="103"/>
      <c r="JZW4" s="103"/>
      <c r="JZX4" s="103"/>
      <c r="JZY4" s="103"/>
      <c r="JZZ4" s="103"/>
      <c r="KAA4" s="103"/>
      <c r="KAB4" s="103"/>
      <c r="KAC4" s="103"/>
      <c r="KAD4" s="103"/>
      <c r="KAE4" s="103"/>
      <c r="KAF4" s="103"/>
      <c r="KAG4" s="103"/>
      <c r="KAH4" s="103"/>
      <c r="KAI4" s="103"/>
      <c r="KAJ4" s="103"/>
      <c r="KAK4" s="103"/>
      <c r="KAL4" s="103"/>
      <c r="KAM4" s="103"/>
      <c r="KAN4" s="103"/>
      <c r="KAO4" s="103"/>
      <c r="KAP4" s="103"/>
      <c r="KAQ4" s="103"/>
      <c r="KAR4" s="103"/>
      <c r="KAS4" s="103"/>
      <c r="KAT4" s="103"/>
      <c r="KAU4" s="103"/>
      <c r="KAV4" s="103"/>
      <c r="KAW4" s="103"/>
      <c r="KAX4" s="103"/>
      <c r="KAY4" s="103"/>
      <c r="KAZ4" s="103"/>
      <c r="KBA4" s="103"/>
      <c r="KBB4" s="103"/>
      <c r="KBC4" s="103"/>
      <c r="KBD4" s="103"/>
      <c r="KBE4" s="103"/>
      <c r="KBF4" s="103"/>
      <c r="KBG4" s="103"/>
      <c r="KBH4" s="103"/>
      <c r="KBI4" s="103"/>
      <c r="KBJ4" s="103"/>
      <c r="KBK4" s="103"/>
      <c r="KBL4" s="103"/>
      <c r="KBM4" s="103"/>
      <c r="KBN4" s="103"/>
      <c r="KBO4" s="103"/>
      <c r="KBP4" s="103"/>
      <c r="KBQ4" s="103"/>
      <c r="KBR4" s="103"/>
      <c r="KBS4" s="103"/>
      <c r="KBT4" s="103"/>
      <c r="KBU4" s="103"/>
      <c r="KBV4" s="103"/>
      <c r="KBW4" s="103"/>
      <c r="KBX4" s="103"/>
      <c r="KBY4" s="103"/>
      <c r="KBZ4" s="103"/>
      <c r="KCA4" s="103"/>
      <c r="KCB4" s="103"/>
      <c r="KCC4" s="103"/>
      <c r="KCD4" s="103"/>
      <c r="KCE4" s="103"/>
      <c r="KCF4" s="103"/>
      <c r="KCG4" s="103"/>
      <c r="KCH4" s="103"/>
      <c r="KCI4" s="103"/>
      <c r="KCJ4" s="103"/>
      <c r="KCK4" s="103"/>
      <c r="KCL4" s="103"/>
      <c r="KCM4" s="103"/>
      <c r="KCN4" s="103"/>
      <c r="KCO4" s="103"/>
      <c r="KCP4" s="103"/>
      <c r="KCQ4" s="103"/>
      <c r="KCR4" s="103"/>
      <c r="KCS4" s="103"/>
      <c r="KCT4" s="103"/>
      <c r="KCU4" s="103"/>
      <c r="KCV4" s="103"/>
      <c r="KCW4" s="103"/>
      <c r="KCX4" s="103"/>
      <c r="KCY4" s="103"/>
      <c r="KCZ4" s="103"/>
      <c r="KDA4" s="103"/>
      <c r="KDB4" s="103"/>
      <c r="KDC4" s="103"/>
      <c r="KDD4" s="103"/>
      <c r="KDE4" s="103"/>
      <c r="KDF4" s="103"/>
      <c r="KDG4" s="103"/>
      <c r="KDH4" s="103"/>
      <c r="KDI4" s="103"/>
      <c r="KDJ4" s="103"/>
      <c r="KDK4" s="103"/>
      <c r="KDL4" s="103"/>
      <c r="KDM4" s="103"/>
      <c r="KDN4" s="103"/>
      <c r="KDO4" s="103"/>
      <c r="KDP4" s="103"/>
      <c r="KDQ4" s="103"/>
      <c r="KDR4" s="103"/>
      <c r="KDS4" s="103"/>
      <c r="KDT4" s="103"/>
      <c r="KDU4" s="103"/>
      <c r="KDV4" s="103"/>
      <c r="KDW4" s="103"/>
      <c r="KDX4" s="103"/>
      <c r="KDY4" s="103"/>
      <c r="KDZ4" s="103"/>
      <c r="KEA4" s="103"/>
      <c r="KEB4" s="103"/>
      <c r="KEC4" s="103"/>
      <c r="KED4" s="103"/>
      <c r="KEE4" s="103"/>
      <c r="KEF4" s="103"/>
      <c r="KEG4" s="103"/>
      <c r="KEH4" s="103"/>
      <c r="KEI4" s="103"/>
      <c r="KEJ4" s="103"/>
      <c r="KEK4" s="103"/>
      <c r="KEL4" s="103"/>
      <c r="KEM4" s="103"/>
      <c r="KEN4" s="103"/>
      <c r="KEO4" s="103"/>
      <c r="KEP4" s="103"/>
      <c r="KEQ4" s="103"/>
      <c r="KER4" s="103"/>
      <c r="KES4" s="103"/>
      <c r="KET4" s="103"/>
      <c r="KEU4" s="103"/>
      <c r="KEV4" s="103"/>
      <c r="KEW4" s="103"/>
      <c r="KEX4" s="103"/>
      <c r="KEY4" s="103"/>
      <c r="KEZ4" s="103"/>
      <c r="KFA4" s="103"/>
      <c r="KFB4" s="103"/>
      <c r="KFC4" s="103"/>
      <c r="KFD4" s="103"/>
      <c r="KFE4" s="103"/>
      <c r="KFF4" s="103"/>
      <c r="KFG4" s="103"/>
      <c r="KFH4" s="103"/>
      <c r="KFI4" s="103"/>
      <c r="KFJ4" s="103"/>
      <c r="KFK4" s="103"/>
      <c r="KFL4" s="103"/>
      <c r="KFM4" s="103"/>
      <c r="KFN4" s="103"/>
      <c r="KFO4" s="103"/>
      <c r="KFP4" s="103"/>
      <c r="KFQ4" s="103"/>
      <c r="KFR4" s="103"/>
      <c r="KFS4" s="103"/>
      <c r="KFT4" s="103"/>
      <c r="KFU4" s="103"/>
      <c r="KFV4" s="103"/>
      <c r="KFW4" s="103"/>
      <c r="KFX4" s="103"/>
      <c r="KFY4" s="103"/>
      <c r="KFZ4" s="103"/>
      <c r="KGA4" s="103"/>
      <c r="KGB4" s="103"/>
      <c r="KGC4" s="103"/>
      <c r="KGD4" s="103"/>
      <c r="KGE4" s="103"/>
      <c r="KGF4" s="103"/>
      <c r="KGG4" s="103"/>
      <c r="KGH4" s="103"/>
      <c r="KGI4" s="103"/>
      <c r="KGJ4" s="103"/>
      <c r="KGK4" s="103"/>
      <c r="KGL4" s="103"/>
      <c r="KGM4" s="103"/>
      <c r="KGN4" s="103"/>
      <c r="KGO4" s="103"/>
      <c r="KGP4" s="103"/>
      <c r="KGQ4" s="103"/>
      <c r="KGR4" s="103"/>
      <c r="KGS4" s="103"/>
      <c r="KGT4" s="103"/>
      <c r="KGU4" s="103"/>
      <c r="KGV4" s="103"/>
      <c r="KGW4" s="103"/>
      <c r="KGX4" s="103"/>
      <c r="KGY4" s="103"/>
      <c r="KGZ4" s="103"/>
      <c r="KHA4" s="103"/>
      <c r="KHB4" s="103"/>
      <c r="KHC4" s="103"/>
      <c r="KHD4" s="103"/>
      <c r="KHE4" s="103"/>
      <c r="KHF4" s="103"/>
      <c r="KHG4" s="103"/>
      <c r="KHH4" s="103"/>
      <c r="KHI4" s="103"/>
      <c r="KHJ4" s="103"/>
      <c r="KHK4" s="103"/>
      <c r="KHL4" s="103"/>
      <c r="KHM4" s="103"/>
      <c r="KHN4" s="103"/>
      <c r="KHO4" s="103"/>
      <c r="KHP4" s="103"/>
      <c r="KHQ4" s="103"/>
      <c r="KHR4" s="103"/>
      <c r="KHS4" s="103"/>
      <c r="KHT4" s="103"/>
      <c r="KHU4" s="103"/>
      <c r="KHV4" s="103"/>
      <c r="KHW4" s="103"/>
      <c r="KHX4" s="103"/>
      <c r="KHY4" s="103"/>
      <c r="KHZ4" s="103"/>
      <c r="KIA4" s="103"/>
      <c r="KIB4" s="103"/>
      <c r="KIC4" s="103"/>
      <c r="KID4" s="103"/>
      <c r="KIE4" s="103"/>
      <c r="KIF4" s="103"/>
      <c r="KIG4" s="103"/>
      <c r="KIH4" s="103"/>
      <c r="KII4" s="103"/>
      <c r="KIJ4" s="103"/>
      <c r="KIK4" s="103"/>
      <c r="KIL4" s="103"/>
      <c r="KIM4" s="103"/>
      <c r="KIN4" s="103"/>
      <c r="KIO4" s="103"/>
      <c r="KIP4" s="103"/>
      <c r="KIQ4" s="103"/>
      <c r="KIR4" s="103"/>
      <c r="KIS4" s="103"/>
      <c r="KIT4" s="103"/>
      <c r="KIU4" s="103"/>
      <c r="KIV4" s="103"/>
      <c r="KIW4" s="103"/>
      <c r="KIX4" s="103"/>
      <c r="KIY4" s="103"/>
      <c r="KIZ4" s="103"/>
      <c r="KJA4" s="103"/>
      <c r="KJB4" s="103"/>
      <c r="KJC4" s="103"/>
      <c r="KJD4" s="103"/>
      <c r="KJE4" s="103"/>
      <c r="KJF4" s="103"/>
      <c r="KJG4" s="103"/>
      <c r="KJH4" s="103"/>
      <c r="KJI4" s="103"/>
      <c r="KJJ4" s="103"/>
      <c r="KJK4" s="103"/>
      <c r="KJL4" s="103"/>
      <c r="KJM4" s="103"/>
      <c r="KJN4" s="103"/>
      <c r="KJO4" s="103"/>
      <c r="KJP4" s="103"/>
      <c r="KJQ4" s="103"/>
      <c r="KJR4" s="103"/>
      <c r="KJS4" s="103"/>
      <c r="KJT4" s="103"/>
      <c r="KJU4" s="103"/>
      <c r="KJV4" s="103"/>
      <c r="KJW4" s="103"/>
      <c r="KJX4" s="103"/>
      <c r="KJY4" s="103"/>
      <c r="KJZ4" s="103"/>
      <c r="KKA4" s="103"/>
      <c r="KKB4" s="103"/>
      <c r="KKC4" s="103"/>
      <c r="KKD4" s="103"/>
      <c r="KKE4" s="103"/>
      <c r="KKF4" s="103"/>
      <c r="KKG4" s="103"/>
      <c r="KKH4" s="103"/>
      <c r="KKI4" s="103"/>
      <c r="KKJ4" s="103"/>
      <c r="KKK4" s="103"/>
      <c r="KKL4" s="103"/>
      <c r="KKM4" s="103"/>
      <c r="KKN4" s="103"/>
      <c r="KKO4" s="103"/>
      <c r="KKP4" s="103"/>
      <c r="KKQ4" s="103"/>
      <c r="KKR4" s="103"/>
      <c r="KKS4" s="103"/>
      <c r="KKT4" s="103"/>
      <c r="KKU4" s="103"/>
      <c r="KKV4" s="103"/>
      <c r="KKW4" s="103"/>
      <c r="KKX4" s="103"/>
      <c r="KKY4" s="103"/>
      <c r="KKZ4" s="103"/>
      <c r="KLA4" s="103"/>
      <c r="KLB4" s="103"/>
      <c r="KLC4" s="103"/>
      <c r="KLD4" s="103"/>
      <c r="KLE4" s="103"/>
      <c r="KLF4" s="103"/>
      <c r="KLG4" s="103"/>
      <c r="KLH4" s="103"/>
      <c r="KLI4" s="103"/>
      <c r="KLJ4" s="103"/>
      <c r="KLK4" s="103"/>
      <c r="KLL4" s="103"/>
      <c r="KLM4" s="103"/>
      <c r="KLN4" s="103"/>
      <c r="KLO4" s="103"/>
      <c r="KLP4" s="103"/>
      <c r="KLQ4" s="103"/>
      <c r="KLR4" s="103"/>
      <c r="KLS4" s="103"/>
      <c r="KLT4" s="103"/>
      <c r="KLU4" s="103"/>
      <c r="KLV4" s="103"/>
      <c r="KLW4" s="103"/>
      <c r="KLX4" s="103"/>
      <c r="KLY4" s="103"/>
      <c r="KLZ4" s="103"/>
      <c r="KMA4" s="103"/>
      <c r="KMB4" s="103"/>
      <c r="KMC4" s="103"/>
      <c r="KMD4" s="103"/>
      <c r="KME4" s="103"/>
      <c r="KMF4" s="103"/>
      <c r="KMG4" s="103"/>
      <c r="KMH4" s="103"/>
      <c r="KMI4" s="103"/>
      <c r="KMJ4" s="103"/>
      <c r="KMK4" s="103"/>
      <c r="KML4" s="103"/>
      <c r="KMM4" s="103"/>
      <c r="KMN4" s="103"/>
      <c r="KMO4" s="103"/>
      <c r="KMP4" s="103"/>
      <c r="KMQ4" s="103"/>
      <c r="KMR4" s="103"/>
      <c r="KMS4" s="103"/>
      <c r="KMT4" s="103"/>
      <c r="KMU4" s="103"/>
      <c r="KMV4" s="103"/>
      <c r="KMW4" s="103"/>
      <c r="KMX4" s="103"/>
      <c r="KMY4" s="103"/>
      <c r="KMZ4" s="103"/>
      <c r="KNA4" s="103"/>
      <c r="KNB4" s="103"/>
      <c r="KNC4" s="103"/>
      <c r="KND4" s="103"/>
      <c r="KNE4" s="103"/>
      <c r="KNF4" s="103"/>
      <c r="KNG4" s="103"/>
      <c r="KNH4" s="103"/>
      <c r="KNI4" s="103"/>
      <c r="KNJ4" s="103"/>
      <c r="KNK4" s="103"/>
      <c r="KNL4" s="103"/>
      <c r="KNM4" s="103"/>
      <c r="KNN4" s="103"/>
      <c r="KNO4" s="103"/>
      <c r="KNP4" s="103"/>
      <c r="KNQ4" s="103"/>
      <c r="KNR4" s="103"/>
      <c r="KNS4" s="103"/>
      <c r="KNT4" s="103"/>
      <c r="KNU4" s="103"/>
      <c r="KNV4" s="103"/>
      <c r="KNW4" s="103"/>
      <c r="KNX4" s="103"/>
      <c r="KNY4" s="103"/>
      <c r="KNZ4" s="103"/>
      <c r="KOA4" s="103"/>
      <c r="KOB4" s="103"/>
      <c r="KOC4" s="103"/>
      <c r="KOD4" s="103"/>
      <c r="KOE4" s="103"/>
      <c r="KOF4" s="103"/>
      <c r="KOG4" s="103"/>
      <c r="KOH4" s="103"/>
      <c r="KOI4" s="103"/>
      <c r="KOJ4" s="103"/>
      <c r="KOK4" s="103"/>
      <c r="KOL4" s="103"/>
      <c r="KOM4" s="103"/>
      <c r="KON4" s="103"/>
      <c r="KOO4" s="103"/>
      <c r="KOP4" s="103"/>
      <c r="KOQ4" s="103"/>
      <c r="KOR4" s="103"/>
      <c r="KOS4" s="103"/>
      <c r="KOT4" s="103"/>
      <c r="KOU4" s="103"/>
      <c r="KOV4" s="103"/>
      <c r="KOW4" s="103"/>
      <c r="KOX4" s="103"/>
      <c r="KOY4" s="103"/>
      <c r="KOZ4" s="103"/>
      <c r="KPA4" s="103"/>
      <c r="KPB4" s="103"/>
      <c r="KPC4" s="103"/>
      <c r="KPD4" s="103"/>
      <c r="KPE4" s="103"/>
      <c r="KPF4" s="103"/>
      <c r="KPG4" s="103"/>
      <c r="KPH4" s="103"/>
      <c r="KPI4" s="103"/>
      <c r="KPJ4" s="103"/>
      <c r="KPK4" s="103"/>
      <c r="KPL4" s="103"/>
      <c r="KPM4" s="103"/>
      <c r="KPN4" s="103"/>
      <c r="KPO4" s="103"/>
      <c r="KPP4" s="103"/>
      <c r="KPQ4" s="103"/>
      <c r="KPR4" s="103"/>
      <c r="KPS4" s="103"/>
      <c r="KPT4" s="103"/>
      <c r="KPU4" s="103"/>
      <c r="KPV4" s="103"/>
      <c r="KPW4" s="103"/>
      <c r="KPX4" s="103"/>
      <c r="KPY4" s="103"/>
      <c r="KPZ4" s="103"/>
      <c r="KQA4" s="103"/>
      <c r="KQB4" s="103"/>
      <c r="KQC4" s="103"/>
      <c r="KQD4" s="103"/>
      <c r="KQE4" s="103"/>
      <c r="KQF4" s="103"/>
      <c r="KQG4" s="103"/>
      <c r="KQH4" s="103"/>
      <c r="KQI4" s="103"/>
      <c r="KQJ4" s="103"/>
      <c r="KQK4" s="103"/>
      <c r="KQL4" s="103"/>
      <c r="KQM4" s="103"/>
      <c r="KQN4" s="103"/>
      <c r="KQO4" s="103"/>
      <c r="KQP4" s="103"/>
      <c r="KQQ4" s="103"/>
      <c r="KQR4" s="103"/>
      <c r="KQS4" s="103"/>
      <c r="KQT4" s="103"/>
      <c r="KQU4" s="103"/>
      <c r="KQV4" s="103"/>
      <c r="KQW4" s="103"/>
      <c r="KQX4" s="103"/>
      <c r="KQY4" s="103"/>
      <c r="KQZ4" s="103"/>
      <c r="KRA4" s="103"/>
      <c r="KRB4" s="103"/>
      <c r="KRC4" s="103"/>
      <c r="KRD4" s="103"/>
      <c r="KRE4" s="103"/>
      <c r="KRF4" s="103"/>
      <c r="KRG4" s="103"/>
      <c r="KRH4" s="103"/>
      <c r="KRI4" s="103"/>
      <c r="KRJ4" s="103"/>
      <c r="KRK4" s="103"/>
      <c r="KRL4" s="103"/>
      <c r="KRM4" s="103"/>
      <c r="KRN4" s="103"/>
      <c r="KRO4" s="103"/>
      <c r="KRP4" s="103"/>
      <c r="KRQ4" s="103"/>
      <c r="KRR4" s="103"/>
      <c r="KRS4" s="103"/>
      <c r="KRT4" s="103"/>
      <c r="KRU4" s="103"/>
      <c r="KRV4" s="103"/>
      <c r="KRW4" s="103"/>
      <c r="KRX4" s="103"/>
      <c r="KRY4" s="103"/>
      <c r="KRZ4" s="103"/>
      <c r="KSA4" s="103"/>
      <c r="KSB4" s="103"/>
      <c r="KSC4" s="103"/>
      <c r="KSD4" s="103"/>
      <c r="KSE4" s="103"/>
      <c r="KSF4" s="103"/>
      <c r="KSG4" s="103"/>
      <c r="KSH4" s="103"/>
      <c r="KSI4" s="103"/>
      <c r="KSJ4" s="103"/>
      <c r="KSK4" s="103"/>
      <c r="KSL4" s="103"/>
      <c r="KSM4" s="103"/>
      <c r="KSN4" s="103"/>
      <c r="KSO4" s="103"/>
      <c r="KSP4" s="103"/>
      <c r="KSQ4" s="103"/>
      <c r="KSR4" s="103"/>
      <c r="KSS4" s="103"/>
      <c r="KST4" s="103"/>
      <c r="KSU4" s="103"/>
      <c r="KSV4" s="103"/>
      <c r="KSW4" s="103"/>
      <c r="KSX4" s="103"/>
      <c r="KSY4" s="103"/>
      <c r="KSZ4" s="103"/>
      <c r="KTA4" s="103"/>
      <c r="KTB4" s="103"/>
      <c r="KTC4" s="103"/>
      <c r="KTD4" s="103"/>
      <c r="KTE4" s="103"/>
      <c r="KTF4" s="103"/>
      <c r="KTG4" s="103"/>
      <c r="KTH4" s="103"/>
      <c r="KTI4" s="103"/>
      <c r="KTJ4" s="103"/>
      <c r="KTK4" s="103"/>
      <c r="KTL4" s="103"/>
      <c r="KTM4" s="103"/>
      <c r="KTN4" s="103"/>
      <c r="KTO4" s="103"/>
      <c r="KTP4" s="103"/>
      <c r="KTQ4" s="103"/>
      <c r="KTR4" s="103"/>
      <c r="KTS4" s="103"/>
      <c r="KTT4" s="103"/>
      <c r="KTU4" s="103"/>
      <c r="KTV4" s="103"/>
      <c r="KTW4" s="103"/>
      <c r="KTX4" s="103"/>
      <c r="KTY4" s="103"/>
      <c r="KTZ4" s="103"/>
      <c r="KUA4" s="103"/>
      <c r="KUB4" s="103"/>
      <c r="KUC4" s="103"/>
      <c r="KUD4" s="103"/>
      <c r="KUE4" s="103"/>
      <c r="KUF4" s="103"/>
      <c r="KUG4" s="103"/>
      <c r="KUH4" s="103"/>
      <c r="KUI4" s="103"/>
      <c r="KUJ4" s="103"/>
      <c r="KUK4" s="103"/>
      <c r="KUL4" s="103"/>
      <c r="KUM4" s="103"/>
      <c r="KUN4" s="103"/>
      <c r="KUO4" s="103"/>
      <c r="KUP4" s="103"/>
      <c r="KUQ4" s="103"/>
      <c r="KUR4" s="103"/>
      <c r="KUS4" s="103"/>
      <c r="KUT4" s="103"/>
      <c r="KUU4" s="103"/>
      <c r="KUV4" s="103"/>
      <c r="KUW4" s="103"/>
      <c r="KUX4" s="103"/>
      <c r="KUY4" s="103"/>
      <c r="KUZ4" s="103"/>
      <c r="KVA4" s="103"/>
      <c r="KVB4" s="103"/>
      <c r="KVC4" s="103"/>
      <c r="KVD4" s="103"/>
      <c r="KVE4" s="103"/>
      <c r="KVF4" s="103"/>
      <c r="KVG4" s="103"/>
      <c r="KVH4" s="103"/>
      <c r="KVI4" s="103"/>
      <c r="KVJ4" s="103"/>
      <c r="KVK4" s="103"/>
      <c r="KVL4" s="103"/>
      <c r="KVM4" s="103"/>
      <c r="KVN4" s="103"/>
      <c r="KVO4" s="103"/>
      <c r="KVP4" s="103"/>
      <c r="KVQ4" s="103"/>
      <c r="KVR4" s="103"/>
      <c r="KVS4" s="103"/>
      <c r="KVT4" s="103"/>
      <c r="KVU4" s="103"/>
      <c r="KVV4" s="103"/>
      <c r="KVW4" s="103"/>
      <c r="KVX4" s="103"/>
      <c r="KVY4" s="103"/>
      <c r="KVZ4" s="103"/>
      <c r="KWA4" s="103"/>
      <c r="KWB4" s="103"/>
      <c r="KWC4" s="103"/>
      <c r="KWD4" s="103"/>
      <c r="KWE4" s="103"/>
      <c r="KWF4" s="103"/>
      <c r="KWG4" s="103"/>
      <c r="KWH4" s="103"/>
      <c r="KWI4" s="103"/>
      <c r="KWJ4" s="103"/>
      <c r="KWK4" s="103"/>
      <c r="KWL4" s="103"/>
      <c r="KWM4" s="103"/>
      <c r="KWN4" s="103"/>
      <c r="KWO4" s="103"/>
      <c r="KWP4" s="103"/>
      <c r="KWQ4" s="103"/>
      <c r="KWR4" s="103"/>
      <c r="KWS4" s="103"/>
      <c r="KWT4" s="103"/>
      <c r="KWU4" s="103"/>
      <c r="KWV4" s="103"/>
      <c r="KWW4" s="103"/>
      <c r="KWX4" s="103"/>
      <c r="KWY4" s="103"/>
      <c r="KWZ4" s="103"/>
      <c r="KXA4" s="103"/>
      <c r="KXB4" s="103"/>
      <c r="KXC4" s="103"/>
      <c r="KXD4" s="103"/>
      <c r="KXE4" s="103"/>
      <c r="KXF4" s="103"/>
      <c r="KXG4" s="103"/>
      <c r="KXH4" s="103"/>
      <c r="KXI4" s="103"/>
      <c r="KXJ4" s="103"/>
      <c r="KXK4" s="103"/>
      <c r="KXL4" s="103"/>
      <c r="KXM4" s="103"/>
      <c r="KXN4" s="103"/>
      <c r="KXO4" s="103"/>
      <c r="KXP4" s="103"/>
      <c r="KXQ4" s="103"/>
      <c r="KXR4" s="103"/>
      <c r="KXS4" s="103"/>
      <c r="KXT4" s="103"/>
      <c r="KXU4" s="103"/>
      <c r="KXV4" s="103"/>
      <c r="KXW4" s="103"/>
      <c r="KXX4" s="103"/>
      <c r="KXY4" s="103"/>
      <c r="KXZ4" s="103"/>
      <c r="KYA4" s="103"/>
      <c r="KYB4" s="103"/>
      <c r="KYC4" s="103"/>
      <c r="KYD4" s="103"/>
      <c r="KYE4" s="103"/>
      <c r="KYF4" s="103"/>
      <c r="KYG4" s="103"/>
      <c r="KYH4" s="103"/>
      <c r="KYI4" s="103"/>
      <c r="KYJ4" s="103"/>
      <c r="KYK4" s="103"/>
      <c r="KYL4" s="103"/>
      <c r="KYM4" s="103"/>
      <c r="KYN4" s="103"/>
      <c r="KYO4" s="103"/>
      <c r="KYP4" s="103"/>
      <c r="KYQ4" s="103"/>
      <c r="KYR4" s="103"/>
      <c r="KYS4" s="103"/>
      <c r="KYT4" s="103"/>
      <c r="KYU4" s="103"/>
      <c r="KYV4" s="103"/>
      <c r="KYW4" s="103"/>
      <c r="KYX4" s="103"/>
      <c r="KYY4" s="103"/>
      <c r="KYZ4" s="103"/>
      <c r="KZA4" s="103"/>
      <c r="KZB4" s="103"/>
      <c r="KZC4" s="103"/>
      <c r="KZD4" s="103"/>
      <c r="KZE4" s="103"/>
      <c r="KZF4" s="103"/>
      <c r="KZG4" s="103"/>
      <c r="KZH4" s="103"/>
      <c r="KZI4" s="103"/>
      <c r="KZJ4" s="103"/>
      <c r="KZK4" s="103"/>
      <c r="KZL4" s="103"/>
      <c r="KZM4" s="103"/>
      <c r="KZN4" s="103"/>
      <c r="KZO4" s="103"/>
      <c r="KZP4" s="103"/>
      <c r="KZQ4" s="103"/>
      <c r="KZR4" s="103"/>
      <c r="KZS4" s="103"/>
      <c r="KZT4" s="103"/>
      <c r="KZU4" s="103"/>
      <c r="KZV4" s="103"/>
      <c r="KZW4" s="103"/>
      <c r="KZX4" s="103"/>
      <c r="KZY4" s="103"/>
      <c r="KZZ4" s="103"/>
      <c r="LAA4" s="103"/>
      <c r="LAB4" s="103"/>
      <c r="LAC4" s="103"/>
      <c r="LAD4" s="103"/>
      <c r="LAE4" s="103"/>
      <c r="LAF4" s="103"/>
      <c r="LAG4" s="103"/>
      <c r="LAH4" s="103"/>
      <c r="LAI4" s="103"/>
      <c r="LAJ4" s="103"/>
      <c r="LAK4" s="103"/>
      <c r="LAL4" s="103"/>
      <c r="LAM4" s="103"/>
      <c r="LAN4" s="103"/>
      <c r="LAO4" s="103"/>
      <c r="LAP4" s="103"/>
      <c r="LAQ4" s="103"/>
      <c r="LAR4" s="103"/>
      <c r="LAS4" s="103"/>
      <c r="LAT4" s="103"/>
      <c r="LAU4" s="103"/>
      <c r="LAV4" s="103"/>
      <c r="LAW4" s="103"/>
      <c r="LAX4" s="103"/>
      <c r="LAY4" s="103"/>
      <c r="LAZ4" s="103"/>
      <c r="LBA4" s="103"/>
      <c r="LBB4" s="103"/>
      <c r="LBC4" s="103"/>
      <c r="LBD4" s="103"/>
      <c r="LBE4" s="103"/>
      <c r="LBF4" s="103"/>
      <c r="LBG4" s="103"/>
      <c r="LBH4" s="103"/>
      <c r="LBI4" s="103"/>
      <c r="LBJ4" s="103"/>
      <c r="LBK4" s="103"/>
      <c r="LBL4" s="103"/>
      <c r="LBM4" s="103"/>
      <c r="LBN4" s="103"/>
      <c r="LBO4" s="103"/>
      <c r="LBP4" s="103"/>
      <c r="LBQ4" s="103"/>
      <c r="LBR4" s="103"/>
      <c r="LBS4" s="103"/>
      <c r="LBT4" s="103"/>
      <c r="LBU4" s="103"/>
      <c r="LBV4" s="103"/>
      <c r="LBW4" s="103"/>
      <c r="LBX4" s="103"/>
      <c r="LBY4" s="103"/>
      <c r="LBZ4" s="103"/>
      <c r="LCA4" s="103"/>
      <c r="LCB4" s="103"/>
      <c r="LCC4" s="103"/>
      <c r="LCD4" s="103"/>
      <c r="LCE4" s="103"/>
      <c r="LCF4" s="103"/>
      <c r="LCG4" s="103"/>
      <c r="LCH4" s="103"/>
      <c r="LCI4" s="103"/>
      <c r="LCJ4" s="103"/>
      <c r="LCK4" s="103"/>
      <c r="LCL4" s="103"/>
      <c r="LCM4" s="103"/>
      <c r="LCN4" s="103"/>
      <c r="LCO4" s="103"/>
      <c r="LCP4" s="103"/>
      <c r="LCQ4" s="103"/>
      <c r="LCR4" s="103"/>
      <c r="LCS4" s="103"/>
      <c r="LCT4" s="103"/>
      <c r="LCU4" s="103"/>
      <c r="LCV4" s="103"/>
      <c r="LCW4" s="103"/>
      <c r="LCX4" s="103"/>
      <c r="LCY4" s="103"/>
      <c r="LCZ4" s="103"/>
      <c r="LDA4" s="103"/>
      <c r="LDB4" s="103"/>
      <c r="LDC4" s="103"/>
      <c r="LDD4" s="103"/>
      <c r="LDE4" s="103"/>
      <c r="LDF4" s="103"/>
      <c r="LDG4" s="103"/>
      <c r="LDH4" s="103"/>
      <c r="LDI4" s="103"/>
      <c r="LDJ4" s="103"/>
      <c r="LDK4" s="103"/>
      <c r="LDL4" s="103"/>
      <c r="LDM4" s="103"/>
      <c r="LDN4" s="103"/>
      <c r="LDO4" s="103"/>
      <c r="LDP4" s="103"/>
      <c r="LDQ4" s="103"/>
      <c r="LDR4" s="103"/>
      <c r="LDS4" s="103"/>
      <c r="LDT4" s="103"/>
      <c r="LDU4" s="103"/>
      <c r="LDV4" s="103"/>
      <c r="LDW4" s="103"/>
      <c r="LDX4" s="103"/>
      <c r="LDY4" s="103"/>
      <c r="LDZ4" s="103"/>
      <c r="LEA4" s="103"/>
      <c r="LEB4" s="103"/>
      <c r="LEC4" s="103"/>
      <c r="LED4" s="103"/>
      <c r="LEE4" s="103"/>
      <c r="LEF4" s="103"/>
      <c r="LEG4" s="103"/>
      <c r="LEH4" s="103"/>
      <c r="LEI4" s="103"/>
      <c r="LEJ4" s="103"/>
      <c r="LEK4" s="103"/>
      <c r="LEL4" s="103"/>
      <c r="LEM4" s="103"/>
      <c r="LEN4" s="103"/>
      <c r="LEO4" s="103"/>
      <c r="LEP4" s="103"/>
      <c r="LEQ4" s="103"/>
      <c r="LER4" s="103"/>
      <c r="LES4" s="103"/>
      <c r="LET4" s="103"/>
      <c r="LEU4" s="103"/>
      <c r="LEV4" s="103"/>
      <c r="LEW4" s="103"/>
      <c r="LEX4" s="103"/>
      <c r="LEY4" s="103"/>
      <c r="LEZ4" s="103"/>
      <c r="LFA4" s="103"/>
      <c r="LFB4" s="103"/>
      <c r="LFC4" s="103"/>
      <c r="LFD4" s="103"/>
      <c r="LFE4" s="103"/>
      <c r="LFF4" s="103"/>
      <c r="LFG4" s="103"/>
      <c r="LFH4" s="103"/>
      <c r="LFI4" s="103"/>
      <c r="LFJ4" s="103"/>
      <c r="LFK4" s="103"/>
      <c r="LFL4" s="103"/>
      <c r="LFM4" s="103"/>
      <c r="LFN4" s="103"/>
      <c r="LFO4" s="103"/>
      <c r="LFP4" s="103"/>
      <c r="LFQ4" s="103"/>
      <c r="LFR4" s="103"/>
      <c r="LFS4" s="103"/>
      <c r="LFT4" s="103"/>
      <c r="LFU4" s="103"/>
      <c r="LFV4" s="103"/>
      <c r="LFW4" s="103"/>
      <c r="LFX4" s="103"/>
      <c r="LFY4" s="103"/>
      <c r="LFZ4" s="103"/>
      <c r="LGA4" s="103"/>
      <c r="LGB4" s="103"/>
      <c r="LGC4" s="103"/>
      <c r="LGD4" s="103"/>
      <c r="LGE4" s="103"/>
      <c r="LGF4" s="103"/>
      <c r="LGG4" s="103"/>
      <c r="LGH4" s="103"/>
      <c r="LGI4" s="103"/>
      <c r="LGJ4" s="103"/>
      <c r="LGK4" s="103"/>
      <c r="LGL4" s="103"/>
      <c r="LGM4" s="103"/>
      <c r="LGN4" s="103"/>
      <c r="LGO4" s="103"/>
      <c r="LGP4" s="103"/>
      <c r="LGQ4" s="103"/>
      <c r="LGR4" s="103"/>
      <c r="LGS4" s="103"/>
      <c r="LGT4" s="103"/>
      <c r="LGU4" s="103"/>
      <c r="LGV4" s="103"/>
      <c r="LGW4" s="103"/>
      <c r="LGX4" s="103"/>
      <c r="LGY4" s="103"/>
      <c r="LGZ4" s="103"/>
      <c r="LHA4" s="103"/>
      <c r="LHB4" s="103"/>
      <c r="LHC4" s="103"/>
      <c r="LHD4" s="103"/>
      <c r="LHE4" s="103"/>
      <c r="LHF4" s="103"/>
      <c r="LHG4" s="103"/>
      <c r="LHH4" s="103"/>
      <c r="LHI4" s="103"/>
      <c r="LHJ4" s="103"/>
      <c r="LHK4" s="103"/>
      <c r="LHL4" s="103"/>
      <c r="LHM4" s="103"/>
      <c r="LHN4" s="103"/>
      <c r="LHO4" s="103"/>
      <c r="LHP4" s="103"/>
      <c r="LHQ4" s="103"/>
      <c r="LHR4" s="103"/>
      <c r="LHS4" s="103"/>
      <c r="LHT4" s="103"/>
      <c r="LHU4" s="103"/>
      <c r="LHV4" s="103"/>
      <c r="LHW4" s="103"/>
      <c r="LHX4" s="103"/>
      <c r="LHY4" s="103"/>
      <c r="LHZ4" s="103"/>
      <c r="LIA4" s="103"/>
      <c r="LIB4" s="103"/>
      <c r="LIC4" s="103"/>
      <c r="LID4" s="103"/>
      <c r="LIE4" s="103"/>
      <c r="LIF4" s="103"/>
      <c r="LIG4" s="103"/>
      <c r="LIH4" s="103"/>
      <c r="LII4" s="103"/>
      <c r="LIJ4" s="103"/>
      <c r="LIK4" s="103"/>
      <c r="LIL4" s="103"/>
      <c r="LIM4" s="103"/>
      <c r="LIN4" s="103"/>
      <c r="LIO4" s="103"/>
      <c r="LIP4" s="103"/>
      <c r="LIQ4" s="103"/>
      <c r="LIR4" s="103"/>
      <c r="LIS4" s="103"/>
      <c r="LIT4" s="103"/>
      <c r="LIU4" s="103"/>
      <c r="LIV4" s="103"/>
      <c r="LIW4" s="103"/>
      <c r="LIX4" s="103"/>
      <c r="LIY4" s="103"/>
      <c r="LIZ4" s="103"/>
      <c r="LJA4" s="103"/>
      <c r="LJB4" s="103"/>
      <c r="LJC4" s="103"/>
      <c r="LJD4" s="103"/>
      <c r="LJE4" s="103"/>
      <c r="LJF4" s="103"/>
      <c r="LJG4" s="103"/>
      <c r="LJH4" s="103"/>
      <c r="LJI4" s="103"/>
      <c r="LJJ4" s="103"/>
      <c r="LJK4" s="103"/>
      <c r="LJL4" s="103"/>
      <c r="LJM4" s="103"/>
      <c r="LJN4" s="103"/>
      <c r="LJO4" s="103"/>
      <c r="LJP4" s="103"/>
      <c r="LJQ4" s="103"/>
      <c r="LJR4" s="103"/>
      <c r="LJS4" s="103"/>
      <c r="LJT4" s="103"/>
      <c r="LJU4" s="103"/>
      <c r="LJV4" s="103"/>
      <c r="LJW4" s="103"/>
      <c r="LJX4" s="103"/>
      <c r="LJY4" s="103"/>
      <c r="LJZ4" s="103"/>
      <c r="LKA4" s="103"/>
      <c r="LKB4" s="103"/>
      <c r="LKC4" s="103"/>
      <c r="LKD4" s="103"/>
      <c r="LKE4" s="103"/>
      <c r="LKF4" s="103"/>
      <c r="LKG4" s="103"/>
      <c r="LKH4" s="103"/>
      <c r="LKI4" s="103"/>
      <c r="LKJ4" s="103"/>
      <c r="LKK4" s="103"/>
      <c r="LKL4" s="103"/>
      <c r="LKM4" s="103"/>
      <c r="LKN4" s="103"/>
      <c r="LKO4" s="103"/>
      <c r="LKP4" s="103"/>
      <c r="LKQ4" s="103"/>
      <c r="LKR4" s="103"/>
      <c r="LKS4" s="103"/>
      <c r="LKT4" s="103"/>
      <c r="LKU4" s="103"/>
      <c r="LKV4" s="103"/>
      <c r="LKW4" s="103"/>
      <c r="LKX4" s="103"/>
      <c r="LKY4" s="103"/>
      <c r="LKZ4" s="103"/>
      <c r="LLA4" s="103"/>
      <c r="LLB4" s="103"/>
      <c r="LLC4" s="103"/>
      <c r="LLD4" s="103"/>
      <c r="LLE4" s="103"/>
      <c r="LLF4" s="103"/>
      <c r="LLG4" s="103"/>
      <c r="LLH4" s="103"/>
      <c r="LLI4" s="103"/>
      <c r="LLJ4" s="103"/>
      <c r="LLK4" s="103"/>
      <c r="LLL4" s="103"/>
      <c r="LLM4" s="103"/>
      <c r="LLN4" s="103"/>
      <c r="LLO4" s="103"/>
      <c r="LLP4" s="103"/>
      <c r="LLQ4" s="103"/>
      <c r="LLR4" s="103"/>
      <c r="LLS4" s="103"/>
      <c r="LLT4" s="103"/>
      <c r="LLU4" s="103"/>
      <c r="LLV4" s="103"/>
      <c r="LLW4" s="103"/>
      <c r="LLX4" s="103"/>
      <c r="LLY4" s="103"/>
      <c r="LLZ4" s="103"/>
      <c r="LMA4" s="103"/>
      <c r="LMB4" s="103"/>
      <c r="LMC4" s="103"/>
      <c r="LMD4" s="103"/>
      <c r="LME4" s="103"/>
      <c r="LMF4" s="103"/>
      <c r="LMG4" s="103"/>
      <c r="LMH4" s="103"/>
      <c r="LMI4" s="103"/>
      <c r="LMJ4" s="103"/>
      <c r="LMK4" s="103"/>
      <c r="LML4" s="103"/>
      <c r="LMM4" s="103"/>
      <c r="LMN4" s="103"/>
      <c r="LMO4" s="103"/>
      <c r="LMP4" s="103"/>
      <c r="LMQ4" s="103"/>
      <c r="LMR4" s="103"/>
      <c r="LMS4" s="103"/>
      <c r="LMT4" s="103"/>
      <c r="LMU4" s="103"/>
      <c r="LMV4" s="103"/>
      <c r="LMW4" s="103"/>
      <c r="LMX4" s="103"/>
      <c r="LMY4" s="103"/>
      <c r="LMZ4" s="103"/>
      <c r="LNA4" s="103"/>
      <c r="LNB4" s="103"/>
      <c r="LNC4" s="103"/>
      <c r="LND4" s="103"/>
      <c r="LNE4" s="103"/>
      <c r="LNF4" s="103"/>
      <c r="LNG4" s="103"/>
      <c r="LNH4" s="103"/>
      <c r="LNI4" s="103"/>
      <c r="LNJ4" s="103"/>
      <c r="LNK4" s="103"/>
      <c r="LNL4" s="103"/>
      <c r="LNM4" s="103"/>
      <c r="LNN4" s="103"/>
      <c r="LNO4" s="103"/>
      <c r="LNP4" s="103"/>
      <c r="LNQ4" s="103"/>
      <c r="LNR4" s="103"/>
      <c r="LNS4" s="103"/>
      <c r="LNT4" s="103"/>
      <c r="LNU4" s="103"/>
      <c r="LNV4" s="103"/>
      <c r="LNW4" s="103"/>
      <c r="LNX4" s="103"/>
      <c r="LNY4" s="103"/>
      <c r="LNZ4" s="103"/>
      <c r="LOA4" s="103"/>
      <c r="LOB4" s="103"/>
      <c r="LOC4" s="103"/>
      <c r="LOD4" s="103"/>
      <c r="LOE4" s="103"/>
      <c r="LOF4" s="103"/>
      <c r="LOG4" s="103"/>
      <c r="LOH4" s="103"/>
      <c r="LOI4" s="103"/>
      <c r="LOJ4" s="103"/>
      <c r="LOK4" s="103"/>
      <c r="LOL4" s="103"/>
      <c r="LOM4" s="103"/>
      <c r="LON4" s="103"/>
      <c r="LOO4" s="103"/>
      <c r="LOP4" s="103"/>
      <c r="LOQ4" s="103"/>
      <c r="LOR4" s="103"/>
      <c r="LOS4" s="103"/>
      <c r="LOT4" s="103"/>
      <c r="LOU4" s="103"/>
      <c r="LOV4" s="103"/>
      <c r="LOW4" s="103"/>
      <c r="LOX4" s="103"/>
      <c r="LOY4" s="103"/>
      <c r="LOZ4" s="103"/>
      <c r="LPA4" s="103"/>
      <c r="LPB4" s="103"/>
      <c r="LPC4" s="103"/>
      <c r="LPD4" s="103"/>
      <c r="LPE4" s="103"/>
      <c r="LPF4" s="103"/>
      <c r="LPG4" s="103"/>
      <c r="LPH4" s="103"/>
      <c r="LPI4" s="103"/>
      <c r="LPJ4" s="103"/>
      <c r="LPK4" s="103"/>
      <c r="LPL4" s="103"/>
      <c r="LPM4" s="103"/>
      <c r="LPN4" s="103"/>
      <c r="LPO4" s="103"/>
      <c r="LPP4" s="103"/>
      <c r="LPQ4" s="103"/>
      <c r="LPR4" s="103"/>
      <c r="LPS4" s="103"/>
      <c r="LPT4" s="103"/>
      <c r="LPU4" s="103"/>
      <c r="LPV4" s="103"/>
      <c r="LPW4" s="103"/>
      <c r="LPX4" s="103"/>
      <c r="LPY4" s="103"/>
      <c r="LPZ4" s="103"/>
      <c r="LQA4" s="103"/>
      <c r="LQB4" s="103"/>
      <c r="LQC4" s="103"/>
      <c r="LQD4" s="103"/>
      <c r="LQE4" s="103"/>
      <c r="LQF4" s="103"/>
      <c r="LQG4" s="103"/>
      <c r="LQH4" s="103"/>
      <c r="LQI4" s="103"/>
      <c r="LQJ4" s="103"/>
      <c r="LQK4" s="103"/>
      <c r="LQL4" s="103"/>
      <c r="LQM4" s="103"/>
      <c r="LQN4" s="103"/>
      <c r="LQO4" s="103"/>
      <c r="LQP4" s="103"/>
      <c r="LQQ4" s="103"/>
      <c r="LQR4" s="103"/>
      <c r="LQS4" s="103"/>
      <c r="LQT4" s="103"/>
      <c r="LQU4" s="103"/>
      <c r="LQV4" s="103"/>
      <c r="LQW4" s="103"/>
      <c r="LQX4" s="103"/>
      <c r="LQY4" s="103"/>
      <c r="LQZ4" s="103"/>
      <c r="LRA4" s="103"/>
      <c r="LRB4" s="103"/>
      <c r="LRC4" s="103"/>
      <c r="LRD4" s="103"/>
      <c r="LRE4" s="103"/>
      <c r="LRF4" s="103"/>
      <c r="LRG4" s="103"/>
      <c r="LRH4" s="103"/>
      <c r="LRI4" s="103"/>
      <c r="LRJ4" s="103"/>
      <c r="LRK4" s="103"/>
      <c r="LRL4" s="103"/>
      <c r="LRM4" s="103"/>
      <c r="LRN4" s="103"/>
      <c r="LRO4" s="103"/>
      <c r="LRP4" s="103"/>
      <c r="LRQ4" s="103"/>
      <c r="LRR4" s="103"/>
      <c r="LRS4" s="103"/>
      <c r="LRT4" s="103"/>
      <c r="LRU4" s="103"/>
      <c r="LRV4" s="103"/>
      <c r="LRW4" s="103"/>
      <c r="LRX4" s="103"/>
      <c r="LRY4" s="103"/>
      <c r="LRZ4" s="103"/>
      <c r="LSA4" s="103"/>
      <c r="LSB4" s="103"/>
      <c r="LSC4" s="103"/>
      <c r="LSD4" s="103"/>
      <c r="LSE4" s="103"/>
      <c r="LSF4" s="103"/>
      <c r="LSG4" s="103"/>
      <c r="LSH4" s="103"/>
      <c r="LSI4" s="103"/>
      <c r="LSJ4" s="103"/>
      <c r="LSK4" s="103"/>
      <c r="LSL4" s="103"/>
      <c r="LSM4" s="103"/>
      <c r="LSN4" s="103"/>
      <c r="LSO4" s="103"/>
      <c r="LSP4" s="103"/>
      <c r="LSQ4" s="103"/>
      <c r="LSR4" s="103"/>
      <c r="LSS4" s="103"/>
      <c r="LST4" s="103"/>
      <c r="LSU4" s="103"/>
      <c r="LSV4" s="103"/>
      <c r="LSW4" s="103"/>
      <c r="LSX4" s="103"/>
      <c r="LSY4" s="103"/>
      <c r="LSZ4" s="103"/>
      <c r="LTA4" s="103"/>
      <c r="LTB4" s="103"/>
      <c r="LTC4" s="103"/>
      <c r="LTD4" s="103"/>
      <c r="LTE4" s="103"/>
      <c r="LTF4" s="103"/>
      <c r="LTG4" s="103"/>
      <c r="LTH4" s="103"/>
      <c r="LTI4" s="103"/>
      <c r="LTJ4" s="103"/>
      <c r="LTK4" s="103"/>
      <c r="LTL4" s="103"/>
      <c r="LTM4" s="103"/>
      <c r="LTN4" s="103"/>
      <c r="LTO4" s="103"/>
      <c r="LTP4" s="103"/>
      <c r="LTQ4" s="103"/>
      <c r="LTR4" s="103"/>
      <c r="LTS4" s="103"/>
      <c r="LTT4" s="103"/>
      <c r="LTU4" s="103"/>
      <c r="LTV4" s="103"/>
      <c r="LTW4" s="103"/>
      <c r="LTX4" s="103"/>
      <c r="LTY4" s="103"/>
      <c r="LTZ4" s="103"/>
      <c r="LUA4" s="103"/>
      <c r="LUB4" s="103"/>
      <c r="LUC4" s="103"/>
      <c r="LUD4" s="103"/>
      <c r="LUE4" s="103"/>
      <c r="LUF4" s="103"/>
      <c r="LUG4" s="103"/>
      <c r="LUH4" s="103"/>
      <c r="LUI4" s="103"/>
      <c r="LUJ4" s="103"/>
      <c r="LUK4" s="103"/>
      <c r="LUL4" s="103"/>
      <c r="LUM4" s="103"/>
      <c r="LUN4" s="103"/>
      <c r="LUO4" s="103"/>
      <c r="LUP4" s="103"/>
      <c r="LUQ4" s="103"/>
      <c r="LUR4" s="103"/>
      <c r="LUS4" s="103"/>
      <c r="LUT4" s="103"/>
      <c r="LUU4" s="103"/>
      <c r="LUV4" s="103"/>
      <c r="LUW4" s="103"/>
      <c r="LUX4" s="103"/>
      <c r="LUY4" s="103"/>
      <c r="LUZ4" s="103"/>
      <c r="LVA4" s="103"/>
      <c r="LVB4" s="103"/>
      <c r="LVC4" s="103"/>
      <c r="LVD4" s="103"/>
      <c r="LVE4" s="103"/>
      <c r="LVF4" s="103"/>
      <c r="LVG4" s="103"/>
      <c r="LVH4" s="103"/>
      <c r="LVI4" s="103"/>
      <c r="LVJ4" s="103"/>
      <c r="LVK4" s="103"/>
      <c r="LVL4" s="103"/>
      <c r="LVM4" s="103"/>
      <c r="LVN4" s="103"/>
      <c r="LVO4" s="103"/>
      <c r="LVP4" s="103"/>
      <c r="LVQ4" s="103"/>
      <c r="LVR4" s="103"/>
      <c r="LVS4" s="103"/>
      <c r="LVT4" s="103"/>
      <c r="LVU4" s="103"/>
      <c r="LVV4" s="103"/>
      <c r="LVW4" s="103"/>
      <c r="LVX4" s="103"/>
      <c r="LVY4" s="103"/>
      <c r="LVZ4" s="103"/>
      <c r="LWA4" s="103"/>
      <c r="LWB4" s="103"/>
      <c r="LWC4" s="103"/>
      <c r="LWD4" s="103"/>
      <c r="LWE4" s="103"/>
      <c r="LWF4" s="103"/>
      <c r="LWG4" s="103"/>
      <c r="LWH4" s="103"/>
      <c r="LWI4" s="103"/>
      <c r="LWJ4" s="103"/>
      <c r="LWK4" s="103"/>
      <c r="LWL4" s="103"/>
      <c r="LWM4" s="103"/>
      <c r="LWN4" s="103"/>
      <c r="LWO4" s="103"/>
      <c r="LWP4" s="103"/>
      <c r="LWQ4" s="103"/>
      <c r="LWR4" s="103"/>
      <c r="LWS4" s="103"/>
      <c r="LWT4" s="103"/>
      <c r="LWU4" s="103"/>
      <c r="LWV4" s="103"/>
      <c r="LWW4" s="103"/>
      <c r="LWX4" s="103"/>
      <c r="LWY4" s="103"/>
      <c r="LWZ4" s="103"/>
      <c r="LXA4" s="103"/>
      <c r="LXB4" s="103"/>
      <c r="LXC4" s="103"/>
      <c r="LXD4" s="103"/>
      <c r="LXE4" s="103"/>
      <c r="LXF4" s="103"/>
      <c r="LXG4" s="103"/>
      <c r="LXH4" s="103"/>
      <c r="LXI4" s="103"/>
      <c r="LXJ4" s="103"/>
      <c r="LXK4" s="103"/>
      <c r="LXL4" s="103"/>
      <c r="LXM4" s="103"/>
      <c r="LXN4" s="103"/>
      <c r="LXO4" s="103"/>
      <c r="LXP4" s="103"/>
      <c r="LXQ4" s="103"/>
      <c r="LXR4" s="103"/>
      <c r="LXS4" s="103"/>
      <c r="LXT4" s="103"/>
      <c r="LXU4" s="103"/>
      <c r="LXV4" s="103"/>
      <c r="LXW4" s="103"/>
      <c r="LXX4" s="103"/>
      <c r="LXY4" s="103"/>
      <c r="LXZ4" s="103"/>
      <c r="LYA4" s="103"/>
      <c r="LYB4" s="103"/>
      <c r="LYC4" s="103"/>
      <c r="LYD4" s="103"/>
      <c r="LYE4" s="103"/>
      <c r="LYF4" s="103"/>
      <c r="LYG4" s="103"/>
      <c r="LYH4" s="103"/>
      <c r="LYI4" s="103"/>
      <c r="LYJ4" s="103"/>
      <c r="LYK4" s="103"/>
      <c r="LYL4" s="103"/>
      <c r="LYM4" s="103"/>
      <c r="LYN4" s="103"/>
      <c r="LYO4" s="103"/>
      <c r="LYP4" s="103"/>
      <c r="LYQ4" s="103"/>
      <c r="LYR4" s="103"/>
      <c r="LYS4" s="103"/>
      <c r="LYT4" s="103"/>
      <c r="LYU4" s="103"/>
      <c r="LYV4" s="103"/>
      <c r="LYW4" s="103"/>
      <c r="LYX4" s="103"/>
      <c r="LYY4" s="103"/>
      <c r="LYZ4" s="103"/>
      <c r="LZA4" s="103"/>
      <c r="LZB4" s="103"/>
      <c r="LZC4" s="103"/>
      <c r="LZD4" s="103"/>
      <c r="LZE4" s="103"/>
      <c r="LZF4" s="103"/>
      <c r="LZG4" s="103"/>
      <c r="LZH4" s="103"/>
      <c r="LZI4" s="103"/>
      <c r="LZJ4" s="103"/>
      <c r="LZK4" s="103"/>
      <c r="LZL4" s="103"/>
      <c r="LZM4" s="103"/>
      <c r="LZN4" s="103"/>
      <c r="LZO4" s="103"/>
      <c r="LZP4" s="103"/>
      <c r="LZQ4" s="103"/>
      <c r="LZR4" s="103"/>
      <c r="LZS4" s="103"/>
      <c r="LZT4" s="103"/>
      <c r="LZU4" s="103"/>
      <c r="LZV4" s="103"/>
      <c r="LZW4" s="103"/>
      <c r="LZX4" s="103"/>
      <c r="LZY4" s="103"/>
      <c r="LZZ4" s="103"/>
      <c r="MAA4" s="103"/>
      <c r="MAB4" s="103"/>
      <c r="MAC4" s="103"/>
      <c r="MAD4" s="103"/>
      <c r="MAE4" s="103"/>
      <c r="MAF4" s="103"/>
      <c r="MAG4" s="103"/>
      <c r="MAH4" s="103"/>
      <c r="MAI4" s="103"/>
      <c r="MAJ4" s="103"/>
      <c r="MAK4" s="103"/>
      <c r="MAL4" s="103"/>
      <c r="MAM4" s="103"/>
      <c r="MAN4" s="103"/>
      <c r="MAO4" s="103"/>
      <c r="MAP4" s="103"/>
      <c r="MAQ4" s="103"/>
      <c r="MAR4" s="103"/>
      <c r="MAS4" s="103"/>
      <c r="MAT4" s="103"/>
      <c r="MAU4" s="103"/>
      <c r="MAV4" s="103"/>
      <c r="MAW4" s="103"/>
      <c r="MAX4" s="103"/>
      <c r="MAY4" s="103"/>
      <c r="MAZ4" s="103"/>
      <c r="MBA4" s="103"/>
      <c r="MBB4" s="103"/>
      <c r="MBC4" s="103"/>
      <c r="MBD4" s="103"/>
      <c r="MBE4" s="103"/>
      <c r="MBF4" s="103"/>
      <c r="MBG4" s="103"/>
      <c r="MBH4" s="103"/>
      <c r="MBI4" s="103"/>
      <c r="MBJ4" s="103"/>
      <c r="MBK4" s="103"/>
      <c r="MBL4" s="103"/>
      <c r="MBM4" s="103"/>
      <c r="MBN4" s="103"/>
      <c r="MBO4" s="103"/>
      <c r="MBP4" s="103"/>
      <c r="MBQ4" s="103"/>
      <c r="MBR4" s="103"/>
      <c r="MBS4" s="103"/>
      <c r="MBT4" s="103"/>
      <c r="MBU4" s="103"/>
      <c r="MBV4" s="103"/>
      <c r="MBW4" s="103"/>
      <c r="MBX4" s="103"/>
      <c r="MBY4" s="103"/>
      <c r="MBZ4" s="103"/>
      <c r="MCA4" s="103"/>
      <c r="MCB4" s="103"/>
      <c r="MCC4" s="103"/>
      <c r="MCD4" s="103"/>
      <c r="MCE4" s="103"/>
      <c r="MCF4" s="103"/>
      <c r="MCG4" s="103"/>
      <c r="MCH4" s="103"/>
      <c r="MCI4" s="103"/>
      <c r="MCJ4" s="103"/>
      <c r="MCK4" s="103"/>
      <c r="MCL4" s="103"/>
      <c r="MCM4" s="103"/>
      <c r="MCN4" s="103"/>
      <c r="MCO4" s="103"/>
      <c r="MCP4" s="103"/>
      <c r="MCQ4" s="103"/>
      <c r="MCR4" s="103"/>
      <c r="MCS4" s="103"/>
      <c r="MCT4" s="103"/>
      <c r="MCU4" s="103"/>
      <c r="MCV4" s="103"/>
      <c r="MCW4" s="103"/>
      <c r="MCX4" s="103"/>
      <c r="MCY4" s="103"/>
      <c r="MCZ4" s="103"/>
      <c r="MDA4" s="103"/>
      <c r="MDB4" s="103"/>
      <c r="MDC4" s="103"/>
      <c r="MDD4" s="103"/>
      <c r="MDE4" s="103"/>
      <c r="MDF4" s="103"/>
      <c r="MDG4" s="103"/>
      <c r="MDH4" s="103"/>
      <c r="MDI4" s="103"/>
      <c r="MDJ4" s="103"/>
      <c r="MDK4" s="103"/>
      <c r="MDL4" s="103"/>
      <c r="MDM4" s="103"/>
      <c r="MDN4" s="103"/>
      <c r="MDO4" s="103"/>
      <c r="MDP4" s="103"/>
      <c r="MDQ4" s="103"/>
      <c r="MDR4" s="103"/>
      <c r="MDS4" s="103"/>
      <c r="MDT4" s="103"/>
      <c r="MDU4" s="103"/>
      <c r="MDV4" s="103"/>
      <c r="MDW4" s="103"/>
      <c r="MDX4" s="103"/>
      <c r="MDY4" s="103"/>
      <c r="MDZ4" s="103"/>
      <c r="MEA4" s="103"/>
      <c r="MEB4" s="103"/>
      <c r="MEC4" s="103"/>
      <c r="MED4" s="103"/>
      <c r="MEE4" s="103"/>
      <c r="MEF4" s="103"/>
      <c r="MEG4" s="103"/>
      <c r="MEH4" s="103"/>
      <c r="MEI4" s="103"/>
      <c r="MEJ4" s="103"/>
      <c r="MEK4" s="103"/>
      <c r="MEL4" s="103"/>
      <c r="MEM4" s="103"/>
      <c r="MEN4" s="103"/>
      <c r="MEO4" s="103"/>
      <c r="MEP4" s="103"/>
      <c r="MEQ4" s="103"/>
      <c r="MER4" s="103"/>
      <c r="MES4" s="103"/>
      <c r="MET4" s="103"/>
      <c r="MEU4" s="103"/>
      <c r="MEV4" s="103"/>
      <c r="MEW4" s="103"/>
      <c r="MEX4" s="103"/>
      <c r="MEY4" s="103"/>
      <c r="MEZ4" s="103"/>
      <c r="MFA4" s="103"/>
      <c r="MFB4" s="103"/>
      <c r="MFC4" s="103"/>
      <c r="MFD4" s="103"/>
      <c r="MFE4" s="103"/>
      <c r="MFF4" s="103"/>
      <c r="MFG4" s="103"/>
      <c r="MFH4" s="103"/>
      <c r="MFI4" s="103"/>
      <c r="MFJ4" s="103"/>
      <c r="MFK4" s="103"/>
      <c r="MFL4" s="103"/>
      <c r="MFM4" s="103"/>
      <c r="MFN4" s="103"/>
      <c r="MFO4" s="103"/>
      <c r="MFP4" s="103"/>
      <c r="MFQ4" s="103"/>
      <c r="MFR4" s="103"/>
      <c r="MFS4" s="103"/>
      <c r="MFT4" s="103"/>
      <c r="MFU4" s="103"/>
      <c r="MFV4" s="103"/>
      <c r="MFW4" s="103"/>
      <c r="MFX4" s="103"/>
      <c r="MFY4" s="103"/>
      <c r="MFZ4" s="103"/>
      <c r="MGA4" s="103"/>
      <c r="MGB4" s="103"/>
      <c r="MGC4" s="103"/>
      <c r="MGD4" s="103"/>
      <c r="MGE4" s="103"/>
      <c r="MGF4" s="103"/>
      <c r="MGG4" s="103"/>
      <c r="MGH4" s="103"/>
      <c r="MGI4" s="103"/>
      <c r="MGJ4" s="103"/>
      <c r="MGK4" s="103"/>
      <c r="MGL4" s="103"/>
      <c r="MGM4" s="103"/>
      <c r="MGN4" s="103"/>
      <c r="MGO4" s="103"/>
      <c r="MGP4" s="103"/>
      <c r="MGQ4" s="103"/>
      <c r="MGR4" s="103"/>
      <c r="MGS4" s="103"/>
      <c r="MGT4" s="103"/>
      <c r="MGU4" s="103"/>
      <c r="MGV4" s="103"/>
      <c r="MGW4" s="103"/>
      <c r="MGX4" s="103"/>
      <c r="MGY4" s="103"/>
      <c r="MGZ4" s="103"/>
      <c r="MHA4" s="103"/>
      <c r="MHB4" s="103"/>
      <c r="MHC4" s="103"/>
      <c r="MHD4" s="103"/>
      <c r="MHE4" s="103"/>
      <c r="MHF4" s="103"/>
      <c r="MHG4" s="103"/>
      <c r="MHH4" s="103"/>
      <c r="MHI4" s="103"/>
      <c r="MHJ4" s="103"/>
      <c r="MHK4" s="103"/>
      <c r="MHL4" s="103"/>
      <c r="MHM4" s="103"/>
      <c r="MHN4" s="103"/>
      <c r="MHO4" s="103"/>
      <c r="MHP4" s="103"/>
      <c r="MHQ4" s="103"/>
      <c r="MHR4" s="103"/>
      <c r="MHS4" s="103"/>
      <c r="MHT4" s="103"/>
      <c r="MHU4" s="103"/>
      <c r="MHV4" s="103"/>
      <c r="MHW4" s="103"/>
      <c r="MHX4" s="103"/>
      <c r="MHY4" s="103"/>
      <c r="MHZ4" s="103"/>
      <c r="MIA4" s="103"/>
      <c r="MIB4" s="103"/>
      <c r="MIC4" s="103"/>
      <c r="MID4" s="103"/>
      <c r="MIE4" s="103"/>
      <c r="MIF4" s="103"/>
      <c r="MIG4" s="103"/>
      <c r="MIH4" s="103"/>
      <c r="MII4" s="103"/>
      <c r="MIJ4" s="103"/>
      <c r="MIK4" s="103"/>
      <c r="MIL4" s="103"/>
      <c r="MIM4" s="103"/>
      <c r="MIN4" s="103"/>
      <c r="MIO4" s="103"/>
      <c r="MIP4" s="103"/>
      <c r="MIQ4" s="103"/>
      <c r="MIR4" s="103"/>
      <c r="MIS4" s="103"/>
      <c r="MIT4" s="103"/>
      <c r="MIU4" s="103"/>
      <c r="MIV4" s="103"/>
      <c r="MIW4" s="103"/>
      <c r="MIX4" s="103"/>
      <c r="MIY4" s="103"/>
      <c r="MIZ4" s="103"/>
      <c r="MJA4" s="103"/>
      <c r="MJB4" s="103"/>
      <c r="MJC4" s="103"/>
      <c r="MJD4" s="103"/>
      <c r="MJE4" s="103"/>
      <c r="MJF4" s="103"/>
      <c r="MJG4" s="103"/>
      <c r="MJH4" s="103"/>
      <c r="MJI4" s="103"/>
      <c r="MJJ4" s="103"/>
      <c r="MJK4" s="103"/>
      <c r="MJL4" s="103"/>
      <c r="MJM4" s="103"/>
      <c r="MJN4" s="103"/>
      <c r="MJO4" s="103"/>
      <c r="MJP4" s="103"/>
      <c r="MJQ4" s="103"/>
      <c r="MJR4" s="103"/>
      <c r="MJS4" s="103"/>
      <c r="MJT4" s="103"/>
      <c r="MJU4" s="103"/>
      <c r="MJV4" s="103"/>
      <c r="MJW4" s="103"/>
      <c r="MJX4" s="103"/>
      <c r="MJY4" s="103"/>
      <c r="MJZ4" s="103"/>
      <c r="MKA4" s="103"/>
      <c r="MKB4" s="103"/>
      <c r="MKC4" s="103"/>
      <c r="MKD4" s="103"/>
      <c r="MKE4" s="103"/>
      <c r="MKF4" s="103"/>
      <c r="MKG4" s="103"/>
      <c r="MKH4" s="103"/>
      <c r="MKI4" s="103"/>
      <c r="MKJ4" s="103"/>
      <c r="MKK4" s="103"/>
      <c r="MKL4" s="103"/>
      <c r="MKM4" s="103"/>
      <c r="MKN4" s="103"/>
      <c r="MKO4" s="103"/>
      <c r="MKP4" s="103"/>
      <c r="MKQ4" s="103"/>
      <c r="MKR4" s="103"/>
      <c r="MKS4" s="103"/>
      <c r="MKT4" s="103"/>
      <c r="MKU4" s="103"/>
      <c r="MKV4" s="103"/>
      <c r="MKW4" s="103"/>
      <c r="MKX4" s="103"/>
      <c r="MKY4" s="103"/>
      <c r="MKZ4" s="103"/>
      <c r="MLA4" s="103"/>
      <c r="MLB4" s="103"/>
      <c r="MLC4" s="103"/>
      <c r="MLD4" s="103"/>
      <c r="MLE4" s="103"/>
      <c r="MLF4" s="103"/>
      <c r="MLG4" s="103"/>
      <c r="MLH4" s="103"/>
      <c r="MLI4" s="103"/>
      <c r="MLJ4" s="103"/>
      <c r="MLK4" s="103"/>
      <c r="MLL4" s="103"/>
      <c r="MLM4" s="103"/>
      <c r="MLN4" s="103"/>
      <c r="MLO4" s="103"/>
      <c r="MLP4" s="103"/>
      <c r="MLQ4" s="103"/>
      <c r="MLR4" s="103"/>
      <c r="MLS4" s="103"/>
      <c r="MLT4" s="103"/>
      <c r="MLU4" s="103"/>
      <c r="MLV4" s="103"/>
      <c r="MLW4" s="103"/>
      <c r="MLX4" s="103"/>
      <c r="MLY4" s="103"/>
      <c r="MLZ4" s="103"/>
      <c r="MMA4" s="103"/>
      <c r="MMB4" s="103"/>
      <c r="MMC4" s="103"/>
      <c r="MMD4" s="103"/>
      <c r="MME4" s="103"/>
      <c r="MMF4" s="103"/>
      <c r="MMG4" s="103"/>
      <c r="MMH4" s="103"/>
      <c r="MMI4" s="103"/>
      <c r="MMJ4" s="103"/>
      <c r="MMK4" s="103"/>
      <c r="MML4" s="103"/>
      <c r="MMM4" s="103"/>
      <c r="MMN4" s="103"/>
      <c r="MMO4" s="103"/>
      <c r="MMP4" s="103"/>
      <c r="MMQ4" s="103"/>
      <c r="MMR4" s="103"/>
      <c r="MMS4" s="103"/>
      <c r="MMT4" s="103"/>
      <c r="MMU4" s="103"/>
      <c r="MMV4" s="103"/>
      <c r="MMW4" s="103"/>
      <c r="MMX4" s="103"/>
      <c r="MMY4" s="103"/>
      <c r="MMZ4" s="103"/>
      <c r="MNA4" s="103"/>
      <c r="MNB4" s="103"/>
      <c r="MNC4" s="103"/>
      <c r="MND4" s="103"/>
      <c r="MNE4" s="103"/>
      <c r="MNF4" s="103"/>
      <c r="MNG4" s="103"/>
      <c r="MNH4" s="103"/>
      <c r="MNI4" s="103"/>
      <c r="MNJ4" s="103"/>
      <c r="MNK4" s="103"/>
      <c r="MNL4" s="103"/>
      <c r="MNM4" s="103"/>
      <c r="MNN4" s="103"/>
      <c r="MNO4" s="103"/>
      <c r="MNP4" s="103"/>
      <c r="MNQ4" s="103"/>
      <c r="MNR4" s="103"/>
      <c r="MNS4" s="103"/>
      <c r="MNT4" s="103"/>
      <c r="MNU4" s="103"/>
      <c r="MNV4" s="103"/>
      <c r="MNW4" s="103"/>
      <c r="MNX4" s="103"/>
      <c r="MNY4" s="103"/>
      <c r="MNZ4" s="103"/>
      <c r="MOA4" s="103"/>
      <c r="MOB4" s="103"/>
      <c r="MOC4" s="103"/>
      <c r="MOD4" s="103"/>
      <c r="MOE4" s="103"/>
      <c r="MOF4" s="103"/>
      <c r="MOG4" s="103"/>
      <c r="MOH4" s="103"/>
      <c r="MOI4" s="103"/>
      <c r="MOJ4" s="103"/>
      <c r="MOK4" s="103"/>
      <c r="MOL4" s="103"/>
      <c r="MOM4" s="103"/>
      <c r="MON4" s="103"/>
      <c r="MOO4" s="103"/>
      <c r="MOP4" s="103"/>
      <c r="MOQ4" s="103"/>
      <c r="MOR4" s="103"/>
      <c r="MOS4" s="103"/>
      <c r="MOT4" s="103"/>
      <c r="MOU4" s="103"/>
      <c r="MOV4" s="103"/>
      <c r="MOW4" s="103"/>
      <c r="MOX4" s="103"/>
      <c r="MOY4" s="103"/>
      <c r="MOZ4" s="103"/>
      <c r="MPA4" s="103"/>
      <c r="MPB4" s="103"/>
      <c r="MPC4" s="103"/>
      <c r="MPD4" s="103"/>
      <c r="MPE4" s="103"/>
      <c r="MPF4" s="103"/>
      <c r="MPG4" s="103"/>
      <c r="MPH4" s="103"/>
      <c r="MPI4" s="103"/>
      <c r="MPJ4" s="103"/>
      <c r="MPK4" s="103"/>
      <c r="MPL4" s="103"/>
      <c r="MPM4" s="103"/>
      <c r="MPN4" s="103"/>
      <c r="MPO4" s="103"/>
      <c r="MPP4" s="103"/>
      <c r="MPQ4" s="103"/>
      <c r="MPR4" s="103"/>
      <c r="MPS4" s="103"/>
      <c r="MPT4" s="103"/>
      <c r="MPU4" s="103"/>
      <c r="MPV4" s="103"/>
      <c r="MPW4" s="103"/>
      <c r="MPX4" s="103"/>
      <c r="MPY4" s="103"/>
      <c r="MPZ4" s="103"/>
      <c r="MQA4" s="103"/>
      <c r="MQB4" s="103"/>
      <c r="MQC4" s="103"/>
      <c r="MQD4" s="103"/>
      <c r="MQE4" s="103"/>
      <c r="MQF4" s="103"/>
      <c r="MQG4" s="103"/>
      <c r="MQH4" s="103"/>
      <c r="MQI4" s="103"/>
      <c r="MQJ4" s="103"/>
      <c r="MQK4" s="103"/>
      <c r="MQL4" s="103"/>
      <c r="MQM4" s="103"/>
      <c r="MQN4" s="103"/>
      <c r="MQO4" s="103"/>
      <c r="MQP4" s="103"/>
      <c r="MQQ4" s="103"/>
      <c r="MQR4" s="103"/>
      <c r="MQS4" s="103"/>
      <c r="MQT4" s="103"/>
      <c r="MQU4" s="103"/>
      <c r="MQV4" s="103"/>
      <c r="MQW4" s="103"/>
      <c r="MQX4" s="103"/>
      <c r="MQY4" s="103"/>
      <c r="MQZ4" s="103"/>
      <c r="MRA4" s="103"/>
      <c r="MRB4" s="103"/>
      <c r="MRC4" s="103"/>
      <c r="MRD4" s="103"/>
      <c r="MRE4" s="103"/>
      <c r="MRF4" s="103"/>
      <c r="MRG4" s="103"/>
      <c r="MRH4" s="103"/>
      <c r="MRI4" s="103"/>
      <c r="MRJ4" s="103"/>
      <c r="MRK4" s="103"/>
      <c r="MRL4" s="103"/>
      <c r="MRM4" s="103"/>
      <c r="MRN4" s="103"/>
      <c r="MRO4" s="103"/>
      <c r="MRP4" s="103"/>
      <c r="MRQ4" s="103"/>
      <c r="MRR4" s="103"/>
      <c r="MRS4" s="103"/>
      <c r="MRT4" s="103"/>
      <c r="MRU4" s="103"/>
      <c r="MRV4" s="103"/>
      <c r="MRW4" s="103"/>
      <c r="MRX4" s="103"/>
      <c r="MRY4" s="103"/>
      <c r="MRZ4" s="103"/>
      <c r="MSA4" s="103"/>
      <c r="MSB4" s="103"/>
      <c r="MSC4" s="103"/>
      <c r="MSD4" s="103"/>
      <c r="MSE4" s="103"/>
      <c r="MSF4" s="103"/>
      <c r="MSG4" s="103"/>
      <c r="MSH4" s="103"/>
      <c r="MSI4" s="103"/>
      <c r="MSJ4" s="103"/>
      <c r="MSK4" s="103"/>
      <c r="MSL4" s="103"/>
      <c r="MSM4" s="103"/>
      <c r="MSN4" s="103"/>
      <c r="MSO4" s="103"/>
      <c r="MSP4" s="103"/>
      <c r="MSQ4" s="103"/>
      <c r="MSR4" s="103"/>
      <c r="MSS4" s="103"/>
      <c r="MST4" s="103"/>
      <c r="MSU4" s="103"/>
      <c r="MSV4" s="103"/>
      <c r="MSW4" s="103"/>
      <c r="MSX4" s="103"/>
      <c r="MSY4" s="103"/>
      <c r="MSZ4" s="103"/>
      <c r="MTA4" s="103"/>
      <c r="MTB4" s="103"/>
      <c r="MTC4" s="103"/>
      <c r="MTD4" s="103"/>
      <c r="MTE4" s="103"/>
      <c r="MTF4" s="103"/>
      <c r="MTG4" s="103"/>
      <c r="MTH4" s="103"/>
      <c r="MTI4" s="103"/>
      <c r="MTJ4" s="103"/>
      <c r="MTK4" s="103"/>
      <c r="MTL4" s="103"/>
      <c r="MTM4" s="103"/>
      <c r="MTN4" s="103"/>
      <c r="MTO4" s="103"/>
      <c r="MTP4" s="103"/>
      <c r="MTQ4" s="103"/>
      <c r="MTR4" s="103"/>
      <c r="MTS4" s="103"/>
      <c r="MTT4" s="103"/>
      <c r="MTU4" s="103"/>
      <c r="MTV4" s="103"/>
      <c r="MTW4" s="103"/>
      <c r="MTX4" s="103"/>
      <c r="MTY4" s="103"/>
      <c r="MTZ4" s="103"/>
      <c r="MUA4" s="103"/>
      <c r="MUB4" s="103"/>
      <c r="MUC4" s="103"/>
      <c r="MUD4" s="103"/>
      <c r="MUE4" s="103"/>
      <c r="MUF4" s="103"/>
      <c r="MUG4" s="103"/>
      <c r="MUH4" s="103"/>
      <c r="MUI4" s="103"/>
      <c r="MUJ4" s="103"/>
      <c r="MUK4" s="103"/>
      <c r="MUL4" s="103"/>
      <c r="MUM4" s="103"/>
      <c r="MUN4" s="103"/>
      <c r="MUO4" s="103"/>
      <c r="MUP4" s="103"/>
      <c r="MUQ4" s="103"/>
      <c r="MUR4" s="103"/>
      <c r="MUS4" s="103"/>
      <c r="MUT4" s="103"/>
      <c r="MUU4" s="103"/>
      <c r="MUV4" s="103"/>
      <c r="MUW4" s="103"/>
      <c r="MUX4" s="103"/>
      <c r="MUY4" s="103"/>
      <c r="MUZ4" s="103"/>
      <c r="MVA4" s="103"/>
      <c r="MVB4" s="103"/>
      <c r="MVC4" s="103"/>
      <c r="MVD4" s="103"/>
      <c r="MVE4" s="103"/>
      <c r="MVF4" s="103"/>
      <c r="MVG4" s="103"/>
      <c r="MVH4" s="103"/>
      <c r="MVI4" s="103"/>
      <c r="MVJ4" s="103"/>
      <c r="MVK4" s="103"/>
      <c r="MVL4" s="103"/>
      <c r="MVM4" s="103"/>
      <c r="MVN4" s="103"/>
      <c r="MVO4" s="103"/>
      <c r="MVP4" s="103"/>
      <c r="MVQ4" s="103"/>
      <c r="MVR4" s="103"/>
      <c r="MVS4" s="103"/>
      <c r="MVT4" s="103"/>
      <c r="MVU4" s="103"/>
      <c r="MVV4" s="103"/>
      <c r="MVW4" s="103"/>
      <c r="MVX4" s="103"/>
      <c r="MVY4" s="103"/>
      <c r="MVZ4" s="103"/>
      <c r="MWA4" s="103"/>
      <c r="MWB4" s="103"/>
      <c r="MWC4" s="103"/>
      <c r="MWD4" s="103"/>
      <c r="MWE4" s="103"/>
      <c r="MWF4" s="103"/>
      <c r="MWG4" s="103"/>
      <c r="MWH4" s="103"/>
      <c r="MWI4" s="103"/>
      <c r="MWJ4" s="103"/>
      <c r="MWK4" s="103"/>
      <c r="MWL4" s="103"/>
      <c r="MWM4" s="103"/>
      <c r="MWN4" s="103"/>
      <c r="MWO4" s="103"/>
      <c r="MWP4" s="103"/>
      <c r="MWQ4" s="103"/>
      <c r="MWR4" s="103"/>
      <c r="MWS4" s="103"/>
      <c r="MWT4" s="103"/>
      <c r="MWU4" s="103"/>
      <c r="MWV4" s="103"/>
      <c r="MWW4" s="103"/>
      <c r="MWX4" s="103"/>
      <c r="MWY4" s="103"/>
      <c r="MWZ4" s="103"/>
      <c r="MXA4" s="103"/>
      <c r="MXB4" s="103"/>
      <c r="MXC4" s="103"/>
      <c r="MXD4" s="103"/>
      <c r="MXE4" s="103"/>
      <c r="MXF4" s="103"/>
      <c r="MXG4" s="103"/>
      <c r="MXH4" s="103"/>
      <c r="MXI4" s="103"/>
      <c r="MXJ4" s="103"/>
      <c r="MXK4" s="103"/>
      <c r="MXL4" s="103"/>
      <c r="MXM4" s="103"/>
      <c r="MXN4" s="103"/>
      <c r="MXO4" s="103"/>
      <c r="MXP4" s="103"/>
      <c r="MXQ4" s="103"/>
      <c r="MXR4" s="103"/>
      <c r="MXS4" s="103"/>
      <c r="MXT4" s="103"/>
      <c r="MXU4" s="103"/>
      <c r="MXV4" s="103"/>
      <c r="MXW4" s="103"/>
      <c r="MXX4" s="103"/>
      <c r="MXY4" s="103"/>
      <c r="MXZ4" s="103"/>
      <c r="MYA4" s="103"/>
      <c r="MYB4" s="103"/>
      <c r="MYC4" s="103"/>
      <c r="MYD4" s="103"/>
      <c r="MYE4" s="103"/>
      <c r="MYF4" s="103"/>
      <c r="MYG4" s="103"/>
      <c r="MYH4" s="103"/>
      <c r="MYI4" s="103"/>
      <c r="MYJ4" s="103"/>
      <c r="MYK4" s="103"/>
      <c r="MYL4" s="103"/>
      <c r="MYM4" s="103"/>
      <c r="MYN4" s="103"/>
      <c r="MYO4" s="103"/>
      <c r="MYP4" s="103"/>
      <c r="MYQ4" s="103"/>
      <c r="MYR4" s="103"/>
      <c r="MYS4" s="103"/>
      <c r="MYT4" s="103"/>
      <c r="MYU4" s="103"/>
      <c r="MYV4" s="103"/>
      <c r="MYW4" s="103"/>
      <c r="MYX4" s="103"/>
      <c r="MYY4" s="103"/>
      <c r="MYZ4" s="103"/>
      <c r="MZA4" s="103"/>
      <c r="MZB4" s="103"/>
      <c r="MZC4" s="103"/>
      <c r="MZD4" s="103"/>
      <c r="MZE4" s="103"/>
      <c r="MZF4" s="103"/>
      <c r="MZG4" s="103"/>
      <c r="MZH4" s="103"/>
      <c r="MZI4" s="103"/>
      <c r="MZJ4" s="103"/>
      <c r="MZK4" s="103"/>
      <c r="MZL4" s="103"/>
      <c r="MZM4" s="103"/>
      <c r="MZN4" s="103"/>
      <c r="MZO4" s="103"/>
      <c r="MZP4" s="103"/>
      <c r="MZQ4" s="103"/>
      <c r="MZR4" s="103"/>
      <c r="MZS4" s="103"/>
      <c r="MZT4" s="103"/>
      <c r="MZU4" s="103"/>
      <c r="MZV4" s="103"/>
      <c r="MZW4" s="103"/>
      <c r="MZX4" s="103"/>
      <c r="MZY4" s="103"/>
      <c r="MZZ4" s="103"/>
      <c r="NAA4" s="103"/>
      <c r="NAB4" s="103"/>
      <c r="NAC4" s="103"/>
      <c r="NAD4" s="103"/>
      <c r="NAE4" s="103"/>
      <c r="NAF4" s="103"/>
      <c r="NAG4" s="103"/>
      <c r="NAH4" s="103"/>
      <c r="NAI4" s="103"/>
      <c r="NAJ4" s="103"/>
      <c r="NAK4" s="103"/>
      <c r="NAL4" s="103"/>
      <c r="NAM4" s="103"/>
      <c r="NAN4" s="103"/>
      <c r="NAO4" s="103"/>
      <c r="NAP4" s="103"/>
      <c r="NAQ4" s="103"/>
      <c r="NAR4" s="103"/>
      <c r="NAS4" s="103"/>
      <c r="NAT4" s="103"/>
      <c r="NAU4" s="103"/>
      <c r="NAV4" s="103"/>
      <c r="NAW4" s="103"/>
      <c r="NAX4" s="103"/>
      <c r="NAY4" s="103"/>
      <c r="NAZ4" s="103"/>
      <c r="NBA4" s="103"/>
      <c r="NBB4" s="103"/>
      <c r="NBC4" s="103"/>
      <c r="NBD4" s="103"/>
      <c r="NBE4" s="103"/>
      <c r="NBF4" s="103"/>
      <c r="NBG4" s="103"/>
      <c r="NBH4" s="103"/>
      <c r="NBI4" s="103"/>
      <c r="NBJ4" s="103"/>
      <c r="NBK4" s="103"/>
      <c r="NBL4" s="103"/>
      <c r="NBM4" s="103"/>
      <c r="NBN4" s="103"/>
      <c r="NBO4" s="103"/>
      <c r="NBP4" s="103"/>
      <c r="NBQ4" s="103"/>
      <c r="NBR4" s="103"/>
      <c r="NBS4" s="103"/>
      <c r="NBT4" s="103"/>
      <c r="NBU4" s="103"/>
      <c r="NBV4" s="103"/>
      <c r="NBW4" s="103"/>
      <c r="NBX4" s="103"/>
      <c r="NBY4" s="103"/>
      <c r="NBZ4" s="103"/>
      <c r="NCA4" s="103"/>
      <c r="NCB4" s="103"/>
      <c r="NCC4" s="103"/>
      <c r="NCD4" s="103"/>
      <c r="NCE4" s="103"/>
      <c r="NCF4" s="103"/>
      <c r="NCG4" s="103"/>
      <c r="NCH4" s="103"/>
      <c r="NCI4" s="103"/>
      <c r="NCJ4" s="103"/>
      <c r="NCK4" s="103"/>
      <c r="NCL4" s="103"/>
      <c r="NCM4" s="103"/>
      <c r="NCN4" s="103"/>
      <c r="NCO4" s="103"/>
      <c r="NCP4" s="103"/>
      <c r="NCQ4" s="103"/>
      <c r="NCR4" s="103"/>
      <c r="NCS4" s="103"/>
      <c r="NCT4" s="103"/>
      <c r="NCU4" s="103"/>
      <c r="NCV4" s="103"/>
      <c r="NCW4" s="103"/>
      <c r="NCX4" s="103"/>
      <c r="NCY4" s="103"/>
      <c r="NCZ4" s="103"/>
      <c r="NDA4" s="103"/>
      <c r="NDB4" s="103"/>
      <c r="NDC4" s="103"/>
      <c r="NDD4" s="103"/>
      <c r="NDE4" s="103"/>
      <c r="NDF4" s="103"/>
      <c r="NDG4" s="103"/>
      <c r="NDH4" s="103"/>
      <c r="NDI4" s="103"/>
      <c r="NDJ4" s="103"/>
      <c r="NDK4" s="103"/>
      <c r="NDL4" s="103"/>
      <c r="NDM4" s="103"/>
      <c r="NDN4" s="103"/>
      <c r="NDO4" s="103"/>
      <c r="NDP4" s="103"/>
      <c r="NDQ4" s="103"/>
      <c r="NDR4" s="103"/>
      <c r="NDS4" s="103"/>
      <c r="NDT4" s="103"/>
      <c r="NDU4" s="103"/>
      <c r="NDV4" s="103"/>
      <c r="NDW4" s="103"/>
      <c r="NDX4" s="103"/>
      <c r="NDY4" s="103"/>
      <c r="NDZ4" s="103"/>
      <c r="NEA4" s="103"/>
      <c r="NEB4" s="103"/>
      <c r="NEC4" s="103"/>
      <c r="NED4" s="103"/>
      <c r="NEE4" s="103"/>
      <c r="NEF4" s="103"/>
      <c r="NEG4" s="103"/>
      <c r="NEH4" s="103"/>
      <c r="NEI4" s="103"/>
      <c r="NEJ4" s="103"/>
      <c r="NEK4" s="103"/>
      <c r="NEL4" s="103"/>
      <c r="NEM4" s="103"/>
      <c r="NEN4" s="103"/>
      <c r="NEO4" s="103"/>
      <c r="NEP4" s="103"/>
      <c r="NEQ4" s="103"/>
      <c r="NER4" s="103"/>
      <c r="NES4" s="103"/>
      <c r="NET4" s="103"/>
      <c r="NEU4" s="103"/>
      <c r="NEV4" s="103"/>
      <c r="NEW4" s="103"/>
      <c r="NEX4" s="103"/>
      <c r="NEY4" s="103"/>
      <c r="NEZ4" s="103"/>
      <c r="NFA4" s="103"/>
      <c r="NFB4" s="103"/>
      <c r="NFC4" s="103"/>
      <c r="NFD4" s="103"/>
      <c r="NFE4" s="103"/>
      <c r="NFF4" s="103"/>
      <c r="NFG4" s="103"/>
      <c r="NFH4" s="103"/>
      <c r="NFI4" s="103"/>
      <c r="NFJ4" s="103"/>
      <c r="NFK4" s="103"/>
      <c r="NFL4" s="103"/>
      <c r="NFM4" s="103"/>
      <c r="NFN4" s="103"/>
      <c r="NFO4" s="103"/>
      <c r="NFP4" s="103"/>
      <c r="NFQ4" s="103"/>
      <c r="NFR4" s="103"/>
      <c r="NFS4" s="103"/>
      <c r="NFT4" s="103"/>
      <c r="NFU4" s="103"/>
      <c r="NFV4" s="103"/>
      <c r="NFW4" s="103"/>
      <c r="NFX4" s="103"/>
      <c r="NFY4" s="103"/>
      <c r="NFZ4" s="103"/>
      <c r="NGA4" s="103"/>
      <c r="NGB4" s="103"/>
      <c r="NGC4" s="103"/>
      <c r="NGD4" s="103"/>
      <c r="NGE4" s="103"/>
      <c r="NGF4" s="103"/>
      <c r="NGG4" s="103"/>
      <c r="NGH4" s="103"/>
      <c r="NGI4" s="103"/>
      <c r="NGJ4" s="103"/>
      <c r="NGK4" s="103"/>
      <c r="NGL4" s="103"/>
      <c r="NGM4" s="103"/>
      <c r="NGN4" s="103"/>
      <c r="NGO4" s="103"/>
      <c r="NGP4" s="103"/>
      <c r="NGQ4" s="103"/>
      <c r="NGR4" s="103"/>
      <c r="NGS4" s="103"/>
      <c r="NGT4" s="103"/>
      <c r="NGU4" s="103"/>
      <c r="NGV4" s="103"/>
      <c r="NGW4" s="103"/>
      <c r="NGX4" s="103"/>
      <c r="NGY4" s="103"/>
      <c r="NGZ4" s="103"/>
      <c r="NHA4" s="103"/>
      <c r="NHB4" s="103"/>
      <c r="NHC4" s="103"/>
      <c r="NHD4" s="103"/>
      <c r="NHE4" s="103"/>
      <c r="NHF4" s="103"/>
      <c r="NHG4" s="103"/>
      <c r="NHH4" s="103"/>
      <c r="NHI4" s="103"/>
      <c r="NHJ4" s="103"/>
      <c r="NHK4" s="103"/>
      <c r="NHL4" s="103"/>
      <c r="NHM4" s="103"/>
      <c r="NHN4" s="103"/>
      <c r="NHO4" s="103"/>
      <c r="NHP4" s="103"/>
      <c r="NHQ4" s="103"/>
      <c r="NHR4" s="103"/>
      <c r="NHS4" s="103"/>
      <c r="NHT4" s="103"/>
      <c r="NHU4" s="103"/>
      <c r="NHV4" s="103"/>
      <c r="NHW4" s="103"/>
      <c r="NHX4" s="103"/>
      <c r="NHY4" s="103"/>
      <c r="NHZ4" s="103"/>
      <c r="NIA4" s="103"/>
      <c r="NIB4" s="103"/>
      <c r="NIC4" s="103"/>
      <c r="NID4" s="103"/>
      <c r="NIE4" s="103"/>
      <c r="NIF4" s="103"/>
      <c r="NIG4" s="103"/>
      <c r="NIH4" s="103"/>
      <c r="NII4" s="103"/>
      <c r="NIJ4" s="103"/>
      <c r="NIK4" s="103"/>
      <c r="NIL4" s="103"/>
      <c r="NIM4" s="103"/>
      <c r="NIN4" s="103"/>
      <c r="NIO4" s="103"/>
      <c r="NIP4" s="103"/>
      <c r="NIQ4" s="103"/>
      <c r="NIR4" s="103"/>
      <c r="NIS4" s="103"/>
      <c r="NIT4" s="103"/>
      <c r="NIU4" s="103"/>
      <c r="NIV4" s="103"/>
      <c r="NIW4" s="103"/>
      <c r="NIX4" s="103"/>
      <c r="NIY4" s="103"/>
      <c r="NIZ4" s="103"/>
      <c r="NJA4" s="103"/>
      <c r="NJB4" s="103"/>
      <c r="NJC4" s="103"/>
      <c r="NJD4" s="103"/>
      <c r="NJE4" s="103"/>
      <c r="NJF4" s="103"/>
      <c r="NJG4" s="103"/>
      <c r="NJH4" s="103"/>
      <c r="NJI4" s="103"/>
      <c r="NJJ4" s="103"/>
      <c r="NJK4" s="103"/>
      <c r="NJL4" s="103"/>
      <c r="NJM4" s="103"/>
      <c r="NJN4" s="103"/>
      <c r="NJO4" s="103"/>
      <c r="NJP4" s="103"/>
      <c r="NJQ4" s="103"/>
      <c r="NJR4" s="103"/>
      <c r="NJS4" s="103"/>
      <c r="NJT4" s="103"/>
      <c r="NJU4" s="103"/>
      <c r="NJV4" s="103"/>
      <c r="NJW4" s="103"/>
      <c r="NJX4" s="103"/>
      <c r="NJY4" s="103"/>
      <c r="NJZ4" s="103"/>
      <c r="NKA4" s="103"/>
      <c r="NKB4" s="103"/>
      <c r="NKC4" s="103"/>
      <c r="NKD4" s="103"/>
      <c r="NKE4" s="103"/>
      <c r="NKF4" s="103"/>
      <c r="NKG4" s="103"/>
      <c r="NKH4" s="103"/>
      <c r="NKI4" s="103"/>
      <c r="NKJ4" s="103"/>
      <c r="NKK4" s="103"/>
      <c r="NKL4" s="103"/>
      <c r="NKM4" s="103"/>
      <c r="NKN4" s="103"/>
      <c r="NKO4" s="103"/>
      <c r="NKP4" s="103"/>
      <c r="NKQ4" s="103"/>
      <c r="NKR4" s="103"/>
      <c r="NKS4" s="103"/>
      <c r="NKT4" s="103"/>
      <c r="NKU4" s="103"/>
      <c r="NKV4" s="103"/>
      <c r="NKW4" s="103"/>
      <c r="NKX4" s="103"/>
      <c r="NKY4" s="103"/>
      <c r="NKZ4" s="103"/>
      <c r="NLA4" s="103"/>
      <c r="NLB4" s="103"/>
      <c r="NLC4" s="103"/>
      <c r="NLD4" s="103"/>
      <c r="NLE4" s="103"/>
      <c r="NLF4" s="103"/>
      <c r="NLG4" s="103"/>
      <c r="NLH4" s="103"/>
      <c r="NLI4" s="103"/>
      <c r="NLJ4" s="103"/>
      <c r="NLK4" s="103"/>
      <c r="NLL4" s="103"/>
      <c r="NLM4" s="103"/>
      <c r="NLN4" s="103"/>
      <c r="NLO4" s="103"/>
      <c r="NLP4" s="103"/>
      <c r="NLQ4" s="103"/>
      <c r="NLR4" s="103"/>
      <c r="NLS4" s="103"/>
      <c r="NLT4" s="103"/>
      <c r="NLU4" s="103"/>
      <c r="NLV4" s="103"/>
      <c r="NLW4" s="103"/>
      <c r="NLX4" s="103"/>
      <c r="NLY4" s="103"/>
      <c r="NLZ4" s="103"/>
      <c r="NMA4" s="103"/>
      <c r="NMB4" s="103"/>
      <c r="NMC4" s="103"/>
      <c r="NMD4" s="103"/>
      <c r="NME4" s="103"/>
      <c r="NMF4" s="103"/>
      <c r="NMG4" s="103"/>
      <c r="NMH4" s="103"/>
      <c r="NMI4" s="103"/>
      <c r="NMJ4" s="103"/>
      <c r="NMK4" s="103"/>
      <c r="NML4" s="103"/>
      <c r="NMM4" s="103"/>
      <c r="NMN4" s="103"/>
      <c r="NMO4" s="103"/>
      <c r="NMP4" s="103"/>
      <c r="NMQ4" s="103"/>
      <c r="NMR4" s="103"/>
      <c r="NMS4" s="103"/>
      <c r="NMT4" s="103"/>
      <c r="NMU4" s="103"/>
      <c r="NMV4" s="103"/>
      <c r="NMW4" s="103"/>
      <c r="NMX4" s="103"/>
      <c r="NMY4" s="103"/>
      <c r="NMZ4" s="103"/>
      <c r="NNA4" s="103"/>
      <c r="NNB4" s="103"/>
      <c r="NNC4" s="103"/>
      <c r="NND4" s="103"/>
      <c r="NNE4" s="103"/>
      <c r="NNF4" s="103"/>
      <c r="NNG4" s="103"/>
      <c r="NNH4" s="103"/>
      <c r="NNI4" s="103"/>
      <c r="NNJ4" s="103"/>
      <c r="NNK4" s="103"/>
      <c r="NNL4" s="103"/>
      <c r="NNM4" s="103"/>
      <c r="NNN4" s="103"/>
      <c r="NNO4" s="103"/>
      <c r="NNP4" s="103"/>
      <c r="NNQ4" s="103"/>
      <c r="NNR4" s="103"/>
      <c r="NNS4" s="103"/>
      <c r="NNT4" s="103"/>
      <c r="NNU4" s="103"/>
      <c r="NNV4" s="103"/>
      <c r="NNW4" s="103"/>
      <c r="NNX4" s="103"/>
      <c r="NNY4" s="103"/>
      <c r="NNZ4" s="103"/>
      <c r="NOA4" s="103"/>
      <c r="NOB4" s="103"/>
      <c r="NOC4" s="103"/>
      <c r="NOD4" s="103"/>
      <c r="NOE4" s="103"/>
      <c r="NOF4" s="103"/>
      <c r="NOG4" s="103"/>
      <c r="NOH4" s="103"/>
      <c r="NOI4" s="103"/>
      <c r="NOJ4" s="103"/>
      <c r="NOK4" s="103"/>
      <c r="NOL4" s="103"/>
      <c r="NOM4" s="103"/>
      <c r="NON4" s="103"/>
      <c r="NOO4" s="103"/>
      <c r="NOP4" s="103"/>
      <c r="NOQ4" s="103"/>
      <c r="NOR4" s="103"/>
      <c r="NOS4" s="103"/>
      <c r="NOT4" s="103"/>
      <c r="NOU4" s="103"/>
      <c r="NOV4" s="103"/>
      <c r="NOW4" s="103"/>
      <c r="NOX4" s="103"/>
      <c r="NOY4" s="103"/>
      <c r="NOZ4" s="103"/>
      <c r="NPA4" s="103"/>
      <c r="NPB4" s="103"/>
      <c r="NPC4" s="103"/>
      <c r="NPD4" s="103"/>
      <c r="NPE4" s="103"/>
      <c r="NPF4" s="103"/>
      <c r="NPG4" s="103"/>
      <c r="NPH4" s="103"/>
      <c r="NPI4" s="103"/>
      <c r="NPJ4" s="103"/>
      <c r="NPK4" s="103"/>
      <c r="NPL4" s="103"/>
      <c r="NPM4" s="103"/>
      <c r="NPN4" s="103"/>
      <c r="NPO4" s="103"/>
      <c r="NPP4" s="103"/>
      <c r="NPQ4" s="103"/>
      <c r="NPR4" s="103"/>
      <c r="NPS4" s="103"/>
      <c r="NPT4" s="103"/>
      <c r="NPU4" s="103"/>
      <c r="NPV4" s="103"/>
      <c r="NPW4" s="103"/>
      <c r="NPX4" s="103"/>
      <c r="NPY4" s="103"/>
      <c r="NPZ4" s="103"/>
      <c r="NQA4" s="103"/>
      <c r="NQB4" s="103"/>
      <c r="NQC4" s="103"/>
      <c r="NQD4" s="103"/>
      <c r="NQE4" s="103"/>
      <c r="NQF4" s="103"/>
      <c r="NQG4" s="103"/>
      <c r="NQH4" s="103"/>
      <c r="NQI4" s="103"/>
      <c r="NQJ4" s="103"/>
      <c r="NQK4" s="103"/>
      <c r="NQL4" s="103"/>
      <c r="NQM4" s="103"/>
      <c r="NQN4" s="103"/>
      <c r="NQO4" s="103"/>
      <c r="NQP4" s="103"/>
      <c r="NQQ4" s="103"/>
      <c r="NQR4" s="103"/>
      <c r="NQS4" s="103"/>
      <c r="NQT4" s="103"/>
      <c r="NQU4" s="103"/>
      <c r="NQV4" s="103"/>
      <c r="NQW4" s="103"/>
      <c r="NQX4" s="103"/>
      <c r="NQY4" s="103"/>
      <c r="NQZ4" s="103"/>
      <c r="NRA4" s="103"/>
      <c r="NRB4" s="103"/>
      <c r="NRC4" s="103"/>
      <c r="NRD4" s="103"/>
      <c r="NRE4" s="103"/>
      <c r="NRF4" s="103"/>
      <c r="NRG4" s="103"/>
      <c r="NRH4" s="103"/>
      <c r="NRI4" s="103"/>
      <c r="NRJ4" s="103"/>
      <c r="NRK4" s="103"/>
      <c r="NRL4" s="103"/>
      <c r="NRM4" s="103"/>
      <c r="NRN4" s="103"/>
      <c r="NRO4" s="103"/>
      <c r="NRP4" s="103"/>
      <c r="NRQ4" s="103"/>
      <c r="NRR4" s="103"/>
      <c r="NRS4" s="103"/>
      <c r="NRT4" s="103"/>
      <c r="NRU4" s="103"/>
      <c r="NRV4" s="103"/>
      <c r="NRW4" s="103"/>
      <c r="NRX4" s="103"/>
      <c r="NRY4" s="103"/>
      <c r="NRZ4" s="103"/>
      <c r="NSA4" s="103"/>
      <c r="NSB4" s="103"/>
      <c r="NSC4" s="103"/>
      <c r="NSD4" s="103"/>
      <c r="NSE4" s="103"/>
      <c r="NSF4" s="103"/>
      <c r="NSG4" s="103"/>
      <c r="NSH4" s="103"/>
      <c r="NSI4" s="103"/>
      <c r="NSJ4" s="103"/>
      <c r="NSK4" s="103"/>
      <c r="NSL4" s="103"/>
      <c r="NSM4" s="103"/>
      <c r="NSN4" s="103"/>
      <c r="NSO4" s="103"/>
      <c r="NSP4" s="103"/>
      <c r="NSQ4" s="103"/>
      <c r="NSR4" s="103"/>
      <c r="NSS4" s="103"/>
      <c r="NST4" s="103"/>
      <c r="NSU4" s="103"/>
      <c r="NSV4" s="103"/>
      <c r="NSW4" s="103"/>
      <c r="NSX4" s="103"/>
      <c r="NSY4" s="103"/>
      <c r="NSZ4" s="103"/>
      <c r="NTA4" s="103"/>
      <c r="NTB4" s="103"/>
      <c r="NTC4" s="103"/>
      <c r="NTD4" s="103"/>
      <c r="NTE4" s="103"/>
      <c r="NTF4" s="103"/>
      <c r="NTG4" s="103"/>
      <c r="NTH4" s="103"/>
      <c r="NTI4" s="103"/>
      <c r="NTJ4" s="103"/>
      <c r="NTK4" s="103"/>
      <c r="NTL4" s="103"/>
      <c r="NTM4" s="103"/>
      <c r="NTN4" s="103"/>
      <c r="NTO4" s="103"/>
      <c r="NTP4" s="103"/>
      <c r="NTQ4" s="103"/>
      <c r="NTR4" s="103"/>
      <c r="NTS4" s="103"/>
      <c r="NTT4" s="103"/>
      <c r="NTU4" s="103"/>
      <c r="NTV4" s="103"/>
      <c r="NTW4" s="103"/>
      <c r="NTX4" s="103"/>
      <c r="NTY4" s="103"/>
      <c r="NTZ4" s="103"/>
      <c r="NUA4" s="103"/>
      <c r="NUB4" s="103"/>
      <c r="NUC4" s="103"/>
      <c r="NUD4" s="103"/>
      <c r="NUE4" s="103"/>
      <c r="NUF4" s="103"/>
      <c r="NUG4" s="103"/>
      <c r="NUH4" s="103"/>
      <c r="NUI4" s="103"/>
      <c r="NUJ4" s="103"/>
      <c r="NUK4" s="103"/>
      <c r="NUL4" s="103"/>
      <c r="NUM4" s="103"/>
      <c r="NUN4" s="103"/>
      <c r="NUO4" s="103"/>
      <c r="NUP4" s="103"/>
      <c r="NUQ4" s="103"/>
      <c r="NUR4" s="103"/>
      <c r="NUS4" s="103"/>
      <c r="NUT4" s="103"/>
      <c r="NUU4" s="103"/>
      <c r="NUV4" s="103"/>
      <c r="NUW4" s="103"/>
      <c r="NUX4" s="103"/>
      <c r="NUY4" s="103"/>
      <c r="NUZ4" s="103"/>
      <c r="NVA4" s="103"/>
      <c r="NVB4" s="103"/>
      <c r="NVC4" s="103"/>
      <c r="NVD4" s="103"/>
      <c r="NVE4" s="103"/>
      <c r="NVF4" s="103"/>
      <c r="NVG4" s="103"/>
      <c r="NVH4" s="103"/>
      <c r="NVI4" s="103"/>
      <c r="NVJ4" s="103"/>
      <c r="NVK4" s="103"/>
      <c r="NVL4" s="103"/>
      <c r="NVM4" s="103"/>
      <c r="NVN4" s="103"/>
      <c r="NVO4" s="103"/>
      <c r="NVP4" s="103"/>
      <c r="NVQ4" s="103"/>
      <c r="NVR4" s="103"/>
      <c r="NVS4" s="103"/>
      <c r="NVT4" s="103"/>
      <c r="NVU4" s="103"/>
      <c r="NVV4" s="103"/>
      <c r="NVW4" s="103"/>
      <c r="NVX4" s="103"/>
      <c r="NVY4" s="103"/>
      <c r="NVZ4" s="103"/>
      <c r="NWA4" s="103"/>
      <c r="NWB4" s="103"/>
      <c r="NWC4" s="103"/>
      <c r="NWD4" s="103"/>
      <c r="NWE4" s="103"/>
      <c r="NWF4" s="103"/>
      <c r="NWG4" s="103"/>
      <c r="NWH4" s="103"/>
      <c r="NWI4" s="103"/>
      <c r="NWJ4" s="103"/>
      <c r="NWK4" s="103"/>
      <c r="NWL4" s="103"/>
      <c r="NWM4" s="103"/>
      <c r="NWN4" s="103"/>
      <c r="NWO4" s="103"/>
      <c r="NWP4" s="103"/>
      <c r="NWQ4" s="103"/>
      <c r="NWR4" s="103"/>
      <c r="NWS4" s="103"/>
      <c r="NWT4" s="103"/>
      <c r="NWU4" s="103"/>
      <c r="NWV4" s="103"/>
      <c r="NWW4" s="103"/>
      <c r="NWX4" s="103"/>
      <c r="NWY4" s="103"/>
      <c r="NWZ4" s="103"/>
      <c r="NXA4" s="103"/>
      <c r="NXB4" s="103"/>
      <c r="NXC4" s="103"/>
      <c r="NXD4" s="103"/>
      <c r="NXE4" s="103"/>
      <c r="NXF4" s="103"/>
      <c r="NXG4" s="103"/>
      <c r="NXH4" s="103"/>
      <c r="NXI4" s="103"/>
      <c r="NXJ4" s="103"/>
      <c r="NXK4" s="103"/>
      <c r="NXL4" s="103"/>
      <c r="NXM4" s="103"/>
      <c r="NXN4" s="103"/>
      <c r="NXO4" s="103"/>
      <c r="NXP4" s="103"/>
      <c r="NXQ4" s="103"/>
      <c r="NXR4" s="103"/>
      <c r="NXS4" s="103"/>
      <c r="NXT4" s="103"/>
      <c r="NXU4" s="103"/>
      <c r="NXV4" s="103"/>
      <c r="NXW4" s="103"/>
      <c r="NXX4" s="103"/>
      <c r="NXY4" s="103"/>
      <c r="NXZ4" s="103"/>
      <c r="NYA4" s="103"/>
      <c r="NYB4" s="103"/>
      <c r="NYC4" s="103"/>
      <c r="NYD4" s="103"/>
      <c r="NYE4" s="103"/>
      <c r="NYF4" s="103"/>
      <c r="NYG4" s="103"/>
      <c r="NYH4" s="103"/>
      <c r="NYI4" s="103"/>
      <c r="NYJ4" s="103"/>
      <c r="NYK4" s="103"/>
      <c r="NYL4" s="103"/>
      <c r="NYM4" s="103"/>
      <c r="NYN4" s="103"/>
      <c r="NYO4" s="103"/>
      <c r="NYP4" s="103"/>
      <c r="NYQ4" s="103"/>
      <c r="NYR4" s="103"/>
      <c r="NYS4" s="103"/>
      <c r="NYT4" s="103"/>
      <c r="NYU4" s="103"/>
      <c r="NYV4" s="103"/>
      <c r="NYW4" s="103"/>
      <c r="NYX4" s="103"/>
      <c r="NYY4" s="103"/>
      <c r="NYZ4" s="103"/>
      <c r="NZA4" s="103"/>
      <c r="NZB4" s="103"/>
      <c r="NZC4" s="103"/>
      <c r="NZD4" s="103"/>
      <c r="NZE4" s="103"/>
      <c r="NZF4" s="103"/>
      <c r="NZG4" s="103"/>
      <c r="NZH4" s="103"/>
      <c r="NZI4" s="103"/>
      <c r="NZJ4" s="103"/>
      <c r="NZK4" s="103"/>
      <c r="NZL4" s="103"/>
      <c r="NZM4" s="103"/>
      <c r="NZN4" s="103"/>
      <c r="NZO4" s="103"/>
      <c r="NZP4" s="103"/>
      <c r="NZQ4" s="103"/>
      <c r="NZR4" s="103"/>
      <c r="NZS4" s="103"/>
      <c r="NZT4" s="103"/>
      <c r="NZU4" s="103"/>
      <c r="NZV4" s="103"/>
      <c r="NZW4" s="103"/>
      <c r="NZX4" s="103"/>
      <c r="NZY4" s="103"/>
      <c r="NZZ4" s="103"/>
      <c r="OAA4" s="103"/>
      <c r="OAB4" s="103"/>
      <c r="OAC4" s="103"/>
      <c r="OAD4" s="103"/>
      <c r="OAE4" s="103"/>
      <c r="OAF4" s="103"/>
      <c r="OAG4" s="103"/>
      <c r="OAH4" s="103"/>
      <c r="OAI4" s="103"/>
      <c r="OAJ4" s="103"/>
      <c r="OAK4" s="103"/>
      <c r="OAL4" s="103"/>
      <c r="OAM4" s="103"/>
      <c r="OAN4" s="103"/>
      <c r="OAO4" s="103"/>
      <c r="OAP4" s="103"/>
      <c r="OAQ4" s="103"/>
      <c r="OAR4" s="103"/>
      <c r="OAS4" s="103"/>
      <c r="OAT4" s="103"/>
      <c r="OAU4" s="103"/>
      <c r="OAV4" s="103"/>
      <c r="OAW4" s="103"/>
      <c r="OAX4" s="103"/>
      <c r="OAY4" s="103"/>
      <c r="OAZ4" s="103"/>
      <c r="OBA4" s="103"/>
      <c r="OBB4" s="103"/>
      <c r="OBC4" s="103"/>
      <c r="OBD4" s="103"/>
      <c r="OBE4" s="103"/>
      <c r="OBF4" s="103"/>
      <c r="OBG4" s="103"/>
      <c r="OBH4" s="103"/>
      <c r="OBI4" s="103"/>
      <c r="OBJ4" s="103"/>
      <c r="OBK4" s="103"/>
      <c r="OBL4" s="103"/>
      <c r="OBM4" s="103"/>
      <c r="OBN4" s="103"/>
      <c r="OBO4" s="103"/>
      <c r="OBP4" s="103"/>
      <c r="OBQ4" s="103"/>
      <c r="OBR4" s="103"/>
      <c r="OBS4" s="103"/>
      <c r="OBT4" s="103"/>
      <c r="OBU4" s="103"/>
      <c r="OBV4" s="103"/>
      <c r="OBW4" s="103"/>
      <c r="OBX4" s="103"/>
      <c r="OBY4" s="103"/>
      <c r="OBZ4" s="103"/>
      <c r="OCA4" s="103"/>
      <c r="OCB4" s="103"/>
      <c r="OCC4" s="103"/>
      <c r="OCD4" s="103"/>
      <c r="OCE4" s="103"/>
      <c r="OCF4" s="103"/>
      <c r="OCG4" s="103"/>
      <c r="OCH4" s="103"/>
      <c r="OCI4" s="103"/>
      <c r="OCJ4" s="103"/>
      <c r="OCK4" s="103"/>
      <c r="OCL4" s="103"/>
      <c r="OCM4" s="103"/>
      <c r="OCN4" s="103"/>
      <c r="OCO4" s="103"/>
      <c r="OCP4" s="103"/>
      <c r="OCQ4" s="103"/>
      <c r="OCR4" s="103"/>
      <c r="OCS4" s="103"/>
      <c r="OCT4" s="103"/>
      <c r="OCU4" s="103"/>
      <c r="OCV4" s="103"/>
      <c r="OCW4" s="103"/>
      <c r="OCX4" s="103"/>
      <c r="OCY4" s="103"/>
      <c r="OCZ4" s="103"/>
      <c r="ODA4" s="103"/>
      <c r="ODB4" s="103"/>
      <c r="ODC4" s="103"/>
      <c r="ODD4" s="103"/>
      <c r="ODE4" s="103"/>
      <c r="ODF4" s="103"/>
      <c r="ODG4" s="103"/>
      <c r="ODH4" s="103"/>
      <c r="ODI4" s="103"/>
      <c r="ODJ4" s="103"/>
      <c r="ODK4" s="103"/>
      <c r="ODL4" s="103"/>
      <c r="ODM4" s="103"/>
      <c r="ODN4" s="103"/>
      <c r="ODO4" s="103"/>
      <c r="ODP4" s="103"/>
      <c r="ODQ4" s="103"/>
      <c r="ODR4" s="103"/>
      <c r="ODS4" s="103"/>
      <c r="ODT4" s="103"/>
      <c r="ODU4" s="103"/>
      <c r="ODV4" s="103"/>
      <c r="ODW4" s="103"/>
      <c r="ODX4" s="103"/>
      <c r="ODY4" s="103"/>
      <c r="ODZ4" s="103"/>
      <c r="OEA4" s="103"/>
      <c r="OEB4" s="103"/>
      <c r="OEC4" s="103"/>
      <c r="OED4" s="103"/>
      <c r="OEE4" s="103"/>
      <c r="OEF4" s="103"/>
      <c r="OEG4" s="103"/>
      <c r="OEH4" s="103"/>
      <c r="OEI4" s="103"/>
      <c r="OEJ4" s="103"/>
      <c r="OEK4" s="103"/>
      <c r="OEL4" s="103"/>
      <c r="OEM4" s="103"/>
      <c r="OEN4" s="103"/>
      <c r="OEO4" s="103"/>
      <c r="OEP4" s="103"/>
      <c r="OEQ4" s="103"/>
      <c r="OER4" s="103"/>
      <c r="OES4" s="103"/>
      <c r="OET4" s="103"/>
      <c r="OEU4" s="103"/>
      <c r="OEV4" s="103"/>
      <c r="OEW4" s="103"/>
      <c r="OEX4" s="103"/>
      <c r="OEY4" s="103"/>
      <c r="OEZ4" s="103"/>
      <c r="OFA4" s="103"/>
      <c r="OFB4" s="103"/>
      <c r="OFC4" s="103"/>
      <c r="OFD4" s="103"/>
      <c r="OFE4" s="103"/>
      <c r="OFF4" s="103"/>
      <c r="OFG4" s="103"/>
      <c r="OFH4" s="103"/>
      <c r="OFI4" s="103"/>
      <c r="OFJ4" s="103"/>
      <c r="OFK4" s="103"/>
      <c r="OFL4" s="103"/>
      <c r="OFM4" s="103"/>
      <c r="OFN4" s="103"/>
      <c r="OFO4" s="103"/>
      <c r="OFP4" s="103"/>
      <c r="OFQ4" s="103"/>
      <c r="OFR4" s="103"/>
      <c r="OFS4" s="103"/>
      <c r="OFT4" s="103"/>
      <c r="OFU4" s="103"/>
      <c r="OFV4" s="103"/>
      <c r="OFW4" s="103"/>
      <c r="OFX4" s="103"/>
      <c r="OFY4" s="103"/>
      <c r="OFZ4" s="103"/>
      <c r="OGA4" s="103"/>
      <c r="OGB4" s="103"/>
      <c r="OGC4" s="103"/>
      <c r="OGD4" s="103"/>
      <c r="OGE4" s="103"/>
      <c r="OGF4" s="103"/>
      <c r="OGG4" s="103"/>
      <c r="OGH4" s="103"/>
      <c r="OGI4" s="103"/>
      <c r="OGJ4" s="103"/>
      <c r="OGK4" s="103"/>
      <c r="OGL4" s="103"/>
      <c r="OGM4" s="103"/>
      <c r="OGN4" s="103"/>
      <c r="OGO4" s="103"/>
      <c r="OGP4" s="103"/>
      <c r="OGQ4" s="103"/>
      <c r="OGR4" s="103"/>
      <c r="OGS4" s="103"/>
      <c r="OGT4" s="103"/>
      <c r="OGU4" s="103"/>
      <c r="OGV4" s="103"/>
      <c r="OGW4" s="103"/>
      <c r="OGX4" s="103"/>
      <c r="OGY4" s="103"/>
      <c r="OGZ4" s="103"/>
      <c r="OHA4" s="103"/>
      <c r="OHB4" s="103"/>
      <c r="OHC4" s="103"/>
      <c r="OHD4" s="103"/>
      <c r="OHE4" s="103"/>
      <c r="OHF4" s="103"/>
      <c r="OHG4" s="103"/>
      <c r="OHH4" s="103"/>
      <c r="OHI4" s="103"/>
      <c r="OHJ4" s="103"/>
      <c r="OHK4" s="103"/>
      <c r="OHL4" s="103"/>
      <c r="OHM4" s="103"/>
      <c r="OHN4" s="103"/>
      <c r="OHO4" s="103"/>
      <c r="OHP4" s="103"/>
      <c r="OHQ4" s="103"/>
      <c r="OHR4" s="103"/>
      <c r="OHS4" s="103"/>
      <c r="OHT4" s="103"/>
      <c r="OHU4" s="103"/>
      <c r="OHV4" s="103"/>
      <c r="OHW4" s="103"/>
      <c r="OHX4" s="103"/>
      <c r="OHY4" s="103"/>
      <c r="OHZ4" s="103"/>
      <c r="OIA4" s="103"/>
      <c r="OIB4" s="103"/>
      <c r="OIC4" s="103"/>
      <c r="OID4" s="103"/>
      <c r="OIE4" s="103"/>
      <c r="OIF4" s="103"/>
      <c r="OIG4" s="103"/>
      <c r="OIH4" s="103"/>
      <c r="OII4" s="103"/>
      <c r="OIJ4" s="103"/>
      <c r="OIK4" s="103"/>
      <c r="OIL4" s="103"/>
      <c r="OIM4" s="103"/>
      <c r="OIN4" s="103"/>
      <c r="OIO4" s="103"/>
      <c r="OIP4" s="103"/>
      <c r="OIQ4" s="103"/>
      <c r="OIR4" s="103"/>
      <c r="OIS4" s="103"/>
      <c r="OIT4" s="103"/>
      <c r="OIU4" s="103"/>
      <c r="OIV4" s="103"/>
      <c r="OIW4" s="103"/>
      <c r="OIX4" s="103"/>
      <c r="OIY4" s="103"/>
      <c r="OIZ4" s="103"/>
      <c r="OJA4" s="103"/>
      <c r="OJB4" s="103"/>
      <c r="OJC4" s="103"/>
      <c r="OJD4" s="103"/>
      <c r="OJE4" s="103"/>
      <c r="OJF4" s="103"/>
      <c r="OJG4" s="103"/>
      <c r="OJH4" s="103"/>
      <c r="OJI4" s="103"/>
      <c r="OJJ4" s="103"/>
      <c r="OJK4" s="103"/>
      <c r="OJL4" s="103"/>
      <c r="OJM4" s="103"/>
      <c r="OJN4" s="103"/>
      <c r="OJO4" s="103"/>
      <c r="OJP4" s="103"/>
      <c r="OJQ4" s="103"/>
      <c r="OJR4" s="103"/>
      <c r="OJS4" s="103"/>
      <c r="OJT4" s="103"/>
      <c r="OJU4" s="103"/>
      <c r="OJV4" s="103"/>
      <c r="OJW4" s="103"/>
      <c r="OJX4" s="103"/>
      <c r="OJY4" s="103"/>
      <c r="OJZ4" s="103"/>
      <c r="OKA4" s="103"/>
      <c r="OKB4" s="103"/>
      <c r="OKC4" s="103"/>
      <c r="OKD4" s="103"/>
      <c r="OKE4" s="103"/>
      <c r="OKF4" s="103"/>
      <c r="OKG4" s="103"/>
      <c r="OKH4" s="103"/>
      <c r="OKI4" s="103"/>
      <c r="OKJ4" s="103"/>
      <c r="OKK4" s="103"/>
      <c r="OKL4" s="103"/>
      <c r="OKM4" s="103"/>
      <c r="OKN4" s="103"/>
      <c r="OKO4" s="103"/>
      <c r="OKP4" s="103"/>
      <c r="OKQ4" s="103"/>
      <c r="OKR4" s="103"/>
      <c r="OKS4" s="103"/>
      <c r="OKT4" s="103"/>
      <c r="OKU4" s="103"/>
      <c r="OKV4" s="103"/>
      <c r="OKW4" s="103"/>
      <c r="OKX4" s="103"/>
      <c r="OKY4" s="103"/>
      <c r="OKZ4" s="103"/>
      <c r="OLA4" s="103"/>
      <c r="OLB4" s="103"/>
      <c r="OLC4" s="103"/>
      <c r="OLD4" s="103"/>
      <c r="OLE4" s="103"/>
      <c r="OLF4" s="103"/>
      <c r="OLG4" s="103"/>
      <c r="OLH4" s="103"/>
      <c r="OLI4" s="103"/>
      <c r="OLJ4" s="103"/>
      <c r="OLK4" s="103"/>
      <c r="OLL4" s="103"/>
      <c r="OLM4" s="103"/>
      <c r="OLN4" s="103"/>
      <c r="OLO4" s="103"/>
      <c r="OLP4" s="103"/>
      <c r="OLQ4" s="103"/>
      <c r="OLR4" s="103"/>
      <c r="OLS4" s="103"/>
      <c r="OLT4" s="103"/>
      <c r="OLU4" s="103"/>
      <c r="OLV4" s="103"/>
      <c r="OLW4" s="103"/>
      <c r="OLX4" s="103"/>
      <c r="OLY4" s="103"/>
      <c r="OLZ4" s="103"/>
      <c r="OMA4" s="103"/>
      <c r="OMB4" s="103"/>
      <c r="OMC4" s="103"/>
      <c r="OMD4" s="103"/>
      <c r="OME4" s="103"/>
      <c r="OMF4" s="103"/>
      <c r="OMG4" s="103"/>
      <c r="OMH4" s="103"/>
      <c r="OMI4" s="103"/>
      <c r="OMJ4" s="103"/>
      <c r="OMK4" s="103"/>
      <c r="OML4" s="103"/>
      <c r="OMM4" s="103"/>
      <c r="OMN4" s="103"/>
      <c r="OMO4" s="103"/>
      <c r="OMP4" s="103"/>
      <c r="OMQ4" s="103"/>
      <c r="OMR4" s="103"/>
      <c r="OMS4" s="103"/>
      <c r="OMT4" s="103"/>
      <c r="OMU4" s="103"/>
      <c r="OMV4" s="103"/>
      <c r="OMW4" s="103"/>
      <c r="OMX4" s="103"/>
      <c r="OMY4" s="103"/>
      <c r="OMZ4" s="103"/>
      <c r="ONA4" s="103"/>
      <c r="ONB4" s="103"/>
      <c r="ONC4" s="103"/>
      <c r="OND4" s="103"/>
      <c r="ONE4" s="103"/>
      <c r="ONF4" s="103"/>
      <c r="ONG4" s="103"/>
      <c r="ONH4" s="103"/>
      <c r="ONI4" s="103"/>
      <c r="ONJ4" s="103"/>
      <c r="ONK4" s="103"/>
      <c r="ONL4" s="103"/>
      <c r="ONM4" s="103"/>
      <c r="ONN4" s="103"/>
      <c r="ONO4" s="103"/>
      <c r="ONP4" s="103"/>
      <c r="ONQ4" s="103"/>
      <c r="ONR4" s="103"/>
      <c r="ONS4" s="103"/>
      <c r="ONT4" s="103"/>
      <c r="ONU4" s="103"/>
      <c r="ONV4" s="103"/>
      <c r="ONW4" s="103"/>
      <c r="ONX4" s="103"/>
      <c r="ONY4" s="103"/>
      <c r="ONZ4" s="103"/>
      <c r="OOA4" s="103"/>
      <c r="OOB4" s="103"/>
      <c r="OOC4" s="103"/>
      <c r="OOD4" s="103"/>
      <c r="OOE4" s="103"/>
      <c r="OOF4" s="103"/>
      <c r="OOG4" s="103"/>
      <c r="OOH4" s="103"/>
      <c r="OOI4" s="103"/>
      <c r="OOJ4" s="103"/>
      <c r="OOK4" s="103"/>
      <c r="OOL4" s="103"/>
      <c r="OOM4" s="103"/>
      <c r="OON4" s="103"/>
      <c r="OOO4" s="103"/>
      <c r="OOP4" s="103"/>
      <c r="OOQ4" s="103"/>
      <c r="OOR4" s="103"/>
      <c r="OOS4" s="103"/>
      <c r="OOT4" s="103"/>
      <c r="OOU4" s="103"/>
      <c r="OOV4" s="103"/>
      <c r="OOW4" s="103"/>
      <c r="OOX4" s="103"/>
      <c r="OOY4" s="103"/>
      <c r="OOZ4" s="103"/>
      <c r="OPA4" s="103"/>
      <c r="OPB4" s="103"/>
      <c r="OPC4" s="103"/>
      <c r="OPD4" s="103"/>
      <c r="OPE4" s="103"/>
      <c r="OPF4" s="103"/>
      <c r="OPG4" s="103"/>
      <c r="OPH4" s="103"/>
      <c r="OPI4" s="103"/>
      <c r="OPJ4" s="103"/>
      <c r="OPK4" s="103"/>
      <c r="OPL4" s="103"/>
      <c r="OPM4" s="103"/>
      <c r="OPN4" s="103"/>
      <c r="OPO4" s="103"/>
      <c r="OPP4" s="103"/>
      <c r="OPQ4" s="103"/>
      <c r="OPR4" s="103"/>
      <c r="OPS4" s="103"/>
      <c r="OPT4" s="103"/>
      <c r="OPU4" s="103"/>
      <c r="OPV4" s="103"/>
      <c r="OPW4" s="103"/>
      <c r="OPX4" s="103"/>
      <c r="OPY4" s="103"/>
      <c r="OPZ4" s="103"/>
      <c r="OQA4" s="103"/>
      <c r="OQB4" s="103"/>
      <c r="OQC4" s="103"/>
      <c r="OQD4" s="103"/>
      <c r="OQE4" s="103"/>
      <c r="OQF4" s="103"/>
      <c r="OQG4" s="103"/>
      <c r="OQH4" s="103"/>
      <c r="OQI4" s="103"/>
      <c r="OQJ4" s="103"/>
      <c r="OQK4" s="103"/>
      <c r="OQL4" s="103"/>
      <c r="OQM4" s="103"/>
      <c r="OQN4" s="103"/>
      <c r="OQO4" s="103"/>
      <c r="OQP4" s="103"/>
      <c r="OQQ4" s="103"/>
      <c r="OQR4" s="103"/>
      <c r="OQS4" s="103"/>
      <c r="OQT4" s="103"/>
      <c r="OQU4" s="103"/>
      <c r="OQV4" s="103"/>
      <c r="OQW4" s="103"/>
      <c r="OQX4" s="103"/>
      <c r="OQY4" s="103"/>
      <c r="OQZ4" s="103"/>
      <c r="ORA4" s="103"/>
      <c r="ORB4" s="103"/>
      <c r="ORC4" s="103"/>
      <c r="ORD4" s="103"/>
      <c r="ORE4" s="103"/>
      <c r="ORF4" s="103"/>
      <c r="ORG4" s="103"/>
      <c r="ORH4" s="103"/>
      <c r="ORI4" s="103"/>
      <c r="ORJ4" s="103"/>
      <c r="ORK4" s="103"/>
      <c r="ORL4" s="103"/>
      <c r="ORM4" s="103"/>
      <c r="ORN4" s="103"/>
      <c r="ORO4" s="103"/>
      <c r="ORP4" s="103"/>
      <c r="ORQ4" s="103"/>
      <c r="ORR4" s="103"/>
      <c r="ORS4" s="103"/>
      <c r="ORT4" s="103"/>
      <c r="ORU4" s="103"/>
      <c r="ORV4" s="103"/>
      <c r="ORW4" s="103"/>
      <c r="ORX4" s="103"/>
      <c r="ORY4" s="103"/>
      <c r="ORZ4" s="103"/>
      <c r="OSA4" s="103"/>
      <c r="OSB4" s="103"/>
      <c r="OSC4" s="103"/>
      <c r="OSD4" s="103"/>
      <c r="OSE4" s="103"/>
      <c r="OSF4" s="103"/>
      <c r="OSG4" s="103"/>
      <c r="OSH4" s="103"/>
      <c r="OSI4" s="103"/>
      <c r="OSJ4" s="103"/>
      <c r="OSK4" s="103"/>
      <c r="OSL4" s="103"/>
      <c r="OSM4" s="103"/>
      <c r="OSN4" s="103"/>
      <c r="OSO4" s="103"/>
      <c r="OSP4" s="103"/>
      <c r="OSQ4" s="103"/>
      <c r="OSR4" s="103"/>
      <c r="OSS4" s="103"/>
      <c r="OST4" s="103"/>
      <c r="OSU4" s="103"/>
      <c r="OSV4" s="103"/>
      <c r="OSW4" s="103"/>
      <c r="OSX4" s="103"/>
      <c r="OSY4" s="103"/>
      <c r="OSZ4" s="103"/>
      <c r="OTA4" s="103"/>
      <c r="OTB4" s="103"/>
      <c r="OTC4" s="103"/>
      <c r="OTD4" s="103"/>
      <c r="OTE4" s="103"/>
      <c r="OTF4" s="103"/>
      <c r="OTG4" s="103"/>
      <c r="OTH4" s="103"/>
      <c r="OTI4" s="103"/>
      <c r="OTJ4" s="103"/>
      <c r="OTK4" s="103"/>
      <c r="OTL4" s="103"/>
      <c r="OTM4" s="103"/>
      <c r="OTN4" s="103"/>
      <c r="OTO4" s="103"/>
      <c r="OTP4" s="103"/>
      <c r="OTQ4" s="103"/>
      <c r="OTR4" s="103"/>
      <c r="OTS4" s="103"/>
      <c r="OTT4" s="103"/>
      <c r="OTU4" s="103"/>
      <c r="OTV4" s="103"/>
      <c r="OTW4" s="103"/>
      <c r="OTX4" s="103"/>
      <c r="OTY4" s="103"/>
      <c r="OTZ4" s="103"/>
      <c r="OUA4" s="103"/>
      <c r="OUB4" s="103"/>
      <c r="OUC4" s="103"/>
      <c r="OUD4" s="103"/>
      <c r="OUE4" s="103"/>
      <c r="OUF4" s="103"/>
      <c r="OUG4" s="103"/>
      <c r="OUH4" s="103"/>
      <c r="OUI4" s="103"/>
      <c r="OUJ4" s="103"/>
      <c r="OUK4" s="103"/>
      <c r="OUL4" s="103"/>
      <c r="OUM4" s="103"/>
      <c r="OUN4" s="103"/>
      <c r="OUO4" s="103"/>
      <c r="OUP4" s="103"/>
      <c r="OUQ4" s="103"/>
      <c r="OUR4" s="103"/>
      <c r="OUS4" s="103"/>
      <c r="OUT4" s="103"/>
      <c r="OUU4" s="103"/>
      <c r="OUV4" s="103"/>
      <c r="OUW4" s="103"/>
      <c r="OUX4" s="103"/>
      <c r="OUY4" s="103"/>
      <c r="OUZ4" s="103"/>
      <c r="OVA4" s="103"/>
      <c r="OVB4" s="103"/>
      <c r="OVC4" s="103"/>
      <c r="OVD4" s="103"/>
      <c r="OVE4" s="103"/>
      <c r="OVF4" s="103"/>
      <c r="OVG4" s="103"/>
      <c r="OVH4" s="103"/>
      <c r="OVI4" s="103"/>
      <c r="OVJ4" s="103"/>
      <c r="OVK4" s="103"/>
      <c r="OVL4" s="103"/>
      <c r="OVM4" s="103"/>
      <c r="OVN4" s="103"/>
      <c r="OVO4" s="103"/>
      <c r="OVP4" s="103"/>
      <c r="OVQ4" s="103"/>
      <c r="OVR4" s="103"/>
      <c r="OVS4" s="103"/>
      <c r="OVT4" s="103"/>
      <c r="OVU4" s="103"/>
      <c r="OVV4" s="103"/>
      <c r="OVW4" s="103"/>
      <c r="OVX4" s="103"/>
      <c r="OVY4" s="103"/>
      <c r="OVZ4" s="103"/>
      <c r="OWA4" s="103"/>
      <c r="OWB4" s="103"/>
      <c r="OWC4" s="103"/>
      <c r="OWD4" s="103"/>
      <c r="OWE4" s="103"/>
      <c r="OWF4" s="103"/>
      <c r="OWG4" s="103"/>
      <c r="OWH4" s="103"/>
      <c r="OWI4" s="103"/>
      <c r="OWJ4" s="103"/>
      <c r="OWK4" s="103"/>
      <c r="OWL4" s="103"/>
      <c r="OWM4" s="103"/>
      <c r="OWN4" s="103"/>
      <c r="OWO4" s="103"/>
      <c r="OWP4" s="103"/>
      <c r="OWQ4" s="103"/>
      <c r="OWR4" s="103"/>
      <c r="OWS4" s="103"/>
      <c r="OWT4" s="103"/>
      <c r="OWU4" s="103"/>
      <c r="OWV4" s="103"/>
      <c r="OWW4" s="103"/>
      <c r="OWX4" s="103"/>
      <c r="OWY4" s="103"/>
      <c r="OWZ4" s="103"/>
      <c r="OXA4" s="103"/>
      <c r="OXB4" s="103"/>
      <c r="OXC4" s="103"/>
      <c r="OXD4" s="103"/>
      <c r="OXE4" s="103"/>
      <c r="OXF4" s="103"/>
      <c r="OXG4" s="103"/>
      <c r="OXH4" s="103"/>
      <c r="OXI4" s="103"/>
      <c r="OXJ4" s="103"/>
      <c r="OXK4" s="103"/>
      <c r="OXL4" s="103"/>
      <c r="OXM4" s="103"/>
      <c r="OXN4" s="103"/>
      <c r="OXO4" s="103"/>
      <c r="OXP4" s="103"/>
      <c r="OXQ4" s="103"/>
      <c r="OXR4" s="103"/>
      <c r="OXS4" s="103"/>
      <c r="OXT4" s="103"/>
      <c r="OXU4" s="103"/>
      <c r="OXV4" s="103"/>
      <c r="OXW4" s="103"/>
      <c r="OXX4" s="103"/>
      <c r="OXY4" s="103"/>
      <c r="OXZ4" s="103"/>
      <c r="OYA4" s="103"/>
      <c r="OYB4" s="103"/>
      <c r="OYC4" s="103"/>
      <c r="OYD4" s="103"/>
      <c r="OYE4" s="103"/>
      <c r="OYF4" s="103"/>
      <c r="OYG4" s="103"/>
      <c r="OYH4" s="103"/>
      <c r="OYI4" s="103"/>
      <c r="OYJ4" s="103"/>
      <c r="OYK4" s="103"/>
      <c r="OYL4" s="103"/>
      <c r="OYM4" s="103"/>
      <c r="OYN4" s="103"/>
      <c r="OYO4" s="103"/>
      <c r="OYP4" s="103"/>
      <c r="OYQ4" s="103"/>
      <c r="OYR4" s="103"/>
      <c r="OYS4" s="103"/>
      <c r="OYT4" s="103"/>
      <c r="OYU4" s="103"/>
      <c r="OYV4" s="103"/>
      <c r="OYW4" s="103"/>
      <c r="OYX4" s="103"/>
      <c r="OYY4" s="103"/>
      <c r="OYZ4" s="103"/>
      <c r="OZA4" s="103"/>
      <c r="OZB4" s="103"/>
      <c r="OZC4" s="103"/>
      <c r="OZD4" s="103"/>
      <c r="OZE4" s="103"/>
      <c r="OZF4" s="103"/>
      <c r="OZG4" s="103"/>
      <c r="OZH4" s="103"/>
      <c r="OZI4" s="103"/>
      <c r="OZJ4" s="103"/>
      <c r="OZK4" s="103"/>
      <c r="OZL4" s="103"/>
      <c r="OZM4" s="103"/>
      <c r="OZN4" s="103"/>
      <c r="OZO4" s="103"/>
      <c r="OZP4" s="103"/>
      <c r="OZQ4" s="103"/>
      <c r="OZR4" s="103"/>
      <c r="OZS4" s="103"/>
      <c r="OZT4" s="103"/>
      <c r="OZU4" s="103"/>
      <c r="OZV4" s="103"/>
      <c r="OZW4" s="103"/>
      <c r="OZX4" s="103"/>
      <c r="OZY4" s="103"/>
      <c r="OZZ4" s="103"/>
      <c r="PAA4" s="103"/>
      <c r="PAB4" s="103"/>
      <c r="PAC4" s="103"/>
      <c r="PAD4" s="103"/>
      <c r="PAE4" s="103"/>
      <c r="PAF4" s="103"/>
      <c r="PAG4" s="103"/>
      <c r="PAH4" s="103"/>
      <c r="PAI4" s="103"/>
      <c r="PAJ4" s="103"/>
      <c r="PAK4" s="103"/>
      <c r="PAL4" s="103"/>
      <c r="PAM4" s="103"/>
      <c r="PAN4" s="103"/>
      <c r="PAO4" s="103"/>
      <c r="PAP4" s="103"/>
      <c r="PAQ4" s="103"/>
      <c r="PAR4" s="103"/>
      <c r="PAS4" s="103"/>
      <c r="PAT4" s="103"/>
      <c r="PAU4" s="103"/>
      <c r="PAV4" s="103"/>
      <c r="PAW4" s="103"/>
      <c r="PAX4" s="103"/>
      <c r="PAY4" s="103"/>
      <c r="PAZ4" s="103"/>
      <c r="PBA4" s="103"/>
      <c r="PBB4" s="103"/>
      <c r="PBC4" s="103"/>
      <c r="PBD4" s="103"/>
      <c r="PBE4" s="103"/>
      <c r="PBF4" s="103"/>
      <c r="PBG4" s="103"/>
      <c r="PBH4" s="103"/>
      <c r="PBI4" s="103"/>
      <c r="PBJ4" s="103"/>
      <c r="PBK4" s="103"/>
      <c r="PBL4" s="103"/>
      <c r="PBM4" s="103"/>
      <c r="PBN4" s="103"/>
      <c r="PBO4" s="103"/>
      <c r="PBP4" s="103"/>
      <c r="PBQ4" s="103"/>
      <c r="PBR4" s="103"/>
      <c r="PBS4" s="103"/>
      <c r="PBT4" s="103"/>
      <c r="PBU4" s="103"/>
      <c r="PBV4" s="103"/>
      <c r="PBW4" s="103"/>
      <c r="PBX4" s="103"/>
      <c r="PBY4" s="103"/>
      <c r="PBZ4" s="103"/>
      <c r="PCA4" s="103"/>
      <c r="PCB4" s="103"/>
      <c r="PCC4" s="103"/>
      <c r="PCD4" s="103"/>
      <c r="PCE4" s="103"/>
      <c r="PCF4" s="103"/>
      <c r="PCG4" s="103"/>
      <c r="PCH4" s="103"/>
      <c r="PCI4" s="103"/>
      <c r="PCJ4" s="103"/>
      <c r="PCK4" s="103"/>
      <c r="PCL4" s="103"/>
      <c r="PCM4" s="103"/>
      <c r="PCN4" s="103"/>
      <c r="PCO4" s="103"/>
      <c r="PCP4" s="103"/>
      <c r="PCQ4" s="103"/>
      <c r="PCR4" s="103"/>
      <c r="PCS4" s="103"/>
      <c r="PCT4" s="103"/>
      <c r="PCU4" s="103"/>
      <c r="PCV4" s="103"/>
      <c r="PCW4" s="103"/>
      <c r="PCX4" s="103"/>
      <c r="PCY4" s="103"/>
      <c r="PCZ4" s="103"/>
      <c r="PDA4" s="103"/>
      <c r="PDB4" s="103"/>
      <c r="PDC4" s="103"/>
      <c r="PDD4" s="103"/>
      <c r="PDE4" s="103"/>
      <c r="PDF4" s="103"/>
      <c r="PDG4" s="103"/>
      <c r="PDH4" s="103"/>
      <c r="PDI4" s="103"/>
      <c r="PDJ4" s="103"/>
      <c r="PDK4" s="103"/>
      <c r="PDL4" s="103"/>
      <c r="PDM4" s="103"/>
      <c r="PDN4" s="103"/>
      <c r="PDO4" s="103"/>
      <c r="PDP4" s="103"/>
      <c r="PDQ4" s="103"/>
      <c r="PDR4" s="103"/>
      <c r="PDS4" s="103"/>
      <c r="PDT4" s="103"/>
      <c r="PDU4" s="103"/>
      <c r="PDV4" s="103"/>
      <c r="PDW4" s="103"/>
      <c r="PDX4" s="103"/>
      <c r="PDY4" s="103"/>
      <c r="PDZ4" s="103"/>
      <c r="PEA4" s="103"/>
      <c r="PEB4" s="103"/>
      <c r="PEC4" s="103"/>
      <c r="PED4" s="103"/>
      <c r="PEE4" s="103"/>
      <c r="PEF4" s="103"/>
      <c r="PEG4" s="103"/>
      <c r="PEH4" s="103"/>
      <c r="PEI4" s="103"/>
      <c r="PEJ4" s="103"/>
      <c r="PEK4" s="103"/>
      <c r="PEL4" s="103"/>
      <c r="PEM4" s="103"/>
      <c r="PEN4" s="103"/>
      <c r="PEO4" s="103"/>
      <c r="PEP4" s="103"/>
      <c r="PEQ4" s="103"/>
      <c r="PER4" s="103"/>
      <c r="PES4" s="103"/>
      <c r="PET4" s="103"/>
      <c r="PEU4" s="103"/>
      <c r="PEV4" s="103"/>
      <c r="PEW4" s="103"/>
      <c r="PEX4" s="103"/>
      <c r="PEY4" s="103"/>
      <c r="PEZ4" s="103"/>
      <c r="PFA4" s="103"/>
      <c r="PFB4" s="103"/>
      <c r="PFC4" s="103"/>
      <c r="PFD4" s="103"/>
      <c r="PFE4" s="103"/>
      <c r="PFF4" s="103"/>
      <c r="PFG4" s="103"/>
      <c r="PFH4" s="103"/>
      <c r="PFI4" s="103"/>
      <c r="PFJ4" s="103"/>
      <c r="PFK4" s="103"/>
      <c r="PFL4" s="103"/>
      <c r="PFM4" s="103"/>
      <c r="PFN4" s="103"/>
      <c r="PFO4" s="103"/>
      <c r="PFP4" s="103"/>
      <c r="PFQ4" s="103"/>
      <c r="PFR4" s="103"/>
      <c r="PFS4" s="103"/>
      <c r="PFT4" s="103"/>
      <c r="PFU4" s="103"/>
      <c r="PFV4" s="103"/>
      <c r="PFW4" s="103"/>
      <c r="PFX4" s="103"/>
      <c r="PFY4" s="103"/>
      <c r="PFZ4" s="103"/>
      <c r="PGA4" s="103"/>
      <c r="PGB4" s="103"/>
      <c r="PGC4" s="103"/>
      <c r="PGD4" s="103"/>
      <c r="PGE4" s="103"/>
      <c r="PGF4" s="103"/>
      <c r="PGG4" s="103"/>
      <c r="PGH4" s="103"/>
      <c r="PGI4" s="103"/>
      <c r="PGJ4" s="103"/>
      <c r="PGK4" s="103"/>
      <c r="PGL4" s="103"/>
      <c r="PGM4" s="103"/>
      <c r="PGN4" s="103"/>
      <c r="PGO4" s="103"/>
      <c r="PGP4" s="103"/>
      <c r="PGQ4" s="103"/>
      <c r="PGR4" s="103"/>
      <c r="PGS4" s="103"/>
      <c r="PGT4" s="103"/>
      <c r="PGU4" s="103"/>
      <c r="PGV4" s="103"/>
      <c r="PGW4" s="103"/>
      <c r="PGX4" s="103"/>
      <c r="PGY4" s="103"/>
      <c r="PGZ4" s="103"/>
      <c r="PHA4" s="103"/>
      <c r="PHB4" s="103"/>
      <c r="PHC4" s="103"/>
      <c r="PHD4" s="103"/>
      <c r="PHE4" s="103"/>
      <c r="PHF4" s="103"/>
      <c r="PHG4" s="103"/>
      <c r="PHH4" s="103"/>
      <c r="PHI4" s="103"/>
      <c r="PHJ4" s="103"/>
      <c r="PHK4" s="103"/>
      <c r="PHL4" s="103"/>
      <c r="PHM4" s="103"/>
      <c r="PHN4" s="103"/>
      <c r="PHO4" s="103"/>
      <c r="PHP4" s="103"/>
      <c r="PHQ4" s="103"/>
      <c r="PHR4" s="103"/>
      <c r="PHS4" s="103"/>
      <c r="PHT4" s="103"/>
      <c r="PHU4" s="103"/>
      <c r="PHV4" s="103"/>
      <c r="PHW4" s="103"/>
      <c r="PHX4" s="103"/>
      <c r="PHY4" s="103"/>
      <c r="PHZ4" s="103"/>
      <c r="PIA4" s="103"/>
      <c r="PIB4" s="103"/>
      <c r="PIC4" s="103"/>
      <c r="PID4" s="103"/>
      <c r="PIE4" s="103"/>
      <c r="PIF4" s="103"/>
      <c r="PIG4" s="103"/>
      <c r="PIH4" s="103"/>
      <c r="PII4" s="103"/>
      <c r="PIJ4" s="103"/>
      <c r="PIK4" s="103"/>
      <c r="PIL4" s="103"/>
      <c r="PIM4" s="103"/>
      <c r="PIN4" s="103"/>
      <c r="PIO4" s="103"/>
      <c r="PIP4" s="103"/>
      <c r="PIQ4" s="103"/>
      <c r="PIR4" s="103"/>
      <c r="PIS4" s="103"/>
      <c r="PIT4" s="103"/>
      <c r="PIU4" s="103"/>
      <c r="PIV4" s="103"/>
      <c r="PIW4" s="103"/>
      <c r="PIX4" s="103"/>
      <c r="PIY4" s="103"/>
      <c r="PIZ4" s="103"/>
      <c r="PJA4" s="103"/>
      <c r="PJB4" s="103"/>
      <c r="PJC4" s="103"/>
      <c r="PJD4" s="103"/>
      <c r="PJE4" s="103"/>
      <c r="PJF4" s="103"/>
      <c r="PJG4" s="103"/>
      <c r="PJH4" s="103"/>
      <c r="PJI4" s="103"/>
      <c r="PJJ4" s="103"/>
      <c r="PJK4" s="103"/>
      <c r="PJL4" s="103"/>
      <c r="PJM4" s="103"/>
      <c r="PJN4" s="103"/>
      <c r="PJO4" s="103"/>
      <c r="PJP4" s="103"/>
      <c r="PJQ4" s="103"/>
      <c r="PJR4" s="103"/>
      <c r="PJS4" s="103"/>
      <c r="PJT4" s="103"/>
      <c r="PJU4" s="103"/>
      <c r="PJV4" s="103"/>
      <c r="PJW4" s="103"/>
      <c r="PJX4" s="103"/>
      <c r="PJY4" s="103"/>
      <c r="PJZ4" s="103"/>
      <c r="PKA4" s="103"/>
      <c r="PKB4" s="103"/>
      <c r="PKC4" s="103"/>
      <c r="PKD4" s="103"/>
      <c r="PKE4" s="103"/>
      <c r="PKF4" s="103"/>
      <c r="PKG4" s="103"/>
      <c r="PKH4" s="103"/>
      <c r="PKI4" s="103"/>
      <c r="PKJ4" s="103"/>
      <c r="PKK4" s="103"/>
      <c r="PKL4" s="103"/>
      <c r="PKM4" s="103"/>
      <c r="PKN4" s="103"/>
      <c r="PKO4" s="103"/>
      <c r="PKP4" s="103"/>
      <c r="PKQ4" s="103"/>
      <c r="PKR4" s="103"/>
      <c r="PKS4" s="103"/>
      <c r="PKT4" s="103"/>
      <c r="PKU4" s="103"/>
      <c r="PKV4" s="103"/>
      <c r="PKW4" s="103"/>
      <c r="PKX4" s="103"/>
      <c r="PKY4" s="103"/>
      <c r="PKZ4" s="103"/>
      <c r="PLA4" s="103"/>
      <c r="PLB4" s="103"/>
      <c r="PLC4" s="103"/>
      <c r="PLD4" s="103"/>
      <c r="PLE4" s="103"/>
      <c r="PLF4" s="103"/>
      <c r="PLG4" s="103"/>
      <c r="PLH4" s="103"/>
      <c r="PLI4" s="103"/>
      <c r="PLJ4" s="103"/>
      <c r="PLK4" s="103"/>
      <c r="PLL4" s="103"/>
      <c r="PLM4" s="103"/>
      <c r="PLN4" s="103"/>
      <c r="PLO4" s="103"/>
      <c r="PLP4" s="103"/>
      <c r="PLQ4" s="103"/>
      <c r="PLR4" s="103"/>
      <c r="PLS4" s="103"/>
      <c r="PLT4" s="103"/>
      <c r="PLU4" s="103"/>
      <c r="PLV4" s="103"/>
      <c r="PLW4" s="103"/>
      <c r="PLX4" s="103"/>
      <c r="PLY4" s="103"/>
      <c r="PLZ4" s="103"/>
      <c r="PMA4" s="103"/>
      <c r="PMB4" s="103"/>
      <c r="PMC4" s="103"/>
      <c r="PMD4" s="103"/>
      <c r="PME4" s="103"/>
      <c r="PMF4" s="103"/>
      <c r="PMG4" s="103"/>
      <c r="PMH4" s="103"/>
      <c r="PMI4" s="103"/>
      <c r="PMJ4" s="103"/>
      <c r="PMK4" s="103"/>
      <c r="PML4" s="103"/>
      <c r="PMM4" s="103"/>
      <c r="PMN4" s="103"/>
      <c r="PMO4" s="103"/>
      <c r="PMP4" s="103"/>
      <c r="PMQ4" s="103"/>
      <c r="PMR4" s="103"/>
      <c r="PMS4" s="103"/>
      <c r="PMT4" s="103"/>
      <c r="PMU4" s="103"/>
      <c r="PMV4" s="103"/>
      <c r="PMW4" s="103"/>
      <c r="PMX4" s="103"/>
      <c r="PMY4" s="103"/>
      <c r="PMZ4" s="103"/>
      <c r="PNA4" s="103"/>
      <c r="PNB4" s="103"/>
      <c r="PNC4" s="103"/>
      <c r="PND4" s="103"/>
      <c r="PNE4" s="103"/>
      <c r="PNF4" s="103"/>
      <c r="PNG4" s="103"/>
      <c r="PNH4" s="103"/>
      <c r="PNI4" s="103"/>
      <c r="PNJ4" s="103"/>
      <c r="PNK4" s="103"/>
      <c r="PNL4" s="103"/>
      <c r="PNM4" s="103"/>
      <c r="PNN4" s="103"/>
      <c r="PNO4" s="103"/>
      <c r="PNP4" s="103"/>
      <c r="PNQ4" s="103"/>
      <c r="PNR4" s="103"/>
      <c r="PNS4" s="103"/>
      <c r="PNT4" s="103"/>
      <c r="PNU4" s="103"/>
      <c r="PNV4" s="103"/>
      <c r="PNW4" s="103"/>
      <c r="PNX4" s="103"/>
      <c r="PNY4" s="103"/>
      <c r="PNZ4" s="103"/>
      <c r="POA4" s="103"/>
      <c r="POB4" s="103"/>
      <c r="POC4" s="103"/>
      <c r="POD4" s="103"/>
      <c r="POE4" s="103"/>
      <c r="POF4" s="103"/>
      <c r="POG4" s="103"/>
      <c r="POH4" s="103"/>
      <c r="POI4" s="103"/>
      <c r="POJ4" s="103"/>
      <c r="POK4" s="103"/>
      <c r="POL4" s="103"/>
      <c r="POM4" s="103"/>
      <c r="PON4" s="103"/>
      <c r="POO4" s="103"/>
      <c r="POP4" s="103"/>
      <c r="POQ4" s="103"/>
      <c r="POR4" s="103"/>
      <c r="POS4" s="103"/>
      <c r="POT4" s="103"/>
      <c r="POU4" s="103"/>
      <c r="POV4" s="103"/>
      <c r="POW4" s="103"/>
      <c r="POX4" s="103"/>
      <c r="POY4" s="103"/>
      <c r="POZ4" s="103"/>
      <c r="PPA4" s="103"/>
      <c r="PPB4" s="103"/>
      <c r="PPC4" s="103"/>
      <c r="PPD4" s="103"/>
      <c r="PPE4" s="103"/>
      <c r="PPF4" s="103"/>
      <c r="PPG4" s="103"/>
      <c r="PPH4" s="103"/>
      <c r="PPI4" s="103"/>
      <c r="PPJ4" s="103"/>
      <c r="PPK4" s="103"/>
      <c r="PPL4" s="103"/>
      <c r="PPM4" s="103"/>
      <c r="PPN4" s="103"/>
      <c r="PPO4" s="103"/>
      <c r="PPP4" s="103"/>
      <c r="PPQ4" s="103"/>
      <c r="PPR4" s="103"/>
      <c r="PPS4" s="103"/>
      <c r="PPT4" s="103"/>
      <c r="PPU4" s="103"/>
      <c r="PPV4" s="103"/>
      <c r="PPW4" s="103"/>
      <c r="PPX4" s="103"/>
      <c r="PPY4" s="103"/>
      <c r="PPZ4" s="103"/>
      <c r="PQA4" s="103"/>
      <c r="PQB4" s="103"/>
      <c r="PQC4" s="103"/>
      <c r="PQD4" s="103"/>
      <c r="PQE4" s="103"/>
      <c r="PQF4" s="103"/>
      <c r="PQG4" s="103"/>
      <c r="PQH4" s="103"/>
      <c r="PQI4" s="103"/>
      <c r="PQJ4" s="103"/>
      <c r="PQK4" s="103"/>
      <c r="PQL4" s="103"/>
      <c r="PQM4" s="103"/>
      <c r="PQN4" s="103"/>
      <c r="PQO4" s="103"/>
      <c r="PQP4" s="103"/>
      <c r="PQQ4" s="103"/>
      <c r="PQR4" s="103"/>
      <c r="PQS4" s="103"/>
      <c r="PQT4" s="103"/>
      <c r="PQU4" s="103"/>
      <c r="PQV4" s="103"/>
      <c r="PQW4" s="103"/>
      <c r="PQX4" s="103"/>
      <c r="PQY4" s="103"/>
      <c r="PQZ4" s="103"/>
      <c r="PRA4" s="103"/>
      <c r="PRB4" s="103"/>
      <c r="PRC4" s="103"/>
      <c r="PRD4" s="103"/>
      <c r="PRE4" s="103"/>
      <c r="PRF4" s="103"/>
      <c r="PRG4" s="103"/>
      <c r="PRH4" s="103"/>
      <c r="PRI4" s="103"/>
      <c r="PRJ4" s="103"/>
      <c r="PRK4" s="103"/>
      <c r="PRL4" s="103"/>
      <c r="PRM4" s="103"/>
      <c r="PRN4" s="103"/>
      <c r="PRO4" s="103"/>
      <c r="PRP4" s="103"/>
      <c r="PRQ4" s="103"/>
      <c r="PRR4" s="103"/>
      <c r="PRS4" s="103"/>
      <c r="PRT4" s="103"/>
      <c r="PRU4" s="103"/>
      <c r="PRV4" s="103"/>
      <c r="PRW4" s="103"/>
      <c r="PRX4" s="103"/>
      <c r="PRY4" s="103"/>
      <c r="PRZ4" s="103"/>
      <c r="PSA4" s="103"/>
      <c r="PSB4" s="103"/>
      <c r="PSC4" s="103"/>
      <c r="PSD4" s="103"/>
      <c r="PSE4" s="103"/>
      <c r="PSF4" s="103"/>
      <c r="PSG4" s="103"/>
      <c r="PSH4" s="103"/>
      <c r="PSI4" s="103"/>
      <c r="PSJ4" s="103"/>
      <c r="PSK4" s="103"/>
      <c r="PSL4" s="103"/>
      <c r="PSM4" s="103"/>
      <c r="PSN4" s="103"/>
      <c r="PSO4" s="103"/>
      <c r="PSP4" s="103"/>
      <c r="PSQ4" s="103"/>
      <c r="PSR4" s="103"/>
      <c r="PSS4" s="103"/>
      <c r="PST4" s="103"/>
      <c r="PSU4" s="103"/>
      <c r="PSV4" s="103"/>
      <c r="PSW4" s="103"/>
      <c r="PSX4" s="103"/>
      <c r="PSY4" s="103"/>
      <c r="PSZ4" s="103"/>
      <c r="PTA4" s="103"/>
      <c r="PTB4" s="103"/>
      <c r="PTC4" s="103"/>
      <c r="PTD4" s="103"/>
      <c r="PTE4" s="103"/>
      <c r="PTF4" s="103"/>
      <c r="PTG4" s="103"/>
      <c r="PTH4" s="103"/>
      <c r="PTI4" s="103"/>
      <c r="PTJ4" s="103"/>
      <c r="PTK4" s="103"/>
      <c r="PTL4" s="103"/>
      <c r="PTM4" s="103"/>
      <c r="PTN4" s="103"/>
      <c r="PTO4" s="103"/>
      <c r="PTP4" s="103"/>
      <c r="PTQ4" s="103"/>
      <c r="PTR4" s="103"/>
      <c r="PTS4" s="103"/>
      <c r="PTT4" s="103"/>
      <c r="PTU4" s="103"/>
      <c r="PTV4" s="103"/>
      <c r="PTW4" s="103"/>
      <c r="PTX4" s="103"/>
      <c r="PTY4" s="103"/>
      <c r="PTZ4" s="103"/>
      <c r="PUA4" s="103"/>
      <c r="PUB4" s="103"/>
      <c r="PUC4" s="103"/>
      <c r="PUD4" s="103"/>
      <c r="PUE4" s="103"/>
      <c r="PUF4" s="103"/>
      <c r="PUG4" s="103"/>
      <c r="PUH4" s="103"/>
      <c r="PUI4" s="103"/>
      <c r="PUJ4" s="103"/>
      <c r="PUK4" s="103"/>
      <c r="PUL4" s="103"/>
      <c r="PUM4" s="103"/>
      <c r="PUN4" s="103"/>
      <c r="PUO4" s="103"/>
      <c r="PUP4" s="103"/>
      <c r="PUQ4" s="103"/>
      <c r="PUR4" s="103"/>
      <c r="PUS4" s="103"/>
      <c r="PUT4" s="103"/>
      <c r="PUU4" s="103"/>
      <c r="PUV4" s="103"/>
      <c r="PUW4" s="103"/>
      <c r="PUX4" s="103"/>
      <c r="PUY4" s="103"/>
      <c r="PUZ4" s="103"/>
      <c r="PVA4" s="103"/>
      <c r="PVB4" s="103"/>
      <c r="PVC4" s="103"/>
      <c r="PVD4" s="103"/>
      <c r="PVE4" s="103"/>
      <c r="PVF4" s="103"/>
      <c r="PVG4" s="103"/>
      <c r="PVH4" s="103"/>
      <c r="PVI4" s="103"/>
      <c r="PVJ4" s="103"/>
      <c r="PVK4" s="103"/>
      <c r="PVL4" s="103"/>
      <c r="PVM4" s="103"/>
      <c r="PVN4" s="103"/>
      <c r="PVO4" s="103"/>
      <c r="PVP4" s="103"/>
      <c r="PVQ4" s="103"/>
      <c r="PVR4" s="103"/>
      <c r="PVS4" s="103"/>
      <c r="PVT4" s="103"/>
      <c r="PVU4" s="103"/>
      <c r="PVV4" s="103"/>
      <c r="PVW4" s="103"/>
      <c r="PVX4" s="103"/>
      <c r="PVY4" s="103"/>
      <c r="PVZ4" s="103"/>
      <c r="PWA4" s="103"/>
      <c r="PWB4" s="103"/>
      <c r="PWC4" s="103"/>
      <c r="PWD4" s="103"/>
      <c r="PWE4" s="103"/>
      <c r="PWF4" s="103"/>
      <c r="PWG4" s="103"/>
      <c r="PWH4" s="103"/>
      <c r="PWI4" s="103"/>
      <c r="PWJ4" s="103"/>
      <c r="PWK4" s="103"/>
      <c r="PWL4" s="103"/>
      <c r="PWM4" s="103"/>
      <c r="PWN4" s="103"/>
      <c r="PWO4" s="103"/>
      <c r="PWP4" s="103"/>
      <c r="PWQ4" s="103"/>
      <c r="PWR4" s="103"/>
      <c r="PWS4" s="103"/>
      <c r="PWT4" s="103"/>
      <c r="PWU4" s="103"/>
      <c r="PWV4" s="103"/>
      <c r="PWW4" s="103"/>
      <c r="PWX4" s="103"/>
      <c r="PWY4" s="103"/>
      <c r="PWZ4" s="103"/>
      <c r="PXA4" s="103"/>
      <c r="PXB4" s="103"/>
      <c r="PXC4" s="103"/>
      <c r="PXD4" s="103"/>
      <c r="PXE4" s="103"/>
      <c r="PXF4" s="103"/>
      <c r="PXG4" s="103"/>
      <c r="PXH4" s="103"/>
      <c r="PXI4" s="103"/>
      <c r="PXJ4" s="103"/>
      <c r="PXK4" s="103"/>
      <c r="PXL4" s="103"/>
      <c r="PXM4" s="103"/>
      <c r="PXN4" s="103"/>
      <c r="PXO4" s="103"/>
      <c r="PXP4" s="103"/>
      <c r="PXQ4" s="103"/>
      <c r="PXR4" s="103"/>
      <c r="PXS4" s="103"/>
      <c r="PXT4" s="103"/>
      <c r="PXU4" s="103"/>
      <c r="PXV4" s="103"/>
      <c r="PXW4" s="103"/>
      <c r="PXX4" s="103"/>
      <c r="PXY4" s="103"/>
      <c r="PXZ4" s="103"/>
      <c r="PYA4" s="103"/>
      <c r="PYB4" s="103"/>
      <c r="PYC4" s="103"/>
      <c r="PYD4" s="103"/>
      <c r="PYE4" s="103"/>
      <c r="PYF4" s="103"/>
      <c r="PYG4" s="103"/>
      <c r="PYH4" s="103"/>
      <c r="PYI4" s="103"/>
      <c r="PYJ4" s="103"/>
      <c r="PYK4" s="103"/>
      <c r="PYL4" s="103"/>
      <c r="PYM4" s="103"/>
      <c r="PYN4" s="103"/>
      <c r="PYO4" s="103"/>
      <c r="PYP4" s="103"/>
      <c r="PYQ4" s="103"/>
      <c r="PYR4" s="103"/>
      <c r="PYS4" s="103"/>
      <c r="PYT4" s="103"/>
      <c r="PYU4" s="103"/>
      <c r="PYV4" s="103"/>
      <c r="PYW4" s="103"/>
      <c r="PYX4" s="103"/>
      <c r="PYY4" s="103"/>
      <c r="PYZ4" s="103"/>
      <c r="PZA4" s="103"/>
      <c r="PZB4" s="103"/>
      <c r="PZC4" s="103"/>
      <c r="PZD4" s="103"/>
      <c r="PZE4" s="103"/>
      <c r="PZF4" s="103"/>
      <c r="PZG4" s="103"/>
      <c r="PZH4" s="103"/>
      <c r="PZI4" s="103"/>
      <c r="PZJ4" s="103"/>
      <c r="PZK4" s="103"/>
      <c r="PZL4" s="103"/>
      <c r="PZM4" s="103"/>
      <c r="PZN4" s="103"/>
      <c r="PZO4" s="103"/>
      <c r="PZP4" s="103"/>
      <c r="PZQ4" s="103"/>
      <c r="PZR4" s="103"/>
      <c r="PZS4" s="103"/>
      <c r="PZT4" s="103"/>
      <c r="PZU4" s="103"/>
      <c r="PZV4" s="103"/>
      <c r="PZW4" s="103"/>
      <c r="PZX4" s="103"/>
      <c r="PZY4" s="103"/>
      <c r="PZZ4" s="103"/>
      <c r="QAA4" s="103"/>
      <c r="QAB4" s="103"/>
      <c r="QAC4" s="103"/>
      <c r="QAD4" s="103"/>
      <c r="QAE4" s="103"/>
      <c r="QAF4" s="103"/>
      <c r="QAG4" s="103"/>
      <c r="QAH4" s="103"/>
      <c r="QAI4" s="103"/>
      <c r="QAJ4" s="103"/>
      <c r="QAK4" s="103"/>
      <c r="QAL4" s="103"/>
      <c r="QAM4" s="103"/>
      <c r="QAN4" s="103"/>
      <c r="QAO4" s="103"/>
      <c r="QAP4" s="103"/>
      <c r="QAQ4" s="103"/>
      <c r="QAR4" s="103"/>
      <c r="QAS4" s="103"/>
      <c r="QAT4" s="103"/>
      <c r="QAU4" s="103"/>
      <c r="QAV4" s="103"/>
      <c r="QAW4" s="103"/>
      <c r="QAX4" s="103"/>
      <c r="QAY4" s="103"/>
      <c r="QAZ4" s="103"/>
      <c r="QBA4" s="103"/>
      <c r="QBB4" s="103"/>
      <c r="QBC4" s="103"/>
      <c r="QBD4" s="103"/>
      <c r="QBE4" s="103"/>
      <c r="QBF4" s="103"/>
      <c r="QBG4" s="103"/>
      <c r="QBH4" s="103"/>
      <c r="QBI4" s="103"/>
      <c r="QBJ4" s="103"/>
      <c r="QBK4" s="103"/>
      <c r="QBL4" s="103"/>
      <c r="QBM4" s="103"/>
      <c r="QBN4" s="103"/>
      <c r="QBO4" s="103"/>
      <c r="QBP4" s="103"/>
      <c r="QBQ4" s="103"/>
      <c r="QBR4" s="103"/>
      <c r="QBS4" s="103"/>
      <c r="QBT4" s="103"/>
      <c r="QBU4" s="103"/>
      <c r="QBV4" s="103"/>
      <c r="QBW4" s="103"/>
      <c r="QBX4" s="103"/>
      <c r="QBY4" s="103"/>
      <c r="QBZ4" s="103"/>
      <c r="QCA4" s="103"/>
      <c r="QCB4" s="103"/>
      <c r="QCC4" s="103"/>
      <c r="QCD4" s="103"/>
      <c r="QCE4" s="103"/>
      <c r="QCF4" s="103"/>
      <c r="QCG4" s="103"/>
      <c r="QCH4" s="103"/>
      <c r="QCI4" s="103"/>
      <c r="QCJ4" s="103"/>
      <c r="QCK4" s="103"/>
      <c r="QCL4" s="103"/>
      <c r="QCM4" s="103"/>
      <c r="QCN4" s="103"/>
      <c r="QCO4" s="103"/>
      <c r="QCP4" s="103"/>
      <c r="QCQ4" s="103"/>
      <c r="QCR4" s="103"/>
      <c r="QCS4" s="103"/>
      <c r="QCT4" s="103"/>
      <c r="QCU4" s="103"/>
      <c r="QCV4" s="103"/>
      <c r="QCW4" s="103"/>
      <c r="QCX4" s="103"/>
      <c r="QCY4" s="103"/>
      <c r="QCZ4" s="103"/>
      <c r="QDA4" s="103"/>
      <c r="QDB4" s="103"/>
      <c r="QDC4" s="103"/>
      <c r="QDD4" s="103"/>
      <c r="QDE4" s="103"/>
      <c r="QDF4" s="103"/>
      <c r="QDG4" s="103"/>
      <c r="QDH4" s="103"/>
      <c r="QDI4" s="103"/>
      <c r="QDJ4" s="103"/>
      <c r="QDK4" s="103"/>
      <c r="QDL4" s="103"/>
      <c r="QDM4" s="103"/>
      <c r="QDN4" s="103"/>
      <c r="QDO4" s="103"/>
      <c r="QDP4" s="103"/>
      <c r="QDQ4" s="103"/>
      <c r="QDR4" s="103"/>
      <c r="QDS4" s="103"/>
      <c r="QDT4" s="103"/>
      <c r="QDU4" s="103"/>
      <c r="QDV4" s="103"/>
      <c r="QDW4" s="103"/>
      <c r="QDX4" s="103"/>
      <c r="QDY4" s="103"/>
      <c r="QDZ4" s="103"/>
      <c r="QEA4" s="103"/>
      <c r="QEB4" s="103"/>
      <c r="QEC4" s="103"/>
      <c r="QED4" s="103"/>
      <c r="QEE4" s="103"/>
      <c r="QEF4" s="103"/>
      <c r="QEG4" s="103"/>
      <c r="QEH4" s="103"/>
      <c r="QEI4" s="103"/>
      <c r="QEJ4" s="103"/>
      <c r="QEK4" s="103"/>
      <c r="QEL4" s="103"/>
      <c r="QEM4" s="103"/>
      <c r="QEN4" s="103"/>
      <c r="QEO4" s="103"/>
      <c r="QEP4" s="103"/>
      <c r="QEQ4" s="103"/>
      <c r="QER4" s="103"/>
      <c r="QES4" s="103"/>
      <c r="QET4" s="103"/>
      <c r="QEU4" s="103"/>
      <c r="QEV4" s="103"/>
      <c r="QEW4" s="103"/>
      <c r="QEX4" s="103"/>
      <c r="QEY4" s="103"/>
      <c r="QEZ4" s="103"/>
      <c r="QFA4" s="103"/>
      <c r="QFB4" s="103"/>
      <c r="QFC4" s="103"/>
      <c r="QFD4" s="103"/>
      <c r="QFE4" s="103"/>
      <c r="QFF4" s="103"/>
      <c r="QFG4" s="103"/>
      <c r="QFH4" s="103"/>
      <c r="QFI4" s="103"/>
      <c r="QFJ4" s="103"/>
      <c r="QFK4" s="103"/>
      <c r="QFL4" s="103"/>
      <c r="QFM4" s="103"/>
      <c r="QFN4" s="103"/>
      <c r="QFO4" s="103"/>
      <c r="QFP4" s="103"/>
      <c r="QFQ4" s="103"/>
      <c r="QFR4" s="103"/>
      <c r="QFS4" s="103"/>
      <c r="QFT4" s="103"/>
      <c r="QFU4" s="103"/>
      <c r="QFV4" s="103"/>
      <c r="QFW4" s="103"/>
      <c r="QFX4" s="103"/>
      <c r="QFY4" s="103"/>
      <c r="QFZ4" s="103"/>
      <c r="QGA4" s="103"/>
      <c r="QGB4" s="103"/>
      <c r="QGC4" s="103"/>
      <c r="QGD4" s="103"/>
      <c r="QGE4" s="103"/>
      <c r="QGF4" s="103"/>
      <c r="QGG4" s="103"/>
      <c r="QGH4" s="103"/>
      <c r="QGI4" s="103"/>
      <c r="QGJ4" s="103"/>
      <c r="QGK4" s="103"/>
      <c r="QGL4" s="103"/>
      <c r="QGM4" s="103"/>
      <c r="QGN4" s="103"/>
      <c r="QGO4" s="103"/>
      <c r="QGP4" s="103"/>
      <c r="QGQ4" s="103"/>
      <c r="QGR4" s="103"/>
      <c r="QGS4" s="103"/>
      <c r="QGT4" s="103"/>
      <c r="QGU4" s="103"/>
      <c r="QGV4" s="103"/>
      <c r="QGW4" s="103"/>
      <c r="QGX4" s="103"/>
      <c r="QGY4" s="103"/>
      <c r="QGZ4" s="103"/>
      <c r="QHA4" s="103"/>
      <c r="QHB4" s="103"/>
      <c r="QHC4" s="103"/>
      <c r="QHD4" s="103"/>
      <c r="QHE4" s="103"/>
      <c r="QHF4" s="103"/>
      <c r="QHG4" s="103"/>
      <c r="QHH4" s="103"/>
      <c r="QHI4" s="103"/>
      <c r="QHJ4" s="103"/>
      <c r="QHK4" s="103"/>
      <c r="QHL4" s="103"/>
      <c r="QHM4" s="103"/>
      <c r="QHN4" s="103"/>
      <c r="QHO4" s="103"/>
      <c r="QHP4" s="103"/>
      <c r="QHQ4" s="103"/>
      <c r="QHR4" s="103"/>
      <c r="QHS4" s="103"/>
      <c r="QHT4" s="103"/>
      <c r="QHU4" s="103"/>
      <c r="QHV4" s="103"/>
      <c r="QHW4" s="103"/>
      <c r="QHX4" s="103"/>
      <c r="QHY4" s="103"/>
      <c r="QHZ4" s="103"/>
      <c r="QIA4" s="103"/>
      <c r="QIB4" s="103"/>
      <c r="QIC4" s="103"/>
      <c r="QID4" s="103"/>
      <c r="QIE4" s="103"/>
      <c r="QIF4" s="103"/>
      <c r="QIG4" s="103"/>
      <c r="QIH4" s="103"/>
      <c r="QII4" s="103"/>
      <c r="QIJ4" s="103"/>
      <c r="QIK4" s="103"/>
      <c r="QIL4" s="103"/>
      <c r="QIM4" s="103"/>
      <c r="QIN4" s="103"/>
      <c r="QIO4" s="103"/>
      <c r="QIP4" s="103"/>
      <c r="QIQ4" s="103"/>
      <c r="QIR4" s="103"/>
      <c r="QIS4" s="103"/>
      <c r="QIT4" s="103"/>
      <c r="QIU4" s="103"/>
      <c r="QIV4" s="103"/>
      <c r="QIW4" s="103"/>
      <c r="QIX4" s="103"/>
      <c r="QIY4" s="103"/>
      <c r="QIZ4" s="103"/>
      <c r="QJA4" s="103"/>
      <c r="QJB4" s="103"/>
      <c r="QJC4" s="103"/>
      <c r="QJD4" s="103"/>
      <c r="QJE4" s="103"/>
      <c r="QJF4" s="103"/>
      <c r="QJG4" s="103"/>
      <c r="QJH4" s="103"/>
      <c r="QJI4" s="103"/>
      <c r="QJJ4" s="103"/>
      <c r="QJK4" s="103"/>
      <c r="QJL4" s="103"/>
      <c r="QJM4" s="103"/>
      <c r="QJN4" s="103"/>
      <c r="QJO4" s="103"/>
      <c r="QJP4" s="103"/>
      <c r="QJQ4" s="103"/>
      <c r="QJR4" s="103"/>
      <c r="QJS4" s="103"/>
      <c r="QJT4" s="103"/>
      <c r="QJU4" s="103"/>
      <c r="QJV4" s="103"/>
      <c r="QJW4" s="103"/>
      <c r="QJX4" s="103"/>
      <c r="QJY4" s="103"/>
      <c r="QJZ4" s="103"/>
      <c r="QKA4" s="103"/>
      <c r="QKB4" s="103"/>
      <c r="QKC4" s="103"/>
      <c r="QKD4" s="103"/>
      <c r="QKE4" s="103"/>
      <c r="QKF4" s="103"/>
      <c r="QKG4" s="103"/>
      <c r="QKH4" s="103"/>
      <c r="QKI4" s="103"/>
      <c r="QKJ4" s="103"/>
      <c r="QKK4" s="103"/>
      <c r="QKL4" s="103"/>
      <c r="QKM4" s="103"/>
      <c r="QKN4" s="103"/>
      <c r="QKO4" s="103"/>
      <c r="QKP4" s="103"/>
      <c r="QKQ4" s="103"/>
      <c r="QKR4" s="103"/>
      <c r="QKS4" s="103"/>
      <c r="QKT4" s="103"/>
      <c r="QKU4" s="103"/>
      <c r="QKV4" s="103"/>
      <c r="QKW4" s="103"/>
      <c r="QKX4" s="103"/>
      <c r="QKY4" s="103"/>
      <c r="QKZ4" s="103"/>
      <c r="QLA4" s="103"/>
      <c r="QLB4" s="103"/>
      <c r="QLC4" s="103"/>
      <c r="QLD4" s="103"/>
      <c r="QLE4" s="103"/>
      <c r="QLF4" s="103"/>
      <c r="QLG4" s="103"/>
      <c r="QLH4" s="103"/>
      <c r="QLI4" s="103"/>
      <c r="QLJ4" s="103"/>
      <c r="QLK4" s="103"/>
      <c r="QLL4" s="103"/>
      <c r="QLM4" s="103"/>
      <c r="QLN4" s="103"/>
      <c r="QLO4" s="103"/>
      <c r="QLP4" s="103"/>
      <c r="QLQ4" s="103"/>
      <c r="QLR4" s="103"/>
      <c r="QLS4" s="103"/>
      <c r="QLT4" s="103"/>
      <c r="QLU4" s="103"/>
      <c r="QLV4" s="103"/>
      <c r="QLW4" s="103"/>
      <c r="QLX4" s="103"/>
      <c r="QLY4" s="103"/>
      <c r="QLZ4" s="103"/>
      <c r="QMA4" s="103"/>
      <c r="QMB4" s="103"/>
      <c r="QMC4" s="103"/>
      <c r="QMD4" s="103"/>
      <c r="QME4" s="103"/>
      <c r="QMF4" s="103"/>
      <c r="QMG4" s="103"/>
      <c r="QMH4" s="103"/>
      <c r="QMI4" s="103"/>
      <c r="QMJ4" s="103"/>
      <c r="QMK4" s="103"/>
      <c r="QML4" s="103"/>
      <c r="QMM4" s="103"/>
      <c r="QMN4" s="103"/>
      <c r="QMO4" s="103"/>
      <c r="QMP4" s="103"/>
      <c r="QMQ4" s="103"/>
      <c r="QMR4" s="103"/>
      <c r="QMS4" s="103"/>
      <c r="QMT4" s="103"/>
      <c r="QMU4" s="103"/>
      <c r="QMV4" s="103"/>
      <c r="QMW4" s="103"/>
      <c r="QMX4" s="103"/>
      <c r="QMY4" s="103"/>
      <c r="QMZ4" s="103"/>
      <c r="QNA4" s="103"/>
      <c r="QNB4" s="103"/>
      <c r="QNC4" s="103"/>
      <c r="QND4" s="103"/>
      <c r="QNE4" s="103"/>
      <c r="QNF4" s="103"/>
      <c r="QNG4" s="103"/>
      <c r="QNH4" s="103"/>
      <c r="QNI4" s="103"/>
      <c r="QNJ4" s="103"/>
      <c r="QNK4" s="103"/>
      <c r="QNL4" s="103"/>
      <c r="QNM4" s="103"/>
      <c r="QNN4" s="103"/>
      <c r="QNO4" s="103"/>
      <c r="QNP4" s="103"/>
      <c r="QNQ4" s="103"/>
      <c r="QNR4" s="103"/>
      <c r="QNS4" s="103"/>
      <c r="QNT4" s="103"/>
      <c r="QNU4" s="103"/>
      <c r="QNV4" s="103"/>
      <c r="QNW4" s="103"/>
      <c r="QNX4" s="103"/>
      <c r="QNY4" s="103"/>
      <c r="QNZ4" s="103"/>
      <c r="QOA4" s="103"/>
      <c r="QOB4" s="103"/>
      <c r="QOC4" s="103"/>
      <c r="QOD4" s="103"/>
      <c r="QOE4" s="103"/>
      <c r="QOF4" s="103"/>
      <c r="QOG4" s="103"/>
      <c r="QOH4" s="103"/>
      <c r="QOI4" s="103"/>
      <c r="QOJ4" s="103"/>
      <c r="QOK4" s="103"/>
      <c r="QOL4" s="103"/>
      <c r="QOM4" s="103"/>
      <c r="QON4" s="103"/>
      <c r="QOO4" s="103"/>
      <c r="QOP4" s="103"/>
      <c r="QOQ4" s="103"/>
      <c r="QOR4" s="103"/>
      <c r="QOS4" s="103"/>
      <c r="QOT4" s="103"/>
      <c r="QOU4" s="103"/>
      <c r="QOV4" s="103"/>
      <c r="QOW4" s="103"/>
      <c r="QOX4" s="103"/>
      <c r="QOY4" s="103"/>
      <c r="QOZ4" s="103"/>
      <c r="QPA4" s="103"/>
      <c r="QPB4" s="103"/>
      <c r="QPC4" s="103"/>
      <c r="QPD4" s="103"/>
      <c r="QPE4" s="103"/>
      <c r="QPF4" s="103"/>
      <c r="QPG4" s="103"/>
      <c r="QPH4" s="103"/>
      <c r="QPI4" s="103"/>
      <c r="QPJ4" s="103"/>
      <c r="QPK4" s="103"/>
      <c r="QPL4" s="103"/>
      <c r="QPM4" s="103"/>
      <c r="QPN4" s="103"/>
      <c r="QPO4" s="103"/>
      <c r="QPP4" s="103"/>
      <c r="QPQ4" s="103"/>
      <c r="QPR4" s="103"/>
      <c r="QPS4" s="103"/>
      <c r="QPT4" s="103"/>
      <c r="QPU4" s="103"/>
      <c r="QPV4" s="103"/>
      <c r="QPW4" s="103"/>
      <c r="QPX4" s="103"/>
      <c r="QPY4" s="103"/>
      <c r="QPZ4" s="103"/>
      <c r="QQA4" s="103"/>
      <c r="QQB4" s="103"/>
      <c r="QQC4" s="103"/>
      <c r="QQD4" s="103"/>
      <c r="QQE4" s="103"/>
      <c r="QQF4" s="103"/>
      <c r="QQG4" s="103"/>
      <c r="QQH4" s="103"/>
      <c r="QQI4" s="103"/>
      <c r="QQJ4" s="103"/>
      <c r="QQK4" s="103"/>
      <c r="QQL4" s="103"/>
      <c r="QQM4" s="103"/>
      <c r="QQN4" s="103"/>
      <c r="QQO4" s="103"/>
      <c r="QQP4" s="103"/>
      <c r="QQQ4" s="103"/>
      <c r="QQR4" s="103"/>
      <c r="QQS4" s="103"/>
      <c r="QQT4" s="103"/>
      <c r="QQU4" s="103"/>
      <c r="QQV4" s="103"/>
      <c r="QQW4" s="103"/>
      <c r="QQX4" s="103"/>
      <c r="QQY4" s="103"/>
      <c r="QQZ4" s="103"/>
      <c r="QRA4" s="103"/>
      <c r="QRB4" s="103"/>
      <c r="QRC4" s="103"/>
      <c r="QRD4" s="103"/>
      <c r="QRE4" s="103"/>
      <c r="QRF4" s="103"/>
      <c r="QRG4" s="103"/>
      <c r="QRH4" s="103"/>
      <c r="QRI4" s="103"/>
      <c r="QRJ4" s="103"/>
      <c r="QRK4" s="103"/>
      <c r="QRL4" s="103"/>
      <c r="QRM4" s="103"/>
      <c r="QRN4" s="103"/>
      <c r="QRO4" s="103"/>
      <c r="QRP4" s="103"/>
      <c r="QRQ4" s="103"/>
      <c r="QRR4" s="103"/>
      <c r="QRS4" s="103"/>
      <c r="QRT4" s="103"/>
      <c r="QRU4" s="103"/>
      <c r="QRV4" s="103"/>
      <c r="QRW4" s="103"/>
      <c r="QRX4" s="103"/>
      <c r="QRY4" s="103"/>
      <c r="QRZ4" s="103"/>
      <c r="QSA4" s="103"/>
      <c r="QSB4" s="103"/>
      <c r="QSC4" s="103"/>
      <c r="QSD4" s="103"/>
      <c r="QSE4" s="103"/>
      <c r="QSF4" s="103"/>
      <c r="QSG4" s="103"/>
      <c r="QSH4" s="103"/>
      <c r="QSI4" s="103"/>
      <c r="QSJ4" s="103"/>
      <c r="QSK4" s="103"/>
      <c r="QSL4" s="103"/>
      <c r="QSM4" s="103"/>
      <c r="QSN4" s="103"/>
      <c r="QSO4" s="103"/>
      <c r="QSP4" s="103"/>
      <c r="QSQ4" s="103"/>
      <c r="QSR4" s="103"/>
      <c r="QSS4" s="103"/>
      <c r="QST4" s="103"/>
      <c r="QSU4" s="103"/>
      <c r="QSV4" s="103"/>
      <c r="QSW4" s="103"/>
      <c r="QSX4" s="103"/>
      <c r="QSY4" s="103"/>
      <c r="QSZ4" s="103"/>
      <c r="QTA4" s="103"/>
      <c r="QTB4" s="103"/>
      <c r="QTC4" s="103"/>
      <c r="QTD4" s="103"/>
      <c r="QTE4" s="103"/>
      <c r="QTF4" s="103"/>
      <c r="QTG4" s="103"/>
      <c r="QTH4" s="103"/>
      <c r="QTI4" s="103"/>
      <c r="QTJ4" s="103"/>
      <c r="QTK4" s="103"/>
      <c r="QTL4" s="103"/>
      <c r="QTM4" s="103"/>
      <c r="QTN4" s="103"/>
      <c r="QTO4" s="103"/>
      <c r="QTP4" s="103"/>
      <c r="QTQ4" s="103"/>
      <c r="QTR4" s="103"/>
      <c r="QTS4" s="103"/>
      <c r="QTT4" s="103"/>
      <c r="QTU4" s="103"/>
      <c r="QTV4" s="103"/>
      <c r="QTW4" s="103"/>
      <c r="QTX4" s="103"/>
      <c r="QTY4" s="103"/>
      <c r="QTZ4" s="103"/>
      <c r="QUA4" s="103"/>
      <c r="QUB4" s="103"/>
      <c r="QUC4" s="103"/>
      <c r="QUD4" s="103"/>
      <c r="QUE4" s="103"/>
      <c r="QUF4" s="103"/>
      <c r="QUG4" s="103"/>
      <c r="QUH4" s="103"/>
      <c r="QUI4" s="103"/>
      <c r="QUJ4" s="103"/>
      <c r="QUK4" s="103"/>
      <c r="QUL4" s="103"/>
      <c r="QUM4" s="103"/>
      <c r="QUN4" s="103"/>
      <c r="QUO4" s="103"/>
      <c r="QUP4" s="103"/>
      <c r="QUQ4" s="103"/>
      <c r="QUR4" s="103"/>
      <c r="QUS4" s="103"/>
      <c r="QUT4" s="103"/>
      <c r="QUU4" s="103"/>
      <c r="QUV4" s="103"/>
      <c r="QUW4" s="103"/>
      <c r="QUX4" s="103"/>
      <c r="QUY4" s="103"/>
      <c r="QUZ4" s="103"/>
      <c r="QVA4" s="103"/>
      <c r="QVB4" s="103"/>
      <c r="QVC4" s="103"/>
      <c r="QVD4" s="103"/>
      <c r="QVE4" s="103"/>
      <c r="QVF4" s="103"/>
      <c r="QVG4" s="103"/>
      <c r="QVH4" s="103"/>
      <c r="QVI4" s="103"/>
      <c r="QVJ4" s="103"/>
      <c r="QVK4" s="103"/>
      <c r="QVL4" s="103"/>
      <c r="QVM4" s="103"/>
      <c r="QVN4" s="103"/>
      <c r="QVO4" s="103"/>
      <c r="QVP4" s="103"/>
      <c r="QVQ4" s="103"/>
      <c r="QVR4" s="103"/>
      <c r="QVS4" s="103"/>
      <c r="QVT4" s="103"/>
      <c r="QVU4" s="103"/>
      <c r="QVV4" s="103"/>
      <c r="QVW4" s="103"/>
      <c r="QVX4" s="103"/>
      <c r="QVY4" s="103"/>
      <c r="QVZ4" s="103"/>
      <c r="QWA4" s="103"/>
      <c r="QWB4" s="103"/>
      <c r="QWC4" s="103"/>
      <c r="QWD4" s="103"/>
      <c r="QWE4" s="103"/>
      <c r="QWF4" s="103"/>
      <c r="QWG4" s="103"/>
      <c r="QWH4" s="103"/>
      <c r="QWI4" s="103"/>
      <c r="QWJ4" s="103"/>
      <c r="QWK4" s="103"/>
      <c r="QWL4" s="103"/>
      <c r="QWM4" s="103"/>
      <c r="QWN4" s="103"/>
      <c r="QWO4" s="103"/>
      <c r="QWP4" s="103"/>
      <c r="QWQ4" s="103"/>
      <c r="QWR4" s="103"/>
      <c r="QWS4" s="103"/>
      <c r="QWT4" s="103"/>
      <c r="QWU4" s="103"/>
      <c r="QWV4" s="103"/>
      <c r="QWW4" s="103"/>
      <c r="QWX4" s="103"/>
      <c r="QWY4" s="103"/>
      <c r="QWZ4" s="103"/>
      <c r="QXA4" s="103"/>
      <c r="QXB4" s="103"/>
      <c r="QXC4" s="103"/>
      <c r="QXD4" s="103"/>
      <c r="QXE4" s="103"/>
      <c r="QXF4" s="103"/>
      <c r="QXG4" s="103"/>
      <c r="QXH4" s="103"/>
      <c r="QXI4" s="103"/>
      <c r="QXJ4" s="103"/>
      <c r="QXK4" s="103"/>
      <c r="QXL4" s="103"/>
      <c r="QXM4" s="103"/>
      <c r="QXN4" s="103"/>
      <c r="QXO4" s="103"/>
      <c r="QXP4" s="103"/>
      <c r="QXQ4" s="103"/>
      <c r="QXR4" s="103"/>
      <c r="QXS4" s="103"/>
      <c r="QXT4" s="103"/>
      <c r="QXU4" s="103"/>
      <c r="QXV4" s="103"/>
      <c r="QXW4" s="103"/>
      <c r="QXX4" s="103"/>
      <c r="QXY4" s="103"/>
      <c r="QXZ4" s="103"/>
      <c r="QYA4" s="103"/>
      <c r="QYB4" s="103"/>
      <c r="QYC4" s="103"/>
      <c r="QYD4" s="103"/>
      <c r="QYE4" s="103"/>
      <c r="QYF4" s="103"/>
      <c r="QYG4" s="103"/>
      <c r="QYH4" s="103"/>
      <c r="QYI4" s="103"/>
      <c r="QYJ4" s="103"/>
      <c r="QYK4" s="103"/>
      <c r="QYL4" s="103"/>
      <c r="QYM4" s="103"/>
      <c r="QYN4" s="103"/>
      <c r="QYO4" s="103"/>
      <c r="QYP4" s="103"/>
      <c r="QYQ4" s="103"/>
      <c r="QYR4" s="103"/>
      <c r="QYS4" s="103"/>
      <c r="QYT4" s="103"/>
      <c r="QYU4" s="103"/>
      <c r="QYV4" s="103"/>
      <c r="QYW4" s="103"/>
      <c r="QYX4" s="103"/>
      <c r="QYY4" s="103"/>
      <c r="QYZ4" s="103"/>
      <c r="QZA4" s="103"/>
      <c r="QZB4" s="103"/>
      <c r="QZC4" s="103"/>
      <c r="QZD4" s="103"/>
      <c r="QZE4" s="103"/>
      <c r="QZF4" s="103"/>
      <c r="QZG4" s="103"/>
      <c r="QZH4" s="103"/>
      <c r="QZI4" s="103"/>
      <c r="QZJ4" s="103"/>
      <c r="QZK4" s="103"/>
      <c r="QZL4" s="103"/>
      <c r="QZM4" s="103"/>
      <c r="QZN4" s="103"/>
      <c r="QZO4" s="103"/>
      <c r="QZP4" s="103"/>
      <c r="QZQ4" s="103"/>
      <c r="QZR4" s="103"/>
      <c r="QZS4" s="103"/>
      <c r="QZT4" s="103"/>
      <c r="QZU4" s="103"/>
      <c r="QZV4" s="103"/>
      <c r="QZW4" s="103"/>
      <c r="QZX4" s="103"/>
      <c r="QZY4" s="103"/>
      <c r="QZZ4" s="103"/>
      <c r="RAA4" s="103"/>
      <c r="RAB4" s="103"/>
      <c r="RAC4" s="103"/>
      <c r="RAD4" s="103"/>
      <c r="RAE4" s="103"/>
      <c r="RAF4" s="103"/>
      <c r="RAG4" s="103"/>
      <c r="RAH4" s="103"/>
      <c r="RAI4" s="103"/>
      <c r="RAJ4" s="103"/>
      <c r="RAK4" s="103"/>
      <c r="RAL4" s="103"/>
      <c r="RAM4" s="103"/>
      <c r="RAN4" s="103"/>
      <c r="RAO4" s="103"/>
      <c r="RAP4" s="103"/>
      <c r="RAQ4" s="103"/>
      <c r="RAR4" s="103"/>
      <c r="RAS4" s="103"/>
      <c r="RAT4" s="103"/>
      <c r="RAU4" s="103"/>
      <c r="RAV4" s="103"/>
      <c r="RAW4" s="103"/>
      <c r="RAX4" s="103"/>
      <c r="RAY4" s="103"/>
      <c r="RAZ4" s="103"/>
      <c r="RBA4" s="103"/>
      <c r="RBB4" s="103"/>
      <c r="RBC4" s="103"/>
      <c r="RBD4" s="103"/>
      <c r="RBE4" s="103"/>
      <c r="RBF4" s="103"/>
      <c r="RBG4" s="103"/>
      <c r="RBH4" s="103"/>
      <c r="RBI4" s="103"/>
      <c r="RBJ4" s="103"/>
      <c r="RBK4" s="103"/>
      <c r="RBL4" s="103"/>
      <c r="RBM4" s="103"/>
      <c r="RBN4" s="103"/>
      <c r="RBO4" s="103"/>
      <c r="RBP4" s="103"/>
      <c r="RBQ4" s="103"/>
      <c r="RBR4" s="103"/>
      <c r="RBS4" s="103"/>
      <c r="RBT4" s="103"/>
      <c r="RBU4" s="103"/>
      <c r="RBV4" s="103"/>
      <c r="RBW4" s="103"/>
      <c r="RBX4" s="103"/>
      <c r="RBY4" s="103"/>
      <c r="RBZ4" s="103"/>
      <c r="RCA4" s="103"/>
      <c r="RCB4" s="103"/>
      <c r="RCC4" s="103"/>
      <c r="RCD4" s="103"/>
      <c r="RCE4" s="103"/>
      <c r="RCF4" s="103"/>
      <c r="RCG4" s="103"/>
      <c r="RCH4" s="103"/>
      <c r="RCI4" s="103"/>
      <c r="RCJ4" s="103"/>
      <c r="RCK4" s="103"/>
      <c r="RCL4" s="103"/>
      <c r="RCM4" s="103"/>
      <c r="RCN4" s="103"/>
      <c r="RCO4" s="103"/>
      <c r="RCP4" s="103"/>
      <c r="RCQ4" s="103"/>
      <c r="RCR4" s="103"/>
      <c r="RCS4" s="103"/>
      <c r="RCT4" s="103"/>
      <c r="RCU4" s="103"/>
      <c r="RCV4" s="103"/>
      <c r="RCW4" s="103"/>
      <c r="RCX4" s="103"/>
      <c r="RCY4" s="103"/>
      <c r="RCZ4" s="103"/>
      <c r="RDA4" s="103"/>
      <c r="RDB4" s="103"/>
      <c r="RDC4" s="103"/>
      <c r="RDD4" s="103"/>
      <c r="RDE4" s="103"/>
      <c r="RDF4" s="103"/>
      <c r="RDG4" s="103"/>
      <c r="RDH4" s="103"/>
      <c r="RDI4" s="103"/>
      <c r="RDJ4" s="103"/>
      <c r="RDK4" s="103"/>
      <c r="RDL4" s="103"/>
      <c r="RDM4" s="103"/>
      <c r="RDN4" s="103"/>
      <c r="RDO4" s="103"/>
      <c r="RDP4" s="103"/>
      <c r="RDQ4" s="103"/>
      <c r="RDR4" s="103"/>
      <c r="RDS4" s="103"/>
      <c r="RDT4" s="103"/>
      <c r="RDU4" s="103"/>
      <c r="RDV4" s="103"/>
      <c r="RDW4" s="103"/>
      <c r="RDX4" s="103"/>
      <c r="RDY4" s="103"/>
      <c r="RDZ4" s="103"/>
      <c r="REA4" s="103"/>
      <c r="REB4" s="103"/>
      <c r="REC4" s="103"/>
      <c r="RED4" s="103"/>
      <c r="REE4" s="103"/>
      <c r="REF4" s="103"/>
      <c r="REG4" s="103"/>
      <c r="REH4" s="103"/>
      <c r="REI4" s="103"/>
      <c r="REJ4" s="103"/>
      <c r="REK4" s="103"/>
      <c r="REL4" s="103"/>
      <c r="REM4" s="103"/>
      <c r="REN4" s="103"/>
      <c r="REO4" s="103"/>
      <c r="REP4" s="103"/>
      <c r="REQ4" s="103"/>
      <c r="RER4" s="103"/>
      <c r="RES4" s="103"/>
      <c r="RET4" s="103"/>
      <c r="REU4" s="103"/>
      <c r="REV4" s="103"/>
      <c r="REW4" s="103"/>
      <c r="REX4" s="103"/>
      <c r="REY4" s="103"/>
      <c r="REZ4" s="103"/>
      <c r="RFA4" s="103"/>
      <c r="RFB4" s="103"/>
      <c r="RFC4" s="103"/>
      <c r="RFD4" s="103"/>
      <c r="RFE4" s="103"/>
      <c r="RFF4" s="103"/>
      <c r="RFG4" s="103"/>
      <c r="RFH4" s="103"/>
      <c r="RFI4" s="103"/>
      <c r="RFJ4" s="103"/>
      <c r="RFK4" s="103"/>
      <c r="RFL4" s="103"/>
      <c r="RFM4" s="103"/>
      <c r="RFN4" s="103"/>
      <c r="RFO4" s="103"/>
      <c r="RFP4" s="103"/>
      <c r="RFQ4" s="103"/>
      <c r="RFR4" s="103"/>
      <c r="RFS4" s="103"/>
      <c r="RFT4" s="103"/>
      <c r="RFU4" s="103"/>
      <c r="RFV4" s="103"/>
      <c r="RFW4" s="103"/>
      <c r="RFX4" s="103"/>
      <c r="RFY4" s="103"/>
      <c r="RFZ4" s="103"/>
      <c r="RGA4" s="103"/>
      <c r="RGB4" s="103"/>
      <c r="RGC4" s="103"/>
      <c r="RGD4" s="103"/>
      <c r="RGE4" s="103"/>
      <c r="RGF4" s="103"/>
      <c r="RGG4" s="103"/>
      <c r="RGH4" s="103"/>
      <c r="RGI4" s="103"/>
      <c r="RGJ4" s="103"/>
      <c r="RGK4" s="103"/>
      <c r="RGL4" s="103"/>
      <c r="RGM4" s="103"/>
      <c r="RGN4" s="103"/>
      <c r="RGO4" s="103"/>
      <c r="RGP4" s="103"/>
      <c r="RGQ4" s="103"/>
      <c r="RGR4" s="103"/>
      <c r="RGS4" s="103"/>
      <c r="RGT4" s="103"/>
      <c r="RGU4" s="103"/>
      <c r="RGV4" s="103"/>
      <c r="RGW4" s="103"/>
      <c r="RGX4" s="103"/>
      <c r="RGY4" s="103"/>
      <c r="RGZ4" s="103"/>
      <c r="RHA4" s="103"/>
      <c r="RHB4" s="103"/>
      <c r="RHC4" s="103"/>
      <c r="RHD4" s="103"/>
      <c r="RHE4" s="103"/>
      <c r="RHF4" s="103"/>
      <c r="RHG4" s="103"/>
      <c r="RHH4" s="103"/>
      <c r="RHI4" s="103"/>
      <c r="RHJ4" s="103"/>
      <c r="RHK4" s="103"/>
      <c r="RHL4" s="103"/>
      <c r="RHM4" s="103"/>
      <c r="RHN4" s="103"/>
      <c r="RHO4" s="103"/>
      <c r="RHP4" s="103"/>
      <c r="RHQ4" s="103"/>
      <c r="RHR4" s="103"/>
      <c r="RHS4" s="103"/>
      <c r="RHT4" s="103"/>
      <c r="RHU4" s="103"/>
      <c r="RHV4" s="103"/>
      <c r="RHW4" s="103"/>
      <c r="RHX4" s="103"/>
      <c r="RHY4" s="103"/>
      <c r="RHZ4" s="103"/>
      <c r="RIA4" s="103"/>
      <c r="RIB4" s="103"/>
      <c r="RIC4" s="103"/>
      <c r="RID4" s="103"/>
      <c r="RIE4" s="103"/>
      <c r="RIF4" s="103"/>
      <c r="RIG4" s="103"/>
      <c r="RIH4" s="103"/>
      <c r="RII4" s="103"/>
      <c r="RIJ4" s="103"/>
      <c r="RIK4" s="103"/>
      <c r="RIL4" s="103"/>
      <c r="RIM4" s="103"/>
      <c r="RIN4" s="103"/>
      <c r="RIO4" s="103"/>
      <c r="RIP4" s="103"/>
      <c r="RIQ4" s="103"/>
      <c r="RIR4" s="103"/>
      <c r="RIS4" s="103"/>
      <c r="RIT4" s="103"/>
      <c r="RIU4" s="103"/>
      <c r="RIV4" s="103"/>
      <c r="RIW4" s="103"/>
      <c r="RIX4" s="103"/>
      <c r="RIY4" s="103"/>
      <c r="RIZ4" s="103"/>
      <c r="RJA4" s="103"/>
      <c r="RJB4" s="103"/>
      <c r="RJC4" s="103"/>
      <c r="RJD4" s="103"/>
      <c r="RJE4" s="103"/>
      <c r="RJF4" s="103"/>
      <c r="RJG4" s="103"/>
      <c r="RJH4" s="103"/>
      <c r="RJI4" s="103"/>
      <c r="RJJ4" s="103"/>
      <c r="RJK4" s="103"/>
      <c r="RJL4" s="103"/>
      <c r="RJM4" s="103"/>
      <c r="RJN4" s="103"/>
      <c r="RJO4" s="103"/>
      <c r="RJP4" s="103"/>
      <c r="RJQ4" s="103"/>
      <c r="RJR4" s="103"/>
      <c r="RJS4" s="103"/>
      <c r="RJT4" s="103"/>
      <c r="RJU4" s="103"/>
      <c r="RJV4" s="103"/>
      <c r="RJW4" s="103"/>
      <c r="RJX4" s="103"/>
      <c r="RJY4" s="103"/>
      <c r="RJZ4" s="103"/>
      <c r="RKA4" s="103"/>
      <c r="RKB4" s="103"/>
      <c r="RKC4" s="103"/>
      <c r="RKD4" s="103"/>
      <c r="RKE4" s="103"/>
      <c r="RKF4" s="103"/>
      <c r="RKG4" s="103"/>
      <c r="RKH4" s="103"/>
      <c r="RKI4" s="103"/>
      <c r="RKJ4" s="103"/>
      <c r="RKK4" s="103"/>
      <c r="RKL4" s="103"/>
      <c r="RKM4" s="103"/>
      <c r="RKN4" s="103"/>
      <c r="RKO4" s="103"/>
      <c r="RKP4" s="103"/>
      <c r="RKQ4" s="103"/>
      <c r="RKR4" s="103"/>
      <c r="RKS4" s="103"/>
      <c r="RKT4" s="103"/>
      <c r="RKU4" s="103"/>
      <c r="RKV4" s="103"/>
      <c r="RKW4" s="103"/>
      <c r="RKX4" s="103"/>
      <c r="RKY4" s="103"/>
      <c r="RKZ4" s="103"/>
      <c r="RLA4" s="103"/>
      <c r="RLB4" s="103"/>
      <c r="RLC4" s="103"/>
      <c r="RLD4" s="103"/>
      <c r="RLE4" s="103"/>
      <c r="RLF4" s="103"/>
      <c r="RLG4" s="103"/>
      <c r="RLH4" s="103"/>
      <c r="RLI4" s="103"/>
      <c r="RLJ4" s="103"/>
      <c r="RLK4" s="103"/>
      <c r="RLL4" s="103"/>
      <c r="RLM4" s="103"/>
      <c r="RLN4" s="103"/>
      <c r="RLO4" s="103"/>
      <c r="RLP4" s="103"/>
      <c r="RLQ4" s="103"/>
      <c r="RLR4" s="103"/>
      <c r="RLS4" s="103"/>
      <c r="RLT4" s="103"/>
      <c r="RLU4" s="103"/>
      <c r="RLV4" s="103"/>
      <c r="RLW4" s="103"/>
      <c r="RLX4" s="103"/>
      <c r="RLY4" s="103"/>
      <c r="RLZ4" s="103"/>
      <c r="RMA4" s="103"/>
      <c r="RMB4" s="103"/>
      <c r="RMC4" s="103"/>
      <c r="RMD4" s="103"/>
      <c r="RME4" s="103"/>
      <c r="RMF4" s="103"/>
      <c r="RMG4" s="103"/>
      <c r="RMH4" s="103"/>
      <c r="RMI4" s="103"/>
      <c r="RMJ4" s="103"/>
      <c r="RMK4" s="103"/>
      <c r="RML4" s="103"/>
      <c r="RMM4" s="103"/>
      <c r="RMN4" s="103"/>
      <c r="RMO4" s="103"/>
      <c r="RMP4" s="103"/>
      <c r="RMQ4" s="103"/>
      <c r="RMR4" s="103"/>
      <c r="RMS4" s="103"/>
      <c r="RMT4" s="103"/>
      <c r="RMU4" s="103"/>
      <c r="RMV4" s="103"/>
      <c r="RMW4" s="103"/>
      <c r="RMX4" s="103"/>
      <c r="RMY4" s="103"/>
      <c r="RMZ4" s="103"/>
      <c r="RNA4" s="103"/>
      <c r="RNB4" s="103"/>
      <c r="RNC4" s="103"/>
      <c r="RND4" s="103"/>
      <c r="RNE4" s="103"/>
      <c r="RNF4" s="103"/>
      <c r="RNG4" s="103"/>
      <c r="RNH4" s="103"/>
      <c r="RNI4" s="103"/>
      <c r="RNJ4" s="103"/>
      <c r="RNK4" s="103"/>
      <c r="RNL4" s="103"/>
      <c r="RNM4" s="103"/>
      <c r="RNN4" s="103"/>
      <c r="RNO4" s="103"/>
      <c r="RNP4" s="103"/>
      <c r="RNQ4" s="103"/>
      <c r="RNR4" s="103"/>
      <c r="RNS4" s="103"/>
      <c r="RNT4" s="103"/>
      <c r="RNU4" s="103"/>
      <c r="RNV4" s="103"/>
      <c r="RNW4" s="103"/>
      <c r="RNX4" s="103"/>
      <c r="RNY4" s="103"/>
      <c r="RNZ4" s="103"/>
      <c r="ROA4" s="103"/>
      <c r="ROB4" s="103"/>
      <c r="ROC4" s="103"/>
      <c r="ROD4" s="103"/>
      <c r="ROE4" s="103"/>
      <c r="ROF4" s="103"/>
      <c r="ROG4" s="103"/>
      <c r="ROH4" s="103"/>
      <c r="ROI4" s="103"/>
      <c r="ROJ4" s="103"/>
      <c r="ROK4" s="103"/>
      <c r="ROL4" s="103"/>
      <c r="ROM4" s="103"/>
      <c r="RON4" s="103"/>
      <c r="ROO4" s="103"/>
      <c r="ROP4" s="103"/>
      <c r="ROQ4" s="103"/>
      <c r="ROR4" s="103"/>
      <c r="ROS4" s="103"/>
      <c r="ROT4" s="103"/>
      <c r="ROU4" s="103"/>
      <c r="ROV4" s="103"/>
      <c r="ROW4" s="103"/>
      <c r="ROX4" s="103"/>
      <c r="ROY4" s="103"/>
      <c r="ROZ4" s="103"/>
      <c r="RPA4" s="103"/>
      <c r="RPB4" s="103"/>
      <c r="RPC4" s="103"/>
      <c r="RPD4" s="103"/>
      <c r="RPE4" s="103"/>
      <c r="RPF4" s="103"/>
      <c r="RPG4" s="103"/>
      <c r="RPH4" s="103"/>
      <c r="RPI4" s="103"/>
      <c r="RPJ4" s="103"/>
      <c r="RPK4" s="103"/>
      <c r="RPL4" s="103"/>
      <c r="RPM4" s="103"/>
      <c r="RPN4" s="103"/>
      <c r="RPO4" s="103"/>
      <c r="RPP4" s="103"/>
      <c r="RPQ4" s="103"/>
      <c r="RPR4" s="103"/>
      <c r="RPS4" s="103"/>
      <c r="RPT4" s="103"/>
      <c r="RPU4" s="103"/>
      <c r="RPV4" s="103"/>
      <c r="RPW4" s="103"/>
      <c r="RPX4" s="103"/>
      <c r="RPY4" s="103"/>
      <c r="RPZ4" s="103"/>
      <c r="RQA4" s="103"/>
      <c r="RQB4" s="103"/>
      <c r="RQC4" s="103"/>
      <c r="RQD4" s="103"/>
      <c r="RQE4" s="103"/>
      <c r="RQF4" s="103"/>
      <c r="RQG4" s="103"/>
      <c r="RQH4" s="103"/>
      <c r="RQI4" s="103"/>
      <c r="RQJ4" s="103"/>
      <c r="RQK4" s="103"/>
      <c r="RQL4" s="103"/>
      <c r="RQM4" s="103"/>
      <c r="RQN4" s="103"/>
      <c r="RQO4" s="103"/>
      <c r="RQP4" s="103"/>
      <c r="RQQ4" s="103"/>
      <c r="RQR4" s="103"/>
      <c r="RQS4" s="103"/>
      <c r="RQT4" s="103"/>
      <c r="RQU4" s="103"/>
      <c r="RQV4" s="103"/>
      <c r="RQW4" s="103"/>
      <c r="RQX4" s="103"/>
      <c r="RQY4" s="103"/>
      <c r="RQZ4" s="103"/>
      <c r="RRA4" s="103"/>
      <c r="RRB4" s="103"/>
      <c r="RRC4" s="103"/>
      <c r="RRD4" s="103"/>
      <c r="RRE4" s="103"/>
      <c r="RRF4" s="103"/>
      <c r="RRG4" s="103"/>
      <c r="RRH4" s="103"/>
      <c r="RRI4" s="103"/>
      <c r="RRJ4" s="103"/>
      <c r="RRK4" s="103"/>
      <c r="RRL4" s="103"/>
      <c r="RRM4" s="103"/>
      <c r="RRN4" s="103"/>
      <c r="RRO4" s="103"/>
      <c r="RRP4" s="103"/>
      <c r="RRQ4" s="103"/>
      <c r="RRR4" s="103"/>
      <c r="RRS4" s="103"/>
      <c r="RRT4" s="103"/>
      <c r="RRU4" s="103"/>
      <c r="RRV4" s="103"/>
      <c r="RRW4" s="103"/>
      <c r="RRX4" s="103"/>
      <c r="RRY4" s="103"/>
      <c r="RRZ4" s="103"/>
      <c r="RSA4" s="103"/>
      <c r="RSB4" s="103"/>
      <c r="RSC4" s="103"/>
      <c r="RSD4" s="103"/>
      <c r="RSE4" s="103"/>
      <c r="RSF4" s="103"/>
      <c r="RSG4" s="103"/>
      <c r="RSH4" s="103"/>
      <c r="RSI4" s="103"/>
      <c r="RSJ4" s="103"/>
      <c r="RSK4" s="103"/>
      <c r="RSL4" s="103"/>
      <c r="RSM4" s="103"/>
      <c r="RSN4" s="103"/>
      <c r="RSO4" s="103"/>
      <c r="RSP4" s="103"/>
      <c r="RSQ4" s="103"/>
      <c r="RSR4" s="103"/>
      <c r="RSS4" s="103"/>
      <c r="RST4" s="103"/>
      <c r="RSU4" s="103"/>
      <c r="RSV4" s="103"/>
      <c r="RSW4" s="103"/>
      <c r="RSX4" s="103"/>
      <c r="RSY4" s="103"/>
      <c r="RSZ4" s="103"/>
      <c r="RTA4" s="103"/>
      <c r="RTB4" s="103"/>
      <c r="RTC4" s="103"/>
      <c r="RTD4" s="103"/>
      <c r="RTE4" s="103"/>
      <c r="RTF4" s="103"/>
      <c r="RTG4" s="103"/>
      <c r="RTH4" s="103"/>
      <c r="RTI4" s="103"/>
      <c r="RTJ4" s="103"/>
      <c r="RTK4" s="103"/>
      <c r="RTL4" s="103"/>
      <c r="RTM4" s="103"/>
      <c r="RTN4" s="103"/>
      <c r="RTO4" s="103"/>
      <c r="RTP4" s="103"/>
      <c r="RTQ4" s="103"/>
      <c r="RTR4" s="103"/>
      <c r="RTS4" s="103"/>
      <c r="RTT4" s="103"/>
      <c r="RTU4" s="103"/>
      <c r="RTV4" s="103"/>
      <c r="RTW4" s="103"/>
      <c r="RTX4" s="103"/>
      <c r="RTY4" s="103"/>
      <c r="RTZ4" s="103"/>
      <c r="RUA4" s="103"/>
      <c r="RUB4" s="103"/>
      <c r="RUC4" s="103"/>
      <c r="RUD4" s="103"/>
      <c r="RUE4" s="103"/>
      <c r="RUF4" s="103"/>
      <c r="RUG4" s="103"/>
      <c r="RUH4" s="103"/>
      <c r="RUI4" s="103"/>
      <c r="RUJ4" s="103"/>
      <c r="RUK4" s="103"/>
      <c r="RUL4" s="103"/>
      <c r="RUM4" s="103"/>
      <c r="RUN4" s="103"/>
      <c r="RUO4" s="103"/>
      <c r="RUP4" s="103"/>
      <c r="RUQ4" s="103"/>
      <c r="RUR4" s="103"/>
      <c r="RUS4" s="103"/>
      <c r="RUT4" s="103"/>
      <c r="RUU4" s="103"/>
      <c r="RUV4" s="103"/>
      <c r="RUW4" s="103"/>
      <c r="RUX4" s="103"/>
      <c r="RUY4" s="103"/>
      <c r="RUZ4" s="103"/>
      <c r="RVA4" s="103"/>
      <c r="RVB4" s="103"/>
      <c r="RVC4" s="103"/>
      <c r="RVD4" s="103"/>
      <c r="RVE4" s="103"/>
      <c r="RVF4" s="103"/>
      <c r="RVG4" s="103"/>
      <c r="RVH4" s="103"/>
      <c r="RVI4" s="103"/>
      <c r="RVJ4" s="103"/>
      <c r="RVK4" s="103"/>
      <c r="RVL4" s="103"/>
      <c r="RVM4" s="103"/>
      <c r="RVN4" s="103"/>
      <c r="RVO4" s="103"/>
      <c r="RVP4" s="103"/>
      <c r="RVQ4" s="103"/>
      <c r="RVR4" s="103"/>
      <c r="RVS4" s="103"/>
      <c r="RVT4" s="103"/>
      <c r="RVU4" s="103"/>
      <c r="RVV4" s="103"/>
      <c r="RVW4" s="103"/>
      <c r="RVX4" s="103"/>
      <c r="RVY4" s="103"/>
      <c r="RVZ4" s="103"/>
      <c r="RWA4" s="103"/>
      <c r="RWB4" s="103"/>
      <c r="RWC4" s="103"/>
      <c r="RWD4" s="103"/>
      <c r="RWE4" s="103"/>
      <c r="RWF4" s="103"/>
      <c r="RWG4" s="103"/>
      <c r="RWH4" s="103"/>
      <c r="RWI4" s="103"/>
      <c r="RWJ4" s="103"/>
      <c r="RWK4" s="103"/>
      <c r="RWL4" s="103"/>
      <c r="RWM4" s="103"/>
      <c r="RWN4" s="103"/>
      <c r="RWO4" s="103"/>
      <c r="RWP4" s="103"/>
      <c r="RWQ4" s="103"/>
      <c r="RWR4" s="103"/>
      <c r="RWS4" s="103"/>
      <c r="RWT4" s="103"/>
      <c r="RWU4" s="103"/>
      <c r="RWV4" s="103"/>
      <c r="RWW4" s="103"/>
      <c r="RWX4" s="103"/>
      <c r="RWY4" s="103"/>
      <c r="RWZ4" s="103"/>
      <c r="RXA4" s="103"/>
      <c r="RXB4" s="103"/>
      <c r="RXC4" s="103"/>
      <c r="RXD4" s="103"/>
      <c r="RXE4" s="103"/>
      <c r="RXF4" s="103"/>
      <c r="RXG4" s="103"/>
      <c r="RXH4" s="103"/>
      <c r="RXI4" s="103"/>
      <c r="RXJ4" s="103"/>
      <c r="RXK4" s="103"/>
      <c r="RXL4" s="103"/>
      <c r="RXM4" s="103"/>
      <c r="RXN4" s="103"/>
      <c r="RXO4" s="103"/>
      <c r="RXP4" s="103"/>
      <c r="RXQ4" s="103"/>
      <c r="RXR4" s="103"/>
      <c r="RXS4" s="103"/>
      <c r="RXT4" s="103"/>
      <c r="RXU4" s="103"/>
      <c r="RXV4" s="103"/>
      <c r="RXW4" s="103"/>
      <c r="RXX4" s="103"/>
      <c r="RXY4" s="103"/>
      <c r="RXZ4" s="103"/>
      <c r="RYA4" s="103"/>
      <c r="RYB4" s="103"/>
      <c r="RYC4" s="103"/>
      <c r="RYD4" s="103"/>
      <c r="RYE4" s="103"/>
      <c r="RYF4" s="103"/>
      <c r="RYG4" s="103"/>
      <c r="RYH4" s="103"/>
      <c r="RYI4" s="103"/>
      <c r="RYJ4" s="103"/>
      <c r="RYK4" s="103"/>
      <c r="RYL4" s="103"/>
      <c r="RYM4" s="103"/>
      <c r="RYN4" s="103"/>
      <c r="RYO4" s="103"/>
      <c r="RYP4" s="103"/>
      <c r="RYQ4" s="103"/>
      <c r="RYR4" s="103"/>
      <c r="RYS4" s="103"/>
      <c r="RYT4" s="103"/>
      <c r="RYU4" s="103"/>
      <c r="RYV4" s="103"/>
      <c r="RYW4" s="103"/>
      <c r="RYX4" s="103"/>
      <c r="RYY4" s="103"/>
      <c r="RYZ4" s="103"/>
      <c r="RZA4" s="103"/>
      <c r="RZB4" s="103"/>
      <c r="RZC4" s="103"/>
      <c r="RZD4" s="103"/>
      <c r="RZE4" s="103"/>
      <c r="RZF4" s="103"/>
      <c r="RZG4" s="103"/>
      <c r="RZH4" s="103"/>
      <c r="RZI4" s="103"/>
      <c r="RZJ4" s="103"/>
      <c r="RZK4" s="103"/>
      <c r="RZL4" s="103"/>
      <c r="RZM4" s="103"/>
      <c r="RZN4" s="103"/>
      <c r="RZO4" s="103"/>
      <c r="RZP4" s="103"/>
      <c r="RZQ4" s="103"/>
      <c r="RZR4" s="103"/>
      <c r="RZS4" s="103"/>
      <c r="RZT4" s="103"/>
      <c r="RZU4" s="103"/>
      <c r="RZV4" s="103"/>
      <c r="RZW4" s="103"/>
      <c r="RZX4" s="103"/>
      <c r="RZY4" s="103"/>
      <c r="RZZ4" s="103"/>
      <c r="SAA4" s="103"/>
      <c r="SAB4" s="103"/>
      <c r="SAC4" s="103"/>
      <c r="SAD4" s="103"/>
      <c r="SAE4" s="103"/>
      <c r="SAF4" s="103"/>
      <c r="SAG4" s="103"/>
      <c r="SAH4" s="103"/>
      <c r="SAI4" s="103"/>
      <c r="SAJ4" s="103"/>
      <c r="SAK4" s="103"/>
      <c r="SAL4" s="103"/>
      <c r="SAM4" s="103"/>
      <c r="SAN4" s="103"/>
      <c r="SAO4" s="103"/>
      <c r="SAP4" s="103"/>
      <c r="SAQ4" s="103"/>
      <c r="SAR4" s="103"/>
      <c r="SAS4" s="103"/>
      <c r="SAT4" s="103"/>
      <c r="SAU4" s="103"/>
      <c r="SAV4" s="103"/>
      <c r="SAW4" s="103"/>
      <c r="SAX4" s="103"/>
      <c r="SAY4" s="103"/>
      <c r="SAZ4" s="103"/>
      <c r="SBA4" s="103"/>
      <c r="SBB4" s="103"/>
      <c r="SBC4" s="103"/>
      <c r="SBD4" s="103"/>
      <c r="SBE4" s="103"/>
      <c r="SBF4" s="103"/>
      <c r="SBG4" s="103"/>
      <c r="SBH4" s="103"/>
      <c r="SBI4" s="103"/>
      <c r="SBJ4" s="103"/>
      <c r="SBK4" s="103"/>
      <c r="SBL4" s="103"/>
      <c r="SBM4" s="103"/>
      <c r="SBN4" s="103"/>
      <c r="SBO4" s="103"/>
      <c r="SBP4" s="103"/>
      <c r="SBQ4" s="103"/>
      <c r="SBR4" s="103"/>
      <c r="SBS4" s="103"/>
      <c r="SBT4" s="103"/>
      <c r="SBU4" s="103"/>
      <c r="SBV4" s="103"/>
      <c r="SBW4" s="103"/>
      <c r="SBX4" s="103"/>
      <c r="SBY4" s="103"/>
      <c r="SBZ4" s="103"/>
      <c r="SCA4" s="103"/>
      <c r="SCB4" s="103"/>
      <c r="SCC4" s="103"/>
      <c r="SCD4" s="103"/>
      <c r="SCE4" s="103"/>
      <c r="SCF4" s="103"/>
      <c r="SCG4" s="103"/>
      <c r="SCH4" s="103"/>
      <c r="SCI4" s="103"/>
      <c r="SCJ4" s="103"/>
      <c r="SCK4" s="103"/>
      <c r="SCL4" s="103"/>
      <c r="SCM4" s="103"/>
      <c r="SCN4" s="103"/>
      <c r="SCO4" s="103"/>
      <c r="SCP4" s="103"/>
      <c r="SCQ4" s="103"/>
      <c r="SCR4" s="103"/>
      <c r="SCS4" s="103"/>
      <c r="SCT4" s="103"/>
      <c r="SCU4" s="103"/>
      <c r="SCV4" s="103"/>
      <c r="SCW4" s="103"/>
      <c r="SCX4" s="103"/>
      <c r="SCY4" s="103"/>
      <c r="SCZ4" s="103"/>
      <c r="SDA4" s="103"/>
      <c r="SDB4" s="103"/>
      <c r="SDC4" s="103"/>
      <c r="SDD4" s="103"/>
      <c r="SDE4" s="103"/>
      <c r="SDF4" s="103"/>
      <c r="SDG4" s="103"/>
      <c r="SDH4" s="103"/>
      <c r="SDI4" s="103"/>
      <c r="SDJ4" s="103"/>
      <c r="SDK4" s="103"/>
      <c r="SDL4" s="103"/>
      <c r="SDM4" s="103"/>
      <c r="SDN4" s="103"/>
      <c r="SDO4" s="103"/>
      <c r="SDP4" s="103"/>
      <c r="SDQ4" s="103"/>
      <c r="SDR4" s="103"/>
      <c r="SDS4" s="103"/>
      <c r="SDT4" s="103"/>
      <c r="SDU4" s="103"/>
      <c r="SDV4" s="103"/>
      <c r="SDW4" s="103"/>
      <c r="SDX4" s="103"/>
      <c r="SDY4" s="103"/>
      <c r="SDZ4" s="103"/>
      <c r="SEA4" s="103"/>
      <c r="SEB4" s="103"/>
      <c r="SEC4" s="103"/>
      <c r="SED4" s="103"/>
      <c r="SEE4" s="103"/>
      <c r="SEF4" s="103"/>
      <c r="SEG4" s="103"/>
      <c r="SEH4" s="103"/>
      <c r="SEI4" s="103"/>
      <c r="SEJ4" s="103"/>
      <c r="SEK4" s="103"/>
      <c r="SEL4" s="103"/>
      <c r="SEM4" s="103"/>
      <c r="SEN4" s="103"/>
      <c r="SEO4" s="103"/>
      <c r="SEP4" s="103"/>
      <c r="SEQ4" s="103"/>
      <c r="SER4" s="103"/>
      <c r="SES4" s="103"/>
      <c r="SET4" s="103"/>
      <c r="SEU4" s="103"/>
      <c r="SEV4" s="103"/>
      <c r="SEW4" s="103"/>
      <c r="SEX4" s="103"/>
      <c r="SEY4" s="103"/>
      <c r="SEZ4" s="103"/>
      <c r="SFA4" s="103"/>
      <c r="SFB4" s="103"/>
      <c r="SFC4" s="103"/>
      <c r="SFD4" s="103"/>
      <c r="SFE4" s="103"/>
      <c r="SFF4" s="103"/>
      <c r="SFG4" s="103"/>
      <c r="SFH4" s="103"/>
      <c r="SFI4" s="103"/>
      <c r="SFJ4" s="103"/>
      <c r="SFK4" s="103"/>
      <c r="SFL4" s="103"/>
      <c r="SFM4" s="103"/>
      <c r="SFN4" s="103"/>
      <c r="SFO4" s="103"/>
      <c r="SFP4" s="103"/>
      <c r="SFQ4" s="103"/>
      <c r="SFR4" s="103"/>
      <c r="SFS4" s="103"/>
      <c r="SFT4" s="103"/>
      <c r="SFU4" s="103"/>
      <c r="SFV4" s="103"/>
      <c r="SFW4" s="103"/>
      <c r="SFX4" s="103"/>
      <c r="SFY4" s="103"/>
      <c r="SFZ4" s="103"/>
      <c r="SGA4" s="103"/>
      <c r="SGB4" s="103"/>
      <c r="SGC4" s="103"/>
      <c r="SGD4" s="103"/>
      <c r="SGE4" s="103"/>
      <c r="SGF4" s="103"/>
      <c r="SGG4" s="103"/>
      <c r="SGH4" s="103"/>
      <c r="SGI4" s="103"/>
      <c r="SGJ4" s="103"/>
      <c r="SGK4" s="103"/>
      <c r="SGL4" s="103"/>
      <c r="SGM4" s="103"/>
      <c r="SGN4" s="103"/>
      <c r="SGO4" s="103"/>
      <c r="SGP4" s="103"/>
      <c r="SGQ4" s="103"/>
      <c r="SGR4" s="103"/>
      <c r="SGS4" s="103"/>
      <c r="SGT4" s="103"/>
      <c r="SGU4" s="103"/>
      <c r="SGV4" s="103"/>
      <c r="SGW4" s="103"/>
      <c r="SGX4" s="103"/>
      <c r="SGY4" s="103"/>
      <c r="SGZ4" s="103"/>
      <c r="SHA4" s="103"/>
      <c r="SHB4" s="103"/>
      <c r="SHC4" s="103"/>
      <c r="SHD4" s="103"/>
      <c r="SHE4" s="103"/>
      <c r="SHF4" s="103"/>
      <c r="SHG4" s="103"/>
      <c r="SHH4" s="103"/>
      <c r="SHI4" s="103"/>
      <c r="SHJ4" s="103"/>
      <c r="SHK4" s="103"/>
      <c r="SHL4" s="103"/>
      <c r="SHM4" s="103"/>
      <c r="SHN4" s="103"/>
      <c r="SHO4" s="103"/>
      <c r="SHP4" s="103"/>
      <c r="SHQ4" s="103"/>
      <c r="SHR4" s="103"/>
      <c r="SHS4" s="103"/>
      <c r="SHT4" s="103"/>
      <c r="SHU4" s="103"/>
      <c r="SHV4" s="103"/>
      <c r="SHW4" s="103"/>
      <c r="SHX4" s="103"/>
      <c r="SHY4" s="103"/>
      <c r="SHZ4" s="103"/>
      <c r="SIA4" s="103"/>
      <c r="SIB4" s="103"/>
      <c r="SIC4" s="103"/>
      <c r="SID4" s="103"/>
      <c r="SIE4" s="103"/>
      <c r="SIF4" s="103"/>
      <c r="SIG4" s="103"/>
      <c r="SIH4" s="103"/>
      <c r="SII4" s="103"/>
      <c r="SIJ4" s="103"/>
      <c r="SIK4" s="103"/>
      <c r="SIL4" s="103"/>
      <c r="SIM4" s="103"/>
      <c r="SIN4" s="103"/>
      <c r="SIO4" s="103"/>
      <c r="SIP4" s="103"/>
      <c r="SIQ4" s="103"/>
      <c r="SIR4" s="103"/>
      <c r="SIS4" s="103"/>
      <c r="SIT4" s="103"/>
      <c r="SIU4" s="103"/>
      <c r="SIV4" s="103"/>
      <c r="SIW4" s="103"/>
      <c r="SIX4" s="103"/>
      <c r="SIY4" s="103"/>
      <c r="SIZ4" s="103"/>
      <c r="SJA4" s="103"/>
      <c r="SJB4" s="103"/>
      <c r="SJC4" s="103"/>
      <c r="SJD4" s="103"/>
      <c r="SJE4" s="103"/>
      <c r="SJF4" s="103"/>
      <c r="SJG4" s="103"/>
      <c r="SJH4" s="103"/>
      <c r="SJI4" s="103"/>
      <c r="SJJ4" s="103"/>
      <c r="SJK4" s="103"/>
      <c r="SJL4" s="103"/>
      <c r="SJM4" s="103"/>
      <c r="SJN4" s="103"/>
      <c r="SJO4" s="103"/>
      <c r="SJP4" s="103"/>
      <c r="SJQ4" s="103"/>
      <c r="SJR4" s="103"/>
      <c r="SJS4" s="103"/>
      <c r="SJT4" s="103"/>
      <c r="SJU4" s="103"/>
      <c r="SJV4" s="103"/>
      <c r="SJW4" s="103"/>
      <c r="SJX4" s="103"/>
      <c r="SJY4" s="103"/>
      <c r="SJZ4" s="103"/>
      <c r="SKA4" s="103"/>
      <c r="SKB4" s="103"/>
      <c r="SKC4" s="103"/>
      <c r="SKD4" s="103"/>
      <c r="SKE4" s="103"/>
      <c r="SKF4" s="103"/>
      <c r="SKG4" s="103"/>
      <c r="SKH4" s="103"/>
      <c r="SKI4" s="103"/>
      <c r="SKJ4" s="103"/>
      <c r="SKK4" s="103"/>
      <c r="SKL4" s="103"/>
      <c r="SKM4" s="103"/>
      <c r="SKN4" s="103"/>
      <c r="SKO4" s="103"/>
      <c r="SKP4" s="103"/>
      <c r="SKQ4" s="103"/>
      <c r="SKR4" s="103"/>
      <c r="SKS4" s="103"/>
      <c r="SKT4" s="103"/>
      <c r="SKU4" s="103"/>
      <c r="SKV4" s="103"/>
      <c r="SKW4" s="103"/>
      <c r="SKX4" s="103"/>
      <c r="SKY4" s="103"/>
      <c r="SKZ4" s="103"/>
      <c r="SLA4" s="103"/>
      <c r="SLB4" s="103"/>
      <c r="SLC4" s="103"/>
      <c r="SLD4" s="103"/>
      <c r="SLE4" s="103"/>
      <c r="SLF4" s="103"/>
      <c r="SLG4" s="103"/>
      <c r="SLH4" s="103"/>
      <c r="SLI4" s="103"/>
      <c r="SLJ4" s="103"/>
      <c r="SLK4" s="103"/>
      <c r="SLL4" s="103"/>
      <c r="SLM4" s="103"/>
      <c r="SLN4" s="103"/>
      <c r="SLO4" s="103"/>
      <c r="SLP4" s="103"/>
      <c r="SLQ4" s="103"/>
      <c r="SLR4" s="103"/>
      <c r="SLS4" s="103"/>
      <c r="SLT4" s="103"/>
      <c r="SLU4" s="103"/>
      <c r="SLV4" s="103"/>
      <c r="SLW4" s="103"/>
      <c r="SLX4" s="103"/>
      <c r="SLY4" s="103"/>
      <c r="SLZ4" s="103"/>
      <c r="SMA4" s="103"/>
      <c r="SMB4" s="103"/>
      <c r="SMC4" s="103"/>
      <c r="SMD4" s="103"/>
      <c r="SME4" s="103"/>
      <c r="SMF4" s="103"/>
      <c r="SMG4" s="103"/>
      <c r="SMH4" s="103"/>
      <c r="SMI4" s="103"/>
      <c r="SMJ4" s="103"/>
      <c r="SMK4" s="103"/>
      <c r="SML4" s="103"/>
      <c r="SMM4" s="103"/>
      <c r="SMN4" s="103"/>
      <c r="SMO4" s="103"/>
      <c r="SMP4" s="103"/>
      <c r="SMQ4" s="103"/>
      <c r="SMR4" s="103"/>
      <c r="SMS4" s="103"/>
      <c r="SMT4" s="103"/>
      <c r="SMU4" s="103"/>
      <c r="SMV4" s="103"/>
      <c r="SMW4" s="103"/>
      <c r="SMX4" s="103"/>
      <c r="SMY4" s="103"/>
      <c r="SMZ4" s="103"/>
      <c r="SNA4" s="103"/>
      <c r="SNB4" s="103"/>
      <c r="SNC4" s="103"/>
      <c r="SND4" s="103"/>
      <c r="SNE4" s="103"/>
      <c r="SNF4" s="103"/>
      <c r="SNG4" s="103"/>
      <c r="SNH4" s="103"/>
      <c r="SNI4" s="103"/>
      <c r="SNJ4" s="103"/>
      <c r="SNK4" s="103"/>
      <c r="SNL4" s="103"/>
      <c r="SNM4" s="103"/>
      <c r="SNN4" s="103"/>
      <c r="SNO4" s="103"/>
      <c r="SNP4" s="103"/>
      <c r="SNQ4" s="103"/>
      <c r="SNR4" s="103"/>
      <c r="SNS4" s="103"/>
      <c r="SNT4" s="103"/>
      <c r="SNU4" s="103"/>
      <c r="SNV4" s="103"/>
      <c r="SNW4" s="103"/>
      <c r="SNX4" s="103"/>
      <c r="SNY4" s="103"/>
      <c r="SNZ4" s="103"/>
      <c r="SOA4" s="103"/>
      <c r="SOB4" s="103"/>
      <c r="SOC4" s="103"/>
      <c r="SOD4" s="103"/>
      <c r="SOE4" s="103"/>
      <c r="SOF4" s="103"/>
      <c r="SOG4" s="103"/>
      <c r="SOH4" s="103"/>
      <c r="SOI4" s="103"/>
      <c r="SOJ4" s="103"/>
      <c r="SOK4" s="103"/>
      <c r="SOL4" s="103"/>
      <c r="SOM4" s="103"/>
      <c r="SON4" s="103"/>
      <c r="SOO4" s="103"/>
      <c r="SOP4" s="103"/>
      <c r="SOQ4" s="103"/>
      <c r="SOR4" s="103"/>
      <c r="SOS4" s="103"/>
      <c r="SOT4" s="103"/>
      <c r="SOU4" s="103"/>
      <c r="SOV4" s="103"/>
      <c r="SOW4" s="103"/>
      <c r="SOX4" s="103"/>
      <c r="SOY4" s="103"/>
      <c r="SOZ4" s="103"/>
      <c r="SPA4" s="103"/>
      <c r="SPB4" s="103"/>
      <c r="SPC4" s="103"/>
      <c r="SPD4" s="103"/>
      <c r="SPE4" s="103"/>
      <c r="SPF4" s="103"/>
      <c r="SPG4" s="103"/>
      <c r="SPH4" s="103"/>
      <c r="SPI4" s="103"/>
      <c r="SPJ4" s="103"/>
      <c r="SPK4" s="103"/>
      <c r="SPL4" s="103"/>
      <c r="SPM4" s="103"/>
      <c r="SPN4" s="103"/>
      <c r="SPO4" s="103"/>
      <c r="SPP4" s="103"/>
      <c r="SPQ4" s="103"/>
      <c r="SPR4" s="103"/>
      <c r="SPS4" s="103"/>
      <c r="SPT4" s="103"/>
      <c r="SPU4" s="103"/>
      <c r="SPV4" s="103"/>
      <c r="SPW4" s="103"/>
      <c r="SPX4" s="103"/>
      <c r="SPY4" s="103"/>
      <c r="SPZ4" s="103"/>
      <c r="SQA4" s="103"/>
      <c r="SQB4" s="103"/>
      <c r="SQC4" s="103"/>
      <c r="SQD4" s="103"/>
      <c r="SQE4" s="103"/>
      <c r="SQF4" s="103"/>
      <c r="SQG4" s="103"/>
      <c r="SQH4" s="103"/>
      <c r="SQI4" s="103"/>
      <c r="SQJ4" s="103"/>
      <c r="SQK4" s="103"/>
      <c r="SQL4" s="103"/>
      <c r="SQM4" s="103"/>
      <c r="SQN4" s="103"/>
      <c r="SQO4" s="103"/>
      <c r="SQP4" s="103"/>
      <c r="SQQ4" s="103"/>
      <c r="SQR4" s="103"/>
      <c r="SQS4" s="103"/>
      <c r="SQT4" s="103"/>
      <c r="SQU4" s="103"/>
      <c r="SQV4" s="103"/>
      <c r="SQW4" s="103"/>
      <c r="SQX4" s="103"/>
      <c r="SQY4" s="103"/>
      <c r="SQZ4" s="103"/>
      <c r="SRA4" s="103"/>
      <c r="SRB4" s="103"/>
      <c r="SRC4" s="103"/>
      <c r="SRD4" s="103"/>
      <c r="SRE4" s="103"/>
      <c r="SRF4" s="103"/>
      <c r="SRG4" s="103"/>
      <c r="SRH4" s="103"/>
      <c r="SRI4" s="103"/>
      <c r="SRJ4" s="103"/>
      <c r="SRK4" s="103"/>
      <c r="SRL4" s="103"/>
      <c r="SRM4" s="103"/>
      <c r="SRN4" s="103"/>
      <c r="SRO4" s="103"/>
      <c r="SRP4" s="103"/>
      <c r="SRQ4" s="103"/>
      <c r="SRR4" s="103"/>
      <c r="SRS4" s="103"/>
      <c r="SRT4" s="103"/>
      <c r="SRU4" s="103"/>
      <c r="SRV4" s="103"/>
      <c r="SRW4" s="103"/>
      <c r="SRX4" s="103"/>
      <c r="SRY4" s="103"/>
      <c r="SRZ4" s="103"/>
      <c r="SSA4" s="103"/>
      <c r="SSB4" s="103"/>
      <c r="SSC4" s="103"/>
      <c r="SSD4" s="103"/>
      <c r="SSE4" s="103"/>
      <c r="SSF4" s="103"/>
      <c r="SSG4" s="103"/>
      <c r="SSH4" s="103"/>
      <c r="SSI4" s="103"/>
      <c r="SSJ4" s="103"/>
      <c r="SSK4" s="103"/>
      <c r="SSL4" s="103"/>
      <c r="SSM4" s="103"/>
      <c r="SSN4" s="103"/>
      <c r="SSO4" s="103"/>
      <c r="SSP4" s="103"/>
      <c r="SSQ4" s="103"/>
      <c r="SSR4" s="103"/>
      <c r="SSS4" s="103"/>
      <c r="SST4" s="103"/>
      <c r="SSU4" s="103"/>
      <c r="SSV4" s="103"/>
      <c r="SSW4" s="103"/>
      <c r="SSX4" s="103"/>
      <c r="SSY4" s="103"/>
      <c r="SSZ4" s="103"/>
      <c r="STA4" s="103"/>
      <c r="STB4" s="103"/>
      <c r="STC4" s="103"/>
      <c r="STD4" s="103"/>
      <c r="STE4" s="103"/>
      <c r="STF4" s="103"/>
      <c r="STG4" s="103"/>
      <c r="STH4" s="103"/>
      <c r="STI4" s="103"/>
      <c r="STJ4" s="103"/>
      <c r="STK4" s="103"/>
      <c r="STL4" s="103"/>
      <c r="STM4" s="103"/>
      <c r="STN4" s="103"/>
      <c r="STO4" s="103"/>
      <c r="STP4" s="103"/>
      <c r="STQ4" s="103"/>
      <c r="STR4" s="103"/>
      <c r="STS4" s="103"/>
      <c r="STT4" s="103"/>
      <c r="STU4" s="103"/>
      <c r="STV4" s="103"/>
      <c r="STW4" s="103"/>
      <c r="STX4" s="103"/>
      <c r="STY4" s="103"/>
      <c r="STZ4" s="103"/>
      <c r="SUA4" s="103"/>
      <c r="SUB4" s="103"/>
      <c r="SUC4" s="103"/>
      <c r="SUD4" s="103"/>
      <c r="SUE4" s="103"/>
      <c r="SUF4" s="103"/>
      <c r="SUG4" s="103"/>
      <c r="SUH4" s="103"/>
      <c r="SUI4" s="103"/>
      <c r="SUJ4" s="103"/>
      <c r="SUK4" s="103"/>
      <c r="SUL4" s="103"/>
      <c r="SUM4" s="103"/>
      <c r="SUN4" s="103"/>
      <c r="SUO4" s="103"/>
      <c r="SUP4" s="103"/>
      <c r="SUQ4" s="103"/>
      <c r="SUR4" s="103"/>
      <c r="SUS4" s="103"/>
      <c r="SUT4" s="103"/>
      <c r="SUU4" s="103"/>
      <c r="SUV4" s="103"/>
      <c r="SUW4" s="103"/>
      <c r="SUX4" s="103"/>
      <c r="SUY4" s="103"/>
      <c r="SUZ4" s="103"/>
      <c r="SVA4" s="103"/>
      <c r="SVB4" s="103"/>
      <c r="SVC4" s="103"/>
      <c r="SVD4" s="103"/>
      <c r="SVE4" s="103"/>
      <c r="SVF4" s="103"/>
      <c r="SVG4" s="103"/>
      <c r="SVH4" s="103"/>
      <c r="SVI4" s="103"/>
      <c r="SVJ4" s="103"/>
      <c r="SVK4" s="103"/>
      <c r="SVL4" s="103"/>
      <c r="SVM4" s="103"/>
      <c r="SVN4" s="103"/>
      <c r="SVO4" s="103"/>
      <c r="SVP4" s="103"/>
      <c r="SVQ4" s="103"/>
      <c r="SVR4" s="103"/>
      <c r="SVS4" s="103"/>
      <c r="SVT4" s="103"/>
      <c r="SVU4" s="103"/>
      <c r="SVV4" s="103"/>
      <c r="SVW4" s="103"/>
      <c r="SVX4" s="103"/>
      <c r="SVY4" s="103"/>
      <c r="SVZ4" s="103"/>
      <c r="SWA4" s="103"/>
      <c r="SWB4" s="103"/>
      <c r="SWC4" s="103"/>
      <c r="SWD4" s="103"/>
      <c r="SWE4" s="103"/>
      <c r="SWF4" s="103"/>
      <c r="SWG4" s="103"/>
      <c r="SWH4" s="103"/>
      <c r="SWI4" s="103"/>
      <c r="SWJ4" s="103"/>
      <c r="SWK4" s="103"/>
      <c r="SWL4" s="103"/>
      <c r="SWM4" s="103"/>
      <c r="SWN4" s="103"/>
      <c r="SWO4" s="103"/>
      <c r="SWP4" s="103"/>
      <c r="SWQ4" s="103"/>
      <c r="SWR4" s="103"/>
      <c r="SWS4" s="103"/>
      <c r="SWT4" s="103"/>
      <c r="SWU4" s="103"/>
      <c r="SWV4" s="103"/>
      <c r="SWW4" s="103"/>
      <c r="SWX4" s="103"/>
      <c r="SWY4" s="103"/>
      <c r="SWZ4" s="103"/>
      <c r="SXA4" s="103"/>
      <c r="SXB4" s="103"/>
      <c r="SXC4" s="103"/>
      <c r="SXD4" s="103"/>
      <c r="SXE4" s="103"/>
      <c r="SXF4" s="103"/>
      <c r="SXG4" s="103"/>
      <c r="SXH4" s="103"/>
      <c r="SXI4" s="103"/>
      <c r="SXJ4" s="103"/>
      <c r="SXK4" s="103"/>
      <c r="SXL4" s="103"/>
      <c r="SXM4" s="103"/>
      <c r="SXN4" s="103"/>
      <c r="SXO4" s="103"/>
      <c r="SXP4" s="103"/>
      <c r="SXQ4" s="103"/>
      <c r="SXR4" s="103"/>
      <c r="SXS4" s="103"/>
      <c r="SXT4" s="103"/>
      <c r="SXU4" s="103"/>
      <c r="SXV4" s="103"/>
      <c r="SXW4" s="103"/>
      <c r="SXX4" s="103"/>
      <c r="SXY4" s="103"/>
      <c r="SXZ4" s="103"/>
      <c r="SYA4" s="103"/>
      <c r="SYB4" s="103"/>
      <c r="SYC4" s="103"/>
      <c r="SYD4" s="103"/>
      <c r="SYE4" s="103"/>
      <c r="SYF4" s="103"/>
      <c r="SYG4" s="103"/>
      <c r="SYH4" s="103"/>
      <c r="SYI4" s="103"/>
      <c r="SYJ4" s="103"/>
      <c r="SYK4" s="103"/>
      <c r="SYL4" s="103"/>
      <c r="SYM4" s="103"/>
      <c r="SYN4" s="103"/>
      <c r="SYO4" s="103"/>
      <c r="SYP4" s="103"/>
      <c r="SYQ4" s="103"/>
      <c r="SYR4" s="103"/>
      <c r="SYS4" s="103"/>
      <c r="SYT4" s="103"/>
      <c r="SYU4" s="103"/>
      <c r="SYV4" s="103"/>
      <c r="SYW4" s="103"/>
      <c r="SYX4" s="103"/>
      <c r="SYY4" s="103"/>
      <c r="SYZ4" s="103"/>
      <c r="SZA4" s="103"/>
      <c r="SZB4" s="103"/>
      <c r="SZC4" s="103"/>
      <c r="SZD4" s="103"/>
      <c r="SZE4" s="103"/>
      <c r="SZF4" s="103"/>
      <c r="SZG4" s="103"/>
      <c r="SZH4" s="103"/>
      <c r="SZI4" s="103"/>
      <c r="SZJ4" s="103"/>
      <c r="SZK4" s="103"/>
      <c r="SZL4" s="103"/>
      <c r="SZM4" s="103"/>
      <c r="SZN4" s="103"/>
      <c r="SZO4" s="103"/>
      <c r="SZP4" s="103"/>
      <c r="SZQ4" s="103"/>
      <c r="SZR4" s="103"/>
      <c r="SZS4" s="103"/>
      <c r="SZT4" s="103"/>
      <c r="SZU4" s="103"/>
      <c r="SZV4" s="103"/>
      <c r="SZW4" s="103"/>
      <c r="SZX4" s="103"/>
      <c r="SZY4" s="103"/>
      <c r="SZZ4" s="103"/>
      <c r="TAA4" s="103"/>
      <c r="TAB4" s="103"/>
      <c r="TAC4" s="103"/>
      <c r="TAD4" s="103"/>
      <c r="TAE4" s="103"/>
      <c r="TAF4" s="103"/>
      <c r="TAG4" s="103"/>
      <c r="TAH4" s="103"/>
      <c r="TAI4" s="103"/>
      <c r="TAJ4" s="103"/>
      <c r="TAK4" s="103"/>
      <c r="TAL4" s="103"/>
      <c r="TAM4" s="103"/>
      <c r="TAN4" s="103"/>
      <c r="TAO4" s="103"/>
      <c r="TAP4" s="103"/>
      <c r="TAQ4" s="103"/>
      <c r="TAR4" s="103"/>
      <c r="TAS4" s="103"/>
      <c r="TAT4" s="103"/>
      <c r="TAU4" s="103"/>
      <c r="TAV4" s="103"/>
      <c r="TAW4" s="103"/>
      <c r="TAX4" s="103"/>
      <c r="TAY4" s="103"/>
      <c r="TAZ4" s="103"/>
      <c r="TBA4" s="103"/>
      <c r="TBB4" s="103"/>
      <c r="TBC4" s="103"/>
      <c r="TBD4" s="103"/>
      <c r="TBE4" s="103"/>
      <c r="TBF4" s="103"/>
      <c r="TBG4" s="103"/>
      <c r="TBH4" s="103"/>
      <c r="TBI4" s="103"/>
      <c r="TBJ4" s="103"/>
      <c r="TBK4" s="103"/>
      <c r="TBL4" s="103"/>
      <c r="TBM4" s="103"/>
      <c r="TBN4" s="103"/>
      <c r="TBO4" s="103"/>
      <c r="TBP4" s="103"/>
      <c r="TBQ4" s="103"/>
      <c r="TBR4" s="103"/>
      <c r="TBS4" s="103"/>
      <c r="TBT4" s="103"/>
      <c r="TBU4" s="103"/>
      <c r="TBV4" s="103"/>
      <c r="TBW4" s="103"/>
      <c r="TBX4" s="103"/>
      <c r="TBY4" s="103"/>
      <c r="TBZ4" s="103"/>
      <c r="TCA4" s="103"/>
      <c r="TCB4" s="103"/>
      <c r="TCC4" s="103"/>
      <c r="TCD4" s="103"/>
      <c r="TCE4" s="103"/>
      <c r="TCF4" s="103"/>
      <c r="TCG4" s="103"/>
      <c r="TCH4" s="103"/>
      <c r="TCI4" s="103"/>
      <c r="TCJ4" s="103"/>
      <c r="TCK4" s="103"/>
      <c r="TCL4" s="103"/>
      <c r="TCM4" s="103"/>
      <c r="TCN4" s="103"/>
      <c r="TCO4" s="103"/>
      <c r="TCP4" s="103"/>
      <c r="TCQ4" s="103"/>
      <c r="TCR4" s="103"/>
      <c r="TCS4" s="103"/>
      <c r="TCT4" s="103"/>
      <c r="TCU4" s="103"/>
      <c r="TCV4" s="103"/>
      <c r="TCW4" s="103"/>
      <c r="TCX4" s="103"/>
      <c r="TCY4" s="103"/>
      <c r="TCZ4" s="103"/>
      <c r="TDA4" s="103"/>
      <c r="TDB4" s="103"/>
      <c r="TDC4" s="103"/>
      <c r="TDD4" s="103"/>
      <c r="TDE4" s="103"/>
      <c r="TDF4" s="103"/>
      <c r="TDG4" s="103"/>
      <c r="TDH4" s="103"/>
      <c r="TDI4" s="103"/>
      <c r="TDJ4" s="103"/>
      <c r="TDK4" s="103"/>
      <c r="TDL4" s="103"/>
      <c r="TDM4" s="103"/>
      <c r="TDN4" s="103"/>
      <c r="TDO4" s="103"/>
      <c r="TDP4" s="103"/>
      <c r="TDQ4" s="103"/>
      <c r="TDR4" s="103"/>
      <c r="TDS4" s="103"/>
      <c r="TDT4" s="103"/>
      <c r="TDU4" s="103"/>
      <c r="TDV4" s="103"/>
      <c r="TDW4" s="103"/>
      <c r="TDX4" s="103"/>
      <c r="TDY4" s="103"/>
      <c r="TDZ4" s="103"/>
      <c r="TEA4" s="103"/>
      <c r="TEB4" s="103"/>
      <c r="TEC4" s="103"/>
      <c r="TED4" s="103"/>
      <c r="TEE4" s="103"/>
      <c r="TEF4" s="103"/>
      <c r="TEG4" s="103"/>
      <c r="TEH4" s="103"/>
      <c r="TEI4" s="103"/>
      <c r="TEJ4" s="103"/>
      <c r="TEK4" s="103"/>
      <c r="TEL4" s="103"/>
      <c r="TEM4" s="103"/>
      <c r="TEN4" s="103"/>
      <c r="TEO4" s="103"/>
      <c r="TEP4" s="103"/>
      <c r="TEQ4" s="103"/>
      <c r="TER4" s="103"/>
      <c r="TES4" s="103"/>
      <c r="TET4" s="103"/>
      <c r="TEU4" s="103"/>
      <c r="TEV4" s="103"/>
      <c r="TEW4" s="103"/>
      <c r="TEX4" s="103"/>
      <c r="TEY4" s="103"/>
      <c r="TEZ4" s="103"/>
      <c r="TFA4" s="103"/>
      <c r="TFB4" s="103"/>
      <c r="TFC4" s="103"/>
      <c r="TFD4" s="103"/>
      <c r="TFE4" s="103"/>
      <c r="TFF4" s="103"/>
      <c r="TFG4" s="103"/>
      <c r="TFH4" s="103"/>
      <c r="TFI4" s="103"/>
      <c r="TFJ4" s="103"/>
      <c r="TFK4" s="103"/>
      <c r="TFL4" s="103"/>
      <c r="TFM4" s="103"/>
      <c r="TFN4" s="103"/>
      <c r="TFO4" s="103"/>
      <c r="TFP4" s="103"/>
      <c r="TFQ4" s="103"/>
      <c r="TFR4" s="103"/>
      <c r="TFS4" s="103"/>
      <c r="TFT4" s="103"/>
      <c r="TFU4" s="103"/>
      <c r="TFV4" s="103"/>
      <c r="TFW4" s="103"/>
      <c r="TFX4" s="103"/>
      <c r="TFY4" s="103"/>
      <c r="TFZ4" s="103"/>
      <c r="TGA4" s="103"/>
      <c r="TGB4" s="103"/>
      <c r="TGC4" s="103"/>
      <c r="TGD4" s="103"/>
      <c r="TGE4" s="103"/>
      <c r="TGF4" s="103"/>
      <c r="TGG4" s="103"/>
      <c r="TGH4" s="103"/>
      <c r="TGI4" s="103"/>
      <c r="TGJ4" s="103"/>
      <c r="TGK4" s="103"/>
      <c r="TGL4" s="103"/>
      <c r="TGM4" s="103"/>
      <c r="TGN4" s="103"/>
      <c r="TGO4" s="103"/>
      <c r="TGP4" s="103"/>
      <c r="TGQ4" s="103"/>
      <c r="TGR4" s="103"/>
      <c r="TGS4" s="103"/>
      <c r="TGT4" s="103"/>
      <c r="TGU4" s="103"/>
      <c r="TGV4" s="103"/>
      <c r="TGW4" s="103"/>
      <c r="TGX4" s="103"/>
      <c r="TGY4" s="103"/>
      <c r="TGZ4" s="103"/>
      <c r="THA4" s="103"/>
      <c r="THB4" s="103"/>
      <c r="THC4" s="103"/>
      <c r="THD4" s="103"/>
      <c r="THE4" s="103"/>
      <c r="THF4" s="103"/>
      <c r="THG4" s="103"/>
      <c r="THH4" s="103"/>
      <c r="THI4" s="103"/>
      <c r="THJ4" s="103"/>
      <c r="THK4" s="103"/>
      <c r="THL4" s="103"/>
      <c r="THM4" s="103"/>
      <c r="THN4" s="103"/>
      <c r="THO4" s="103"/>
      <c r="THP4" s="103"/>
      <c r="THQ4" s="103"/>
      <c r="THR4" s="103"/>
      <c r="THS4" s="103"/>
      <c r="THT4" s="103"/>
      <c r="THU4" s="103"/>
      <c r="THV4" s="103"/>
      <c r="THW4" s="103"/>
      <c r="THX4" s="103"/>
      <c r="THY4" s="103"/>
      <c r="THZ4" s="103"/>
      <c r="TIA4" s="103"/>
      <c r="TIB4" s="103"/>
      <c r="TIC4" s="103"/>
      <c r="TID4" s="103"/>
      <c r="TIE4" s="103"/>
      <c r="TIF4" s="103"/>
      <c r="TIG4" s="103"/>
      <c r="TIH4" s="103"/>
      <c r="TII4" s="103"/>
      <c r="TIJ4" s="103"/>
      <c r="TIK4" s="103"/>
      <c r="TIL4" s="103"/>
      <c r="TIM4" s="103"/>
      <c r="TIN4" s="103"/>
      <c r="TIO4" s="103"/>
      <c r="TIP4" s="103"/>
      <c r="TIQ4" s="103"/>
      <c r="TIR4" s="103"/>
      <c r="TIS4" s="103"/>
      <c r="TIT4" s="103"/>
      <c r="TIU4" s="103"/>
      <c r="TIV4" s="103"/>
      <c r="TIW4" s="103"/>
      <c r="TIX4" s="103"/>
      <c r="TIY4" s="103"/>
      <c r="TIZ4" s="103"/>
      <c r="TJA4" s="103"/>
      <c r="TJB4" s="103"/>
      <c r="TJC4" s="103"/>
      <c r="TJD4" s="103"/>
      <c r="TJE4" s="103"/>
      <c r="TJF4" s="103"/>
      <c r="TJG4" s="103"/>
      <c r="TJH4" s="103"/>
      <c r="TJI4" s="103"/>
      <c r="TJJ4" s="103"/>
      <c r="TJK4" s="103"/>
      <c r="TJL4" s="103"/>
      <c r="TJM4" s="103"/>
      <c r="TJN4" s="103"/>
      <c r="TJO4" s="103"/>
      <c r="TJP4" s="103"/>
      <c r="TJQ4" s="103"/>
      <c r="TJR4" s="103"/>
      <c r="TJS4" s="103"/>
      <c r="TJT4" s="103"/>
      <c r="TJU4" s="103"/>
      <c r="TJV4" s="103"/>
      <c r="TJW4" s="103"/>
      <c r="TJX4" s="103"/>
      <c r="TJY4" s="103"/>
      <c r="TJZ4" s="103"/>
      <c r="TKA4" s="103"/>
      <c r="TKB4" s="103"/>
      <c r="TKC4" s="103"/>
      <c r="TKD4" s="103"/>
      <c r="TKE4" s="103"/>
      <c r="TKF4" s="103"/>
      <c r="TKG4" s="103"/>
      <c r="TKH4" s="103"/>
      <c r="TKI4" s="103"/>
      <c r="TKJ4" s="103"/>
      <c r="TKK4" s="103"/>
      <c r="TKL4" s="103"/>
      <c r="TKM4" s="103"/>
      <c r="TKN4" s="103"/>
      <c r="TKO4" s="103"/>
      <c r="TKP4" s="103"/>
      <c r="TKQ4" s="103"/>
      <c r="TKR4" s="103"/>
      <c r="TKS4" s="103"/>
      <c r="TKT4" s="103"/>
      <c r="TKU4" s="103"/>
      <c r="TKV4" s="103"/>
      <c r="TKW4" s="103"/>
      <c r="TKX4" s="103"/>
      <c r="TKY4" s="103"/>
      <c r="TKZ4" s="103"/>
      <c r="TLA4" s="103"/>
      <c r="TLB4" s="103"/>
      <c r="TLC4" s="103"/>
      <c r="TLD4" s="103"/>
      <c r="TLE4" s="103"/>
      <c r="TLF4" s="103"/>
      <c r="TLG4" s="103"/>
      <c r="TLH4" s="103"/>
      <c r="TLI4" s="103"/>
      <c r="TLJ4" s="103"/>
      <c r="TLK4" s="103"/>
      <c r="TLL4" s="103"/>
      <c r="TLM4" s="103"/>
      <c r="TLN4" s="103"/>
      <c r="TLO4" s="103"/>
      <c r="TLP4" s="103"/>
      <c r="TLQ4" s="103"/>
      <c r="TLR4" s="103"/>
      <c r="TLS4" s="103"/>
      <c r="TLT4" s="103"/>
      <c r="TLU4" s="103"/>
      <c r="TLV4" s="103"/>
      <c r="TLW4" s="103"/>
      <c r="TLX4" s="103"/>
      <c r="TLY4" s="103"/>
      <c r="TLZ4" s="103"/>
      <c r="TMA4" s="103"/>
      <c r="TMB4" s="103"/>
      <c r="TMC4" s="103"/>
      <c r="TMD4" s="103"/>
      <c r="TME4" s="103"/>
      <c r="TMF4" s="103"/>
      <c r="TMG4" s="103"/>
      <c r="TMH4" s="103"/>
      <c r="TMI4" s="103"/>
      <c r="TMJ4" s="103"/>
      <c r="TMK4" s="103"/>
      <c r="TML4" s="103"/>
      <c r="TMM4" s="103"/>
      <c r="TMN4" s="103"/>
      <c r="TMO4" s="103"/>
      <c r="TMP4" s="103"/>
      <c r="TMQ4" s="103"/>
      <c r="TMR4" s="103"/>
      <c r="TMS4" s="103"/>
      <c r="TMT4" s="103"/>
      <c r="TMU4" s="103"/>
      <c r="TMV4" s="103"/>
      <c r="TMW4" s="103"/>
      <c r="TMX4" s="103"/>
      <c r="TMY4" s="103"/>
      <c r="TMZ4" s="103"/>
      <c r="TNA4" s="103"/>
      <c r="TNB4" s="103"/>
      <c r="TNC4" s="103"/>
      <c r="TND4" s="103"/>
      <c r="TNE4" s="103"/>
      <c r="TNF4" s="103"/>
      <c r="TNG4" s="103"/>
      <c r="TNH4" s="103"/>
      <c r="TNI4" s="103"/>
      <c r="TNJ4" s="103"/>
      <c r="TNK4" s="103"/>
      <c r="TNL4" s="103"/>
      <c r="TNM4" s="103"/>
      <c r="TNN4" s="103"/>
      <c r="TNO4" s="103"/>
      <c r="TNP4" s="103"/>
      <c r="TNQ4" s="103"/>
      <c r="TNR4" s="103"/>
      <c r="TNS4" s="103"/>
      <c r="TNT4" s="103"/>
      <c r="TNU4" s="103"/>
      <c r="TNV4" s="103"/>
      <c r="TNW4" s="103"/>
      <c r="TNX4" s="103"/>
      <c r="TNY4" s="103"/>
      <c r="TNZ4" s="103"/>
      <c r="TOA4" s="103"/>
      <c r="TOB4" s="103"/>
      <c r="TOC4" s="103"/>
      <c r="TOD4" s="103"/>
      <c r="TOE4" s="103"/>
      <c r="TOF4" s="103"/>
      <c r="TOG4" s="103"/>
      <c r="TOH4" s="103"/>
      <c r="TOI4" s="103"/>
      <c r="TOJ4" s="103"/>
      <c r="TOK4" s="103"/>
      <c r="TOL4" s="103"/>
      <c r="TOM4" s="103"/>
      <c r="TON4" s="103"/>
      <c r="TOO4" s="103"/>
      <c r="TOP4" s="103"/>
      <c r="TOQ4" s="103"/>
      <c r="TOR4" s="103"/>
      <c r="TOS4" s="103"/>
      <c r="TOT4" s="103"/>
      <c r="TOU4" s="103"/>
      <c r="TOV4" s="103"/>
      <c r="TOW4" s="103"/>
      <c r="TOX4" s="103"/>
      <c r="TOY4" s="103"/>
      <c r="TOZ4" s="103"/>
      <c r="TPA4" s="103"/>
      <c r="TPB4" s="103"/>
      <c r="TPC4" s="103"/>
      <c r="TPD4" s="103"/>
      <c r="TPE4" s="103"/>
      <c r="TPF4" s="103"/>
      <c r="TPG4" s="103"/>
      <c r="TPH4" s="103"/>
      <c r="TPI4" s="103"/>
      <c r="TPJ4" s="103"/>
      <c r="TPK4" s="103"/>
      <c r="TPL4" s="103"/>
      <c r="TPM4" s="103"/>
      <c r="TPN4" s="103"/>
      <c r="TPO4" s="103"/>
      <c r="TPP4" s="103"/>
      <c r="TPQ4" s="103"/>
      <c r="TPR4" s="103"/>
      <c r="TPS4" s="103"/>
      <c r="TPT4" s="103"/>
      <c r="TPU4" s="103"/>
      <c r="TPV4" s="103"/>
      <c r="TPW4" s="103"/>
      <c r="TPX4" s="103"/>
      <c r="TPY4" s="103"/>
      <c r="TPZ4" s="103"/>
      <c r="TQA4" s="103"/>
      <c r="TQB4" s="103"/>
      <c r="TQC4" s="103"/>
      <c r="TQD4" s="103"/>
      <c r="TQE4" s="103"/>
      <c r="TQF4" s="103"/>
      <c r="TQG4" s="103"/>
      <c r="TQH4" s="103"/>
      <c r="TQI4" s="103"/>
      <c r="TQJ4" s="103"/>
      <c r="TQK4" s="103"/>
      <c r="TQL4" s="103"/>
      <c r="TQM4" s="103"/>
      <c r="TQN4" s="103"/>
      <c r="TQO4" s="103"/>
      <c r="TQP4" s="103"/>
      <c r="TQQ4" s="103"/>
      <c r="TQR4" s="103"/>
      <c r="TQS4" s="103"/>
      <c r="TQT4" s="103"/>
      <c r="TQU4" s="103"/>
      <c r="TQV4" s="103"/>
      <c r="TQW4" s="103"/>
      <c r="TQX4" s="103"/>
      <c r="TQY4" s="103"/>
      <c r="TQZ4" s="103"/>
      <c r="TRA4" s="103"/>
      <c r="TRB4" s="103"/>
      <c r="TRC4" s="103"/>
      <c r="TRD4" s="103"/>
      <c r="TRE4" s="103"/>
      <c r="TRF4" s="103"/>
      <c r="TRG4" s="103"/>
      <c r="TRH4" s="103"/>
      <c r="TRI4" s="103"/>
      <c r="TRJ4" s="103"/>
      <c r="TRK4" s="103"/>
      <c r="TRL4" s="103"/>
      <c r="TRM4" s="103"/>
      <c r="TRN4" s="103"/>
      <c r="TRO4" s="103"/>
      <c r="TRP4" s="103"/>
      <c r="TRQ4" s="103"/>
      <c r="TRR4" s="103"/>
      <c r="TRS4" s="103"/>
      <c r="TRT4" s="103"/>
      <c r="TRU4" s="103"/>
      <c r="TRV4" s="103"/>
      <c r="TRW4" s="103"/>
      <c r="TRX4" s="103"/>
      <c r="TRY4" s="103"/>
      <c r="TRZ4" s="103"/>
      <c r="TSA4" s="103"/>
      <c r="TSB4" s="103"/>
      <c r="TSC4" s="103"/>
      <c r="TSD4" s="103"/>
      <c r="TSE4" s="103"/>
      <c r="TSF4" s="103"/>
      <c r="TSG4" s="103"/>
      <c r="TSH4" s="103"/>
      <c r="TSI4" s="103"/>
      <c r="TSJ4" s="103"/>
      <c r="TSK4" s="103"/>
      <c r="TSL4" s="103"/>
      <c r="TSM4" s="103"/>
      <c r="TSN4" s="103"/>
      <c r="TSO4" s="103"/>
      <c r="TSP4" s="103"/>
      <c r="TSQ4" s="103"/>
      <c r="TSR4" s="103"/>
      <c r="TSS4" s="103"/>
      <c r="TST4" s="103"/>
      <c r="TSU4" s="103"/>
      <c r="TSV4" s="103"/>
      <c r="TSW4" s="103"/>
      <c r="TSX4" s="103"/>
      <c r="TSY4" s="103"/>
      <c r="TSZ4" s="103"/>
      <c r="TTA4" s="103"/>
      <c r="TTB4" s="103"/>
      <c r="TTC4" s="103"/>
      <c r="TTD4" s="103"/>
      <c r="TTE4" s="103"/>
      <c r="TTF4" s="103"/>
      <c r="TTG4" s="103"/>
      <c r="TTH4" s="103"/>
      <c r="TTI4" s="103"/>
      <c r="TTJ4" s="103"/>
      <c r="TTK4" s="103"/>
      <c r="TTL4" s="103"/>
      <c r="TTM4" s="103"/>
      <c r="TTN4" s="103"/>
      <c r="TTO4" s="103"/>
      <c r="TTP4" s="103"/>
      <c r="TTQ4" s="103"/>
      <c r="TTR4" s="103"/>
      <c r="TTS4" s="103"/>
      <c r="TTT4" s="103"/>
      <c r="TTU4" s="103"/>
      <c r="TTV4" s="103"/>
      <c r="TTW4" s="103"/>
      <c r="TTX4" s="103"/>
      <c r="TTY4" s="103"/>
      <c r="TTZ4" s="103"/>
      <c r="TUA4" s="103"/>
      <c r="TUB4" s="103"/>
      <c r="TUC4" s="103"/>
      <c r="TUD4" s="103"/>
      <c r="TUE4" s="103"/>
      <c r="TUF4" s="103"/>
      <c r="TUG4" s="103"/>
      <c r="TUH4" s="103"/>
      <c r="TUI4" s="103"/>
      <c r="TUJ4" s="103"/>
      <c r="TUK4" s="103"/>
      <c r="TUL4" s="103"/>
      <c r="TUM4" s="103"/>
      <c r="TUN4" s="103"/>
      <c r="TUO4" s="103"/>
      <c r="TUP4" s="103"/>
      <c r="TUQ4" s="103"/>
      <c r="TUR4" s="103"/>
      <c r="TUS4" s="103"/>
      <c r="TUT4" s="103"/>
      <c r="TUU4" s="103"/>
      <c r="TUV4" s="103"/>
      <c r="TUW4" s="103"/>
      <c r="TUX4" s="103"/>
      <c r="TUY4" s="103"/>
      <c r="TUZ4" s="103"/>
      <c r="TVA4" s="103"/>
      <c r="TVB4" s="103"/>
      <c r="TVC4" s="103"/>
      <c r="TVD4" s="103"/>
      <c r="TVE4" s="103"/>
      <c r="TVF4" s="103"/>
      <c r="TVG4" s="103"/>
      <c r="TVH4" s="103"/>
      <c r="TVI4" s="103"/>
      <c r="TVJ4" s="103"/>
      <c r="TVK4" s="103"/>
      <c r="TVL4" s="103"/>
      <c r="TVM4" s="103"/>
      <c r="TVN4" s="103"/>
      <c r="TVO4" s="103"/>
      <c r="TVP4" s="103"/>
      <c r="TVQ4" s="103"/>
      <c r="TVR4" s="103"/>
      <c r="TVS4" s="103"/>
      <c r="TVT4" s="103"/>
      <c r="TVU4" s="103"/>
      <c r="TVV4" s="103"/>
      <c r="TVW4" s="103"/>
      <c r="TVX4" s="103"/>
      <c r="TVY4" s="103"/>
      <c r="TVZ4" s="103"/>
      <c r="TWA4" s="103"/>
      <c r="TWB4" s="103"/>
      <c r="TWC4" s="103"/>
      <c r="TWD4" s="103"/>
      <c r="TWE4" s="103"/>
      <c r="TWF4" s="103"/>
      <c r="TWG4" s="103"/>
      <c r="TWH4" s="103"/>
      <c r="TWI4" s="103"/>
      <c r="TWJ4" s="103"/>
      <c r="TWK4" s="103"/>
      <c r="TWL4" s="103"/>
      <c r="TWM4" s="103"/>
      <c r="TWN4" s="103"/>
      <c r="TWO4" s="103"/>
      <c r="TWP4" s="103"/>
      <c r="TWQ4" s="103"/>
      <c r="TWR4" s="103"/>
      <c r="TWS4" s="103"/>
      <c r="TWT4" s="103"/>
      <c r="TWU4" s="103"/>
      <c r="TWV4" s="103"/>
      <c r="TWW4" s="103"/>
      <c r="TWX4" s="103"/>
      <c r="TWY4" s="103"/>
      <c r="TWZ4" s="103"/>
      <c r="TXA4" s="103"/>
      <c r="TXB4" s="103"/>
      <c r="TXC4" s="103"/>
      <c r="TXD4" s="103"/>
      <c r="TXE4" s="103"/>
      <c r="TXF4" s="103"/>
      <c r="TXG4" s="103"/>
      <c r="TXH4" s="103"/>
      <c r="TXI4" s="103"/>
      <c r="TXJ4" s="103"/>
      <c r="TXK4" s="103"/>
      <c r="TXL4" s="103"/>
      <c r="TXM4" s="103"/>
      <c r="TXN4" s="103"/>
      <c r="TXO4" s="103"/>
      <c r="TXP4" s="103"/>
      <c r="TXQ4" s="103"/>
      <c r="TXR4" s="103"/>
      <c r="TXS4" s="103"/>
      <c r="TXT4" s="103"/>
      <c r="TXU4" s="103"/>
      <c r="TXV4" s="103"/>
      <c r="TXW4" s="103"/>
      <c r="TXX4" s="103"/>
      <c r="TXY4" s="103"/>
      <c r="TXZ4" s="103"/>
      <c r="TYA4" s="103"/>
      <c r="TYB4" s="103"/>
      <c r="TYC4" s="103"/>
      <c r="TYD4" s="103"/>
      <c r="TYE4" s="103"/>
      <c r="TYF4" s="103"/>
      <c r="TYG4" s="103"/>
      <c r="TYH4" s="103"/>
      <c r="TYI4" s="103"/>
      <c r="TYJ4" s="103"/>
      <c r="TYK4" s="103"/>
      <c r="TYL4" s="103"/>
      <c r="TYM4" s="103"/>
      <c r="TYN4" s="103"/>
      <c r="TYO4" s="103"/>
      <c r="TYP4" s="103"/>
      <c r="TYQ4" s="103"/>
      <c r="TYR4" s="103"/>
      <c r="TYS4" s="103"/>
      <c r="TYT4" s="103"/>
      <c r="TYU4" s="103"/>
      <c r="TYV4" s="103"/>
      <c r="TYW4" s="103"/>
      <c r="TYX4" s="103"/>
      <c r="TYY4" s="103"/>
      <c r="TYZ4" s="103"/>
      <c r="TZA4" s="103"/>
      <c r="TZB4" s="103"/>
      <c r="TZC4" s="103"/>
      <c r="TZD4" s="103"/>
      <c r="TZE4" s="103"/>
      <c r="TZF4" s="103"/>
      <c r="TZG4" s="103"/>
      <c r="TZH4" s="103"/>
      <c r="TZI4" s="103"/>
      <c r="TZJ4" s="103"/>
      <c r="TZK4" s="103"/>
      <c r="TZL4" s="103"/>
      <c r="TZM4" s="103"/>
      <c r="TZN4" s="103"/>
      <c r="TZO4" s="103"/>
      <c r="TZP4" s="103"/>
      <c r="TZQ4" s="103"/>
      <c r="TZR4" s="103"/>
      <c r="TZS4" s="103"/>
      <c r="TZT4" s="103"/>
      <c r="TZU4" s="103"/>
      <c r="TZV4" s="103"/>
      <c r="TZW4" s="103"/>
      <c r="TZX4" s="103"/>
      <c r="TZY4" s="103"/>
      <c r="TZZ4" s="103"/>
      <c r="UAA4" s="103"/>
      <c r="UAB4" s="103"/>
      <c r="UAC4" s="103"/>
      <c r="UAD4" s="103"/>
      <c r="UAE4" s="103"/>
      <c r="UAF4" s="103"/>
      <c r="UAG4" s="103"/>
      <c r="UAH4" s="103"/>
      <c r="UAI4" s="103"/>
      <c r="UAJ4" s="103"/>
      <c r="UAK4" s="103"/>
      <c r="UAL4" s="103"/>
      <c r="UAM4" s="103"/>
      <c r="UAN4" s="103"/>
      <c r="UAO4" s="103"/>
      <c r="UAP4" s="103"/>
      <c r="UAQ4" s="103"/>
      <c r="UAR4" s="103"/>
      <c r="UAS4" s="103"/>
      <c r="UAT4" s="103"/>
      <c r="UAU4" s="103"/>
      <c r="UAV4" s="103"/>
      <c r="UAW4" s="103"/>
      <c r="UAX4" s="103"/>
      <c r="UAY4" s="103"/>
      <c r="UAZ4" s="103"/>
      <c r="UBA4" s="103"/>
      <c r="UBB4" s="103"/>
      <c r="UBC4" s="103"/>
      <c r="UBD4" s="103"/>
      <c r="UBE4" s="103"/>
      <c r="UBF4" s="103"/>
      <c r="UBG4" s="103"/>
      <c r="UBH4" s="103"/>
      <c r="UBI4" s="103"/>
      <c r="UBJ4" s="103"/>
      <c r="UBK4" s="103"/>
      <c r="UBL4" s="103"/>
      <c r="UBM4" s="103"/>
      <c r="UBN4" s="103"/>
      <c r="UBO4" s="103"/>
      <c r="UBP4" s="103"/>
      <c r="UBQ4" s="103"/>
      <c r="UBR4" s="103"/>
      <c r="UBS4" s="103"/>
      <c r="UBT4" s="103"/>
      <c r="UBU4" s="103"/>
      <c r="UBV4" s="103"/>
      <c r="UBW4" s="103"/>
      <c r="UBX4" s="103"/>
      <c r="UBY4" s="103"/>
      <c r="UBZ4" s="103"/>
      <c r="UCA4" s="103"/>
      <c r="UCB4" s="103"/>
      <c r="UCC4" s="103"/>
      <c r="UCD4" s="103"/>
      <c r="UCE4" s="103"/>
      <c r="UCF4" s="103"/>
      <c r="UCG4" s="103"/>
      <c r="UCH4" s="103"/>
      <c r="UCI4" s="103"/>
      <c r="UCJ4" s="103"/>
      <c r="UCK4" s="103"/>
      <c r="UCL4" s="103"/>
      <c r="UCM4" s="103"/>
      <c r="UCN4" s="103"/>
      <c r="UCO4" s="103"/>
      <c r="UCP4" s="103"/>
      <c r="UCQ4" s="103"/>
      <c r="UCR4" s="103"/>
      <c r="UCS4" s="103"/>
      <c r="UCT4" s="103"/>
      <c r="UCU4" s="103"/>
      <c r="UCV4" s="103"/>
      <c r="UCW4" s="103"/>
      <c r="UCX4" s="103"/>
      <c r="UCY4" s="103"/>
      <c r="UCZ4" s="103"/>
      <c r="UDA4" s="103"/>
      <c r="UDB4" s="103"/>
      <c r="UDC4" s="103"/>
      <c r="UDD4" s="103"/>
      <c r="UDE4" s="103"/>
      <c r="UDF4" s="103"/>
      <c r="UDG4" s="103"/>
      <c r="UDH4" s="103"/>
      <c r="UDI4" s="103"/>
      <c r="UDJ4" s="103"/>
      <c r="UDK4" s="103"/>
      <c r="UDL4" s="103"/>
      <c r="UDM4" s="103"/>
      <c r="UDN4" s="103"/>
      <c r="UDO4" s="103"/>
      <c r="UDP4" s="103"/>
      <c r="UDQ4" s="103"/>
      <c r="UDR4" s="103"/>
      <c r="UDS4" s="103"/>
      <c r="UDT4" s="103"/>
      <c r="UDU4" s="103"/>
      <c r="UDV4" s="103"/>
      <c r="UDW4" s="103"/>
      <c r="UDX4" s="103"/>
      <c r="UDY4" s="103"/>
      <c r="UDZ4" s="103"/>
      <c r="UEA4" s="103"/>
      <c r="UEB4" s="103"/>
      <c r="UEC4" s="103"/>
      <c r="UED4" s="103"/>
      <c r="UEE4" s="103"/>
      <c r="UEF4" s="103"/>
      <c r="UEG4" s="103"/>
      <c r="UEH4" s="103"/>
      <c r="UEI4" s="103"/>
      <c r="UEJ4" s="103"/>
      <c r="UEK4" s="103"/>
      <c r="UEL4" s="103"/>
      <c r="UEM4" s="103"/>
      <c r="UEN4" s="103"/>
      <c r="UEO4" s="103"/>
      <c r="UEP4" s="103"/>
      <c r="UEQ4" s="103"/>
      <c r="UER4" s="103"/>
      <c r="UES4" s="103"/>
      <c r="UET4" s="103"/>
      <c r="UEU4" s="103"/>
      <c r="UEV4" s="103"/>
      <c r="UEW4" s="103"/>
      <c r="UEX4" s="103"/>
      <c r="UEY4" s="103"/>
      <c r="UEZ4" s="103"/>
      <c r="UFA4" s="103"/>
      <c r="UFB4" s="103"/>
      <c r="UFC4" s="103"/>
      <c r="UFD4" s="103"/>
      <c r="UFE4" s="103"/>
      <c r="UFF4" s="103"/>
      <c r="UFG4" s="103"/>
      <c r="UFH4" s="103"/>
      <c r="UFI4" s="103"/>
      <c r="UFJ4" s="103"/>
      <c r="UFK4" s="103"/>
      <c r="UFL4" s="103"/>
      <c r="UFM4" s="103"/>
      <c r="UFN4" s="103"/>
      <c r="UFO4" s="103"/>
      <c r="UFP4" s="103"/>
      <c r="UFQ4" s="103"/>
      <c r="UFR4" s="103"/>
      <c r="UFS4" s="103"/>
      <c r="UFT4" s="103"/>
      <c r="UFU4" s="103"/>
      <c r="UFV4" s="103"/>
      <c r="UFW4" s="103"/>
      <c r="UFX4" s="103"/>
      <c r="UFY4" s="103"/>
      <c r="UFZ4" s="103"/>
      <c r="UGA4" s="103"/>
      <c r="UGB4" s="103"/>
      <c r="UGC4" s="103"/>
      <c r="UGD4" s="103"/>
      <c r="UGE4" s="103"/>
      <c r="UGF4" s="103"/>
      <c r="UGG4" s="103"/>
      <c r="UGH4" s="103"/>
      <c r="UGI4" s="103"/>
      <c r="UGJ4" s="103"/>
      <c r="UGK4" s="103"/>
      <c r="UGL4" s="103"/>
      <c r="UGM4" s="103"/>
      <c r="UGN4" s="103"/>
      <c r="UGO4" s="103"/>
      <c r="UGP4" s="103"/>
      <c r="UGQ4" s="103"/>
      <c r="UGR4" s="103"/>
      <c r="UGS4" s="103"/>
      <c r="UGT4" s="103"/>
      <c r="UGU4" s="103"/>
      <c r="UGV4" s="103"/>
      <c r="UGW4" s="103"/>
      <c r="UGX4" s="103"/>
      <c r="UGY4" s="103"/>
      <c r="UGZ4" s="103"/>
      <c r="UHA4" s="103"/>
      <c r="UHB4" s="103"/>
      <c r="UHC4" s="103"/>
      <c r="UHD4" s="103"/>
      <c r="UHE4" s="103"/>
      <c r="UHF4" s="103"/>
      <c r="UHG4" s="103"/>
      <c r="UHH4" s="103"/>
      <c r="UHI4" s="103"/>
      <c r="UHJ4" s="103"/>
      <c r="UHK4" s="103"/>
      <c r="UHL4" s="103"/>
      <c r="UHM4" s="103"/>
      <c r="UHN4" s="103"/>
      <c r="UHO4" s="103"/>
      <c r="UHP4" s="103"/>
      <c r="UHQ4" s="103"/>
      <c r="UHR4" s="103"/>
      <c r="UHS4" s="103"/>
      <c r="UHT4" s="103"/>
      <c r="UHU4" s="103"/>
      <c r="UHV4" s="103"/>
      <c r="UHW4" s="103"/>
      <c r="UHX4" s="103"/>
      <c r="UHY4" s="103"/>
      <c r="UHZ4" s="103"/>
      <c r="UIA4" s="103"/>
      <c r="UIB4" s="103"/>
      <c r="UIC4" s="103"/>
      <c r="UID4" s="103"/>
      <c r="UIE4" s="103"/>
      <c r="UIF4" s="103"/>
      <c r="UIG4" s="103"/>
      <c r="UIH4" s="103"/>
      <c r="UII4" s="103"/>
      <c r="UIJ4" s="103"/>
      <c r="UIK4" s="103"/>
      <c r="UIL4" s="103"/>
      <c r="UIM4" s="103"/>
      <c r="UIN4" s="103"/>
      <c r="UIO4" s="103"/>
      <c r="UIP4" s="103"/>
      <c r="UIQ4" s="103"/>
      <c r="UIR4" s="103"/>
      <c r="UIS4" s="103"/>
      <c r="UIT4" s="103"/>
      <c r="UIU4" s="103"/>
      <c r="UIV4" s="103"/>
      <c r="UIW4" s="103"/>
      <c r="UIX4" s="103"/>
      <c r="UIY4" s="103"/>
      <c r="UIZ4" s="103"/>
      <c r="UJA4" s="103"/>
      <c r="UJB4" s="103"/>
      <c r="UJC4" s="103"/>
      <c r="UJD4" s="103"/>
      <c r="UJE4" s="103"/>
      <c r="UJF4" s="103"/>
      <c r="UJG4" s="103"/>
      <c r="UJH4" s="103"/>
      <c r="UJI4" s="103"/>
      <c r="UJJ4" s="103"/>
      <c r="UJK4" s="103"/>
      <c r="UJL4" s="103"/>
      <c r="UJM4" s="103"/>
      <c r="UJN4" s="103"/>
      <c r="UJO4" s="103"/>
      <c r="UJP4" s="103"/>
      <c r="UJQ4" s="103"/>
      <c r="UJR4" s="103"/>
      <c r="UJS4" s="103"/>
      <c r="UJT4" s="103"/>
      <c r="UJU4" s="103"/>
      <c r="UJV4" s="103"/>
      <c r="UJW4" s="103"/>
      <c r="UJX4" s="103"/>
      <c r="UJY4" s="103"/>
      <c r="UJZ4" s="103"/>
      <c r="UKA4" s="103"/>
      <c r="UKB4" s="103"/>
      <c r="UKC4" s="103"/>
      <c r="UKD4" s="103"/>
      <c r="UKE4" s="103"/>
      <c r="UKF4" s="103"/>
      <c r="UKG4" s="103"/>
      <c r="UKH4" s="103"/>
      <c r="UKI4" s="103"/>
      <c r="UKJ4" s="103"/>
      <c r="UKK4" s="103"/>
      <c r="UKL4" s="103"/>
      <c r="UKM4" s="103"/>
      <c r="UKN4" s="103"/>
      <c r="UKO4" s="103"/>
      <c r="UKP4" s="103"/>
      <c r="UKQ4" s="103"/>
      <c r="UKR4" s="103"/>
      <c r="UKS4" s="103"/>
      <c r="UKT4" s="103"/>
      <c r="UKU4" s="103"/>
      <c r="UKV4" s="103"/>
      <c r="UKW4" s="103"/>
      <c r="UKX4" s="103"/>
      <c r="UKY4" s="103"/>
      <c r="UKZ4" s="103"/>
      <c r="ULA4" s="103"/>
      <c r="ULB4" s="103"/>
      <c r="ULC4" s="103"/>
      <c r="ULD4" s="103"/>
      <c r="ULE4" s="103"/>
      <c r="ULF4" s="103"/>
      <c r="ULG4" s="103"/>
      <c r="ULH4" s="103"/>
      <c r="ULI4" s="103"/>
      <c r="ULJ4" s="103"/>
      <c r="ULK4" s="103"/>
      <c r="ULL4" s="103"/>
      <c r="ULM4" s="103"/>
      <c r="ULN4" s="103"/>
      <c r="ULO4" s="103"/>
      <c r="ULP4" s="103"/>
      <c r="ULQ4" s="103"/>
      <c r="ULR4" s="103"/>
      <c r="ULS4" s="103"/>
      <c r="ULT4" s="103"/>
      <c r="ULU4" s="103"/>
      <c r="ULV4" s="103"/>
      <c r="ULW4" s="103"/>
      <c r="ULX4" s="103"/>
      <c r="ULY4" s="103"/>
      <c r="ULZ4" s="103"/>
      <c r="UMA4" s="103"/>
      <c r="UMB4" s="103"/>
      <c r="UMC4" s="103"/>
      <c r="UMD4" s="103"/>
      <c r="UME4" s="103"/>
      <c r="UMF4" s="103"/>
      <c r="UMG4" s="103"/>
      <c r="UMH4" s="103"/>
      <c r="UMI4" s="103"/>
      <c r="UMJ4" s="103"/>
      <c r="UMK4" s="103"/>
      <c r="UML4" s="103"/>
      <c r="UMM4" s="103"/>
      <c r="UMN4" s="103"/>
      <c r="UMO4" s="103"/>
      <c r="UMP4" s="103"/>
      <c r="UMQ4" s="103"/>
      <c r="UMR4" s="103"/>
      <c r="UMS4" s="103"/>
      <c r="UMT4" s="103"/>
      <c r="UMU4" s="103"/>
      <c r="UMV4" s="103"/>
      <c r="UMW4" s="103"/>
      <c r="UMX4" s="103"/>
      <c r="UMY4" s="103"/>
      <c r="UMZ4" s="103"/>
      <c r="UNA4" s="103"/>
      <c r="UNB4" s="103"/>
      <c r="UNC4" s="103"/>
      <c r="UND4" s="103"/>
      <c r="UNE4" s="103"/>
      <c r="UNF4" s="103"/>
      <c r="UNG4" s="103"/>
      <c r="UNH4" s="103"/>
      <c r="UNI4" s="103"/>
      <c r="UNJ4" s="103"/>
      <c r="UNK4" s="103"/>
      <c r="UNL4" s="103"/>
      <c r="UNM4" s="103"/>
      <c r="UNN4" s="103"/>
      <c r="UNO4" s="103"/>
      <c r="UNP4" s="103"/>
      <c r="UNQ4" s="103"/>
      <c r="UNR4" s="103"/>
      <c r="UNS4" s="103"/>
      <c r="UNT4" s="103"/>
      <c r="UNU4" s="103"/>
      <c r="UNV4" s="103"/>
      <c r="UNW4" s="103"/>
      <c r="UNX4" s="103"/>
      <c r="UNY4" s="103"/>
      <c r="UNZ4" s="103"/>
      <c r="UOA4" s="103"/>
      <c r="UOB4" s="103"/>
      <c r="UOC4" s="103"/>
      <c r="UOD4" s="103"/>
      <c r="UOE4" s="103"/>
      <c r="UOF4" s="103"/>
      <c r="UOG4" s="103"/>
      <c r="UOH4" s="103"/>
      <c r="UOI4" s="103"/>
      <c r="UOJ4" s="103"/>
      <c r="UOK4" s="103"/>
      <c r="UOL4" s="103"/>
      <c r="UOM4" s="103"/>
      <c r="UON4" s="103"/>
      <c r="UOO4" s="103"/>
      <c r="UOP4" s="103"/>
      <c r="UOQ4" s="103"/>
      <c r="UOR4" s="103"/>
      <c r="UOS4" s="103"/>
      <c r="UOT4" s="103"/>
      <c r="UOU4" s="103"/>
      <c r="UOV4" s="103"/>
      <c r="UOW4" s="103"/>
      <c r="UOX4" s="103"/>
      <c r="UOY4" s="103"/>
      <c r="UOZ4" s="103"/>
      <c r="UPA4" s="103"/>
      <c r="UPB4" s="103"/>
      <c r="UPC4" s="103"/>
      <c r="UPD4" s="103"/>
      <c r="UPE4" s="103"/>
      <c r="UPF4" s="103"/>
      <c r="UPG4" s="103"/>
      <c r="UPH4" s="103"/>
      <c r="UPI4" s="103"/>
      <c r="UPJ4" s="103"/>
      <c r="UPK4" s="103"/>
      <c r="UPL4" s="103"/>
      <c r="UPM4" s="103"/>
      <c r="UPN4" s="103"/>
      <c r="UPO4" s="103"/>
      <c r="UPP4" s="103"/>
      <c r="UPQ4" s="103"/>
      <c r="UPR4" s="103"/>
      <c r="UPS4" s="103"/>
      <c r="UPT4" s="103"/>
      <c r="UPU4" s="103"/>
      <c r="UPV4" s="103"/>
      <c r="UPW4" s="103"/>
      <c r="UPX4" s="103"/>
      <c r="UPY4" s="103"/>
      <c r="UPZ4" s="103"/>
      <c r="UQA4" s="103"/>
      <c r="UQB4" s="103"/>
      <c r="UQC4" s="103"/>
      <c r="UQD4" s="103"/>
      <c r="UQE4" s="103"/>
      <c r="UQF4" s="103"/>
      <c r="UQG4" s="103"/>
      <c r="UQH4" s="103"/>
      <c r="UQI4" s="103"/>
      <c r="UQJ4" s="103"/>
      <c r="UQK4" s="103"/>
      <c r="UQL4" s="103"/>
      <c r="UQM4" s="103"/>
      <c r="UQN4" s="103"/>
      <c r="UQO4" s="103"/>
      <c r="UQP4" s="103"/>
      <c r="UQQ4" s="103"/>
      <c r="UQR4" s="103"/>
      <c r="UQS4" s="103"/>
      <c r="UQT4" s="103"/>
      <c r="UQU4" s="103"/>
      <c r="UQV4" s="103"/>
      <c r="UQW4" s="103"/>
      <c r="UQX4" s="103"/>
      <c r="UQY4" s="103"/>
      <c r="UQZ4" s="103"/>
      <c r="URA4" s="103"/>
      <c r="URB4" s="103"/>
      <c r="URC4" s="103"/>
      <c r="URD4" s="103"/>
      <c r="URE4" s="103"/>
      <c r="URF4" s="103"/>
      <c r="URG4" s="103"/>
      <c r="URH4" s="103"/>
      <c r="URI4" s="103"/>
      <c r="URJ4" s="103"/>
      <c r="URK4" s="103"/>
      <c r="URL4" s="103"/>
      <c r="URM4" s="103"/>
      <c r="URN4" s="103"/>
      <c r="URO4" s="103"/>
      <c r="URP4" s="103"/>
      <c r="URQ4" s="103"/>
      <c r="URR4" s="103"/>
      <c r="URS4" s="103"/>
      <c r="URT4" s="103"/>
      <c r="URU4" s="103"/>
      <c r="URV4" s="103"/>
      <c r="URW4" s="103"/>
      <c r="URX4" s="103"/>
      <c r="URY4" s="103"/>
      <c r="URZ4" s="103"/>
      <c r="USA4" s="103"/>
      <c r="USB4" s="103"/>
      <c r="USC4" s="103"/>
      <c r="USD4" s="103"/>
      <c r="USE4" s="103"/>
      <c r="USF4" s="103"/>
      <c r="USG4" s="103"/>
      <c r="USH4" s="103"/>
      <c r="USI4" s="103"/>
      <c r="USJ4" s="103"/>
      <c r="USK4" s="103"/>
      <c r="USL4" s="103"/>
      <c r="USM4" s="103"/>
      <c r="USN4" s="103"/>
      <c r="USO4" s="103"/>
      <c r="USP4" s="103"/>
      <c r="USQ4" s="103"/>
      <c r="USR4" s="103"/>
      <c r="USS4" s="103"/>
      <c r="UST4" s="103"/>
      <c r="USU4" s="103"/>
      <c r="USV4" s="103"/>
      <c r="USW4" s="103"/>
      <c r="USX4" s="103"/>
      <c r="USY4" s="103"/>
      <c r="USZ4" s="103"/>
      <c r="UTA4" s="103"/>
      <c r="UTB4" s="103"/>
      <c r="UTC4" s="103"/>
      <c r="UTD4" s="103"/>
      <c r="UTE4" s="103"/>
      <c r="UTF4" s="103"/>
      <c r="UTG4" s="103"/>
      <c r="UTH4" s="103"/>
      <c r="UTI4" s="103"/>
      <c r="UTJ4" s="103"/>
      <c r="UTK4" s="103"/>
      <c r="UTL4" s="103"/>
      <c r="UTM4" s="103"/>
      <c r="UTN4" s="103"/>
      <c r="UTO4" s="103"/>
      <c r="UTP4" s="103"/>
      <c r="UTQ4" s="103"/>
      <c r="UTR4" s="103"/>
      <c r="UTS4" s="103"/>
      <c r="UTT4" s="103"/>
      <c r="UTU4" s="103"/>
      <c r="UTV4" s="103"/>
      <c r="UTW4" s="103"/>
      <c r="UTX4" s="103"/>
      <c r="UTY4" s="103"/>
      <c r="UTZ4" s="103"/>
      <c r="UUA4" s="103"/>
      <c r="UUB4" s="103"/>
      <c r="UUC4" s="103"/>
      <c r="UUD4" s="103"/>
      <c r="UUE4" s="103"/>
      <c r="UUF4" s="103"/>
      <c r="UUG4" s="103"/>
      <c r="UUH4" s="103"/>
      <c r="UUI4" s="103"/>
      <c r="UUJ4" s="103"/>
      <c r="UUK4" s="103"/>
      <c r="UUL4" s="103"/>
      <c r="UUM4" s="103"/>
      <c r="UUN4" s="103"/>
      <c r="UUO4" s="103"/>
      <c r="UUP4" s="103"/>
      <c r="UUQ4" s="103"/>
      <c r="UUR4" s="103"/>
      <c r="UUS4" s="103"/>
      <c r="UUT4" s="103"/>
      <c r="UUU4" s="103"/>
      <c r="UUV4" s="103"/>
      <c r="UUW4" s="103"/>
      <c r="UUX4" s="103"/>
      <c r="UUY4" s="103"/>
      <c r="UUZ4" s="103"/>
      <c r="UVA4" s="103"/>
      <c r="UVB4" s="103"/>
      <c r="UVC4" s="103"/>
      <c r="UVD4" s="103"/>
      <c r="UVE4" s="103"/>
      <c r="UVF4" s="103"/>
      <c r="UVG4" s="103"/>
      <c r="UVH4" s="103"/>
      <c r="UVI4" s="103"/>
      <c r="UVJ4" s="103"/>
      <c r="UVK4" s="103"/>
      <c r="UVL4" s="103"/>
      <c r="UVM4" s="103"/>
      <c r="UVN4" s="103"/>
      <c r="UVO4" s="103"/>
      <c r="UVP4" s="103"/>
      <c r="UVQ4" s="103"/>
      <c r="UVR4" s="103"/>
      <c r="UVS4" s="103"/>
      <c r="UVT4" s="103"/>
      <c r="UVU4" s="103"/>
      <c r="UVV4" s="103"/>
      <c r="UVW4" s="103"/>
      <c r="UVX4" s="103"/>
      <c r="UVY4" s="103"/>
      <c r="UVZ4" s="103"/>
      <c r="UWA4" s="103"/>
      <c r="UWB4" s="103"/>
      <c r="UWC4" s="103"/>
      <c r="UWD4" s="103"/>
      <c r="UWE4" s="103"/>
      <c r="UWF4" s="103"/>
      <c r="UWG4" s="103"/>
      <c r="UWH4" s="103"/>
      <c r="UWI4" s="103"/>
      <c r="UWJ4" s="103"/>
      <c r="UWK4" s="103"/>
      <c r="UWL4" s="103"/>
      <c r="UWM4" s="103"/>
      <c r="UWN4" s="103"/>
      <c r="UWO4" s="103"/>
      <c r="UWP4" s="103"/>
      <c r="UWQ4" s="103"/>
      <c r="UWR4" s="103"/>
      <c r="UWS4" s="103"/>
      <c r="UWT4" s="103"/>
      <c r="UWU4" s="103"/>
      <c r="UWV4" s="103"/>
      <c r="UWW4" s="103"/>
      <c r="UWX4" s="103"/>
      <c r="UWY4" s="103"/>
      <c r="UWZ4" s="103"/>
      <c r="UXA4" s="103"/>
      <c r="UXB4" s="103"/>
      <c r="UXC4" s="103"/>
      <c r="UXD4" s="103"/>
      <c r="UXE4" s="103"/>
      <c r="UXF4" s="103"/>
      <c r="UXG4" s="103"/>
      <c r="UXH4" s="103"/>
      <c r="UXI4" s="103"/>
      <c r="UXJ4" s="103"/>
      <c r="UXK4" s="103"/>
      <c r="UXL4" s="103"/>
      <c r="UXM4" s="103"/>
      <c r="UXN4" s="103"/>
      <c r="UXO4" s="103"/>
      <c r="UXP4" s="103"/>
      <c r="UXQ4" s="103"/>
      <c r="UXR4" s="103"/>
      <c r="UXS4" s="103"/>
      <c r="UXT4" s="103"/>
      <c r="UXU4" s="103"/>
      <c r="UXV4" s="103"/>
      <c r="UXW4" s="103"/>
      <c r="UXX4" s="103"/>
      <c r="UXY4" s="103"/>
      <c r="UXZ4" s="103"/>
      <c r="UYA4" s="103"/>
      <c r="UYB4" s="103"/>
      <c r="UYC4" s="103"/>
      <c r="UYD4" s="103"/>
      <c r="UYE4" s="103"/>
      <c r="UYF4" s="103"/>
      <c r="UYG4" s="103"/>
      <c r="UYH4" s="103"/>
      <c r="UYI4" s="103"/>
      <c r="UYJ4" s="103"/>
      <c r="UYK4" s="103"/>
      <c r="UYL4" s="103"/>
      <c r="UYM4" s="103"/>
      <c r="UYN4" s="103"/>
      <c r="UYO4" s="103"/>
      <c r="UYP4" s="103"/>
      <c r="UYQ4" s="103"/>
      <c r="UYR4" s="103"/>
      <c r="UYS4" s="103"/>
      <c r="UYT4" s="103"/>
      <c r="UYU4" s="103"/>
      <c r="UYV4" s="103"/>
      <c r="UYW4" s="103"/>
      <c r="UYX4" s="103"/>
      <c r="UYY4" s="103"/>
      <c r="UYZ4" s="103"/>
      <c r="UZA4" s="103"/>
      <c r="UZB4" s="103"/>
      <c r="UZC4" s="103"/>
      <c r="UZD4" s="103"/>
      <c r="UZE4" s="103"/>
      <c r="UZF4" s="103"/>
      <c r="UZG4" s="103"/>
      <c r="UZH4" s="103"/>
      <c r="UZI4" s="103"/>
      <c r="UZJ4" s="103"/>
      <c r="UZK4" s="103"/>
      <c r="UZL4" s="103"/>
      <c r="UZM4" s="103"/>
      <c r="UZN4" s="103"/>
      <c r="UZO4" s="103"/>
      <c r="UZP4" s="103"/>
      <c r="UZQ4" s="103"/>
      <c r="UZR4" s="103"/>
      <c r="UZS4" s="103"/>
      <c r="UZT4" s="103"/>
      <c r="UZU4" s="103"/>
      <c r="UZV4" s="103"/>
      <c r="UZW4" s="103"/>
      <c r="UZX4" s="103"/>
      <c r="UZY4" s="103"/>
      <c r="UZZ4" s="103"/>
      <c r="VAA4" s="103"/>
      <c r="VAB4" s="103"/>
      <c r="VAC4" s="103"/>
      <c r="VAD4" s="103"/>
      <c r="VAE4" s="103"/>
      <c r="VAF4" s="103"/>
      <c r="VAG4" s="103"/>
      <c r="VAH4" s="103"/>
      <c r="VAI4" s="103"/>
      <c r="VAJ4" s="103"/>
      <c r="VAK4" s="103"/>
      <c r="VAL4" s="103"/>
      <c r="VAM4" s="103"/>
      <c r="VAN4" s="103"/>
      <c r="VAO4" s="103"/>
      <c r="VAP4" s="103"/>
      <c r="VAQ4" s="103"/>
      <c r="VAR4" s="103"/>
      <c r="VAS4" s="103"/>
      <c r="VAT4" s="103"/>
      <c r="VAU4" s="103"/>
      <c r="VAV4" s="103"/>
      <c r="VAW4" s="103"/>
      <c r="VAX4" s="103"/>
      <c r="VAY4" s="103"/>
      <c r="VAZ4" s="103"/>
      <c r="VBA4" s="103"/>
      <c r="VBB4" s="103"/>
      <c r="VBC4" s="103"/>
      <c r="VBD4" s="103"/>
      <c r="VBE4" s="103"/>
      <c r="VBF4" s="103"/>
      <c r="VBG4" s="103"/>
      <c r="VBH4" s="103"/>
      <c r="VBI4" s="103"/>
      <c r="VBJ4" s="103"/>
      <c r="VBK4" s="103"/>
      <c r="VBL4" s="103"/>
      <c r="VBM4" s="103"/>
      <c r="VBN4" s="103"/>
      <c r="VBO4" s="103"/>
      <c r="VBP4" s="103"/>
      <c r="VBQ4" s="103"/>
      <c r="VBR4" s="103"/>
      <c r="VBS4" s="103"/>
      <c r="VBT4" s="103"/>
      <c r="VBU4" s="103"/>
      <c r="VBV4" s="103"/>
      <c r="VBW4" s="103"/>
      <c r="VBX4" s="103"/>
      <c r="VBY4" s="103"/>
      <c r="VBZ4" s="103"/>
      <c r="VCA4" s="103"/>
      <c r="VCB4" s="103"/>
      <c r="VCC4" s="103"/>
      <c r="VCD4" s="103"/>
      <c r="VCE4" s="103"/>
      <c r="VCF4" s="103"/>
      <c r="VCG4" s="103"/>
      <c r="VCH4" s="103"/>
      <c r="VCI4" s="103"/>
      <c r="VCJ4" s="103"/>
      <c r="VCK4" s="103"/>
      <c r="VCL4" s="103"/>
      <c r="VCM4" s="103"/>
      <c r="VCN4" s="103"/>
      <c r="VCO4" s="103"/>
      <c r="VCP4" s="103"/>
      <c r="VCQ4" s="103"/>
      <c r="VCR4" s="103"/>
      <c r="VCS4" s="103"/>
      <c r="VCT4" s="103"/>
      <c r="VCU4" s="103"/>
      <c r="VCV4" s="103"/>
      <c r="VCW4" s="103"/>
      <c r="VCX4" s="103"/>
      <c r="VCY4" s="103"/>
      <c r="VCZ4" s="103"/>
      <c r="VDA4" s="103"/>
      <c r="VDB4" s="103"/>
      <c r="VDC4" s="103"/>
      <c r="VDD4" s="103"/>
      <c r="VDE4" s="103"/>
      <c r="VDF4" s="103"/>
      <c r="VDG4" s="103"/>
      <c r="VDH4" s="103"/>
      <c r="VDI4" s="103"/>
      <c r="VDJ4" s="103"/>
      <c r="VDK4" s="103"/>
      <c r="VDL4" s="103"/>
      <c r="VDM4" s="103"/>
      <c r="VDN4" s="103"/>
      <c r="VDO4" s="103"/>
      <c r="VDP4" s="103"/>
      <c r="VDQ4" s="103"/>
      <c r="VDR4" s="103"/>
      <c r="VDS4" s="103"/>
      <c r="VDT4" s="103"/>
      <c r="VDU4" s="103"/>
      <c r="VDV4" s="103"/>
      <c r="VDW4" s="103"/>
      <c r="VDX4" s="103"/>
      <c r="VDY4" s="103"/>
      <c r="VDZ4" s="103"/>
      <c r="VEA4" s="103"/>
      <c r="VEB4" s="103"/>
      <c r="VEC4" s="103"/>
      <c r="VED4" s="103"/>
      <c r="VEE4" s="103"/>
      <c r="VEF4" s="103"/>
      <c r="VEG4" s="103"/>
      <c r="VEH4" s="103"/>
      <c r="VEI4" s="103"/>
      <c r="VEJ4" s="103"/>
      <c r="VEK4" s="103"/>
      <c r="VEL4" s="103"/>
      <c r="VEM4" s="103"/>
      <c r="VEN4" s="103"/>
      <c r="VEO4" s="103"/>
      <c r="VEP4" s="103"/>
      <c r="VEQ4" s="103"/>
      <c r="VER4" s="103"/>
      <c r="VES4" s="103"/>
      <c r="VET4" s="103"/>
      <c r="VEU4" s="103"/>
      <c r="VEV4" s="103"/>
      <c r="VEW4" s="103"/>
      <c r="VEX4" s="103"/>
      <c r="VEY4" s="103"/>
      <c r="VEZ4" s="103"/>
      <c r="VFA4" s="103"/>
      <c r="VFB4" s="103"/>
      <c r="VFC4" s="103"/>
      <c r="VFD4" s="103"/>
      <c r="VFE4" s="103"/>
      <c r="VFF4" s="103"/>
      <c r="VFG4" s="103"/>
      <c r="VFH4" s="103"/>
      <c r="VFI4" s="103"/>
      <c r="VFJ4" s="103"/>
      <c r="VFK4" s="103"/>
      <c r="VFL4" s="103"/>
      <c r="VFM4" s="103"/>
      <c r="VFN4" s="103"/>
      <c r="VFO4" s="103"/>
      <c r="VFP4" s="103"/>
      <c r="VFQ4" s="103"/>
      <c r="VFR4" s="103"/>
      <c r="VFS4" s="103"/>
      <c r="VFT4" s="103"/>
      <c r="VFU4" s="103"/>
      <c r="VFV4" s="103"/>
      <c r="VFW4" s="103"/>
      <c r="VFX4" s="103"/>
      <c r="VFY4" s="103"/>
      <c r="VFZ4" s="103"/>
      <c r="VGA4" s="103"/>
      <c r="VGB4" s="103"/>
      <c r="VGC4" s="103"/>
      <c r="VGD4" s="103"/>
      <c r="VGE4" s="103"/>
      <c r="VGF4" s="103"/>
      <c r="VGG4" s="103"/>
      <c r="VGH4" s="103"/>
      <c r="VGI4" s="103"/>
      <c r="VGJ4" s="103"/>
      <c r="VGK4" s="103"/>
      <c r="VGL4" s="103"/>
      <c r="VGM4" s="103"/>
      <c r="VGN4" s="103"/>
      <c r="VGO4" s="103"/>
      <c r="VGP4" s="103"/>
      <c r="VGQ4" s="103"/>
      <c r="VGR4" s="103"/>
      <c r="VGS4" s="103"/>
      <c r="VGT4" s="103"/>
      <c r="VGU4" s="103"/>
      <c r="VGV4" s="103"/>
      <c r="VGW4" s="103"/>
      <c r="VGX4" s="103"/>
      <c r="VGY4" s="103"/>
      <c r="VGZ4" s="103"/>
      <c r="VHA4" s="103"/>
      <c r="VHB4" s="103"/>
      <c r="VHC4" s="103"/>
      <c r="VHD4" s="103"/>
      <c r="VHE4" s="103"/>
      <c r="VHF4" s="103"/>
      <c r="VHG4" s="103"/>
      <c r="VHH4" s="103"/>
      <c r="VHI4" s="103"/>
      <c r="VHJ4" s="103"/>
      <c r="VHK4" s="103"/>
      <c r="VHL4" s="103"/>
      <c r="VHM4" s="103"/>
      <c r="VHN4" s="103"/>
      <c r="VHO4" s="103"/>
      <c r="VHP4" s="103"/>
      <c r="VHQ4" s="103"/>
      <c r="VHR4" s="103"/>
      <c r="VHS4" s="103"/>
      <c r="VHT4" s="103"/>
      <c r="VHU4" s="103"/>
      <c r="VHV4" s="103"/>
      <c r="VHW4" s="103"/>
      <c r="VHX4" s="103"/>
      <c r="VHY4" s="103"/>
      <c r="VHZ4" s="103"/>
      <c r="VIA4" s="103"/>
      <c r="VIB4" s="103"/>
      <c r="VIC4" s="103"/>
      <c r="VID4" s="103"/>
      <c r="VIE4" s="103"/>
      <c r="VIF4" s="103"/>
      <c r="VIG4" s="103"/>
      <c r="VIH4" s="103"/>
      <c r="VII4" s="103"/>
      <c r="VIJ4" s="103"/>
      <c r="VIK4" s="103"/>
      <c r="VIL4" s="103"/>
      <c r="VIM4" s="103"/>
      <c r="VIN4" s="103"/>
      <c r="VIO4" s="103"/>
      <c r="VIP4" s="103"/>
      <c r="VIQ4" s="103"/>
      <c r="VIR4" s="103"/>
      <c r="VIS4" s="103"/>
      <c r="VIT4" s="103"/>
      <c r="VIU4" s="103"/>
      <c r="VIV4" s="103"/>
      <c r="VIW4" s="103"/>
      <c r="VIX4" s="103"/>
      <c r="VIY4" s="103"/>
      <c r="VIZ4" s="103"/>
      <c r="VJA4" s="103"/>
      <c r="VJB4" s="103"/>
      <c r="VJC4" s="103"/>
      <c r="VJD4" s="103"/>
      <c r="VJE4" s="103"/>
      <c r="VJF4" s="103"/>
      <c r="VJG4" s="103"/>
      <c r="VJH4" s="103"/>
      <c r="VJI4" s="103"/>
      <c r="VJJ4" s="103"/>
      <c r="VJK4" s="103"/>
      <c r="VJL4" s="103"/>
      <c r="VJM4" s="103"/>
      <c r="VJN4" s="103"/>
      <c r="VJO4" s="103"/>
      <c r="VJP4" s="103"/>
      <c r="VJQ4" s="103"/>
      <c r="VJR4" s="103"/>
      <c r="VJS4" s="103"/>
      <c r="VJT4" s="103"/>
      <c r="VJU4" s="103"/>
      <c r="VJV4" s="103"/>
      <c r="VJW4" s="103"/>
      <c r="VJX4" s="103"/>
      <c r="VJY4" s="103"/>
      <c r="VJZ4" s="103"/>
      <c r="VKA4" s="103"/>
      <c r="VKB4" s="103"/>
      <c r="VKC4" s="103"/>
      <c r="VKD4" s="103"/>
      <c r="VKE4" s="103"/>
      <c r="VKF4" s="103"/>
      <c r="VKG4" s="103"/>
      <c r="VKH4" s="103"/>
      <c r="VKI4" s="103"/>
      <c r="VKJ4" s="103"/>
      <c r="VKK4" s="103"/>
      <c r="VKL4" s="103"/>
      <c r="VKM4" s="103"/>
      <c r="VKN4" s="103"/>
      <c r="VKO4" s="103"/>
      <c r="VKP4" s="103"/>
      <c r="VKQ4" s="103"/>
      <c r="VKR4" s="103"/>
      <c r="VKS4" s="103"/>
      <c r="VKT4" s="103"/>
      <c r="VKU4" s="103"/>
      <c r="VKV4" s="103"/>
      <c r="VKW4" s="103"/>
      <c r="VKX4" s="103"/>
      <c r="VKY4" s="103"/>
      <c r="VKZ4" s="103"/>
      <c r="VLA4" s="103"/>
      <c r="VLB4" s="103"/>
      <c r="VLC4" s="103"/>
      <c r="VLD4" s="103"/>
      <c r="VLE4" s="103"/>
      <c r="VLF4" s="103"/>
      <c r="VLG4" s="103"/>
      <c r="VLH4" s="103"/>
      <c r="VLI4" s="103"/>
      <c r="VLJ4" s="103"/>
      <c r="VLK4" s="103"/>
      <c r="VLL4" s="103"/>
      <c r="VLM4" s="103"/>
      <c r="VLN4" s="103"/>
      <c r="VLO4" s="103"/>
      <c r="VLP4" s="103"/>
      <c r="VLQ4" s="103"/>
      <c r="VLR4" s="103"/>
      <c r="VLS4" s="103"/>
      <c r="VLT4" s="103"/>
      <c r="VLU4" s="103"/>
      <c r="VLV4" s="103"/>
      <c r="VLW4" s="103"/>
      <c r="VLX4" s="103"/>
      <c r="VLY4" s="103"/>
      <c r="VLZ4" s="103"/>
      <c r="VMA4" s="103"/>
      <c r="VMB4" s="103"/>
      <c r="VMC4" s="103"/>
      <c r="VMD4" s="103"/>
      <c r="VME4" s="103"/>
      <c r="VMF4" s="103"/>
      <c r="VMG4" s="103"/>
      <c r="VMH4" s="103"/>
      <c r="VMI4" s="103"/>
      <c r="VMJ4" s="103"/>
      <c r="VMK4" s="103"/>
      <c r="VML4" s="103"/>
      <c r="VMM4" s="103"/>
      <c r="VMN4" s="103"/>
      <c r="VMO4" s="103"/>
      <c r="VMP4" s="103"/>
      <c r="VMQ4" s="103"/>
      <c r="VMR4" s="103"/>
      <c r="VMS4" s="103"/>
      <c r="VMT4" s="103"/>
      <c r="VMU4" s="103"/>
      <c r="VMV4" s="103"/>
      <c r="VMW4" s="103"/>
      <c r="VMX4" s="103"/>
      <c r="VMY4" s="103"/>
      <c r="VMZ4" s="103"/>
      <c r="VNA4" s="103"/>
      <c r="VNB4" s="103"/>
      <c r="VNC4" s="103"/>
      <c r="VND4" s="103"/>
      <c r="VNE4" s="103"/>
      <c r="VNF4" s="103"/>
      <c r="VNG4" s="103"/>
      <c r="VNH4" s="103"/>
      <c r="VNI4" s="103"/>
      <c r="VNJ4" s="103"/>
      <c r="VNK4" s="103"/>
      <c r="VNL4" s="103"/>
      <c r="VNM4" s="103"/>
      <c r="VNN4" s="103"/>
      <c r="VNO4" s="103"/>
      <c r="VNP4" s="103"/>
      <c r="VNQ4" s="103"/>
      <c r="VNR4" s="103"/>
      <c r="VNS4" s="103"/>
      <c r="VNT4" s="103"/>
      <c r="VNU4" s="103"/>
      <c r="VNV4" s="103"/>
      <c r="VNW4" s="103"/>
      <c r="VNX4" s="103"/>
      <c r="VNY4" s="103"/>
      <c r="VNZ4" s="103"/>
      <c r="VOA4" s="103"/>
      <c r="VOB4" s="103"/>
      <c r="VOC4" s="103"/>
      <c r="VOD4" s="103"/>
      <c r="VOE4" s="103"/>
      <c r="VOF4" s="103"/>
      <c r="VOG4" s="103"/>
      <c r="VOH4" s="103"/>
      <c r="VOI4" s="103"/>
      <c r="VOJ4" s="103"/>
      <c r="VOK4" s="103"/>
      <c r="VOL4" s="103"/>
      <c r="VOM4" s="103"/>
      <c r="VON4" s="103"/>
      <c r="VOO4" s="103"/>
      <c r="VOP4" s="103"/>
      <c r="VOQ4" s="103"/>
      <c r="VOR4" s="103"/>
      <c r="VOS4" s="103"/>
      <c r="VOT4" s="103"/>
      <c r="VOU4" s="103"/>
      <c r="VOV4" s="103"/>
      <c r="VOW4" s="103"/>
      <c r="VOX4" s="103"/>
      <c r="VOY4" s="103"/>
      <c r="VOZ4" s="103"/>
      <c r="VPA4" s="103"/>
      <c r="VPB4" s="103"/>
      <c r="VPC4" s="103"/>
      <c r="VPD4" s="103"/>
      <c r="VPE4" s="103"/>
      <c r="VPF4" s="103"/>
      <c r="VPG4" s="103"/>
      <c r="VPH4" s="103"/>
      <c r="VPI4" s="103"/>
      <c r="VPJ4" s="103"/>
      <c r="VPK4" s="103"/>
      <c r="VPL4" s="103"/>
      <c r="VPM4" s="103"/>
      <c r="VPN4" s="103"/>
      <c r="VPO4" s="103"/>
      <c r="VPP4" s="103"/>
      <c r="VPQ4" s="103"/>
      <c r="VPR4" s="103"/>
      <c r="VPS4" s="103"/>
      <c r="VPT4" s="103"/>
      <c r="VPU4" s="103"/>
      <c r="VPV4" s="103"/>
      <c r="VPW4" s="103"/>
      <c r="VPX4" s="103"/>
      <c r="VPY4" s="103"/>
      <c r="VPZ4" s="103"/>
      <c r="VQA4" s="103"/>
      <c r="VQB4" s="103"/>
      <c r="VQC4" s="103"/>
      <c r="VQD4" s="103"/>
      <c r="VQE4" s="103"/>
      <c r="VQF4" s="103"/>
      <c r="VQG4" s="103"/>
      <c r="VQH4" s="103"/>
      <c r="VQI4" s="103"/>
      <c r="VQJ4" s="103"/>
      <c r="VQK4" s="103"/>
      <c r="VQL4" s="103"/>
      <c r="VQM4" s="103"/>
      <c r="VQN4" s="103"/>
      <c r="VQO4" s="103"/>
      <c r="VQP4" s="103"/>
      <c r="VQQ4" s="103"/>
      <c r="VQR4" s="103"/>
      <c r="VQS4" s="103"/>
      <c r="VQT4" s="103"/>
      <c r="VQU4" s="103"/>
      <c r="VQV4" s="103"/>
      <c r="VQW4" s="103"/>
      <c r="VQX4" s="103"/>
      <c r="VQY4" s="103"/>
      <c r="VQZ4" s="103"/>
      <c r="VRA4" s="103"/>
      <c r="VRB4" s="103"/>
      <c r="VRC4" s="103"/>
      <c r="VRD4" s="103"/>
      <c r="VRE4" s="103"/>
      <c r="VRF4" s="103"/>
      <c r="VRG4" s="103"/>
      <c r="VRH4" s="103"/>
      <c r="VRI4" s="103"/>
      <c r="VRJ4" s="103"/>
      <c r="VRK4" s="103"/>
      <c r="VRL4" s="103"/>
      <c r="VRM4" s="103"/>
      <c r="VRN4" s="103"/>
      <c r="VRO4" s="103"/>
      <c r="VRP4" s="103"/>
      <c r="VRQ4" s="103"/>
      <c r="VRR4" s="103"/>
      <c r="VRS4" s="103"/>
      <c r="VRT4" s="103"/>
      <c r="VRU4" s="103"/>
      <c r="VRV4" s="103"/>
      <c r="VRW4" s="103"/>
      <c r="VRX4" s="103"/>
      <c r="VRY4" s="103"/>
      <c r="VRZ4" s="103"/>
      <c r="VSA4" s="103"/>
      <c r="VSB4" s="103"/>
      <c r="VSC4" s="103"/>
      <c r="VSD4" s="103"/>
      <c r="VSE4" s="103"/>
      <c r="VSF4" s="103"/>
      <c r="VSG4" s="103"/>
      <c r="VSH4" s="103"/>
      <c r="VSI4" s="103"/>
      <c r="VSJ4" s="103"/>
      <c r="VSK4" s="103"/>
      <c r="VSL4" s="103"/>
      <c r="VSM4" s="103"/>
      <c r="VSN4" s="103"/>
      <c r="VSO4" s="103"/>
      <c r="VSP4" s="103"/>
      <c r="VSQ4" s="103"/>
      <c r="VSR4" s="103"/>
      <c r="VSS4" s="103"/>
      <c r="VST4" s="103"/>
      <c r="VSU4" s="103"/>
      <c r="VSV4" s="103"/>
      <c r="VSW4" s="103"/>
      <c r="VSX4" s="103"/>
      <c r="VSY4" s="103"/>
      <c r="VSZ4" s="103"/>
      <c r="VTA4" s="103"/>
      <c r="VTB4" s="103"/>
      <c r="VTC4" s="103"/>
      <c r="VTD4" s="103"/>
      <c r="VTE4" s="103"/>
      <c r="VTF4" s="103"/>
      <c r="VTG4" s="103"/>
      <c r="VTH4" s="103"/>
      <c r="VTI4" s="103"/>
      <c r="VTJ4" s="103"/>
      <c r="VTK4" s="103"/>
      <c r="VTL4" s="103"/>
      <c r="VTM4" s="103"/>
      <c r="VTN4" s="103"/>
      <c r="VTO4" s="103"/>
      <c r="VTP4" s="103"/>
      <c r="VTQ4" s="103"/>
      <c r="VTR4" s="103"/>
      <c r="VTS4" s="103"/>
      <c r="VTT4" s="103"/>
      <c r="VTU4" s="103"/>
      <c r="VTV4" s="103"/>
      <c r="VTW4" s="103"/>
      <c r="VTX4" s="103"/>
      <c r="VTY4" s="103"/>
      <c r="VTZ4" s="103"/>
      <c r="VUA4" s="103"/>
      <c r="VUB4" s="103"/>
      <c r="VUC4" s="103"/>
      <c r="VUD4" s="103"/>
      <c r="VUE4" s="103"/>
      <c r="VUF4" s="103"/>
      <c r="VUG4" s="103"/>
      <c r="VUH4" s="103"/>
      <c r="VUI4" s="103"/>
      <c r="VUJ4" s="103"/>
      <c r="VUK4" s="103"/>
      <c r="VUL4" s="103"/>
      <c r="VUM4" s="103"/>
      <c r="VUN4" s="103"/>
      <c r="VUO4" s="103"/>
      <c r="VUP4" s="103"/>
      <c r="VUQ4" s="103"/>
      <c r="VUR4" s="103"/>
      <c r="VUS4" s="103"/>
      <c r="VUT4" s="103"/>
      <c r="VUU4" s="103"/>
      <c r="VUV4" s="103"/>
      <c r="VUW4" s="103"/>
      <c r="VUX4" s="103"/>
      <c r="VUY4" s="103"/>
      <c r="VUZ4" s="103"/>
      <c r="VVA4" s="103"/>
      <c r="VVB4" s="103"/>
      <c r="VVC4" s="103"/>
      <c r="VVD4" s="103"/>
      <c r="VVE4" s="103"/>
      <c r="VVF4" s="103"/>
      <c r="VVG4" s="103"/>
      <c r="VVH4" s="103"/>
      <c r="VVI4" s="103"/>
      <c r="VVJ4" s="103"/>
      <c r="VVK4" s="103"/>
      <c r="VVL4" s="103"/>
      <c r="VVM4" s="103"/>
      <c r="VVN4" s="103"/>
      <c r="VVO4" s="103"/>
      <c r="VVP4" s="103"/>
      <c r="VVQ4" s="103"/>
      <c r="VVR4" s="103"/>
      <c r="VVS4" s="103"/>
      <c r="VVT4" s="103"/>
      <c r="VVU4" s="103"/>
      <c r="VVV4" s="103"/>
      <c r="VVW4" s="103"/>
      <c r="VVX4" s="103"/>
      <c r="VVY4" s="103"/>
      <c r="VVZ4" s="103"/>
      <c r="VWA4" s="103"/>
      <c r="VWB4" s="103"/>
      <c r="VWC4" s="103"/>
      <c r="VWD4" s="103"/>
      <c r="VWE4" s="103"/>
      <c r="VWF4" s="103"/>
      <c r="VWG4" s="103"/>
      <c r="VWH4" s="103"/>
      <c r="VWI4" s="103"/>
      <c r="VWJ4" s="103"/>
      <c r="VWK4" s="103"/>
      <c r="VWL4" s="103"/>
      <c r="VWM4" s="103"/>
      <c r="VWN4" s="103"/>
      <c r="VWO4" s="103"/>
      <c r="VWP4" s="103"/>
      <c r="VWQ4" s="103"/>
      <c r="VWR4" s="103"/>
      <c r="VWS4" s="103"/>
      <c r="VWT4" s="103"/>
      <c r="VWU4" s="103"/>
      <c r="VWV4" s="103"/>
      <c r="VWW4" s="103"/>
      <c r="VWX4" s="103"/>
      <c r="VWY4" s="103"/>
      <c r="VWZ4" s="103"/>
      <c r="VXA4" s="103"/>
      <c r="VXB4" s="103"/>
      <c r="VXC4" s="103"/>
      <c r="VXD4" s="103"/>
      <c r="VXE4" s="103"/>
      <c r="VXF4" s="103"/>
      <c r="VXG4" s="103"/>
      <c r="VXH4" s="103"/>
      <c r="VXI4" s="103"/>
      <c r="VXJ4" s="103"/>
      <c r="VXK4" s="103"/>
      <c r="VXL4" s="103"/>
      <c r="VXM4" s="103"/>
      <c r="VXN4" s="103"/>
      <c r="VXO4" s="103"/>
      <c r="VXP4" s="103"/>
      <c r="VXQ4" s="103"/>
      <c r="VXR4" s="103"/>
      <c r="VXS4" s="103"/>
      <c r="VXT4" s="103"/>
      <c r="VXU4" s="103"/>
      <c r="VXV4" s="103"/>
      <c r="VXW4" s="103"/>
      <c r="VXX4" s="103"/>
      <c r="VXY4" s="103"/>
      <c r="VXZ4" s="103"/>
      <c r="VYA4" s="103"/>
      <c r="VYB4" s="103"/>
      <c r="VYC4" s="103"/>
      <c r="VYD4" s="103"/>
      <c r="VYE4" s="103"/>
      <c r="VYF4" s="103"/>
      <c r="VYG4" s="103"/>
      <c r="VYH4" s="103"/>
      <c r="VYI4" s="103"/>
      <c r="VYJ4" s="103"/>
      <c r="VYK4" s="103"/>
      <c r="VYL4" s="103"/>
      <c r="VYM4" s="103"/>
      <c r="VYN4" s="103"/>
      <c r="VYO4" s="103"/>
      <c r="VYP4" s="103"/>
      <c r="VYQ4" s="103"/>
      <c r="VYR4" s="103"/>
      <c r="VYS4" s="103"/>
      <c r="VYT4" s="103"/>
      <c r="VYU4" s="103"/>
      <c r="VYV4" s="103"/>
      <c r="VYW4" s="103"/>
      <c r="VYX4" s="103"/>
      <c r="VYY4" s="103"/>
      <c r="VYZ4" s="103"/>
      <c r="VZA4" s="103"/>
      <c r="VZB4" s="103"/>
      <c r="VZC4" s="103"/>
      <c r="VZD4" s="103"/>
      <c r="VZE4" s="103"/>
      <c r="VZF4" s="103"/>
      <c r="VZG4" s="103"/>
      <c r="VZH4" s="103"/>
      <c r="VZI4" s="103"/>
      <c r="VZJ4" s="103"/>
      <c r="VZK4" s="103"/>
      <c r="VZL4" s="103"/>
      <c r="VZM4" s="103"/>
      <c r="VZN4" s="103"/>
      <c r="VZO4" s="103"/>
      <c r="VZP4" s="103"/>
      <c r="VZQ4" s="103"/>
      <c r="VZR4" s="103"/>
      <c r="VZS4" s="103"/>
      <c r="VZT4" s="103"/>
      <c r="VZU4" s="103"/>
      <c r="VZV4" s="103"/>
      <c r="VZW4" s="103"/>
      <c r="VZX4" s="103"/>
      <c r="VZY4" s="103"/>
      <c r="VZZ4" s="103"/>
      <c r="WAA4" s="103"/>
      <c r="WAB4" s="103"/>
      <c r="WAC4" s="103"/>
      <c r="WAD4" s="103"/>
      <c r="WAE4" s="103"/>
      <c r="WAF4" s="103"/>
      <c r="WAG4" s="103"/>
      <c r="WAH4" s="103"/>
      <c r="WAI4" s="103"/>
      <c r="WAJ4" s="103"/>
      <c r="WAK4" s="103"/>
      <c r="WAL4" s="103"/>
      <c r="WAM4" s="103"/>
      <c r="WAN4" s="103"/>
      <c r="WAO4" s="103"/>
      <c r="WAP4" s="103"/>
      <c r="WAQ4" s="103"/>
      <c r="WAR4" s="103"/>
      <c r="WAS4" s="103"/>
      <c r="WAT4" s="103"/>
      <c r="WAU4" s="103"/>
      <c r="WAV4" s="103"/>
      <c r="WAW4" s="103"/>
      <c r="WAX4" s="103"/>
      <c r="WAY4" s="103"/>
      <c r="WAZ4" s="103"/>
      <c r="WBA4" s="103"/>
      <c r="WBB4" s="103"/>
      <c r="WBC4" s="103"/>
      <c r="WBD4" s="103"/>
      <c r="WBE4" s="103"/>
      <c r="WBF4" s="103"/>
      <c r="WBG4" s="103"/>
      <c r="WBH4" s="103"/>
      <c r="WBI4" s="103"/>
      <c r="WBJ4" s="103"/>
      <c r="WBK4" s="103"/>
      <c r="WBL4" s="103"/>
      <c r="WBM4" s="103"/>
      <c r="WBN4" s="103"/>
      <c r="WBO4" s="103"/>
      <c r="WBP4" s="103"/>
      <c r="WBQ4" s="103"/>
      <c r="WBR4" s="103"/>
      <c r="WBS4" s="103"/>
      <c r="WBT4" s="103"/>
      <c r="WBU4" s="103"/>
      <c r="WBV4" s="103"/>
      <c r="WBW4" s="103"/>
      <c r="WBX4" s="103"/>
      <c r="WBY4" s="103"/>
      <c r="WBZ4" s="103"/>
      <c r="WCA4" s="103"/>
      <c r="WCB4" s="103"/>
      <c r="WCC4" s="103"/>
      <c r="WCD4" s="103"/>
      <c r="WCE4" s="103"/>
      <c r="WCF4" s="103"/>
      <c r="WCG4" s="103"/>
      <c r="WCH4" s="103"/>
      <c r="WCI4" s="103"/>
      <c r="WCJ4" s="103"/>
      <c r="WCK4" s="103"/>
      <c r="WCL4" s="103"/>
      <c r="WCM4" s="103"/>
      <c r="WCN4" s="103"/>
      <c r="WCO4" s="103"/>
      <c r="WCP4" s="103"/>
      <c r="WCQ4" s="103"/>
      <c r="WCR4" s="103"/>
      <c r="WCS4" s="103"/>
      <c r="WCT4" s="103"/>
      <c r="WCU4" s="103"/>
      <c r="WCV4" s="103"/>
      <c r="WCW4" s="103"/>
      <c r="WCX4" s="103"/>
      <c r="WCY4" s="103"/>
      <c r="WCZ4" s="103"/>
      <c r="WDA4" s="103"/>
      <c r="WDB4" s="103"/>
      <c r="WDC4" s="103"/>
      <c r="WDD4" s="103"/>
      <c r="WDE4" s="103"/>
      <c r="WDF4" s="103"/>
      <c r="WDG4" s="103"/>
      <c r="WDH4" s="103"/>
      <c r="WDI4" s="103"/>
      <c r="WDJ4" s="103"/>
      <c r="WDK4" s="103"/>
      <c r="WDL4" s="103"/>
      <c r="WDM4" s="103"/>
      <c r="WDN4" s="103"/>
      <c r="WDO4" s="103"/>
      <c r="WDP4" s="103"/>
      <c r="WDQ4" s="103"/>
      <c r="WDR4" s="103"/>
      <c r="WDS4" s="103"/>
      <c r="WDT4" s="103"/>
      <c r="WDU4" s="103"/>
      <c r="WDV4" s="103"/>
      <c r="WDW4" s="103"/>
      <c r="WDX4" s="103"/>
      <c r="WDY4" s="103"/>
      <c r="WDZ4" s="103"/>
      <c r="WEA4" s="103"/>
      <c r="WEB4" s="103"/>
      <c r="WEC4" s="103"/>
      <c r="WED4" s="103"/>
      <c r="WEE4" s="103"/>
      <c r="WEF4" s="103"/>
      <c r="WEG4" s="103"/>
      <c r="WEH4" s="103"/>
      <c r="WEI4" s="103"/>
      <c r="WEJ4" s="103"/>
      <c r="WEK4" s="103"/>
      <c r="WEL4" s="103"/>
      <c r="WEM4" s="103"/>
      <c r="WEN4" s="103"/>
      <c r="WEO4" s="103"/>
      <c r="WEP4" s="103"/>
      <c r="WEQ4" s="103"/>
      <c r="WER4" s="103"/>
      <c r="WES4" s="103"/>
      <c r="WET4" s="103"/>
      <c r="WEU4" s="103"/>
      <c r="WEV4" s="103"/>
      <c r="WEW4" s="103"/>
      <c r="WEX4" s="103"/>
      <c r="WEY4" s="103"/>
      <c r="WEZ4" s="103"/>
      <c r="WFA4" s="103"/>
      <c r="WFB4" s="103"/>
      <c r="WFC4" s="103"/>
      <c r="WFD4" s="103"/>
      <c r="WFE4" s="103"/>
      <c r="WFF4" s="103"/>
      <c r="WFG4" s="103"/>
      <c r="WFH4" s="103"/>
      <c r="WFI4" s="103"/>
      <c r="WFJ4" s="103"/>
      <c r="WFK4" s="103"/>
      <c r="WFL4" s="103"/>
      <c r="WFM4" s="103"/>
      <c r="WFN4" s="103"/>
      <c r="WFO4" s="103"/>
      <c r="WFP4" s="103"/>
      <c r="WFQ4" s="103"/>
      <c r="WFR4" s="103"/>
      <c r="WFS4" s="103"/>
      <c r="WFT4" s="103"/>
      <c r="WFU4" s="103"/>
      <c r="WFV4" s="103"/>
      <c r="WFW4" s="103"/>
      <c r="WFX4" s="103"/>
      <c r="WFY4" s="103"/>
      <c r="WFZ4" s="103"/>
      <c r="WGA4" s="103"/>
      <c r="WGB4" s="103"/>
      <c r="WGC4" s="103"/>
      <c r="WGD4" s="103"/>
      <c r="WGE4" s="103"/>
      <c r="WGF4" s="103"/>
      <c r="WGG4" s="103"/>
      <c r="WGH4" s="103"/>
      <c r="WGI4" s="103"/>
      <c r="WGJ4" s="103"/>
      <c r="WGK4" s="103"/>
      <c r="WGL4" s="103"/>
      <c r="WGM4" s="103"/>
      <c r="WGN4" s="103"/>
      <c r="WGO4" s="103"/>
      <c r="WGP4" s="103"/>
      <c r="WGQ4" s="103"/>
      <c r="WGR4" s="103"/>
      <c r="WGS4" s="103"/>
      <c r="WGT4" s="103"/>
      <c r="WGU4" s="103"/>
      <c r="WGV4" s="103"/>
      <c r="WGW4" s="103"/>
      <c r="WGX4" s="103"/>
      <c r="WGY4" s="103"/>
      <c r="WGZ4" s="103"/>
      <c r="WHA4" s="103"/>
      <c r="WHB4" s="103"/>
      <c r="WHC4" s="103"/>
      <c r="WHD4" s="103"/>
      <c r="WHE4" s="103"/>
      <c r="WHF4" s="103"/>
      <c r="WHG4" s="103"/>
      <c r="WHH4" s="103"/>
      <c r="WHI4" s="103"/>
      <c r="WHJ4" s="103"/>
      <c r="WHK4" s="103"/>
      <c r="WHL4" s="103"/>
      <c r="WHM4" s="103"/>
      <c r="WHN4" s="103"/>
      <c r="WHO4" s="103"/>
      <c r="WHP4" s="103"/>
      <c r="WHQ4" s="103"/>
      <c r="WHR4" s="103"/>
      <c r="WHS4" s="103"/>
      <c r="WHT4" s="103"/>
      <c r="WHU4" s="103"/>
      <c r="WHV4" s="103"/>
      <c r="WHW4" s="103"/>
      <c r="WHX4" s="103"/>
      <c r="WHY4" s="103"/>
      <c r="WHZ4" s="103"/>
      <c r="WIA4" s="103"/>
      <c r="WIB4" s="103"/>
      <c r="WIC4" s="103"/>
      <c r="WID4" s="103"/>
      <c r="WIE4" s="103"/>
      <c r="WIF4" s="103"/>
      <c r="WIG4" s="103"/>
      <c r="WIH4" s="103"/>
      <c r="WII4" s="103"/>
      <c r="WIJ4" s="103"/>
      <c r="WIK4" s="103"/>
      <c r="WIL4" s="103"/>
      <c r="WIM4" s="103"/>
      <c r="WIN4" s="103"/>
      <c r="WIO4" s="103"/>
      <c r="WIP4" s="103"/>
      <c r="WIQ4" s="103"/>
      <c r="WIR4" s="103"/>
      <c r="WIS4" s="103"/>
      <c r="WIT4" s="103"/>
      <c r="WIU4" s="103"/>
      <c r="WIV4" s="103"/>
      <c r="WIW4" s="103"/>
      <c r="WIX4" s="103"/>
      <c r="WIY4" s="103"/>
      <c r="WIZ4" s="103"/>
      <c r="WJA4" s="103"/>
      <c r="WJB4" s="103"/>
      <c r="WJC4" s="103"/>
      <c r="WJD4" s="103"/>
      <c r="WJE4" s="103"/>
      <c r="WJF4" s="103"/>
      <c r="WJG4" s="103"/>
      <c r="WJH4" s="103"/>
      <c r="WJI4" s="103"/>
      <c r="WJJ4" s="103"/>
      <c r="WJK4" s="103"/>
      <c r="WJL4" s="103"/>
      <c r="WJM4" s="103"/>
      <c r="WJN4" s="103"/>
      <c r="WJO4" s="103"/>
      <c r="WJP4" s="103"/>
      <c r="WJQ4" s="103"/>
      <c r="WJR4" s="103"/>
      <c r="WJS4" s="103"/>
      <c r="WJT4" s="103"/>
      <c r="WJU4" s="103"/>
      <c r="WJV4" s="103"/>
      <c r="WJW4" s="103"/>
      <c r="WJX4" s="103"/>
      <c r="WJY4" s="103"/>
      <c r="WJZ4" s="103"/>
      <c r="WKA4" s="103"/>
      <c r="WKB4" s="103"/>
      <c r="WKC4" s="103"/>
      <c r="WKD4" s="103"/>
      <c r="WKE4" s="103"/>
      <c r="WKF4" s="103"/>
      <c r="WKG4" s="103"/>
      <c r="WKH4" s="103"/>
      <c r="WKI4" s="103"/>
      <c r="WKJ4" s="103"/>
      <c r="WKK4" s="103"/>
      <c r="WKL4" s="103"/>
      <c r="WKM4" s="103"/>
      <c r="WKN4" s="103"/>
      <c r="WKO4" s="103"/>
      <c r="WKP4" s="103"/>
      <c r="WKQ4" s="103"/>
      <c r="WKR4" s="103"/>
      <c r="WKS4" s="103"/>
      <c r="WKT4" s="103"/>
      <c r="WKU4" s="103"/>
      <c r="WKV4" s="103"/>
      <c r="WKW4" s="103"/>
      <c r="WKX4" s="103"/>
      <c r="WKY4" s="103"/>
      <c r="WKZ4" s="103"/>
      <c r="WLA4" s="103"/>
      <c r="WLB4" s="103"/>
      <c r="WLC4" s="103"/>
      <c r="WLD4" s="103"/>
      <c r="WLE4" s="103"/>
      <c r="WLF4" s="103"/>
      <c r="WLG4" s="103"/>
      <c r="WLH4" s="103"/>
      <c r="WLI4" s="103"/>
      <c r="WLJ4" s="103"/>
      <c r="WLK4" s="103"/>
      <c r="WLL4" s="103"/>
      <c r="WLM4" s="103"/>
      <c r="WLN4" s="103"/>
      <c r="WLO4" s="103"/>
      <c r="WLP4" s="103"/>
      <c r="WLQ4" s="103"/>
      <c r="WLR4" s="103"/>
      <c r="WLS4" s="103"/>
      <c r="WLT4" s="103"/>
      <c r="WLU4" s="103"/>
      <c r="WLV4" s="103"/>
      <c r="WLW4" s="103"/>
      <c r="WLX4" s="103"/>
      <c r="WLY4" s="103"/>
      <c r="WLZ4" s="103"/>
      <c r="WMA4" s="103"/>
      <c r="WMB4" s="103"/>
      <c r="WMC4" s="103"/>
      <c r="WMD4" s="103"/>
      <c r="WME4" s="103"/>
      <c r="WMF4" s="103"/>
      <c r="WMG4" s="103"/>
      <c r="WMH4" s="103"/>
      <c r="WMI4" s="103"/>
      <c r="WMJ4" s="103"/>
      <c r="WMK4" s="103"/>
      <c r="WML4" s="103"/>
      <c r="WMM4" s="103"/>
      <c r="WMN4" s="103"/>
      <c r="WMO4" s="103"/>
      <c r="WMP4" s="103"/>
      <c r="WMQ4" s="103"/>
      <c r="WMR4" s="103"/>
      <c r="WMS4" s="103"/>
      <c r="WMT4" s="103"/>
      <c r="WMU4" s="103"/>
      <c r="WMV4" s="103"/>
      <c r="WMW4" s="103"/>
      <c r="WMX4" s="103"/>
      <c r="WMY4" s="103"/>
      <c r="WMZ4" s="103"/>
      <c r="WNA4" s="103"/>
      <c r="WNB4" s="103"/>
      <c r="WNC4" s="103"/>
      <c r="WND4" s="103"/>
      <c r="WNE4" s="103"/>
      <c r="WNF4" s="103"/>
      <c r="WNG4" s="103"/>
      <c r="WNH4" s="103"/>
      <c r="WNI4" s="103"/>
      <c r="WNJ4" s="103"/>
      <c r="WNK4" s="103"/>
      <c r="WNL4" s="103"/>
      <c r="WNM4" s="103"/>
      <c r="WNN4" s="103"/>
      <c r="WNO4" s="103"/>
      <c r="WNP4" s="103"/>
      <c r="WNQ4" s="103"/>
      <c r="WNR4" s="103"/>
      <c r="WNS4" s="103"/>
      <c r="WNT4" s="103"/>
      <c r="WNU4" s="103"/>
      <c r="WNV4" s="103"/>
      <c r="WNW4" s="103"/>
      <c r="WNX4" s="103"/>
      <c r="WNY4" s="103"/>
      <c r="WNZ4" s="103"/>
      <c r="WOA4" s="103"/>
      <c r="WOB4" s="103"/>
      <c r="WOC4" s="103"/>
      <c r="WOD4" s="103"/>
      <c r="WOE4" s="103"/>
      <c r="WOF4" s="103"/>
      <c r="WOG4" s="103"/>
      <c r="WOH4" s="103"/>
      <c r="WOI4" s="103"/>
      <c r="WOJ4" s="103"/>
      <c r="WOK4" s="103"/>
      <c r="WOL4" s="103"/>
      <c r="WOM4" s="103"/>
      <c r="WON4" s="103"/>
      <c r="WOO4" s="103"/>
      <c r="WOP4" s="103"/>
      <c r="WOQ4" s="103"/>
      <c r="WOR4" s="103"/>
      <c r="WOS4" s="103"/>
      <c r="WOT4" s="103"/>
      <c r="WOU4" s="103"/>
      <c r="WOV4" s="103"/>
      <c r="WOW4" s="103"/>
      <c r="WOX4" s="103"/>
      <c r="WOY4" s="103"/>
      <c r="WOZ4" s="103"/>
      <c r="WPA4" s="103"/>
      <c r="WPB4" s="103"/>
      <c r="WPC4" s="103"/>
      <c r="WPD4" s="103"/>
      <c r="WPE4" s="103"/>
      <c r="WPF4" s="103"/>
      <c r="WPG4" s="103"/>
      <c r="WPH4" s="103"/>
      <c r="WPI4" s="103"/>
      <c r="WPJ4" s="103"/>
      <c r="WPK4" s="103"/>
      <c r="WPL4" s="103"/>
      <c r="WPM4" s="103"/>
      <c r="WPN4" s="103"/>
      <c r="WPO4" s="103"/>
      <c r="WPP4" s="103"/>
      <c r="WPQ4" s="103"/>
      <c r="WPR4" s="103"/>
      <c r="WPS4" s="103"/>
      <c r="WPT4" s="103"/>
      <c r="WPU4" s="103"/>
      <c r="WPV4" s="103"/>
      <c r="WPW4" s="103"/>
      <c r="WPX4" s="103"/>
      <c r="WPY4" s="103"/>
      <c r="WPZ4" s="103"/>
      <c r="WQA4" s="103"/>
      <c r="WQB4" s="103"/>
      <c r="WQC4" s="103"/>
      <c r="WQD4" s="103"/>
      <c r="WQE4" s="103"/>
      <c r="WQF4" s="103"/>
      <c r="WQG4" s="103"/>
      <c r="WQH4" s="103"/>
      <c r="WQI4" s="103"/>
      <c r="WQJ4" s="103"/>
      <c r="WQK4" s="103"/>
      <c r="WQL4" s="103"/>
      <c r="WQM4" s="103"/>
      <c r="WQN4" s="103"/>
      <c r="WQO4" s="103"/>
      <c r="WQP4" s="103"/>
      <c r="WQQ4" s="103"/>
      <c r="WQR4" s="103"/>
      <c r="WQS4" s="103"/>
      <c r="WQT4" s="103"/>
      <c r="WQU4" s="103"/>
      <c r="WQV4" s="103"/>
      <c r="WQW4" s="103"/>
      <c r="WQX4" s="103"/>
      <c r="WQY4" s="103"/>
      <c r="WQZ4" s="103"/>
      <c r="WRA4" s="103"/>
      <c r="WRB4" s="103"/>
      <c r="WRC4" s="103"/>
      <c r="WRD4" s="103"/>
      <c r="WRE4" s="103"/>
      <c r="WRF4" s="103"/>
      <c r="WRG4" s="103"/>
      <c r="WRH4" s="103"/>
      <c r="WRI4" s="103"/>
      <c r="WRJ4" s="103"/>
      <c r="WRK4" s="103"/>
      <c r="WRL4" s="103"/>
      <c r="WRM4" s="103"/>
      <c r="WRN4" s="103"/>
      <c r="WRO4" s="103"/>
      <c r="WRP4" s="103"/>
      <c r="WRQ4" s="103"/>
      <c r="WRR4" s="103"/>
      <c r="WRS4" s="103"/>
      <c r="WRT4" s="103"/>
      <c r="WRU4" s="103"/>
      <c r="WRV4" s="103"/>
      <c r="WRW4" s="103"/>
      <c r="WRX4" s="103"/>
      <c r="WRY4" s="103"/>
      <c r="WRZ4" s="103"/>
      <c r="WSA4" s="103"/>
      <c r="WSB4" s="103"/>
      <c r="WSC4" s="103"/>
      <c r="WSD4" s="103"/>
      <c r="WSE4" s="103"/>
      <c r="WSF4" s="103"/>
      <c r="WSG4" s="103"/>
      <c r="WSH4" s="103"/>
      <c r="WSI4" s="103"/>
      <c r="WSJ4" s="103"/>
      <c r="WSK4" s="103"/>
      <c r="WSL4" s="103"/>
      <c r="WSM4" s="103"/>
      <c r="WSN4" s="103"/>
      <c r="WSO4" s="103"/>
      <c r="WSP4" s="103"/>
      <c r="WSQ4" s="103"/>
      <c r="WSR4" s="103"/>
      <c r="WSS4" s="103"/>
      <c r="WST4" s="103"/>
      <c r="WSU4" s="103"/>
      <c r="WSV4" s="103"/>
      <c r="WSW4" s="103"/>
      <c r="WSX4" s="103"/>
      <c r="WSY4" s="103"/>
      <c r="WSZ4" s="103"/>
      <c r="WTA4" s="103"/>
      <c r="WTB4" s="103"/>
      <c r="WTC4" s="103"/>
      <c r="WTD4" s="103"/>
      <c r="WTE4" s="103"/>
      <c r="WTF4" s="103"/>
      <c r="WTG4" s="103"/>
      <c r="WTH4" s="103"/>
      <c r="WTI4" s="103"/>
      <c r="WTJ4" s="103"/>
      <c r="WTK4" s="103"/>
      <c r="WTL4" s="103"/>
      <c r="WTM4" s="103"/>
      <c r="WTN4" s="103"/>
      <c r="WTO4" s="103"/>
      <c r="WTP4" s="103"/>
      <c r="WTQ4" s="103"/>
      <c r="WTR4" s="103"/>
      <c r="WTS4" s="103"/>
      <c r="WTT4" s="103"/>
      <c r="WTU4" s="103"/>
      <c r="WTV4" s="103"/>
      <c r="WTW4" s="103"/>
      <c r="WTX4" s="103"/>
      <c r="WTY4" s="103"/>
      <c r="WTZ4" s="103"/>
      <c r="WUA4" s="103"/>
      <c r="WUB4" s="103"/>
      <c r="WUC4" s="103"/>
      <c r="WUD4" s="103"/>
      <c r="WUE4" s="103"/>
      <c r="WUF4" s="103"/>
      <c r="WUG4" s="103"/>
      <c r="WUH4" s="103"/>
      <c r="WUI4" s="103"/>
      <c r="WUJ4" s="103"/>
      <c r="WUK4" s="103"/>
      <c r="WUL4" s="103"/>
      <c r="WUM4" s="103"/>
      <c r="WUN4" s="103"/>
      <c r="WUO4" s="103"/>
      <c r="WUP4" s="103"/>
      <c r="WUQ4" s="103"/>
      <c r="WUR4" s="103"/>
      <c r="WUS4" s="103"/>
      <c r="WUT4" s="103"/>
      <c r="WUU4" s="103"/>
      <c r="WUV4" s="103"/>
      <c r="WUW4" s="103"/>
      <c r="WUX4" s="103"/>
      <c r="WUY4" s="103"/>
      <c r="WUZ4" s="103"/>
      <c r="WVA4" s="103"/>
      <c r="WVB4" s="103"/>
      <c r="WVC4" s="103"/>
      <c r="WVD4" s="103"/>
      <c r="WVE4" s="103"/>
      <c r="WVF4" s="103"/>
      <c r="WVG4" s="103"/>
      <c r="WVH4" s="103"/>
      <c r="WVI4" s="103"/>
      <c r="WVJ4" s="103"/>
      <c r="WVK4" s="103"/>
      <c r="WVL4" s="103"/>
      <c r="WVM4" s="103"/>
      <c r="WVN4" s="103"/>
      <c r="WVO4" s="103"/>
      <c r="WVP4" s="103"/>
      <c r="WVQ4" s="103"/>
      <c r="WVR4" s="103"/>
      <c r="WVS4" s="103"/>
      <c r="WVT4" s="103"/>
      <c r="WVU4" s="103"/>
      <c r="WVV4" s="103"/>
      <c r="WVW4" s="103"/>
      <c r="WVX4" s="103"/>
      <c r="WVY4" s="103"/>
      <c r="WVZ4" s="103"/>
      <c r="WWA4" s="103"/>
      <c r="WWB4" s="103"/>
      <c r="WWC4" s="103"/>
      <c r="WWD4" s="103"/>
      <c r="WWE4" s="103"/>
      <c r="WWF4" s="103"/>
      <c r="WWG4" s="103"/>
      <c r="WWH4" s="103"/>
      <c r="WWI4" s="103"/>
      <c r="WWJ4" s="103"/>
      <c r="WWK4" s="103"/>
      <c r="WWL4" s="103"/>
      <c r="WWM4" s="103"/>
      <c r="WWN4" s="103"/>
      <c r="WWO4" s="103"/>
      <c r="WWP4" s="103"/>
      <c r="WWQ4" s="103"/>
      <c r="WWR4" s="103"/>
      <c r="WWS4" s="103"/>
      <c r="WWT4" s="103"/>
      <c r="WWU4" s="103"/>
      <c r="WWV4" s="103"/>
      <c r="WWW4" s="103"/>
      <c r="WWX4" s="103"/>
      <c r="WWY4" s="103"/>
      <c r="WWZ4" s="103"/>
      <c r="WXA4" s="103"/>
      <c r="WXB4" s="103"/>
      <c r="WXC4" s="103"/>
      <c r="WXD4" s="103"/>
      <c r="WXE4" s="103"/>
      <c r="WXF4" s="103"/>
      <c r="WXG4" s="103"/>
      <c r="WXH4" s="103"/>
      <c r="WXI4" s="103"/>
      <c r="WXJ4" s="103"/>
      <c r="WXK4" s="103"/>
      <c r="WXL4" s="103"/>
      <c r="WXM4" s="103"/>
      <c r="WXN4" s="103"/>
      <c r="WXO4" s="103"/>
      <c r="WXP4" s="103"/>
      <c r="WXQ4" s="103"/>
      <c r="WXR4" s="103"/>
      <c r="WXS4" s="103"/>
      <c r="WXT4" s="103"/>
      <c r="WXU4" s="103"/>
      <c r="WXV4" s="103"/>
      <c r="WXW4" s="103"/>
      <c r="WXX4" s="103"/>
      <c r="WXY4" s="103"/>
      <c r="WXZ4" s="103"/>
      <c r="WYA4" s="103"/>
      <c r="WYB4" s="103"/>
      <c r="WYC4" s="103"/>
      <c r="WYD4" s="103"/>
      <c r="WYE4" s="103"/>
      <c r="WYF4" s="103"/>
      <c r="WYG4" s="103"/>
      <c r="WYH4" s="103"/>
      <c r="WYI4" s="103"/>
      <c r="WYJ4" s="103"/>
      <c r="WYK4" s="103"/>
      <c r="WYL4" s="103"/>
      <c r="WYM4" s="103"/>
      <c r="WYN4" s="103"/>
      <c r="WYO4" s="103"/>
      <c r="WYP4" s="103"/>
      <c r="WYQ4" s="103"/>
      <c r="WYR4" s="103"/>
      <c r="WYS4" s="103"/>
      <c r="WYT4" s="103"/>
      <c r="WYU4" s="103"/>
      <c r="WYV4" s="103"/>
      <c r="WYW4" s="103"/>
      <c r="WYX4" s="103"/>
      <c r="WYY4" s="103"/>
      <c r="WYZ4" s="103"/>
      <c r="WZA4" s="103"/>
      <c r="WZB4" s="103"/>
      <c r="WZC4" s="103"/>
      <c r="WZD4" s="103"/>
      <c r="WZE4" s="103"/>
      <c r="WZF4" s="103"/>
      <c r="WZG4" s="103"/>
      <c r="WZH4" s="103"/>
      <c r="WZI4" s="103"/>
      <c r="WZJ4" s="103"/>
      <c r="WZK4" s="103"/>
      <c r="WZL4" s="103"/>
      <c r="WZM4" s="103"/>
      <c r="WZN4" s="103"/>
      <c r="WZO4" s="103"/>
      <c r="WZP4" s="103"/>
      <c r="WZQ4" s="103"/>
      <c r="WZR4" s="103"/>
      <c r="WZS4" s="103"/>
      <c r="WZT4" s="103"/>
      <c r="WZU4" s="103"/>
      <c r="WZV4" s="103"/>
      <c r="WZW4" s="103"/>
      <c r="WZX4" s="103"/>
      <c r="WZY4" s="103"/>
      <c r="WZZ4" s="103"/>
      <c r="XAA4" s="103"/>
      <c r="XAB4" s="103"/>
      <c r="XAC4" s="103"/>
      <c r="XAD4" s="103"/>
      <c r="XAE4" s="103"/>
      <c r="XAF4" s="103"/>
      <c r="XAG4" s="103"/>
      <c r="XAH4" s="103"/>
      <c r="XAI4" s="103"/>
      <c r="XAJ4" s="103"/>
      <c r="XAK4" s="103"/>
      <c r="XAL4" s="103"/>
      <c r="XAM4" s="103"/>
      <c r="XAN4" s="103"/>
      <c r="XAO4" s="103"/>
      <c r="XAP4" s="103"/>
      <c r="XAQ4" s="103"/>
      <c r="XAR4" s="103"/>
      <c r="XAS4" s="103"/>
      <c r="XAT4" s="103"/>
      <c r="XAU4" s="103"/>
      <c r="XAV4" s="103"/>
      <c r="XAW4" s="103"/>
      <c r="XAX4" s="103"/>
      <c r="XAY4" s="103"/>
      <c r="XAZ4" s="103"/>
      <c r="XBA4" s="103"/>
      <c r="XBB4" s="103"/>
      <c r="XBC4" s="103"/>
      <c r="XBD4" s="103"/>
      <c r="XBE4" s="103"/>
      <c r="XBF4" s="103"/>
      <c r="XBG4" s="103"/>
      <c r="XBH4" s="103"/>
      <c r="XBI4" s="103"/>
      <c r="XBJ4" s="103"/>
      <c r="XBK4" s="103"/>
      <c r="XBL4" s="103"/>
      <c r="XBM4" s="103"/>
      <c r="XBN4" s="103"/>
      <c r="XBO4" s="103"/>
      <c r="XBP4" s="103"/>
      <c r="XBQ4" s="103"/>
      <c r="XBR4" s="103"/>
      <c r="XBS4" s="103"/>
      <c r="XBT4" s="103"/>
      <c r="XBU4" s="103"/>
      <c r="XBV4" s="103"/>
      <c r="XBW4" s="103"/>
      <c r="XBX4" s="103"/>
      <c r="XBY4" s="103"/>
      <c r="XBZ4" s="103"/>
      <c r="XCA4" s="103"/>
      <c r="XCB4" s="103"/>
      <c r="XCC4" s="103"/>
      <c r="XCD4" s="103"/>
      <c r="XCE4" s="103"/>
      <c r="XCF4" s="103"/>
      <c r="XCG4" s="103"/>
      <c r="XCH4" s="103"/>
      <c r="XCI4" s="103"/>
      <c r="XCJ4" s="103"/>
      <c r="XCK4" s="103"/>
      <c r="XCL4" s="103"/>
      <c r="XCM4" s="103"/>
      <c r="XCN4" s="103"/>
      <c r="XCO4" s="103"/>
      <c r="XCP4" s="103"/>
      <c r="XCQ4" s="103"/>
      <c r="XCR4" s="103"/>
      <c r="XCS4" s="103"/>
      <c r="XCT4" s="103"/>
      <c r="XCU4" s="103"/>
      <c r="XCV4" s="103"/>
      <c r="XCW4" s="103"/>
      <c r="XCX4" s="103"/>
      <c r="XCY4" s="103"/>
      <c r="XCZ4" s="103"/>
      <c r="XDA4" s="103"/>
      <c r="XDB4" s="103"/>
      <c r="XDC4" s="103"/>
      <c r="XDD4" s="103"/>
      <c r="XDE4" s="103"/>
      <c r="XDF4" s="103"/>
      <c r="XDG4" s="103"/>
      <c r="XDH4" s="103"/>
      <c r="XDI4" s="103"/>
      <c r="XDJ4" s="103"/>
      <c r="XDK4" s="103"/>
      <c r="XDL4" s="103"/>
      <c r="XDM4" s="103"/>
      <c r="XDN4" s="103"/>
      <c r="XDO4" s="103"/>
      <c r="XDP4" s="103"/>
      <c r="XDQ4" s="103"/>
      <c r="XDR4" s="103"/>
      <c r="XDS4" s="103"/>
      <c r="XDT4" s="103"/>
      <c r="XDU4" s="103"/>
      <c r="XDV4" s="103"/>
      <c r="XDW4" s="103"/>
      <c r="XDX4" s="103"/>
      <c r="XDY4" s="103"/>
      <c r="XDZ4" s="103"/>
      <c r="XEA4" s="103"/>
      <c r="XEB4" s="103"/>
      <c r="XEC4" s="103"/>
      <c r="XED4" s="103"/>
      <c r="XEE4" s="103"/>
      <c r="XEF4" s="103"/>
      <c r="XEG4" s="103"/>
      <c r="XEH4" s="103"/>
      <c r="XEI4" s="103"/>
      <c r="XEJ4" s="103"/>
      <c r="XEK4" s="103"/>
      <c r="XEL4" s="103"/>
      <c r="XEM4" s="103"/>
      <c r="XEN4" s="103"/>
      <c r="XEO4" s="103"/>
      <c r="XEP4" s="103"/>
      <c r="XEQ4" s="103"/>
      <c r="XER4" s="103"/>
      <c r="XES4" s="103"/>
      <c r="XET4" s="103"/>
      <c r="XEU4" s="103"/>
      <c r="XEV4" s="103"/>
    </row>
    <row r="5" spans="1:16376" ht="23.25" customHeight="1">
      <c r="A5" s="280"/>
      <c r="B5" s="241"/>
      <c r="C5" s="241"/>
      <c r="D5" s="272" t="s">
        <v>3097</v>
      </c>
      <c r="E5" s="195">
        <f xml:space="preserve"> SUBTOTAL(9,E3:E4)</f>
        <v>68</v>
      </c>
      <c r="F5" s="195">
        <f t="shared" ref="F5:G5" si="0" xml:space="preserve"> SUBTOTAL(9,F3:F4)</f>
        <v>18</v>
      </c>
      <c r="G5" s="195">
        <f t="shared" si="0"/>
        <v>50</v>
      </c>
      <c r="H5" s="241"/>
      <c r="I5" s="241"/>
      <c r="J5" s="241"/>
      <c r="K5" s="241"/>
      <c r="L5" s="242"/>
      <c r="M5" s="241"/>
      <c r="N5" s="241"/>
      <c r="O5" s="241"/>
      <c r="P5" s="241"/>
      <c r="Q5" s="241"/>
      <c r="R5" s="241"/>
      <c r="S5" s="241"/>
      <c r="T5" s="247"/>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c r="IF5" s="103"/>
      <c r="IG5" s="103"/>
      <c r="IH5" s="103"/>
      <c r="II5" s="103"/>
      <c r="IJ5" s="103"/>
      <c r="IK5" s="103"/>
      <c r="IL5" s="103"/>
      <c r="IM5" s="103"/>
      <c r="IN5" s="103"/>
      <c r="IO5" s="103"/>
      <c r="IP5" s="103"/>
      <c r="IQ5" s="103"/>
      <c r="IR5" s="103"/>
      <c r="IS5" s="103"/>
      <c r="IT5" s="103"/>
      <c r="IU5" s="103"/>
      <c r="IV5" s="103"/>
      <c r="IW5" s="103"/>
      <c r="IX5" s="103"/>
      <c r="IY5" s="103"/>
      <c r="IZ5" s="103"/>
      <c r="JA5" s="103"/>
      <c r="JB5" s="103"/>
      <c r="JC5" s="103"/>
      <c r="JD5" s="103"/>
      <c r="JE5" s="103"/>
      <c r="JF5" s="103"/>
      <c r="JG5" s="103"/>
      <c r="JH5" s="103"/>
      <c r="JI5" s="103"/>
      <c r="JJ5" s="103"/>
      <c r="JK5" s="103"/>
      <c r="JL5" s="103"/>
      <c r="JM5" s="103"/>
      <c r="JN5" s="103"/>
      <c r="JO5" s="103"/>
      <c r="JP5" s="103"/>
      <c r="JQ5" s="103"/>
      <c r="JR5" s="103"/>
      <c r="JS5" s="103"/>
      <c r="JT5" s="103"/>
      <c r="JU5" s="103"/>
      <c r="JV5" s="103"/>
      <c r="JW5" s="103"/>
      <c r="JX5" s="103"/>
      <c r="JY5" s="103"/>
      <c r="JZ5" s="103"/>
      <c r="KA5" s="103"/>
      <c r="KB5" s="103"/>
      <c r="KC5" s="103"/>
      <c r="KD5" s="103"/>
      <c r="KE5" s="103"/>
      <c r="KF5" s="103"/>
      <c r="KG5" s="103"/>
      <c r="KH5" s="103"/>
      <c r="KI5" s="103"/>
      <c r="KJ5" s="103"/>
      <c r="KK5" s="103"/>
      <c r="KL5" s="103"/>
      <c r="KM5" s="103"/>
      <c r="KN5" s="103"/>
      <c r="KO5" s="103"/>
      <c r="KP5" s="103"/>
      <c r="KQ5" s="103"/>
      <c r="KR5" s="103"/>
      <c r="KS5" s="103"/>
      <c r="KT5" s="103"/>
      <c r="KU5" s="103"/>
      <c r="KV5" s="103"/>
      <c r="KW5" s="103"/>
      <c r="KX5" s="103"/>
      <c r="KY5" s="103"/>
      <c r="KZ5" s="103"/>
      <c r="LA5" s="103"/>
      <c r="LB5" s="103"/>
      <c r="LC5" s="103"/>
      <c r="LD5" s="103"/>
      <c r="LE5" s="103"/>
      <c r="LF5" s="103"/>
      <c r="LG5" s="103"/>
      <c r="LH5" s="103"/>
      <c r="LI5" s="103"/>
      <c r="LJ5" s="103"/>
      <c r="LK5" s="103"/>
      <c r="LL5" s="103"/>
      <c r="LM5" s="103"/>
      <c r="LN5" s="103"/>
      <c r="LO5" s="103"/>
      <c r="LP5" s="103"/>
      <c r="LQ5" s="103"/>
      <c r="LR5" s="103"/>
      <c r="LS5" s="103"/>
      <c r="LT5" s="103"/>
      <c r="LU5" s="103"/>
      <c r="LV5" s="103"/>
      <c r="LW5" s="103"/>
      <c r="LX5" s="103"/>
      <c r="LY5" s="103"/>
      <c r="LZ5" s="103"/>
      <c r="MA5" s="103"/>
      <c r="MB5" s="103"/>
      <c r="MC5" s="103"/>
      <c r="MD5" s="103"/>
      <c r="ME5" s="103"/>
      <c r="MF5" s="103"/>
      <c r="MG5" s="103"/>
      <c r="MH5" s="103"/>
      <c r="MI5" s="103"/>
      <c r="MJ5" s="103"/>
      <c r="MK5" s="103"/>
      <c r="ML5" s="103"/>
      <c r="MM5" s="103"/>
      <c r="MN5" s="103"/>
      <c r="MO5" s="103"/>
      <c r="MP5" s="103"/>
      <c r="MQ5" s="103"/>
      <c r="MR5" s="103"/>
      <c r="MS5" s="103"/>
      <c r="MT5" s="103"/>
      <c r="MU5" s="103"/>
      <c r="MV5" s="103"/>
      <c r="MW5" s="103"/>
      <c r="MX5" s="103"/>
      <c r="MY5" s="103"/>
      <c r="MZ5" s="103"/>
      <c r="NA5" s="103"/>
      <c r="NB5" s="103"/>
      <c r="NC5" s="103"/>
      <c r="ND5" s="103"/>
      <c r="NE5" s="103"/>
      <c r="NF5" s="103"/>
      <c r="NG5" s="103"/>
      <c r="NH5" s="103"/>
      <c r="NI5" s="103"/>
      <c r="NJ5" s="103"/>
      <c r="NK5" s="103"/>
      <c r="NL5" s="103"/>
      <c r="NM5" s="103"/>
      <c r="NN5" s="103"/>
      <c r="NO5" s="103"/>
      <c r="NP5" s="103"/>
      <c r="NQ5" s="103"/>
      <c r="NR5" s="103"/>
      <c r="NS5" s="103"/>
      <c r="NT5" s="103"/>
      <c r="NU5" s="103"/>
      <c r="NV5" s="103"/>
      <c r="NW5" s="103"/>
      <c r="NX5" s="103"/>
      <c r="NY5" s="103"/>
      <c r="NZ5" s="103"/>
      <c r="OA5" s="103"/>
      <c r="OB5" s="103"/>
      <c r="OC5" s="103"/>
      <c r="OD5" s="103"/>
      <c r="OE5" s="103"/>
      <c r="OF5" s="103"/>
      <c r="OG5" s="103"/>
      <c r="OH5" s="103"/>
      <c r="OI5" s="103"/>
      <c r="OJ5" s="103"/>
      <c r="OK5" s="103"/>
      <c r="OL5" s="103"/>
      <c r="OM5" s="103"/>
      <c r="ON5" s="103"/>
      <c r="OO5" s="103"/>
      <c r="OP5" s="103"/>
      <c r="OQ5" s="103"/>
      <c r="OR5" s="103"/>
      <c r="OS5" s="103"/>
      <c r="OT5" s="103"/>
      <c r="OU5" s="103"/>
      <c r="OV5" s="103"/>
      <c r="OW5" s="103"/>
      <c r="OX5" s="103"/>
      <c r="OY5" s="103"/>
      <c r="OZ5" s="103"/>
      <c r="PA5" s="103"/>
      <c r="PB5" s="103"/>
      <c r="PC5" s="103"/>
      <c r="PD5" s="103"/>
      <c r="PE5" s="103"/>
      <c r="PF5" s="103"/>
      <c r="PG5" s="103"/>
      <c r="PH5" s="103"/>
      <c r="PI5" s="103"/>
      <c r="PJ5" s="103"/>
      <c r="PK5" s="103"/>
      <c r="PL5" s="103"/>
      <c r="PM5" s="103"/>
      <c r="PN5" s="103"/>
      <c r="PO5" s="103"/>
      <c r="PP5" s="103"/>
      <c r="PQ5" s="103"/>
      <c r="PR5" s="103"/>
      <c r="PS5" s="103"/>
      <c r="PT5" s="103"/>
      <c r="PU5" s="103"/>
      <c r="PV5" s="103"/>
      <c r="PW5" s="103"/>
      <c r="PX5" s="103"/>
      <c r="PY5" s="103"/>
      <c r="PZ5" s="103"/>
      <c r="QA5" s="103"/>
      <c r="QB5" s="103"/>
      <c r="QC5" s="103"/>
      <c r="QD5" s="103"/>
      <c r="QE5" s="103"/>
      <c r="QF5" s="103"/>
      <c r="QG5" s="103"/>
      <c r="QH5" s="103"/>
      <c r="QI5" s="103"/>
      <c r="QJ5" s="103"/>
      <c r="QK5" s="103"/>
      <c r="QL5" s="103"/>
      <c r="QM5" s="103"/>
      <c r="QN5" s="103"/>
      <c r="QO5" s="103"/>
      <c r="QP5" s="103"/>
      <c r="QQ5" s="103"/>
      <c r="QR5" s="103"/>
      <c r="QS5" s="103"/>
      <c r="QT5" s="103"/>
      <c r="QU5" s="103"/>
      <c r="QV5" s="103"/>
      <c r="QW5" s="103"/>
      <c r="QX5" s="103"/>
      <c r="QY5" s="103"/>
      <c r="QZ5" s="103"/>
      <c r="RA5" s="103"/>
      <c r="RB5" s="103"/>
      <c r="RC5" s="103"/>
      <c r="RD5" s="103"/>
      <c r="RE5" s="103"/>
      <c r="RF5" s="103"/>
      <c r="RG5" s="103"/>
      <c r="RH5" s="103"/>
      <c r="RI5" s="103"/>
      <c r="RJ5" s="103"/>
      <c r="RK5" s="103"/>
      <c r="RL5" s="103"/>
      <c r="RM5" s="103"/>
      <c r="RN5" s="103"/>
      <c r="RO5" s="103"/>
      <c r="RP5" s="103"/>
      <c r="RQ5" s="103"/>
      <c r="RR5" s="103"/>
      <c r="RS5" s="103"/>
      <c r="RT5" s="103"/>
      <c r="RU5" s="103"/>
      <c r="RV5" s="103"/>
      <c r="RW5" s="103"/>
      <c r="RX5" s="103"/>
      <c r="RY5" s="103"/>
      <c r="RZ5" s="103"/>
      <c r="SA5" s="103"/>
      <c r="SB5" s="103"/>
      <c r="SC5" s="103"/>
      <c r="SD5" s="103"/>
      <c r="SE5" s="103"/>
      <c r="SF5" s="103"/>
      <c r="SG5" s="103"/>
      <c r="SH5" s="103"/>
      <c r="SI5" s="103"/>
      <c r="SJ5" s="103"/>
      <c r="SK5" s="103"/>
      <c r="SL5" s="103"/>
      <c r="SM5" s="103"/>
      <c r="SN5" s="103"/>
      <c r="SO5" s="103"/>
      <c r="SP5" s="103"/>
      <c r="SQ5" s="103"/>
      <c r="SR5" s="103"/>
      <c r="SS5" s="103"/>
      <c r="ST5" s="103"/>
      <c r="SU5" s="103"/>
      <c r="SV5" s="103"/>
      <c r="SW5" s="103"/>
      <c r="SX5" s="103"/>
      <c r="SY5" s="103"/>
      <c r="SZ5" s="103"/>
      <c r="TA5" s="103"/>
      <c r="TB5" s="103"/>
      <c r="TC5" s="103"/>
      <c r="TD5" s="103"/>
      <c r="TE5" s="103"/>
      <c r="TF5" s="103"/>
      <c r="TG5" s="103"/>
      <c r="TH5" s="103"/>
      <c r="TI5" s="103"/>
      <c r="TJ5" s="103"/>
      <c r="TK5" s="103"/>
      <c r="TL5" s="103"/>
      <c r="TM5" s="103"/>
      <c r="TN5" s="103"/>
      <c r="TO5" s="103"/>
      <c r="TP5" s="103"/>
      <c r="TQ5" s="103"/>
      <c r="TR5" s="103"/>
      <c r="TS5" s="103"/>
      <c r="TT5" s="103"/>
      <c r="TU5" s="103"/>
      <c r="TV5" s="103"/>
      <c r="TW5" s="103"/>
      <c r="TX5" s="103"/>
      <c r="TY5" s="103"/>
      <c r="TZ5" s="103"/>
      <c r="UA5" s="103"/>
      <c r="UB5" s="103"/>
      <c r="UC5" s="103"/>
      <c r="UD5" s="103"/>
      <c r="UE5" s="103"/>
      <c r="UF5" s="103"/>
      <c r="UG5" s="103"/>
      <c r="UH5" s="103"/>
      <c r="UI5" s="103"/>
      <c r="UJ5" s="103"/>
      <c r="UK5" s="103"/>
      <c r="UL5" s="103"/>
      <c r="UM5" s="103"/>
      <c r="UN5" s="103"/>
      <c r="UO5" s="103"/>
      <c r="UP5" s="103"/>
      <c r="UQ5" s="103"/>
      <c r="UR5" s="103"/>
      <c r="US5" s="103"/>
      <c r="UT5" s="103"/>
      <c r="UU5" s="103"/>
      <c r="UV5" s="103"/>
      <c r="UW5" s="103"/>
      <c r="UX5" s="103"/>
      <c r="UY5" s="103"/>
      <c r="UZ5" s="103"/>
      <c r="VA5" s="103"/>
      <c r="VB5" s="103"/>
      <c r="VC5" s="103"/>
      <c r="VD5" s="103"/>
      <c r="VE5" s="103"/>
      <c r="VF5" s="103"/>
      <c r="VG5" s="103"/>
      <c r="VH5" s="103"/>
      <c r="VI5" s="103"/>
      <c r="VJ5" s="103"/>
      <c r="VK5" s="103"/>
      <c r="VL5" s="103"/>
      <c r="VM5" s="103"/>
      <c r="VN5" s="103"/>
      <c r="VO5" s="103"/>
      <c r="VP5" s="103"/>
      <c r="VQ5" s="103"/>
      <c r="VR5" s="103"/>
      <c r="VS5" s="103"/>
      <c r="VT5" s="103"/>
      <c r="VU5" s="103"/>
      <c r="VV5" s="103"/>
      <c r="VW5" s="103"/>
      <c r="VX5" s="103"/>
      <c r="VY5" s="103"/>
      <c r="VZ5" s="103"/>
      <c r="WA5" s="103"/>
      <c r="WB5" s="103"/>
      <c r="WC5" s="103"/>
      <c r="WD5" s="103"/>
      <c r="WE5" s="103"/>
      <c r="WF5" s="103"/>
      <c r="WG5" s="103"/>
      <c r="WH5" s="103"/>
      <c r="WI5" s="103"/>
      <c r="WJ5" s="103"/>
      <c r="WK5" s="103"/>
      <c r="WL5" s="103"/>
      <c r="WM5" s="103"/>
      <c r="WN5" s="103"/>
      <c r="WO5" s="103"/>
      <c r="WP5" s="103"/>
      <c r="WQ5" s="103"/>
      <c r="WR5" s="103"/>
      <c r="WS5" s="103"/>
      <c r="WT5" s="103"/>
      <c r="WU5" s="103"/>
      <c r="WV5" s="103"/>
      <c r="WW5" s="103"/>
      <c r="WX5" s="103"/>
      <c r="WY5" s="103"/>
      <c r="WZ5" s="103"/>
      <c r="XA5" s="103"/>
      <c r="XB5" s="103"/>
      <c r="XC5" s="103"/>
      <c r="XD5" s="103"/>
      <c r="XE5" s="103"/>
      <c r="XF5" s="103"/>
      <c r="XG5" s="103"/>
      <c r="XH5" s="103"/>
      <c r="XI5" s="103"/>
      <c r="XJ5" s="103"/>
      <c r="XK5" s="103"/>
      <c r="XL5" s="103"/>
      <c r="XM5" s="103"/>
      <c r="XN5" s="103"/>
      <c r="XO5" s="103"/>
      <c r="XP5" s="103"/>
      <c r="XQ5" s="103"/>
      <c r="XR5" s="103"/>
      <c r="XS5" s="103"/>
      <c r="XT5" s="103"/>
      <c r="XU5" s="103"/>
      <c r="XV5" s="103"/>
      <c r="XW5" s="103"/>
      <c r="XX5" s="103"/>
      <c r="XY5" s="103"/>
      <c r="XZ5" s="103"/>
      <c r="YA5" s="103"/>
      <c r="YB5" s="103"/>
      <c r="YC5" s="103"/>
      <c r="YD5" s="103"/>
      <c r="YE5" s="103"/>
      <c r="YF5" s="103"/>
      <c r="YG5" s="103"/>
      <c r="YH5" s="103"/>
      <c r="YI5" s="103"/>
      <c r="YJ5" s="103"/>
      <c r="YK5" s="103"/>
      <c r="YL5" s="103"/>
      <c r="YM5" s="103"/>
      <c r="YN5" s="103"/>
      <c r="YO5" s="103"/>
      <c r="YP5" s="103"/>
      <c r="YQ5" s="103"/>
      <c r="YR5" s="103"/>
      <c r="YS5" s="103"/>
      <c r="YT5" s="103"/>
      <c r="YU5" s="103"/>
      <c r="YV5" s="103"/>
      <c r="YW5" s="103"/>
      <c r="YX5" s="103"/>
      <c r="YY5" s="103"/>
      <c r="YZ5" s="103"/>
      <c r="ZA5" s="103"/>
      <c r="ZB5" s="103"/>
      <c r="ZC5" s="103"/>
      <c r="ZD5" s="103"/>
      <c r="ZE5" s="103"/>
      <c r="ZF5" s="103"/>
      <c r="ZG5" s="103"/>
      <c r="ZH5" s="103"/>
      <c r="ZI5" s="103"/>
      <c r="ZJ5" s="103"/>
      <c r="ZK5" s="103"/>
      <c r="ZL5" s="103"/>
      <c r="ZM5" s="103"/>
      <c r="ZN5" s="103"/>
      <c r="ZO5" s="103"/>
      <c r="ZP5" s="103"/>
      <c r="ZQ5" s="103"/>
      <c r="ZR5" s="103"/>
      <c r="ZS5" s="103"/>
      <c r="ZT5" s="103"/>
      <c r="ZU5" s="103"/>
      <c r="ZV5" s="103"/>
      <c r="ZW5" s="103"/>
      <c r="ZX5" s="103"/>
      <c r="ZY5" s="103"/>
      <c r="ZZ5" s="103"/>
      <c r="AAA5" s="103"/>
      <c r="AAB5" s="103"/>
      <c r="AAC5" s="103"/>
      <c r="AAD5" s="103"/>
      <c r="AAE5" s="103"/>
      <c r="AAF5" s="103"/>
      <c r="AAG5" s="103"/>
      <c r="AAH5" s="103"/>
      <c r="AAI5" s="103"/>
      <c r="AAJ5" s="103"/>
      <c r="AAK5" s="103"/>
      <c r="AAL5" s="103"/>
      <c r="AAM5" s="103"/>
      <c r="AAN5" s="103"/>
      <c r="AAO5" s="103"/>
      <c r="AAP5" s="103"/>
      <c r="AAQ5" s="103"/>
      <c r="AAR5" s="103"/>
      <c r="AAS5" s="103"/>
      <c r="AAT5" s="103"/>
      <c r="AAU5" s="103"/>
      <c r="AAV5" s="103"/>
      <c r="AAW5" s="103"/>
      <c r="AAX5" s="103"/>
      <c r="AAY5" s="103"/>
      <c r="AAZ5" s="103"/>
      <c r="ABA5" s="103"/>
      <c r="ABB5" s="103"/>
      <c r="ABC5" s="103"/>
      <c r="ABD5" s="103"/>
      <c r="ABE5" s="103"/>
      <c r="ABF5" s="103"/>
      <c r="ABG5" s="103"/>
      <c r="ABH5" s="103"/>
      <c r="ABI5" s="103"/>
      <c r="ABJ5" s="103"/>
      <c r="ABK5" s="103"/>
      <c r="ABL5" s="103"/>
      <c r="ABM5" s="103"/>
      <c r="ABN5" s="103"/>
      <c r="ABO5" s="103"/>
      <c r="ABP5" s="103"/>
      <c r="ABQ5" s="103"/>
      <c r="ABR5" s="103"/>
      <c r="ABS5" s="103"/>
      <c r="ABT5" s="103"/>
      <c r="ABU5" s="103"/>
      <c r="ABV5" s="103"/>
      <c r="ABW5" s="103"/>
      <c r="ABX5" s="103"/>
      <c r="ABY5" s="103"/>
      <c r="ABZ5" s="103"/>
      <c r="ACA5" s="103"/>
      <c r="ACB5" s="103"/>
      <c r="ACC5" s="103"/>
      <c r="ACD5" s="103"/>
      <c r="ACE5" s="103"/>
      <c r="ACF5" s="103"/>
      <c r="ACG5" s="103"/>
      <c r="ACH5" s="103"/>
      <c r="ACI5" s="103"/>
      <c r="ACJ5" s="103"/>
      <c r="ACK5" s="103"/>
      <c r="ACL5" s="103"/>
      <c r="ACM5" s="103"/>
      <c r="ACN5" s="103"/>
      <c r="ACO5" s="103"/>
      <c r="ACP5" s="103"/>
      <c r="ACQ5" s="103"/>
      <c r="ACR5" s="103"/>
      <c r="ACS5" s="103"/>
      <c r="ACT5" s="103"/>
      <c r="ACU5" s="103"/>
      <c r="ACV5" s="103"/>
      <c r="ACW5" s="103"/>
      <c r="ACX5" s="103"/>
      <c r="ACY5" s="103"/>
      <c r="ACZ5" s="103"/>
      <c r="ADA5" s="103"/>
      <c r="ADB5" s="103"/>
      <c r="ADC5" s="103"/>
      <c r="ADD5" s="103"/>
      <c r="ADE5" s="103"/>
      <c r="ADF5" s="103"/>
      <c r="ADG5" s="103"/>
      <c r="ADH5" s="103"/>
      <c r="ADI5" s="103"/>
      <c r="ADJ5" s="103"/>
      <c r="ADK5" s="103"/>
      <c r="ADL5" s="103"/>
      <c r="ADM5" s="103"/>
      <c r="ADN5" s="103"/>
      <c r="ADO5" s="103"/>
      <c r="ADP5" s="103"/>
      <c r="ADQ5" s="103"/>
      <c r="ADR5" s="103"/>
      <c r="ADS5" s="103"/>
      <c r="ADT5" s="103"/>
      <c r="ADU5" s="103"/>
      <c r="ADV5" s="103"/>
      <c r="ADW5" s="103"/>
      <c r="ADX5" s="103"/>
      <c r="ADY5" s="103"/>
      <c r="ADZ5" s="103"/>
      <c r="AEA5" s="103"/>
      <c r="AEB5" s="103"/>
      <c r="AEC5" s="103"/>
      <c r="AED5" s="103"/>
      <c r="AEE5" s="103"/>
      <c r="AEF5" s="103"/>
      <c r="AEG5" s="103"/>
      <c r="AEH5" s="103"/>
      <c r="AEI5" s="103"/>
      <c r="AEJ5" s="103"/>
      <c r="AEK5" s="103"/>
      <c r="AEL5" s="103"/>
      <c r="AEM5" s="103"/>
      <c r="AEN5" s="103"/>
      <c r="AEO5" s="103"/>
      <c r="AEP5" s="103"/>
      <c r="AEQ5" s="103"/>
      <c r="AER5" s="103"/>
      <c r="AES5" s="103"/>
      <c r="AET5" s="103"/>
      <c r="AEU5" s="103"/>
      <c r="AEV5" s="103"/>
      <c r="AEW5" s="103"/>
      <c r="AEX5" s="103"/>
      <c r="AEY5" s="103"/>
      <c r="AEZ5" s="103"/>
      <c r="AFA5" s="103"/>
      <c r="AFB5" s="103"/>
      <c r="AFC5" s="103"/>
      <c r="AFD5" s="103"/>
      <c r="AFE5" s="103"/>
      <c r="AFF5" s="103"/>
      <c r="AFG5" s="103"/>
      <c r="AFH5" s="103"/>
      <c r="AFI5" s="103"/>
      <c r="AFJ5" s="103"/>
      <c r="AFK5" s="103"/>
      <c r="AFL5" s="103"/>
      <c r="AFM5" s="103"/>
      <c r="AFN5" s="103"/>
      <c r="AFO5" s="103"/>
      <c r="AFP5" s="103"/>
      <c r="AFQ5" s="103"/>
      <c r="AFR5" s="103"/>
      <c r="AFS5" s="103"/>
      <c r="AFT5" s="103"/>
      <c r="AFU5" s="103"/>
      <c r="AFV5" s="103"/>
      <c r="AFW5" s="103"/>
      <c r="AFX5" s="103"/>
      <c r="AFY5" s="103"/>
      <c r="AFZ5" s="103"/>
      <c r="AGA5" s="103"/>
      <c r="AGB5" s="103"/>
      <c r="AGC5" s="103"/>
      <c r="AGD5" s="103"/>
      <c r="AGE5" s="103"/>
      <c r="AGF5" s="103"/>
      <c r="AGG5" s="103"/>
      <c r="AGH5" s="103"/>
      <c r="AGI5" s="103"/>
      <c r="AGJ5" s="103"/>
      <c r="AGK5" s="103"/>
      <c r="AGL5" s="103"/>
      <c r="AGM5" s="103"/>
      <c r="AGN5" s="103"/>
      <c r="AGO5" s="103"/>
      <c r="AGP5" s="103"/>
      <c r="AGQ5" s="103"/>
      <c r="AGR5" s="103"/>
      <c r="AGS5" s="103"/>
      <c r="AGT5" s="103"/>
      <c r="AGU5" s="103"/>
      <c r="AGV5" s="103"/>
      <c r="AGW5" s="103"/>
      <c r="AGX5" s="103"/>
      <c r="AGY5" s="103"/>
      <c r="AGZ5" s="103"/>
      <c r="AHA5" s="103"/>
      <c r="AHB5" s="103"/>
      <c r="AHC5" s="103"/>
      <c r="AHD5" s="103"/>
      <c r="AHE5" s="103"/>
      <c r="AHF5" s="103"/>
      <c r="AHG5" s="103"/>
      <c r="AHH5" s="103"/>
      <c r="AHI5" s="103"/>
      <c r="AHJ5" s="103"/>
      <c r="AHK5" s="103"/>
      <c r="AHL5" s="103"/>
      <c r="AHM5" s="103"/>
      <c r="AHN5" s="103"/>
      <c r="AHO5" s="103"/>
      <c r="AHP5" s="103"/>
      <c r="AHQ5" s="103"/>
      <c r="AHR5" s="103"/>
      <c r="AHS5" s="103"/>
      <c r="AHT5" s="103"/>
      <c r="AHU5" s="103"/>
      <c r="AHV5" s="103"/>
      <c r="AHW5" s="103"/>
      <c r="AHX5" s="103"/>
      <c r="AHY5" s="103"/>
      <c r="AHZ5" s="103"/>
      <c r="AIA5" s="103"/>
      <c r="AIB5" s="103"/>
      <c r="AIC5" s="103"/>
      <c r="AID5" s="103"/>
      <c r="AIE5" s="103"/>
      <c r="AIF5" s="103"/>
      <c r="AIG5" s="103"/>
      <c r="AIH5" s="103"/>
      <c r="AII5" s="103"/>
      <c r="AIJ5" s="103"/>
      <c r="AIK5" s="103"/>
      <c r="AIL5" s="103"/>
      <c r="AIM5" s="103"/>
      <c r="AIN5" s="103"/>
      <c r="AIO5" s="103"/>
      <c r="AIP5" s="103"/>
      <c r="AIQ5" s="103"/>
      <c r="AIR5" s="103"/>
      <c r="AIS5" s="103"/>
      <c r="AIT5" s="103"/>
      <c r="AIU5" s="103"/>
      <c r="AIV5" s="103"/>
      <c r="AIW5" s="103"/>
      <c r="AIX5" s="103"/>
      <c r="AIY5" s="103"/>
      <c r="AIZ5" s="103"/>
      <c r="AJA5" s="103"/>
      <c r="AJB5" s="103"/>
      <c r="AJC5" s="103"/>
      <c r="AJD5" s="103"/>
      <c r="AJE5" s="103"/>
      <c r="AJF5" s="103"/>
      <c r="AJG5" s="103"/>
      <c r="AJH5" s="103"/>
      <c r="AJI5" s="103"/>
      <c r="AJJ5" s="103"/>
      <c r="AJK5" s="103"/>
      <c r="AJL5" s="103"/>
      <c r="AJM5" s="103"/>
      <c r="AJN5" s="103"/>
      <c r="AJO5" s="103"/>
      <c r="AJP5" s="103"/>
      <c r="AJQ5" s="103"/>
      <c r="AJR5" s="103"/>
      <c r="AJS5" s="103"/>
      <c r="AJT5" s="103"/>
      <c r="AJU5" s="103"/>
      <c r="AJV5" s="103"/>
      <c r="AJW5" s="103"/>
      <c r="AJX5" s="103"/>
      <c r="AJY5" s="103"/>
      <c r="AJZ5" s="103"/>
      <c r="AKA5" s="103"/>
      <c r="AKB5" s="103"/>
      <c r="AKC5" s="103"/>
      <c r="AKD5" s="103"/>
      <c r="AKE5" s="103"/>
      <c r="AKF5" s="103"/>
      <c r="AKG5" s="103"/>
      <c r="AKH5" s="103"/>
      <c r="AKI5" s="103"/>
      <c r="AKJ5" s="103"/>
      <c r="AKK5" s="103"/>
      <c r="AKL5" s="103"/>
      <c r="AKM5" s="103"/>
      <c r="AKN5" s="103"/>
      <c r="AKO5" s="103"/>
      <c r="AKP5" s="103"/>
      <c r="AKQ5" s="103"/>
      <c r="AKR5" s="103"/>
      <c r="AKS5" s="103"/>
      <c r="AKT5" s="103"/>
      <c r="AKU5" s="103"/>
      <c r="AKV5" s="103"/>
      <c r="AKW5" s="103"/>
      <c r="AKX5" s="103"/>
      <c r="AKY5" s="103"/>
      <c r="AKZ5" s="103"/>
      <c r="ALA5" s="103"/>
      <c r="ALB5" s="103"/>
      <c r="ALC5" s="103"/>
      <c r="ALD5" s="103"/>
      <c r="ALE5" s="103"/>
      <c r="ALF5" s="103"/>
      <c r="ALG5" s="103"/>
      <c r="ALH5" s="103"/>
      <c r="ALI5" s="103"/>
      <c r="ALJ5" s="103"/>
      <c r="ALK5" s="103"/>
      <c r="ALL5" s="103"/>
      <c r="ALM5" s="103"/>
      <c r="ALN5" s="103"/>
      <c r="ALO5" s="103"/>
      <c r="ALP5" s="103"/>
      <c r="ALQ5" s="103"/>
      <c r="ALR5" s="103"/>
      <c r="ALS5" s="103"/>
      <c r="ALT5" s="103"/>
      <c r="ALU5" s="103"/>
      <c r="ALV5" s="103"/>
      <c r="ALW5" s="103"/>
      <c r="ALX5" s="103"/>
      <c r="ALY5" s="103"/>
      <c r="ALZ5" s="103"/>
      <c r="AMA5" s="103"/>
      <c r="AMB5" s="103"/>
      <c r="AMC5" s="103"/>
      <c r="AMD5" s="103"/>
      <c r="AME5" s="103"/>
      <c r="AMF5" s="103"/>
      <c r="AMG5" s="103"/>
      <c r="AMH5" s="103"/>
      <c r="AMI5" s="103"/>
      <c r="AMJ5" s="103"/>
      <c r="AMK5" s="103"/>
      <c r="AML5" s="103"/>
      <c r="AMM5" s="103"/>
      <c r="AMN5" s="103"/>
      <c r="AMO5" s="103"/>
      <c r="AMP5" s="103"/>
      <c r="AMQ5" s="103"/>
      <c r="AMR5" s="103"/>
      <c r="AMS5" s="103"/>
      <c r="AMT5" s="103"/>
      <c r="AMU5" s="103"/>
      <c r="AMV5" s="103"/>
      <c r="AMW5" s="103"/>
      <c r="AMX5" s="103"/>
      <c r="AMY5" s="103"/>
      <c r="AMZ5" s="103"/>
      <c r="ANA5" s="103"/>
      <c r="ANB5" s="103"/>
      <c r="ANC5" s="103"/>
      <c r="AND5" s="103"/>
      <c r="ANE5" s="103"/>
      <c r="ANF5" s="103"/>
      <c r="ANG5" s="103"/>
      <c r="ANH5" s="103"/>
      <c r="ANI5" s="103"/>
      <c r="ANJ5" s="103"/>
      <c r="ANK5" s="103"/>
      <c r="ANL5" s="103"/>
      <c r="ANM5" s="103"/>
      <c r="ANN5" s="103"/>
      <c r="ANO5" s="103"/>
      <c r="ANP5" s="103"/>
      <c r="ANQ5" s="103"/>
      <c r="ANR5" s="103"/>
      <c r="ANS5" s="103"/>
      <c r="ANT5" s="103"/>
      <c r="ANU5" s="103"/>
      <c r="ANV5" s="103"/>
      <c r="ANW5" s="103"/>
      <c r="ANX5" s="103"/>
      <c r="ANY5" s="103"/>
      <c r="ANZ5" s="103"/>
      <c r="AOA5" s="103"/>
      <c r="AOB5" s="103"/>
      <c r="AOC5" s="103"/>
      <c r="AOD5" s="103"/>
      <c r="AOE5" s="103"/>
      <c r="AOF5" s="103"/>
      <c r="AOG5" s="103"/>
      <c r="AOH5" s="103"/>
      <c r="AOI5" s="103"/>
      <c r="AOJ5" s="103"/>
      <c r="AOK5" s="103"/>
      <c r="AOL5" s="103"/>
      <c r="AOM5" s="103"/>
      <c r="AON5" s="103"/>
      <c r="AOO5" s="103"/>
      <c r="AOP5" s="103"/>
      <c r="AOQ5" s="103"/>
      <c r="AOR5" s="103"/>
      <c r="AOS5" s="103"/>
      <c r="AOT5" s="103"/>
      <c r="AOU5" s="103"/>
      <c r="AOV5" s="103"/>
      <c r="AOW5" s="103"/>
      <c r="AOX5" s="103"/>
      <c r="AOY5" s="103"/>
      <c r="AOZ5" s="103"/>
      <c r="APA5" s="103"/>
      <c r="APB5" s="103"/>
      <c r="APC5" s="103"/>
      <c r="APD5" s="103"/>
      <c r="APE5" s="103"/>
      <c r="APF5" s="103"/>
      <c r="APG5" s="103"/>
      <c r="APH5" s="103"/>
      <c r="API5" s="103"/>
      <c r="APJ5" s="103"/>
      <c r="APK5" s="103"/>
      <c r="APL5" s="103"/>
      <c r="APM5" s="103"/>
      <c r="APN5" s="103"/>
      <c r="APO5" s="103"/>
      <c r="APP5" s="103"/>
      <c r="APQ5" s="103"/>
      <c r="APR5" s="103"/>
      <c r="APS5" s="103"/>
      <c r="APT5" s="103"/>
      <c r="APU5" s="103"/>
      <c r="APV5" s="103"/>
      <c r="APW5" s="103"/>
      <c r="APX5" s="103"/>
      <c r="APY5" s="103"/>
      <c r="APZ5" s="103"/>
      <c r="AQA5" s="103"/>
      <c r="AQB5" s="103"/>
      <c r="AQC5" s="103"/>
      <c r="AQD5" s="103"/>
      <c r="AQE5" s="103"/>
      <c r="AQF5" s="103"/>
      <c r="AQG5" s="103"/>
      <c r="AQH5" s="103"/>
      <c r="AQI5" s="103"/>
      <c r="AQJ5" s="103"/>
      <c r="AQK5" s="103"/>
      <c r="AQL5" s="103"/>
      <c r="AQM5" s="103"/>
      <c r="AQN5" s="103"/>
      <c r="AQO5" s="103"/>
      <c r="AQP5" s="103"/>
      <c r="AQQ5" s="103"/>
      <c r="AQR5" s="103"/>
      <c r="AQS5" s="103"/>
      <c r="AQT5" s="103"/>
      <c r="AQU5" s="103"/>
      <c r="AQV5" s="103"/>
      <c r="AQW5" s="103"/>
      <c r="AQX5" s="103"/>
      <c r="AQY5" s="103"/>
      <c r="AQZ5" s="103"/>
      <c r="ARA5" s="103"/>
      <c r="ARB5" s="103"/>
      <c r="ARC5" s="103"/>
      <c r="ARD5" s="103"/>
      <c r="ARE5" s="103"/>
      <c r="ARF5" s="103"/>
      <c r="ARG5" s="103"/>
      <c r="ARH5" s="103"/>
      <c r="ARI5" s="103"/>
      <c r="ARJ5" s="103"/>
      <c r="ARK5" s="103"/>
      <c r="ARL5" s="103"/>
      <c r="ARM5" s="103"/>
      <c r="ARN5" s="103"/>
      <c r="ARO5" s="103"/>
      <c r="ARP5" s="103"/>
      <c r="ARQ5" s="103"/>
      <c r="ARR5" s="103"/>
      <c r="ARS5" s="103"/>
      <c r="ART5" s="103"/>
      <c r="ARU5" s="103"/>
      <c r="ARV5" s="103"/>
      <c r="ARW5" s="103"/>
      <c r="ARX5" s="103"/>
      <c r="ARY5" s="103"/>
      <c r="ARZ5" s="103"/>
      <c r="ASA5" s="103"/>
      <c r="ASB5" s="103"/>
      <c r="ASC5" s="103"/>
      <c r="ASD5" s="103"/>
      <c r="ASE5" s="103"/>
      <c r="ASF5" s="103"/>
      <c r="ASG5" s="103"/>
      <c r="ASH5" s="103"/>
      <c r="ASI5" s="103"/>
      <c r="ASJ5" s="103"/>
      <c r="ASK5" s="103"/>
      <c r="ASL5" s="103"/>
      <c r="ASM5" s="103"/>
      <c r="ASN5" s="103"/>
      <c r="ASO5" s="103"/>
      <c r="ASP5" s="103"/>
      <c r="ASQ5" s="103"/>
      <c r="ASR5" s="103"/>
      <c r="ASS5" s="103"/>
      <c r="AST5" s="103"/>
      <c r="ASU5" s="103"/>
      <c r="ASV5" s="103"/>
      <c r="ASW5" s="103"/>
      <c r="ASX5" s="103"/>
      <c r="ASY5" s="103"/>
      <c r="ASZ5" s="103"/>
      <c r="ATA5" s="103"/>
      <c r="ATB5" s="103"/>
      <c r="ATC5" s="103"/>
      <c r="ATD5" s="103"/>
      <c r="ATE5" s="103"/>
      <c r="ATF5" s="103"/>
      <c r="ATG5" s="103"/>
      <c r="ATH5" s="103"/>
      <c r="ATI5" s="103"/>
      <c r="ATJ5" s="103"/>
      <c r="ATK5" s="103"/>
      <c r="ATL5" s="103"/>
      <c r="ATM5" s="103"/>
      <c r="ATN5" s="103"/>
      <c r="ATO5" s="103"/>
      <c r="ATP5" s="103"/>
      <c r="ATQ5" s="103"/>
      <c r="ATR5" s="103"/>
      <c r="ATS5" s="103"/>
      <c r="ATT5" s="103"/>
      <c r="ATU5" s="103"/>
      <c r="ATV5" s="103"/>
      <c r="ATW5" s="103"/>
      <c r="ATX5" s="103"/>
      <c r="ATY5" s="103"/>
      <c r="ATZ5" s="103"/>
      <c r="AUA5" s="103"/>
      <c r="AUB5" s="103"/>
      <c r="AUC5" s="103"/>
      <c r="AUD5" s="103"/>
      <c r="AUE5" s="103"/>
      <c r="AUF5" s="103"/>
      <c r="AUG5" s="103"/>
      <c r="AUH5" s="103"/>
      <c r="AUI5" s="103"/>
      <c r="AUJ5" s="103"/>
      <c r="AUK5" s="103"/>
      <c r="AUL5" s="103"/>
      <c r="AUM5" s="103"/>
      <c r="AUN5" s="103"/>
      <c r="AUO5" s="103"/>
      <c r="AUP5" s="103"/>
      <c r="AUQ5" s="103"/>
      <c r="AUR5" s="103"/>
      <c r="AUS5" s="103"/>
      <c r="AUT5" s="103"/>
      <c r="AUU5" s="103"/>
      <c r="AUV5" s="103"/>
      <c r="AUW5" s="103"/>
      <c r="AUX5" s="103"/>
      <c r="AUY5" s="103"/>
      <c r="AUZ5" s="103"/>
      <c r="AVA5" s="103"/>
      <c r="AVB5" s="103"/>
      <c r="AVC5" s="103"/>
      <c r="AVD5" s="103"/>
      <c r="AVE5" s="103"/>
      <c r="AVF5" s="103"/>
      <c r="AVG5" s="103"/>
      <c r="AVH5" s="103"/>
      <c r="AVI5" s="103"/>
      <c r="AVJ5" s="103"/>
      <c r="AVK5" s="103"/>
      <c r="AVL5" s="103"/>
      <c r="AVM5" s="103"/>
      <c r="AVN5" s="103"/>
      <c r="AVO5" s="103"/>
      <c r="AVP5" s="103"/>
      <c r="AVQ5" s="103"/>
      <c r="AVR5" s="103"/>
      <c r="AVS5" s="103"/>
      <c r="AVT5" s="103"/>
      <c r="AVU5" s="103"/>
      <c r="AVV5" s="103"/>
      <c r="AVW5" s="103"/>
      <c r="AVX5" s="103"/>
      <c r="AVY5" s="103"/>
      <c r="AVZ5" s="103"/>
      <c r="AWA5" s="103"/>
      <c r="AWB5" s="103"/>
      <c r="AWC5" s="103"/>
      <c r="AWD5" s="103"/>
      <c r="AWE5" s="103"/>
      <c r="AWF5" s="103"/>
      <c r="AWG5" s="103"/>
      <c r="AWH5" s="103"/>
      <c r="AWI5" s="103"/>
      <c r="AWJ5" s="103"/>
      <c r="AWK5" s="103"/>
      <c r="AWL5" s="103"/>
      <c r="AWM5" s="103"/>
      <c r="AWN5" s="103"/>
      <c r="AWO5" s="103"/>
      <c r="AWP5" s="103"/>
      <c r="AWQ5" s="103"/>
      <c r="AWR5" s="103"/>
      <c r="AWS5" s="103"/>
      <c r="AWT5" s="103"/>
      <c r="AWU5" s="103"/>
      <c r="AWV5" s="103"/>
      <c r="AWW5" s="103"/>
      <c r="AWX5" s="103"/>
      <c r="AWY5" s="103"/>
      <c r="AWZ5" s="103"/>
      <c r="AXA5" s="103"/>
      <c r="AXB5" s="103"/>
      <c r="AXC5" s="103"/>
      <c r="AXD5" s="103"/>
      <c r="AXE5" s="103"/>
      <c r="AXF5" s="103"/>
      <c r="AXG5" s="103"/>
      <c r="AXH5" s="103"/>
      <c r="AXI5" s="103"/>
      <c r="AXJ5" s="103"/>
      <c r="AXK5" s="103"/>
      <c r="AXL5" s="103"/>
      <c r="AXM5" s="103"/>
      <c r="AXN5" s="103"/>
      <c r="AXO5" s="103"/>
      <c r="AXP5" s="103"/>
      <c r="AXQ5" s="103"/>
      <c r="AXR5" s="103"/>
      <c r="AXS5" s="103"/>
      <c r="AXT5" s="103"/>
      <c r="AXU5" s="103"/>
      <c r="AXV5" s="103"/>
      <c r="AXW5" s="103"/>
      <c r="AXX5" s="103"/>
      <c r="AXY5" s="103"/>
      <c r="AXZ5" s="103"/>
      <c r="AYA5" s="103"/>
      <c r="AYB5" s="103"/>
      <c r="AYC5" s="103"/>
      <c r="AYD5" s="103"/>
      <c r="AYE5" s="103"/>
      <c r="AYF5" s="103"/>
      <c r="AYG5" s="103"/>
      <c r="AYH5" s="103"/>
      <c r="AYI5" s="103"/>
      <c r="AYJ5" s="103"/>
      <c r="AYK5" s="103"/>
      <c r="AYL5" s="103"/>
      <c r="AYM5" s="103"/>
      <c r="AYN5" s="103"/>
      <c r="AYO5" s="103"/>
      <c r="AYP5" s="103"/>
      <c r="AYQ5" s="103"/>
      <c r="AYR5" s="103"/>
      <c r="AYS5" s="103"/>
      <c r="AYT5" s="103"/>
      <c r="AYU5" s="103"/>
      <c r="AYV5" s="103"/>
      <c r="AYW5" s="103"/>
      <c r="AYX5" s="103"/>
      <c r="AYY5" s="103"/>
      <c r="AYZ5" s="103"/>
      <c r="AZA5" s="103"/>
      <c r="AZB5" s="103"/>
      <c r="AZC5" s="103"/>
      <c r="AZD5" s="103"/>
      <c r="AZE5" s="103"/>
      <c r="AZF5" s="103"/>
      <c r="AZG5" s="103"/>
      <c r="AZH5" s="103"/>
      <c r="AZI5" s="103"/>
      <c r="AZJ5" s="103"/>
      <c r="AZK5" s="103"/>
      <c r="AZL5" s="103"/>
      <c r="AZM5" s="103"/>
      <c r="AZN5" s="103"/>
      <c r="AZO5" s="103"/>
      <c r="AZP5" s="103"/>
      <c r="AZQ5" s="103"/>
      <c r="AZR5" s="103"/>
      <c r="AZS5" s="103"/>
      <c r="AZT5" s="103"/>
      <c r="AZU5" s="103"/>
      <c r="AZV5" s="103"/>
      <c r="AZW5" s="103"/>
      <c r="AZX5" s="103"/>
      <c r="AZY5" s="103"/>
      <c r="AZZ5" s="103"/>
      <c r="BAA5" s="103"/>
      <c r="BAB5" s="103"/>
      <c r="BAC5" s="103"/>
      <c r="BAD5" s="103"/>
      <c r="BAE5" s="103"/>
      <c r="BAF5" s="103"/>
      <c r="BAG5" s="103"/>
      <c r="BAH5" s="103"/>
      <c r="BAI5" s="103"/>
      <c r="BAJ5" s="103"/>
      <c r="BAK5" s="103"/>
      <c r="BAL5" s="103"/>
      <c r="BAM5" s="103"/>
      <c r="BAN5" s="103"/>
      <c r="BAO5" s="103"/>
      <c r="BAP5" s="103"/>
      <c r="BAQ5" s="103"/>
      <c r="BAR5" s="103"/>
      <c r="BAS5" s="103"/>
      <c r="BAT5" s="103"/>
      <c r="BAU5" s="103"/>
      <c r="BAV5" s="103"/>
      <c r="BAW5" s="103"/>
      <c r="BAX5" s="103"/>
      <c r="BAY5" s="103"/>
      <c r="BAZ5" s="103"/>
      <c r="BBA5" s="103"/>
      <c r="BBB5" s="103"/>
      <c r="BBC5" s="103"/>
      <c r="BBD5" s="103"/>
      <c r="BBE5" s="103"/>
      <c r="BBF5" s="103"/>
      <c r="BBG5" s="103"/>
      <c r="BBH5" s="103"/>
      <c r="BBI5" s="103"/>
      <c r="BBJ5" s="103"/>
      <c r="BBK5" s="103"/>
      <c r="BBL5" s="103"/>
      <c r="BBM5" s="103"/>
      <c r="BBN5" s="103"/>
      <c r="BBO5" s="103"/>
      <c r="BBP5" s="103"/>
      <c r="BBQ5" s="103"/>
      <c r="BBR5" s="103"/>
      <c r="BBS5" s="103"/>
      <c r="BBT5" s="103"/>
      <c r="BBU5" s="103"/>
      <c r="BBV5" s="103"/>
      <c r="BBW5" s="103"/>
      <c r="BBX5" s="103"/>
      <c r="BBY5" s="103"/>
      <c r="BBZ5" s="103"/>
      <c r="BCA5" s="103"/>
      <c r="BCB5" s="103"/>
      <c r="BCC5" s="103"/>
      <c r="BCD5" s="103"/>
      <c r="BCE5" s="103"/>
      <c r="BCF5" s="103"/>
      <c r="BCG5" s="103"/>
      <c r="BCH5" s="103"/>
      <c r="BCI5" s="103"/>
      <c r="BCJ5" s="103"/>
      <c r="BCK5" s="103"/>
      <c r="BCL5" s="103"/>
      <c r="BCM5" s="103"/>
      <c r="BCN5" s="103"/>
      <c r="BCO5" s="103"/>
      <c r="BCP5" s="103"/>
      <c r="BCQ5" s="103"/>
      <c r="BCR5" s="103"/>
      <c r="BCS5" s="103"/>
      <c r="BCT5" s="103"/>
      <c r="BCU5" s="103"/>
      <c r="BCV5" s="103"/>
      <c r="BCW5" s="103"/>
      <c r="BCX5" s="103"/>
      <c r="BCY5" s="103"/>
      <c r="BCZ5" s="103"/>
      <c r="BDA5" s="103"/>
      <c r="BDB5" s="103"/>
      <c r="BDC5" s="103"/>
      <c r="BDD5" s="103"/>
      <c r="BDE5" s="103"/>
      <c r="BDF5" s="103"/>
      <c r="BDG5" s="103"/>
      <c r="BDH5" s="103"/>
      <c r="BDI5" s="103"/>
      <c r="BDJ5" s="103"/>
      <c r="BDK5" s="103"/>
      <c r="BDL5" s="103"/>
      <c r="BDM5" s="103"/>
      <c r="BDN5" s="103"/>
      <c r="BDO5" s="103"/>
      <c r="BDP5" s="103"/>
      <c r="BDQ5" s="103"/>
      <c r="BDR5" s="103"/>
      <c r="BDS5" s="103"/>
      <c r="BDT5" s="103"/>
      <c r="BDU5" s="103"/>
      <c r="BDV5" s="103"/>
      <c r="BDW5" s="103"/>
      <c r="BDX5" s="103"/>
      <c r="BDY5" s="103"/>
      <c r="BDZ5" s="103"/>
      <c r="BEA5" s="103"/>
      <c r="BEB5" s="103"/>
      <c r="BEC5" s="103"/>
      <c r="BED5" s="103"/>
      <c r="BEE5" s="103"/>
      <c r="BEF5" s="103"/>
      <c r="BEG5" s="103"/>
      <c r="BEH5" s="103"/>
      <c r="BEI5" s="103"/>
      <c r="BEJ5" s="103"/>
      <c r="BEK5" s="103"/>
      <c r="BEL5" s="103"/>
      <c r="BEM5" s="103"/>
      <c r="BEN5" s="103"/>
      <c r="BEO5" s="103"/>
      <c r="BEP5" s="103"/>
      <c r="BEQ5" s="103"/>
      <c r="BER5" s="103"/>
      <c r="BES5" s="103"/>
      <c r="BET5" s="103"/>
      <c r="BEU5" s="103"/>
      <c r="BEV5" s="103"/>
      <c r="BEW5" s="103"/>
      <c r="BEX5" s="103"/>
      <c r="BEY5" s="103"/>
      <c r="BEZ5" s="103"/>
      <c r="BFA5" s="103"/>
      <c r="BFB5" s="103"/>
      <c r="BFC5" s="103"/>
      <c r="BFD5" s="103"/>
      <c r="BFE5" s="103"/>
      <c r="BFF5" s="103"/>
      <c r="BFG5" s="103"/>
      <c r="BFH5" s="103"/>
      <c r="BFI5" s="103"/>
      <c r="BFJ5" s="103"/>
      <c r="BFK5" s="103"/>
      <c r="BFL5" s="103"/>
      <c r="BFM5" s="103"/>
      <c r="BFN5" s="103"/>
      <c r="BFO5" s="103"/>
      <c r="BFP5" s="103"/>
      <c r="BFQ5" s="103"/>
      <c r="BFR5" s="103"/>
      <c r="BFS5" s="103"/>
      <c r="BFT5" s="103"/>
      <c r="BFU5" s="103"/>
      <c r="BFV5" s="103"/>
      <c r="BFW5" s="103"/>
      <c r="BFX5" s="103"/>
      <c r="BFY5" s="103"/>
      <c r="BFZ5" s="103"/>
      <c r="BGA5" s="103"/>
      <c r="BGB5" s="103"/>
      <c r="BGC5" s="103"/>
      <c r="BGD5" s="103"/>
      <c r="BGE5" s="103"/>
      <c r="BGF5" s="103"/>
      <c r="BGG5" s="103"/>
      <c r="BGH5" s="103"/>
      <c r="BGI5" s="103"/>
      <c r="BGJ5" s="103"/>
      <c r="BGK5" s="103"/>
      <c r="BGL5" s="103"/>
      <c r="BGM5" s="103"/>
      <c r="BGN5" s="103"/>
      <c r="BGO5" s="103"/>
      <c r="BGP5" s="103"/>
      <c r="BGQ5" s="103"/>
      <c r="BGR5" s="103"/>
      <c r="BGS5" s="103"/>
      <c r="BGT5" s="103"/>
      <c r="BGU5" s="103"/>
      <c r="BGV5" s="103"/>
      <c r="BGW5" s="103"/>
      <c r="BGX5" s="103"/>
      <c r="BGY5" s="103"/>
      <c r="BGZ5" s="103"/>
      <c r="BHA5" s="103"/>
      <c r="BHB5" s="103"/>
      <c r="BHC5" s="103"/>
      <c r="BHD5" s="103"/>
      <c r="BHE5" s="103"/>
      <c r="BHF5" s="103"/>
      <c r="BHG5" s="103"/>
      <c r="BHH5" s="103"/>
      <c r="BHI5" s="103"/>
      <c r="BHJ5" s="103"/>
      <c r="BHK5" s="103"/>
      <c r="BHL5" s="103"/>
      <c r="BHM5" s="103"/>
      <c r="BHN5" s="103"/>
      <c r="BHO5" s="103"/>
      <c r="BHP5" s="103"/>
      <c r="BHQ5" s="103"/>
      <c r="BHR5" s="103"/>
      <c r="BHS5" s="103"/>
      <c r="BHT5" s="103"/>
      <c r="BHU5" s="103"/>
      <c r="BHV5" s="103"/>
      <c r="BHW5" s="103"/>
      <c r="BHX5" s="103"/>
      <c r="BHY5" s="103"/>
      <c r="BHZ5" s="103"/>
      <c r="BIA5" s="103"/>
      <c r="BIB5" s="103"/>
      <c r="BIC5" s="103"/>
      <c r="BID5" s="103"/>
      <c r="BIE5" s="103"/>
      <c r="BIF5" s="103"/>
      <c r="BIG5" s="103"/>
      <c r="BIH5" s="103"/>
      <c r="BII5" s="103"/>
      <c r="BIJ5" s="103"/>
      <c r="BIK5" s="103"/>
      <c r="BIL5" s="103"/>
      <c r="BIM5" s="103"/>
      <c r="BIN5" s="103"/>
      <c r="BIO5" s="103"/>
      <c r="BIP5" s="103"/>
      <c r="BIQ5" s="103"/>
      <c r="BIR5" s="103"/>
      <c r="BIS5" s="103"/>
      <c r="BIT5" s="103"/>
      <c r="BIU5" s="103"/>
      <c r="BIV5" s="103"/>
      <c r="BIW5" s="103"/>
      <c r="BIX5" s="103"/>
      <c r="BIY5" s="103"/>
      <c r="BIZ5" s="103"/>
      <c r="BJA5" s="103"/>
      <c r="BJB5" s="103"/>
      <c r="BJC5" s="103"/>
      <c r="BJD5" s="103"/>
      <c r="BJE5" s="103"/>
      <c r="BJF5" s="103"/>
      <c r="BJG5" s="103"/>
      <c r="BJH5" s="103"/>
      <c r="BJI5" s="103"/>
      <c r="BJJ5" s="103"/>
      <c r="BJK5" s="103"/>
      <c r="BJL5" s="103"/>
      <c r="BJM5" s="103"/>
      <c r="BJN5" s="103"/>
      <c r="BJO5" s="103"/>
      <c r="BJP5" s="103"/>
      <c r="BJQ5" s="103"/>
      <c r="BJR5" s="103"/>
      <c r="BJS5" s="103"/>
      <c r="BJT5" s="103"/>
      <c r="BJU5" s="103"/>
      <c r="BJV5" s="103"/>
      <c r="BJW5" s="103"/>
      <c r="BJX5" s="103"/>
      <c r="BJY5" s="103"/>
      <c r="BJZ5" s="103"/>
      <c r="BKA5" s="103"/>
      <c r="BKB5" s="103"/>
      <c r="BKC5" s="103"/>
      <c r="BKD5" s="103"/>
      <c r="BKE5" s="103"/>
      <c r="BKF5" s="103"/>
      <c r="BKG5" s="103"/>
      <c r="BKH5" s="103"/>
      <c r="BKI5" s="103"/>
      <c r="BKJ5" s="103"/>
      <c r="BKK5" s="103"/>
      <c r="BKL5" s="103"/>
      <c r="BKM5" s="103"/>
      <c r="BKN5" s="103"/>
      <c r="BKO5" s="103"/>
      <c r="BKP5" s="103"/>
      <c r="BKQ5" s="103"/>
      <c r="BKR5" s="103"/>
      <c r="BKS5" s="103"/>
      <c r="BKT5" s="103"/>
      <c r="BKU5" s="103"/>
      <c r="BKV5" s="103"/>
      <c r="BKW5" s="103"/>
      <c r="BKX5" s="103"/>
      <c r="BKY5" s="103"/>
      <c r="BKZ5" s="103"/>
      <c r="BLA5" s="103"/>
      <c r="BLB5" s="103"/>
      <c r="BLC5" s="103"/>
      <c r="BLD5" s="103"/>
      <c r="BLE5" s="103"/>
      <c r="BLF5" s="103"/>
      <c r="BLG5" s="103"/>
      <c r="BLH5" s="103"/>
      <c r="BLI5" s="103"/>
      <c r="BLJ5" s="103"/>
      <c r="BLK5" s="103"/>
      <c r="BLL5" s="103"/>
      <c r="BLM5" s="103"/>
      <c r="BLN5" s="103"/>
      <c r="BLO5" s="103"/>
      <c r="BLP5" s="103"/>
      <c r="BLQ5" s="103"/>
      <c r="BLR5" s="103"/>
      <c r="BLS5" s="103"/>
      <c r="BLT5" s="103"/>
      <c r="BLU5" s="103"/>
      <c r="BLV5" s="103"/>
      <c r="BLW5" s="103"/>
      <c r="BLX5" s="103"/>
      <c r="BLY5" s="103"/>
      <c r="BLZ5" s="103"/>
      <c r="BMA5" s="103"/>
      <c r="BMB5" s="103"/>
      <c r="BMC5" s="103"/>
      <c r="BMD5" s="103"/>
      <c r="BME5" s="103"/>
      <c r="BMF5" s="103"/>
      <c r="BMG5" s="103"/>
      <c r="BMH5" s="103"/>
      <c r="BMI5" s="103"/>
      <c r="BMJ5" s="103"/>
      <c r="BMK5" s="103"/>
      <c r="BML5" s="103"/>
      <c r="BMM5" s="103"/>
      <c r="BMN5" s="103"/>
      <c r="BMO5" s="103"/>
      <c r="BMP5" s="103"/>
      <c r="BMQ5" s="103"/>
      <c r="BMR5" s="103"/>
      <c r="BMS5" s="103"/>
      <c r="BMT5" s="103"/>
      <c r="BMU5" s="103"/>
      <c r="BMV5" s="103"/>
      <c r="BMW5" s="103"/>
      <c r="BMX5" s="103"/>
      <c r="BMY5" s="103"/>
      <c r="BMZ5" s="103"/>
      <c r="BNA5" s="103"/>
      <c r="BNB5" s="103"/>
      <c r="BNC5" s="103"/>
      <c r="BND5" s="103"/>
      <c r="BNE5" s="103"/>
      <c r="BNF5" s="103"/>
      <c r="BNG5" s="103"/>
      <c r="BNH5" s="103"/>
      <c r="BNI5" s="103"/>
      <c r="BNJ5" s="103"/>
      <c r="BNK5" s="103"/>
      <c r="BNL5" s="103"/>
      <c r="BNM5" s="103"/>
      <c r="BNN5" s="103"/>
      <c r="BNO5" s="103"/>
      <c r="BNP5" s="103"/>
      <c r="BNQ5" s="103"/>
      <c r="BNR5" s="103"/>
      <c r="BNS5" s="103"/>
      <c r="BNT5" s="103"/>
      <c r="BNU5" s="103"/>
      <c r="BNV5" s="103"/>
      <c r="BNW5" s="103"/>
      <c r="BNX5" s="103"/>
      <c r="BNY5" s="103"/>
      <c r="BNZ5" s="103"/>
      <c r="BOA5" s="103"/>
      <c r="BOB5" s="103"/>
      <c r="BOC5" s="103"/>
      <c r="BOD5" s="103"/>
      <c r="BOE5" s="103"/>
      <c r="BOF5" s="103"/>
      <c r="BOG5" s="103"/>
      <c r="BOH5" s="103"/>
      <c r="BOI5" s="103"/>
      <c r="BOJ5" s="103"/>
      <c r="BOK5" s="103"/>
      <c r="BOL5" s="103"/>
      <c r="BOM5" s="103"/>
      <c r="BON5" s="103"/>
      <c r="BOO5" s="103"/>
      <c r="BOP5" s="103"/>
      <c r="BOQ5" s="103"/>
      <c r="BOR5" s="103"/>
      <c r="BOS5" s="103"/>
      <c r="BOT5" s="103"/>
      <c r="BOU5" s="103"/>
      <c r="BOV5" s="103"/>
      <c r="BOW5" s="103"/>
      <c r="BOX5" s="103"/>
      <c r="BOY5" s="103"/>
      <c r="BOZ5" s="103"/>
      <c r="BPA5" s="103"/>
      <c r="BPB5" s="103"/>
      <c r="BPC5" s="103"/>
      <c r="BPD5" s="103"/>
      <c r="BPE5" s="103"/>
      <c r="BPF5" s="103"/>
      <c r="BPG5" s="103"/>
      <c r="BPH5" s="103"/>
      <c r="BPI5" s="103"/>
      <c r="BPJ5" s="103"/>
      <c r="BPK5" s="103"/>
      <c r="BPL5" s="103"/>
      <c r="BPM5" s="103"/>
      <c r="BPN5" s="103"/>
      <c r="BPO5" s="103"/>
      <c r="BPP5" s="103"/>
      <c r="BPQ5" s="103"/>
      <c r="BPR5" s="103"/>
      <c r="BPS5" s="103"/>
      <c r="BPT5" s="103"/>
      <c r="BPU5" s="103"/>
      <c r="BPV5" s="103"/>
      <c r="BPW5" s="103"/>
      <c r="BPX5" s="103"/>
      <c r="BPY5" s="103"/>
      <c r="BPZ5" s="103"/>
      <c r="BQA5" s="103"/>
      <c r="BQB5" s="103"/>
      <c r="BQC5" s="103"/>
      <c r="BQD5" s="103"/>
      <c r="BQE5" s="103"/>
      <c r="BQF5" s="103"/>
      <c r="BQG5" s="103"/>
      <c r="BQH5" s="103"/>
      <c r="BQI5" s="103"/>
      <c r="BQJ5" s="103"/>
      <c r="BQK5" s="103"/>
      <c r="BQL5" s="103"/>
      <c r="BQM5" s="103"/>
      <c r="BQN5" s="103"/>
      <c r="BQO5" s="103"/>
      <c r="BQP5" s="103"/>
      <c r="BQQ5" s="103"/>
      <c r="BQR5" s="103"/>
      <c r="BQS5" s="103"/>
      <c r="BQT5" s="103"/>
      <c r="BQU5" s="103"/>
      <c r="BQV5" s="103"/>
      <c r="BQW5" s="103"/>
      <c r="BQX5" s="103"/>
      <c r="BQY5" s="103"/>
      <c r="BQZ5" s="103"/>
      <c r="BRA5" s="103"/>
      <c r="BRB5" s="103"/>
      <c r="BRC5" s="103"/>
      <c r="BRD5" s="103"/>
      <c r="BRE5" s="103"/>
      <c r="BRF5" s="103"/>
      <c r="BRG5" s="103"/>
      <c r="BRH5" s="103"/>
      <c r="BRI5" s="103"/>
      <c r="BRJ5" s="103"/>
      <c r="BRK5" s="103"/>
      <c r="BRL5" s="103"/>
      <c r="BRM5" s="103"/>
      <c r="BRN5" s="103"/>
      <c r="BRO5" s="103"/>
      <c r="BRP5" s="103"/>
      <c r="BRQ5" s="103"/>
      <c r="BRR5" s="103"/>
      <c r="BRS5" s="103"/>
      <c r="BRT5" s="103"/>
      <c r="BRU5" s="103"/>
      <c r="BRV5" s="103"/>
      <c r="BRW5" s="103"/>
      <c r="BRX5" s="103"/>
      <c r="BRY5" s="103"/>
      <c r="BRZ5" s="103"/>
      <c r="BSA5" s="103"/>
      <c r="BSB5" s="103"/>
      <c r="BSC5" s="103"/>
      <c r="BSD5" s="103"/>
      <c r="BSE5" s="103"/>
      <c r="BSF5" s="103"/>
      <c r="BSG5" s="103"/>
      <c r="BSH5" s="103"/>
      <c r="BSI5" s="103"/>
      <c r="BSJ5" s="103"/>
      <c r="BSK5" s="103"/>
      <c r="BSL5" s="103"/>
      <c r="BSM5" s="103"/>
      <c r="BSN5" s="103"/>
      <c r="BSO5" s="103"/>
      <c r="BSP5" s="103"/>
      <c r="BSQ5" s="103"/>
      <c r="BSR5" s="103"/>
      <c r="BSS5" s="103"/>
      <c r="BST5" s="103"/>
      <c r="BSU5" s="103"/>
      <c r="BSV5" s="103"/>
      <c r="BSW5" s="103"/>
      <c r="BSX5" s="103"/>
      <c r="BSY5" s="103"/>
      <c r="BSZ5" s="103"/>
      <c r="BTA5" s="103"/>
      <c r="BTB5" s="103"/>
      <c r="BTC5" s="103"/>
      <c r="BTD5" s="103"/>
      <c r="BTE5" s="103"/>
      <c r="BTF5" s="103"/>
      <c r="BTG5" s="103"/>
      <c r="BTH5" s="103"/>
      <c r="BTI5" s="103"/>
      <c r="BTJ5" s="103"/>
      <c r="BTK5" s="103"/>
      <c r="BTL5" s="103"/>
      <c r="BTM5" s="103"/>
      <c r="BTN5" s="103"/>
      <c r="BTO5" s="103"/>
      <c r="BTP5" s="103"/>
      <c r="BTQ5" s="103"/>
      <c r="BTR5" s="103"/>
      <c r="BTS5" s="103"/>
      <c r="BTT5" s="103"/>
      <c r="BTU5" s="103"/>
      <c r="BTV5" s="103"/>
      <c r="BTW5" s="103"/>
      <c r="BTX5" s="103"/>
      <c r="BTY5" s="103"/>
      <c r="BTZ5" s="103"/>
      <c r="BUA5" s="103"/>
      <c r="BUB5" s="103"/>
      <c r="BUC5" s="103"/>
      <c r="BUD5" s="103"/>
      <c r="BUE5" s="103"/>
      <c r="BUF5" s="103"/>
      <c r="BUG5" s="103"/>
      <c r="BUH5" s="103"/>
      <c r="BUI5" s="103"/>
      <c r="BUJ5" s="103"/>
      <c r="BUK5" s="103"/>
      <c r="BUL5" s="103"/>
      <c r="BUM5" s="103"/>
      <c r="BUN5" s="103"/>
      <c r="BUO5" s="103"/>
      <c r="BUP5" s="103"/>
      <c r="BUQ5" s="103"/>
      <c r="BUR5" s="103"/>
      <c r="BUS5" s="103"/>
      <c r="BUT5" s="103"/>
      <c r="BUU5" s="103"/>
      <c r="BUV5" s="103"/>
      <c r="BUW5" s="103"/>
      <c r="BUX5" s="103"/>
      <c r="BUY5" s="103"/>
      <c r="BUZ5" s="103"/>
      <c r="BVA5" s="103"/>
      <c r="BVB5" s="103"/>
      <c r="BVC5" s="103"/>
      <c r="BVD5" s="103"/>
      <c r="BVE5" s="103"/>
      <c r="BVF5" s="103"/>
      <c r="BVG5" s="103"/>
      <c r="BVH5" s="103"/>
      <c r="BVI5" s="103"/>
      <c r="BVJ5" s="103"/>
      <c r="BVK5" s="103"/>
      <c r="BVL5" s="103"/>
      <c r="BVM5" s="103"/>
      <c r="BVN5" s="103"/>
      <c r="BVO5" s="103"/>
      <c r="BVP5" s="103"/>
      <c r="BVQ5" s="103"/>
      <c r="BVR5" s="103"/>
      <c r="BVS5" s="103"/>
      <c r="BVT5" s="103"/>
      <c r="BVU5" s="103"/>
      <c r="BVV5" s="103"/>
      <c r="BVW5" s="103"/>
      <c r="BVX5" s="103"/>
      <c r="BVY5" s="103"/>
      <c r="BVZ5" s="103"/>
      <c r="BWA5" s="103"/>
      <c r="BWB5" s="103"/>
      <c r="BWC5" s="103"/>
      <c r="BWD5" s="103"/>
      <c r="BWE5" s="103"/>
      <c r="BWF5" s="103"/>
      <c r="BWG5" s="103"/>
      <c r="BWH5" s="103"/>
      <c r="BWI5" s="103"/>
      <c r="BWJ5" s="103"/>
      <c r="BWK5" s="103"/>
      <c r="BWL5" s="103"/>
      <c r="BWM5" s="103"/>
      <c r="BWN5" s="103"/>
      <c r="BWO5" s="103"/>
      <c r="BWP5" s="103"/>
      <c r="BWQ5" s="103"/>
      <c r="BWR5" s="103"/>
      <c r="BWS5" s="103"/>
      <c r="BWT5" s="103"/>
      <c r="BWU5" s="103"/>
      <c r="BWV5" s="103"/>
      <c r="BWW5" s="103"/>
      <c r="BWX5" s="103"/>
      <c r="BWY5" s="103"/>
      <c r="BWZ5" s="103"/>
      <c r="BXA5" s="103"/>
      <c r="BXB5" s="103"/>
      <c r="BXC5" s="103"/>
      <c r="BXD5" s="103"/>
      <c r="BXE5" s="103"/>
      <c r="BXF5" s="103"/>
      <c r="BXG5" s="103"/>
      <c r="BXH5" s="103"/>
      <c r="BXI5" s="103"/>
      <c r="BXJ5" s="103"/>
      <c r="BXK5" s="103"/>
      <c r="BXL5" s="103"/>
      <c r="BXM5" s="103"/>
      <c r="BXN5" s="103"/>
      <c r="BXO5" s="103"/>
      <c r="BXP5" s="103"/>
      <c r="BXQ5" s="103"/>
      <c r="BXR5" s="103"/>
      <c r="BXS5" s="103"/>
      <c r="BXT5" s="103"/>
      <c r="BXU5" s="103"/>
      <c r="BXV5" s="103"/>
      <c r="BXW5" s="103"/>
      <c r="BXX5" s="103"/>
      <c r="BXY5" s="103"/>
      <c r="BXZ5" s="103"/>
      <c r="BYA5" s="103"/>
      <c r="BYB5" s="103"/>
      <c r="BYC5" s="103"/>
      <c r="BYD5" s="103"/>
      <c r="BYE5" s="103"/>
      <c r="BYF5" s="103"/>
      <c r="BYG5" s="103"/>
      <c r="BYH5" s="103"/>
      <c r="BYI5" s="103"/>
      <c r="BYJ5" s="103"/>
      <c r="BYK5" s="103"/>
      <c r="BYL5" s="103"/>
      <c r="BYM5" s="103"/>
      <c r="BYN5" s="103"/>
      <c r="BYO5" s="103"/>
      <c r="BYP5" s="103"/>
      <c r="BYQ5" s="103"/>
      <c r="BYR5" s="103"/>
      <c r="BYS5" s="103"/>
      <c r="BYT5" s="103"/>
      <c r="BYU5" s="103"/>
      <c r="BYV5" s="103"/>
      <c r="BYW5" s="103"/>
      <c r="BYX5" s="103"/>
      <c r="BYY5" s="103"/>
      <c r="BYZ5" s="103"/>
      <c r="BZA5" s="103"/>
      <c r="BZB5" s="103"/>
      <c r="BZC5" s="103"/>
      <c r="BZD5" s="103"/>
      <c r="BZE5" s="103"/>
      <c r="BZF5" s="103"/>
      <c r="BZG5" s="103"/>
      <c r="BZH5" s="103"/>
      <c r="BZI5" s="103"/>
      <c r="BZJ5" s="103"/>
      <c r="BZK5" s="103"/>
      <c r="BZL5" s="103"/>
      <c r="BZM5" s="103"/>
      <c r="BZN5" s="103"/>
      <c r="BZO5" s="103"/>
      <c r="BZP5" s="103"/>
      <c r="BZQ5" s="103"/>
      <c r="BZR5" s="103"/>
      <c r="BZS5" s="103"/>
      <c r="BZT5" s="103"/>
      <c r="BZU5" s="103"/>
      <c r="BZV5" s="103"/>
      <c r="BZW5" s="103"/>
      <c r="BZX5" s="103"/>
      <c r="BZY5" s="103"/>
      <c r="BZZ5" s="103"/>
      <c r="CAA5" s="103"/>
      <c r="CAB5" s="103"/>
      <c r="CAC5" s="103"/>
      <c r="CAD5" s="103"/>
      <c r="CAE5" s="103"/>
      <c r="CAF5" s="103"/>
      <c r="CAG5" s="103"/>
      <c r="CAH5" s="103"/>
      <c r="CAI5" s="103"/>
      <c r="CAJ5" s="103"/>
      <c r="CAK5" s="103"/>
      <c r="CAL5" s="103"/>
      <c r="CAM5" s="103"/>
      <c r="CAN5" s="103"/>
      <c r="CAO5" s="103"/>
      <c r="CAP5" s="103"/>
      <c r="CAQ5" s="103"/>
      <c r="CAR5" s="103"/>
      <c r="CAS5" s="103"/>
      <c r="CAT5" s="103"/>
      <c r="CAU5" s="103"/>
      <c r="CAV5" s="103"/>
      <c r="CAW5" s="103"/>
      <c r="CAX5" s="103"/>
      <c r="CAY5" s="103"/>
      <c r="CAZ5" s="103"/>
      <c r="CBA5" s="103"/>
      <c r="CBB5" s="103"/>
      <c r="CBC5" s="103"/>
      <c r="CBD5" s="103"/>
      <c r="CBE5" s="103"/>
      <c r="CBF5" s="103"/>
      <c r="CBG5" s="103"/>
      <c r="CBH5" s="103"/>
      <c r="CBI5" s="103"/>
      <c r="CBJ5" s="103"/>
      <c r="CBK5" s="103"/>
      <c r="CBL5" s="103"/>
      <c r="CBM5" s="103"/>
      <c r="CBN5" s="103"/>
      <c r="CBO5" s="103"/>
      <c r="CBP5" s="103"/>
      <c r="CBQ5" s="103"/>
      <c r="CBR5" s="103"/>
      <c r="CBS5" s="103"/>
      <c r="CBT5" s="103"/>
      <c r="CBU5" s="103"/>
      <c r="CBV5" s="103"/>
      <c r="CBW5" s="103"/>
      <c r="CBX5" s="103"/>
      <c r="CBY5" s="103"/>
      <c r="CBZ5" s="103"/>
      <c r="CCA5" s="103"/>
      <c r="CCB5" s="103"/>
      <c r="CCC5" s="103"/>
      <c r="CCD5" s="103"/>
      <c r="CCE5" s="103"/>
      <c r="CCF5" s="103"/>
      <c r="CCG5" s="103"/>
      <c r="CCH5" s="103"/>
      <c r="CCI5" s="103"/>
      <c r="CCJ5" s="103"/>
      <c r="CCK5" s="103"/>
      <c r="CCL5" s="103"/>
      <c r="CCM5" s="103"/>
      <c r="CCN5" s="103"/>
      <c r="CCO5" s="103"/>
      <c r="CCP5" s="103"/>
      <c r="CCQ5" s="103"/>
      <c r="CCR5" s="103"/>
      <c r="CCS5" s="103"/>
      <c r="CCT5" s="103"/>
      <c r="CCU5" s="103"/>
      <c r="CCV5" s="103"/>
      <c r="CCW5" s="103"/>
      <c r="CCX5" s="103"/>
      <c r="CCY5" s="103"/>
      <c r="CCZ5" s="103"/>
      <c r="CDA5" s="103"/>
      <c r="CDB5" s="103"/>
      <c r="CDC5" s="103"/>
      <c r="CDD5" s="103"/>
      <c r="CDE5" s="103"/>
      <c r="CDF5" s="103"/>
      <c r="CDG5" s="103"/>
      <c r="CDH5" s="103"/>
      <c r="CDI5" s="103"/>
      <c r="CDJ5" s="103"/>
      <c r="CDK5" s="103"/>
      <c r="CDL5" s="103"/>
      <c r="CDM5" s="103"/>
      <c r="CDN5" s="103"/>
      <c r="CDO5" s="103"/>
      <c r="CDP5" s="103"/>
      <c r="CDQ5" s="103"/>
      <c r="CDR5" s="103"/>
      <c r="CDS5" s="103"/>
      <c r="CDT5" s="103"/>
      <c r="CDU5" s="103"/>
      <c r="CDV5" s="103"/>
      <c r="CDW5" s="103"/>
      <c r="CDX5" s="103"/>
      <c r="CDY5" s="103"/>
      <c r="CDZ5" s="103"/>
      <c r="CEA5" s="103"/>
      <c r="CEB5" s="103"/>
      <c r="CEC5" s="103"/>
      <c r="CED5" s="103"/>
      <c r="CEE5" s="103"/>
      <c r="CEF5" s="103"/>
      <c r="CEG5" s="103"/>
      <c r="CEH5" s="103"/>
      <c r="CEI5" s="103"/>
      <c r="CEJ5" s="103"/>
      <c r="CEK5" s="103"/>
      <c r="CEL5" s="103"/>
      <c r="CEM5" s="103"/>
      <c r="CEN5" s="103"/>
      <c r="CEO5" s="103"/>
      <c r="CEP5" s="103"/>
      <c r="CEQ5" s="103"/>
      <c r="CER5" s="103"/>
      <c r="CES5" s="103"/>
      <c r="CET5" s="103"/>
      <c r="CEU5" s="103"/>
      <c r="CEV5" s="103"/>
      <c r="CEW5" s="103"/>
      <c r="CEX5" s="103"/>
      <c r="CEY5" s="103"/>
      <c r="CEZ5" s="103"/>
      <c r="CFA5" s="103"/>
      <c r="CFB5" s="103"/>
      <c r="CFC5" s="103"/>
      <c r="CFD5" s="103"/>
      <c r="CFE5" s="103"/>
      <c r="CFF5" s="103"/>
      <c r="CFG5" s="103"/>
      <c r="CFH5" s="103"/>
      <c r="CFI5" s="103"/>
      <c r="CFJ5" s="103"/>
      <c r="CFK5" s="103"/>
      <c r="CFL5" s="103"/>
      <c r="CFM5" s="103"/>
      <c r="CFN5" s="103"/>
      <c r="CFO5" s="103"/>
      <c r="CFP5" s="103"/>
      <c r="CFQ5" s="103"/>
      <c r="CFR5" s="103"/>
      <c r="CFS5" s="103"/>
      <c r="CFT5" s="103"/>
      <c r="CFU5" s="103"/>
      <c r="CFV5" s="103"/>
      <c r="CFW5" s="103"/>
      <c r="CFX5" s="103"/>
      <c r="CFY5" s="103"/>
      <c r="CFZ5" s="103"/>
      <c r="CGA5" s="103"/>
      <c r="CGB5" s="103"/>
      <c r="CGC5" s="103"/>
      <c r="CGD5" s="103"/>
      <c r="CGE5" s="103"/>
      <c r="CGF5" s="103"/>
      <c r="CGG5" s="103"/>
      <c r="CGH5" s="103"/>
      <c r="CGI5" s="103"/>
      <c r="CGJ5" s="103"/>
      <c r="CGK5" s="103"/>
      <c r="CGL5" s="103"/>
      <c r="CGM5" s="103"/>
      <c r="CGN5" s="103"/>
      <c r="CGO5" s="103"/>
      <c r="CGP5" s="103"/>
      <c r="CGQ5" s="103"/>
      <c r="CGR5" s="103"/>
      <c r="CGS5" s="103"/>
      <c r="CGT5" s="103"/>
      <c r="CGU5" s="103"/>
      <c r="CGV5" s="103"/>
      <c r="CGW5" s="103"/>
      <c r="CGX5" s="103"/>
      <c r="CGY5" s="103"/>
      <c r="CGZ5" s="103"/>
      <c r="CHA5" s="103"/>
      <c r="CHB5" s="103"/>
      <c r="CHC5" s="103"/>
      <c r="CHD5" s="103"/>
      <c r="CHE5" s="103"/>
      <c r="CHF5" s="103"/>
      <c r="CHG5" s="103"/>
      <c r="CHH5" s="103"/>
      <c r="CHI5" s="103"/>
      <c r="CHJ5" s="103"/>
      <c r="CHK5" s="103"/>
      <c r="CHL5" s="103"/>
      <c r="CHM5" s="103"/>
      <c r="CHN5" s="103"/>
      <c r="CHO5" s="103"/>
      <c r="CHP5" s="103"/>
      <c r="CHQ5" s="103"/>
      <c r="CHR5" s="103"/>
      <c r="CHS5" s="103"/>
      <c r="CHT5" s="103"/>
      <c r="CHU5" s="103"/>
      <c r="CHV5" s="103"/>
      <c r="CHW5" s="103"/>
      <c r="CHX5" s="103"/>
      <c r="CHY5" s="103"/>
      <c r="CHZ5" s="103"/>
      <c r="CIA5" s="103"/>
      <c r="CIB5" s="103"/>
      <c r="CIC5" s="103"/>
      <c r="CID5" s="103"/>
      <c r="CIE5" s="103"/>
      <c r="CIF5" s="103"/>
      <c r="CIG5" s="103"/>
      <c r="CIH5" s="103"/>
      <c r="CII5" s="103"/>
      <c r="CIJ5" s="103"/>
      <c r="CIK5" s="103"/>
      <c r="CIL5" s="103"/>
      <c r="CIM5" s="103"/>
      <c r="CIN5" s="103"/>
      <c r="CIO5" s="103"/>
      <c r="CIP5" s="103"/>
      <c r="CIQ5" s="103"/>
      <c r="CIR5" s="103"/>
      <c r="CIS5" s="103"/>
      <c r="CIT5" s="103"/>
      <c r="CIU5" s="103"/>
      <c r="CIV5" s="103"/>
      <c r="CIW5" s="103"/>
      <c r="CIX5" s="103"/>
      <c r="CIY5" s="103"/>
      <c r="CIZ5" s="103"/>
      <c r="CJA5" s="103"/>
      <c r="CJB5" s="103"/>
      <c r="CJC5" s="103"/>
      <c r="CJD5" s="103"/>
      <c r="CJE5" s="103"/>
      <c r="CJF5" s="103"/>
      <c r="CJG5" s="103"/>
      <c r="CJH5" s="103"/>
      <c r="CJI5" s="103"/>
      <c r="CJJ5" s="103"/>
      <c r="CJK5" s="103"/>
      <c r="CJL5" s="103"/>
      <c r="CJM5" s="103"/>
      <c r="CJN5" s="103"/>
      <c r="CJO5" s="103"/>
      <c r="CJP5" s="103"/>
      <c r="CJQ5" s="103"/>
      <c r="CJR5" s="103"/>
      <c r="CJS5" s="103"/>
      <c r="CJT5" s="103"/>
      <c r="CJU5" s="103"/>
      <c r="CJV5" s="103"/>
      <c r="CJW5" s="103"/>
      <c r="CJX5" s="103"/>
      <c r="CJY5" s="103"/>
      <c r="CJZ5" s="103"/>
      <c r="CKA5" s="103"/>
      <c r="CKB5" s="103"/>
      <c r="CKC5" s="103"/>
      <c r="CKD5" s="103"/>
      <c r="CKE5" s="103"/>
      <c r="CKF5" s="103"/>
      <c r="CKG5" s="103"/>
      <c r="CKH5" s="103"/>
      <c r="CKI5" s="103"/>
      <c r="CKJ5" s="103"/>
      <c r="CKK5" s="103"/>
      <c r="CKL5" s="103"/>
      <c r="CKM5" s="103"/>
      <c r="CKN5" s="103"/>
      <c r="CKO5" s="103"/>
      <c r="CKP5" s="103"/>
      <c r="CKQ5" s="103"/>
      <c r="CKR5" s="103"/>
      <c r="CKS5" s="103"/>
      <c r="CKT5" s="103"/>
      <c r="CKU5" s="103"/>
      <c r="CKV5" s="103"/>
      <c r="CKW5" s="103"/>
      <c r="CKX5" s="103"/>
      <c r="CKY5" s="103"/>
      <c r="CKZ5" s="103"/>
      <c r="CLA5" s="103"/>
      <c r="CLB5" s="103"/>
      <c r="CLC5" s="103"/>
      <c r="CLD5" s="103"/>
      <c r="CLE5" s="103"/>
      <c r="CLF5" s="103"/>
      <c r="CLG5" s="103"/>
      <c r="CLH5" s="103"/>
      <c r="CLI5" s="103"/>
      <c r="CLJ5" s="103"/>
      <c r="CLK5" s="103"/>
      <c r="CLL5" s="103"/>
      <c r="CLM5" s="103"/>
      <c r="CLN5" s="103"/>
      <c r="CLO5" s="103"/>
      <c r="CLP5" s="103"/>
      <c r="CLQ5" s="103"/>
      <c r="CLR5" s="103"/>
      <c r="CLS5" s="103"/>
      <c r="CLT5" s="103"/>
      <c r="CLU5" s="103"/>
      <c r="CLV5" s="103"/>
      <c r="CLW5" s="103"/>
      <c r="CLX5" s="103"/>
      <c r="CLY5" s="103"/>
      <c r="CLZ5" s="103"/>
      <c r="CMA5" s="103"/>
      <c r="CMB5" s="103"/>
      <c r="CMC5" s="103"/>
      <c r="CMD5" s="103"/>
      <c r="CME5" s="103"/>
      <c r="CMF5" s="103"/>
      <c r="CMG5" s="103"/>
      <c r="CMH5" s="103"/>
      <c r="CMI5" s="103"/>
      <c r="CMJ5" s="103"/>
      <c r="CMK5" s="103"/>
      <c r="CML5" s="103"/>
      <c r="CMM5" s="103"/>
      <c r="CMN5" s="103"/>
      <c r="CMO5" s="103"/>
      <c r="CMP5" s="103"/>
      <c r="CMQ5" s="103"/>
      <c r="CMR5" s="103"/>
      <c r="CMS5" s="103"/>
      <c r="CMT5" s="103"/>
      <c r="CMU5" s="103"/>
      <c r="CMV5" s="103"/>
      <c r="CMW5" s="103"/>
      <c r="CMX5" s="103"/>
      <c r="CMY5" s="103"/>
      <c r="CMZ5" s="103"/>
      <c r="CNA5" s="103"/>
      <c r="CNB5" s="103"/>
      <c r="CNC5" s="103"/>
      <c r="CND5" s="103"/>
      <c r="CNE5" s="103"/>
      <c r="CNF5" s="103"/>
      <c r="CNG5" s="103"/>
      <c r="CNH5" s="103"/>
      <c r="CNI5" s="103"/>
      <c r="CNJ5" s="103"/>
      <c r="CNK5" s="103"/>
      <c r="CNL5" s="103"/>
      <c r="CNM5" s="103"/>
      <c r="CNN5" s="103"/>
      <c r="CNO5" s="103"/>
      <c r="CNP5" s="103"/>
      <c r="CNQ5" s="103"/>
      <c r="CNR5" s="103"/>
      <c r="CNS5" s="103"/>
      <c r="CNT5" s="103"/>
      <c r="CNU5" s="103"/>
      <c r="CNV5" s="103"/>
      <c r="CNW5" s="103"/>
      <c r="CNX5" s="103"/>
      <c r="CNY5" s="103"/>
      <c r="CNZ5" s="103"/>
      <c r="COA5" s="103"/>
      <c r="COB5" s="103"/>
      <c r="COC5" s="103"/>
      <c r="COD5" s="103"/>
      <c r="COE5" s="103"/>
      <c r="COF5" s="103"/>
      <c r="COG5" s="103"/>
      <c r="COH5" s="103"/>
      <c r="COI5" s="103"/>
      <c r="COJ5" s="103"/>
      <c r="COK5" s="103"/>
      <c r="COL5" s="103"/>
      <c r="COM5" s="103"/>
      <c r="CON5" s="103"/>
      <c r="COO5" s="103"/>
      <c r="COP5" s="103"/>
      <c r="COQ5" s="103"/>
      <c r="COR5" s="103"/>
      <c r="COS5" s="103"/>
      <c r="COT5" s="103"/>
      <c r="COU5" s="103"/>
      <c r="COV5" s="103"/>
      <c r="COW5" s="103"/>
      <c r="COX5" s="103"/>
      <c r="COY5" s="103"/>
      <c r="COZ5" s="103"/>
      <c r="CPA5" s="103"/>
      <c r="CPB5" s="103"/>
      <c r="CPC5" s="103"/>
      <c r="CPD5" s="103"/>
      <c r="CPE5" s="103"/>
      <c r="CPF5" s="103"/>
      <c r="CPG5" s="103"/>
      <c r="CPH5" s="103"/>
      <c r="CPI5" s="103"/>
      <c r="CPJ5" s="103"/>
      <c r="CPK5" s="103"/>
      <c r="CPL5" s="103"/>
      <c r="CPM5" s="103"/>
      <c r="CPN5" s="103"/>
      <c r="CPO5" s="103"/>
      <c r="CPP5" s="103"/>
      <c r="CPQ5" s="103"/>
      <c r="CPR5" s="103"/>
      <c r="CPS5" s="103"/>
      <c r="CPT5" s="103"/>
      <c r="CPU5" s="103"/>
      <c r="CPV5" s="103"/>
      <c r="CPW5" s="103"/>
      <c r="CPX5" s="103"/>
      <c r="CPY5" s="103"/>
      <c r="CPZ5" s="103"/>
      <c r="CQA5" s="103"/>
      <c r="CQB5" s="103"/>
      <c r="CQC5" s="103"/>
      <c r="CQD5" s="103"/>
      <c r="CQE5" s="103"/>
      <c r="CQF5" s="103"/>
      <c r="CQG5" s="103"/>
      <c r="CQH5" s="103"/>
      <c r="CQI5" s="103"/>
      <c r="CQJ5" s="103"/>
      <c r="CQK5" s="103"/>
      <c r="CQL5" s="103"/>
      <c r="CQM5" s="103"/>
      <c r="CQN5" s="103"/>
      <c r="CQO5" s="103"/>
      <c r="CQP5" s="103"/>
      <c r="CQQ5" s="103"/>
      <c r="CQR5" s="103"/>
      <c r="CQS5" s="103"/>
      <c r="CQT5" s="103"/>
      <c r="CQU5" s="103"/>
      <c r="CQV5" s="103"/>
      <c r="CQW5" s="103"/>
      <c r="CQX5" s="103"/>
      <c r="CQY5" s="103"/>
      <c r="CQZ5" s="103"/>
      <c r="CRA5" s="103"/>
      <c r="CRB5" s="103"/>
      <c r="CRC5" s="103"/>
      <c r="CRD5" s="103"/>
      <c r="CRE5" s="103"/>
      <c r="CRF5" s="103"/>
      <c r="CRG5" s="103"/>
      <c r="CRH5" s="103"/>
      <c r="CRI5" s="103"/>
      <c r="CRJ5" s="103"/>
      <c r="CRK5" s="103"/>
      <c r="CRL5" s="103"/>
      <c r="CRM5" s="103"/>
      <c r="CRN5" s="103"/>
      <c r="CRO5" s="103"/>
      <c r="CRP5" s="103"/>
      <c r="CRQ5" s="103"/>
      <c r="CRR5" s="103"/>
      <c r="CRS5" s="103"/>
      <c r="CRT5" s="103"/>
      <c r="CRU5" s="103"/>
      <c r="CRV5" s="103"/>
      <c r="CRW5" s="103"/>
      <c r="CRX5" s="103"/>
      <c r="CRY5" s="103"/>
      <c r="CRZ5" s="103"/>
      <c r="CSA5" s="103"/>
      <c r="CSB5" s="103"/>
      <c r="CSC5" s="103"/>
      <c r="CSD5" s="103"/>
      <c r="CSE5" s="103"/>
      <c r="CSF5" s="103"/>
      <c r="CSG5" s="103"/>
      <c r="CSH5" s="103"/>
      <c r="CSI5" s="103"/>
      <c r="CSJ5" s="103"/>
      <c r="CSK5" s="103"/>
      <c r="CSL5" s="103"/>
      <c r="CSM5" s="103"/>
      <c r="CSN5" s="103"/>
      <c r="CSO5" s="103"/>
      <c r="CSP5" s="103"/>
      <c r="CSQ5" s="103"/>
      <c r="CSR5" s="103"/>
      <c r="CSS5" s="103"/>
      <c r="CST5" s="103"/>
      <c r="CSU5" s="103"/>
      <c r="CSV5" s="103"/>
      <c r="CSW5" s="103"/>
      <c r="CSX5" s="103"/>
      <c r="CSY5" s="103"/>
      <c r="CSZ5" s="103"/>
      <c r="CTA5" s="103"/>
      <c r="CTB5" s="103"/>
      <c r="CTC5" s="103"/>
      <c r="CTD5" s="103"/>
      <c r="CTE5" s="103"/>
      <c r="CTF5" s="103"/>
      <c r="CTG5" s="103"/>
      <c r="CTH5" s="103"/>
      <c r="CTI5" s="103"/>
      <c r="CTJ5" s="103"/>
      <c r="CTK5" s="103"/>
      <c r="CTL5" s="103"/>
      <c r="CTM5" s="103"/>
      <c r="CTN5" s="103"/>
      <c r="CTO5" s="103"/>
      <c r="CTP5" s="103"/>
      <c r="CTQ5" s="103"/>
      <c r="CTR5" s="103"/>
      <c r="CTS5" s="103"/>
      <c r="CTT5" s="103"/>
      <c r="CTU5" s="103"/>
      <c r="CTV5" s="103"/>
      <c r="CTW5" s="103"/>
      <c r="CTX5" s="103"/>
      <c r="CTY5" s="103"/>
      <c r="CTZ5" s="103"/>
      <c r="CUA5" s="103"/>
      <c r="CUB5" s="103"/>
      <c r="CUC5" s="103"/>
      <c r="CUD5" s="103"/>
      <c r="CUE5" s="103"/>
      <c r="CUF5" s="103"/>
      <c r="CUG5" s="103"/>
      <c r="CUH5" s="103"/>
      <c r="CUI5" s="103"/>
      <c r="CUJ5" s="103"/>
      <c r="CUK5" s="103"/>
      <c r="CUL5" s="103"/>
      <c r="CUM5" s="103"/>
      <c r="CUN5" s="103"/>
      <c r="CUO5" s="103"/>
      <c r="CUP5" s="103"/>
      <c r="CUQ5" s="103"/>
      <c r="CUR5" s="103"/>
      <c r="CUS5" s="103"/>
      <c r="CUT5" s="103"/>
      <c r="CUU5" s="103"/>
      <c r="CUV5" s="103"/>
      <c r="CUW5" s="103"/>
      <c r="CUX5" s="103"/>
      <c r="CUY5" s="103"/>
      <c r="CUZ5" s="103"/>
      <c r="CVA5" s="103"/>
      <c r="CVB5" s="103"/>
      <c r="CVC5" s="103"/>
      <c r="CVD5" s="103"/>
      <c r="CVE5" s="103"/>
      <c r="CVF5" s="103"/>
      <c r="CVG5" s="103"/>
      <c r="CVH5" s="103"/>
      <c r="CVI5" s="103"/>
      <c r="CVJ5" s="103"/>
      <c r="CVK5" s="103"/>
      <c r="CVL5" s="103"/>
      <c r="CVM5" s="103"/>
      <c r="CVN5" s="103"/>
      <c r="CVO5" s="103"/>
      <c r="CVP5" s="103"/>
      <c r="CVQ5" s="103"/>
      <c r="CVR5" s="103"/>
      <c r="CVS5" s="103"/>
      <c r="CVT5" s="103"/>
      <c r="CVU5" s="103"/>
      <c r="CVV5" s="103"/>
      <c r="CVW5" s="103"/>
      <c r="CVX5" s="103"/>
      <c r="CVY5" s="103"/>
      <c r="CVZ5" s="103"/>
      <c r="CWA5" s="103"/>
      <c r="CWB5" s="103"/>
      <c r="CWC5" s="103"/>
      <c r="CWD5" s="103"/>
      <c r="CWE5" s="103"/>
      <c r="CWF5" s="103"/>
      <c r="CWG5" s="103"/>
      <c r="CWH5" s="103"/>
      <c r="CWI5" s="103"/>
      <c r="CWJ5" s="103"/>
      <c r="CWK5" s="103"/>
      <c r="CWL5" s="103"/>
      <c r="CWM5" s="103"/>
      <c r="CWN5" s="103"/>
      <c r="CWO5" s="103"/>
      <c r="CWP5" s="103"/>
      <c r="CWQ5" s="103"/>
      <c r="CWR5" s="103"/>
      <c r="CWS5" s="103"/>
      <c r="CWT5" s="103"/>
      <c r="CWU5" s="103"/>
      <c r="CWV5" s="103"/>
      <c r="CWW5" s="103"/>
      <c r="CWX5" s="103"/>
      <c r="CWY5" s="103"/>
      <c r="CWZ5" s="103"/>
      <c r="CXA5" s="103"/>
      <c r="CXB5" s="103"/>
      <c r="CXC5" s="103"/>
      <c r="CXD5" s="103"/>
      <c r="CXE5" s="103"/>
      <c r="CXF5" s="103"/>
      <c r="CXG5" s="103"/>
      <c r="CXH5" s="103"/>
      <c r="CXI5" s="103"/>
      <c r="CXJ5" s="103"/>
      <c r="CXK5" s="103"/>
      <c r="CXL5" s="103"/>
      <c r="CXM5" s="103"/>
      <c r="CXN5" s="103"/>
      <c r="CXO5" s="103"/>
      <c r="CXP5" s="103"/>
      <c r="CXQ5" s="103"/>
      <c r="CXR5" s="103"/>
      <c r="CXS5" s="103"/>
      <c r="CXT5" s="103"/>
      <c r="CXU5" s="103"/>
      <c r="CXV5" s="103"/>
      <c r="CXW5" s="103"/>
      <c r="CXX5" s="103"/>
      <c r="CXY5" s="103"/>
      <c r="CXZ5" s="103"/>
      <c r="CYA5" s="103"/>
      <c r="CYB5" s="103"/>
      <c r="CYC5" s="103"/>
      <c r="CYD5" s="103"/>
      <c r="CYE5" s="103"/>
      <c r="CYF5" s="103"/>
      <c r="CYG5" s="103"/>
      <c r="CYH5" s="103"/>
      <c r="CYI5" s="103"/>
      <c r="CYJ5" s="103"/>
      <c r="CYK5" s="103"/>
      <c r="CYL5" s="103"/>
      <c r="CYM5" s="103"/>
      <c r="CYN5" s="103"/>
      <c r="CYO5" s="103"/>
      <c r="CYP5" s="103"/>
      <c r="CYQ5" s="103"/>
      <c r="CYR5" s="103"/>
      <c r="CYS5" s="103"/>
      <c r="CYT5" s="103"/>
      <c r="CYU5" s="103"/>
      <c r="CYV5" s="103"/>
      <c r="CYW5" s="103"/>
      <c r="CYX5" s="103"/>
      <c r="CYY5" s="103"/>
      <c r="CYZ5" s="103"/>
      <c r="CZA5" s="103"/>
      <c r="CZB5" s="103"/>
      <c r="CZC5" s="103"/>
      <c r="CZD5" s="103"/>
      <c r="CZE5" s="103"/>
      <c r="CZF5" s="103"/>
      <c r="CZG5" s="103"/>
      <c r="CZH5" s="103"/>
      <c r="CZI5" s="103"/>
      <c r="CZJ5" s="103"/>
      <c r="CZK5" s="103"/>
      <c r="CZL5" s="103"/>
      <c r="CZM5" s="103"/>
      <c r="CZN5" s="103"/>
      <c r="CZO5" s="103"/>
      <c r="CZP5" s="103"/>
      <c r="CZQ5" s="103"/>
      <c r="CZR5" s="103"/>
      <c r="CZS5" s="103"/>
      <c r="CZT5" s="103"/>
      <c r="CZU5" s="103"/>
      <c r="CZV5" s="103"/>
      <c r="CZW5" s="103"/>
      <c r="CZX5" s="103"/>
      <c r="CZY5" s="103"/>
      <c r="CZZ5" s="103"/>
      <c r="DAA5" s="103"/>
      <c r="DAB5" s="103"/>
      <c r="DAC5" s="103"/>
      <c r="DAD5" s="103"/>
      <c r="DAE5" s="103"/>
      <c r="DAF5" s="103"/>
      <c r="DAG5" s="103"/>
      <c r="DAH5" s="103"/>
      <c r="DAI5" s="103"/>
      <c r="DAJ5" s="103"/>
      <c r="DAK5" s="103"/>
      <c r="DAL5" s="103"/>
      <c r="DAM5" s="103"/>
      <c r="DAN5" s="103"/>
      <c r="DAO5" s="103"/>
      <c r="DAP5" s="103"/>
      <c r="DAQ5" s="103"/>
      <c r="DAR5" s="103"/>
      <c r="DAS5" s="103"/>
      <c r="DAT5" s="103"/>
      <c r="DAU5" s="103"/>
      <c r="DAV5" s="103"/>
      <c r="DAW5" s="103"/>
      <c r="DAX5" s="103"/>
      <c r="DAY5" s="103"/>
      <c r="DAZ5" s="103"/>
      <c r="DBA5" s="103"/>
      <c r="DBB5" s="103"/>
      <c r="DBC5" s="103"/>
      <c r="DBD5" s="103"/>
      <c r="DBE5" s="103"/>
      <c r="DBF5" s="103"/>
      <c r="DBG5" s="103"/>
      <c r="DBH5" s="103"/>
      <c r="DBI5" s="103"/>
      <c r="DBJ5" s="103"/>
      <c r="DBK5" s="103"/>
      <c r="DBL5" s="103"/>
      <c r="DBM5" s="103"/>
      <c r="DBN5" s="103"/>
      <c r="DBO5" s="103"/>
      <c r="DBP5" s="103"/>
      <c r="DBQ5" s="103"/>
      <c r="DBR5" s="103"/>
      <c r="DBS5" s="103"/>
      <c r="DBT5" s="103"/>
      <c r="DBU5" s="103"/>
      <c r="DBV5" s="103"/>
      <c r="DBW5" s="103"/>
      <c r="DBX5" s="103"/>
      <c r="DBY5" s="103"/>
      <c r="DBZ5" s="103"/>
      <c r="DCA5" s="103"/>
      <c r="DCB5" s="103"/>
      <c r="DCC5" s="103"/>
      <c r="DCD5" s="103"/>
      <c r="DCE5" s="103"/>
      <c r="DCF5" s="103"/>
      <c r="DCG5" s="103"/>
      <c r="DCH5" s="103"/>
      <c r="DCI5" s="103"/>
      <c r="DCJ5" s="103"/>
      <c r="DCK5" s="103"/>
      <c r="DCL5" s="103"/>
      <c r="DCM5" s="103"/>
      <c r="DCN5" s="103"/>
      <c r="DCO5" s="103"/>
      <c r="DCP5" s="103"/>
      <c r="DCQ5" s="103"/>
      <c r="DCR5" s="103"/>
      <c r="DCS5" s="103"/>
      <c r="DCT5" s="103"/>
      <c r="DCU5" s="103"/>
      <c r="DCV5" s="103"/>
      <c r="DCW5" s="103"/>
      <c r="DCX5" s="103"/>
      <c r="DCY5" s="103"/>
      <c r="DCZ5" s="103"/>
      <c r="DDA5" s="103"/>
      <c r="DDB5" s="103"/>
      <c r="DDC5" s="103"/>
      <c r="DDD5" s="103"/>
      <c r="DDE5" s="103"/>
      <c r="DDF5" s="103"/>
      <c r="DDG5" s="103"/>
      <c r="DDH5" s="103"/>
      <c r="DDI5" s="103"/>
      <c r="DDJ5" s="103"/>
      <c r="DDK5" s="103"/>
      <c r="DDL5" s="103"/>
      <c r="DDM5" s="103"/>
      <c r="DDN5" s="103"/>
      <c r="DDO5" s="103"/>
      <c r="DDP5" s="103"/>
      <c r="DDQ5" s="103"/>
      <c r="DDR5" s="103"/>
      <c r="DDS5" s="103"/>
      <c r="DDT5" s="103"/>
      <c r="DDU5" s="103"/>
      <c r="DDV5" s="103"/>
      <c r="DDW5" s="103"/>
      <c r="DDX5" s="103"/>
      <c r="DDY5" s="103"/>
      <c r="DDZ5" s="103"/>
      <c r="DEA5" s="103"/>
      <c r="DEB5" s="103"/>
      <c r="DEC5" s="103"/>
      <c r="DED5" s="103"/>
      <c r="DEE5" s="103"/>
      <c r="DEF5" s="103"/>
      <c r="DEG5" s="103"/>
      <c r="DEH5" s="103"/>
      <c r="DEI5" s="103"/>
      <c r="DEJ5" s="103"/>
      <c r="DEK5" s="103"/>
      <c r="DEL5" s="103"/>
      <c r="DEM5" s="103"/>
      <c r="DEN5" s="103"/>
      <c r="DEO5" s="103"/>
      <c r="DEP5" s="103"/>
      <c r="DEQ5" s="103"/>
      <c r="DER5" s="103"/>
      <c r="DES5" s="103"/>
      <c r="DET5" s="103"/>
      <c r="DEU5" s="103"/>
      <c r="DEV5" s="103"/>
      <c r="DEW5" s="103"/>
      <c r="DEX5" s="103"/>
      <c r="DEY5" s="103"/>
      <c r="DEZ5" s="103"/>
      <c r="DFA5" s="103"/>
      <c r="DFB5" s="103"/>
      <c r="DFC5" s="103"/>
      <c r="DFD5" s="103"/>
      <c r="DFE5" s="103"/>
      <c r="DFF5" s="103"/>
      <c r="DFG5" s="103"/>
      <c r="DFH5" s="103"/>
      <c r="DFI5" s="103"/>
      <c r="DFJ5" s="103"/>
      <c r="DFK5" s="103"/>
      <c r="DFL5" s="103"/>
      <c r="DFM5" s="103"/>
      <c r="DFN5" s="103"/>
      <c r="DFO5" s="103"/>
      <c r="DFP5" s="103"/>
      <c r="DFQ5" s="103"/>
      <c r="DFR5" s="103"/>
      <c r="DFS5" s="103"/>
      <c r="DFT5" s="103"/>
      <c r="DFU5" s="103"/>
      <c r="DFV5" s="103"/>
      <c r="DFW5" s="103"/>
      <c r="DFX5" s="103"/>
      <c r="DFY5" s="103"/>
      <c r="DFZ5" s="103"/>
      <c r="DGA5" s="103"/>
      <c r="DGB5" s="103"/>
      <c r="DGC5" s="103"/>
      <c r="DGD5" s="103"/>
      <c r="DGE5" s="103"/>
      <c r="DGF5" s="103"/>
      <c r="DGG5" s="103"/>
      <c r="DGH5" s="103"/>
      <c r="DGI5" s="103"/>
      <c r="DGJ5" s="103"/>
      <c r="DGK5" s="103"/>
      <c r="DGL5" s="103"/>
      <c r="DGM5" s="103"/>
      <c r="DGN5" s="103"/>
      <c r="DGO5" s="103"/>
      <c r="DGP5" s="103"/>
      <c r="DGQ5" s="103"/>
      <c r="DGR5" s="103"/>
      <c r="DGS5" s="103"/>
      <c r="DGT5" s="103"/>
      <c r="DGU5" s="103"/>
      <c r="DGV5" s="103"/>
      <c r="DGW5" s="103"/>
      <c r="DGX5" s="103"/>
      <c r="DGY5" s="103"/>
      <c r="DGZ5" s="103"/>
      <c r="DHA5" s="103"/>
      <c r="DHB5" s="103"/>
      <c r="DHC5" s="103"/>
      <c r="DHD5" s="103"/>
      <c r="DHE5" s="103"/>
      <c r="DHF5" s="103"/>
      <c r="DHG5" s="103"/>
      <c r="DHH5" s="103"/>
      <c r="DHI5" s="103"/>
      <c r="DHJ5" s="103"/>
      <c r="DHK5" s="103"/>
      <c r="DHL5" s="103"/>
      <c r="DHM5" s="103"/>
      <c r="DHN5" s="103"/>
      <c r="DHO5" s="103"/>
      <c r="DHP5" s="103"/>
      <c r="DHQ5" s="103"/>
      <c r="DHR5" s="103"/>
      <c r="DHS5" s="103"/>
      <c r="DHT5" s="103"/>
      <c r="DHU5" s="103"/>
      <c r="DHV5" s="103"/>
      <c r="DHW5" s="103"/>
      <c r="DHX5" s="103"/>
      <c r="DHY5" s="103"/>
      <c r="DHZ5" s="103"/>
      <c r="DIA5" s="103"/>
      <c r="DIB5" s="103"/>
      <c r="DIC5" s="103"/>
      <c r="DID5" s="103"/>
      <c r="DIE5" s="103"/>
      <c r="DIF5" s="103"/>
      <c r="DIG5" s="103"/>
      <c r="DIH5" s="103"/>
      <c r="DII5" s="103"/>
      <c r="DIJ5" s="103"/>
      <c r="DIK5" s="103"/>
      <c r="DIL5" s="103"/>
      <c r="DIM5" s="103"/>
      <c r="DIN5" s="103"/>
      <c r="DIO5" s="103"/>
      <c r="DIP5" s="103"/>
      <c r="DIQ5" s="103"/>
      <c r="DIR5" s="103"/>
      <c r="DIS5" s="103"/>
      <c r="DIT5" s="103"/>
      <c r="DIU5" s="103"/>
      <c r="DIV5" s="103"/>
      <c r="DIW5" s="103"/>
      <c r="DIX5" s="103"/>
      <c r="DIY5" s="103"/>
      <c r="DIZ5" s="103"/>
      <c r="DJA5" s="103"/>
      <c r="DJB5" s="103"/>
      <c r="DJC5" s="103"/>
      <c r="DJD5" s="103"/>
      <c r="DJE5" s="103"/>
      <c r="DJF5" s="103"/>
      <c r="DJG5" s="103"/>
      <c r="DJH5" s="103"/>
      <c r="DJI5" s="103"/>
      <c r="DJJ5" s="103"/>
      <c r="DJK5" s="103"/>
      <c r="DJL5" s="103"/>
      <c r="DJM5" s="103"/>
      <c r="DJN5" s="103"/>
      <c r="DJO5" s="103"/>
      <c r="DJP5" s="103"/>
      <c r="DJQ5" s="103"/>
      <c r="DJR5" s="103"/>
      <c r="DJS5" s="103"/>
      <c r="DJT5" s="103"/>
      <c r="DJU5" s="103"/>
      <c r="DJV5" s="103"/>
      <c r="DJW5" s="103"/>
      <c r="DJX5" s="103"/>
      <c r="DJY5" s="103"/>
      <c r="DJZ5" s="103"/>
      <c r="DKA5" s="103"/>
      <c r="DKB5" s="103"/>
      <c r="DKC5" s="103"/>
      <c r="DKD5" s="103"/>
      <c r="DKE5" s="103"/>
      <c r="DKF5" s="103"/>
      <c r="DKG5" s="103"/>
      <c r="DKH5" s="103"/>
      <c r="DKI5" s="103"/>
      <c r="DKJ5" s="103"/>
      <c r="DKK5" s="103"/>
      <c r="DKL5" s="103"/>
      <c r="DKM5" s="103"/>
      <c r="DKN5" s="103"/>
      <c r="DKO5" s="103"/>
      <c r="DKP5" s="103"/>
      <c r="DKQ5" s="103"/>
      <c r="DKR5" s="103"/>
      <c r="DKS5" s="103"/>
      <c r="DKT5" s="103"/>
      <c r="DKU5" s="103"/>
      <c r="DKV5" s="103"/>
      <c r="DKW5" s="103"/>
      <c r="DKX5" s="103"/>
      <c r="DKY5" s="103"/>
      <c r="DKZ5" s="103"/>
      <c r="DLA5" s="103"/>
      <c r="DLB5" s="103"/>
      <c r="DLC5" s="103"/>
      <c r="DLD5" s="103"/>
      <c r="DLE5" s="103"/>
      <c r="DLF5" s="103"/>
      <c r="DLG5" s="103"/>
      <c r="DLH5" s="103"/>
      <c r="DLI5" s="103"/>
      <c r="DLJ5" s="103"/>
      <c r="DLK5" s="103"/>
      <c r="DLL5" s="103"/>
      <c r="DLM5" s="103"/>
      <c r="DLN5" s="103"/>
      <c r="DLO5" s="103"/>
      <c r="DLP5" s="103"/>
      <c r="DLQ5" s="103"/>
      <c r="DLR5" s="103"/>
      <c r="DLS5" s="103"/>
      <c r="DLT5" s="103"/>
      <c r="DLU5" s="103"/>
      <c r="DLV5" s="103"/>
      <c r="DLW5" s="103"/>
      <c r="DLX5" s="103"/>
      <c r="DLY5" s="103"/>
      <c r="DLZ5" s="103"/>
      <c r="DMA5" s="103"/>
      <c r="DMB5" s="103"/>
      <c r="DMC5" s="103"/>
      <c r="DMD5" s="103"/>
      <c r="DME5" s="103"/>
      <c r="DMF5" s="103"/>
      <c r="DMG5" s="103"/>
      <c r="DMH5" s="103"/>
      <c r="DMI5" s="103"/>
      <c r="DMJ5" s="103"/>
      <c r="DMK5" s="103"/>
      <c r="DML5" s="103"/>
      <c r="DMM5" s="103"/>
      <c r="DMN5" s="103"/>
      <c r="DMO5" s="103"/>
      <c r="DMP5" s="103"/>
      <c r="DMQ5" s="103"/>
      <c r="DMR5" s="103"/>
      <c r="DMS5" s="103"/>
      <c r="DMT5" s="103"/>
      <c r="DMU5" s="103"/>
      <c r="DMV5" s="103"/>
      <c r="DMW5" s="103"/>
      <c r="DMX5" s="103"/>
      <c r="DMY5" s="103"/>
      <c r="DMZ5" s="103"/>
      <c r="DNA5" s="103"/>
      <c r="DNB5" s="103"/>
      <c r="DNC5" s="103"/>
      <c r="DND5" s="103"/>
      <c r="DNE5" s="103"/>
      <c r="DNF5" s="103"/>
      <c r="DNG5" s="103"/>
      <c r="DNH5" s="103"/>
      <c r="DNI5" s="103"/>
      <c r="DNJ5" s="103"/>
      <c r="DNK5" s="103"/>
      <c r="DNL5" s="103"/>
      <c r="DNM5" s="103"/>
      <c r="DNN5" s="103"/>
      <c r="DNO5" s="103"/>
      <c r="DNP5" s="103"/>
      <c r="DNQ5" s="103"/>
      <c r="DNR5" s="103"/>
      <c r="DNS5" s="103"/>
      <c r="DNT5" s="103"/>
      <c r="DNU5" s="103"/>
      <c r="DNV5" s="103"/>
      <c r="DNW5" s="103"/>
      <c r="DNX5" s="103"/>
      <c r="DNY5" s="103"/>
      <c r="DNZ5" s="103"/>
      <c r="DOA5" s="103"/>
      <c r="DOB5" s="103"/>
      <c r="DOC5" s="103"/>
      <c r="DOD5" s="103"/>
      <c r="DOE5" s="103"/>
      <c r="DOF5" s="103"/>
      <c r="DOG5" s="103"/>
      <c r="DOH5" s="103"/>
      <c r="DOI5" s="103"/>
      <c r="DOJ5" s="103"/>
      <c r="DOK5" s="103"/>
      <c r="DOL5" s="103"/>
      <c r="DOM5" s="103"/>
      <c r="DON5" s="103"/>
      <c r="DOO5" s="103"/>
      <c r="DOP5" s="103"/>
      <c r="DOQ5" s="103"/>
      <c r="DOR5" s="103"/>
      <c r="DOS5" s="103"/>
      <c r="DOT5" s="103"/>
      <c r="DOU5" s="103"/>
      <c r="DOV5" s="103"/>
      <c r="DOW5" s="103"/>
      <c r="DOX5" s="103"/>
      <c r="DOY5" s="103"/>
      <c r="DOZ5" s="103"/>
      <c r="DPA5" s="103"/>
      <c r="DPB5" s="103"/>
      <c r="DPC5" s="103"/>
      <c r="DPD5" s="103"/>
      <c r="DPE5" s="103"/>
      <c r="DPF5" s="103"/>
      <c r="DPG5" s="103"/>
      <c r="DPH5" s="103"/>
      <c r="DPI5" s="103"/>
      <c r="DPJ5" s="103"/>
      <c r="DPK5" s="103"/>
      <c r="DPL5" s="103"/>
      <c r="DPM5" s="103"/>
      <c r="DPN5" s="103"/>
      <c r="DPO5" s="103"/>
      <c r="DPP5" s="103"/>
      <c r="DPQ5" s="103"/>
      <c r="DPR5" s="103"/>
      <c r="DPS5" s="103"/>
      <c r="DPT5" s="103"/>
      <c r="DPU5" s="103"/>
      <c r="DPV5" s="103"/>
      <c r="DPW5" s="103"/>
      <c r="DPX5" s="103"/>
      <c r="DPY5" s="103"/>
      <c r="DPZ5" s="103"/>
      <c r="DQA5" s="103"/>
      <c r="DQB5" s="103"/>
      <c r="DQC5" s="103"/>
      <c r="DQD5" s="103"/>
      <c r="DQE5" s="103"/>
      <c r="DQF5" s="103"/>
      <c r="DQG5" s="103"/>
      <c r="DQH5" s="103"/>
      <c r="DQI5" s="103"/>
      <c r="DQJ5" s="103"/>
      <c r="DQK5" s="103"/>
      <c r="DQL5" s="103"/>
      <c r="DQM5" s="103"/>
      <c r="DQN5" s="103"/>
      <c r="DQO5" s="103"/>
      <c r="DQP5" s="103"/>
      <c r="DQQ5" s="103"/>
      <c r="DQR5" s="103"/>
      <c r="DQS5" s="103"/>
      <c r="DQT5" s="103"/>
      <c r="DQU5" s="103"/>
      <c r="DQV5" s="103"/>
      <c r="DQW5" s="103"/>
      <c r="DQX5" s="103"/>
      <c r="DQY5" s="103"/>
      <c r="DQZ5" s="103"/>
      <c r="DRA5" s="103"/>
      <c r="DRB5" s="103"/>
      <c r="DRC5" s="103"/>
      <c r="DRD5" s="103"/>
      <c r="DRE5" s="103"/>
      <c r="DRF5" s="103"/>
      <c r="DRG5" s="103"/>
      <c r="DRH5" s="103"/>
      <c r="DRI5" s="103"/>
      <c r="DRJ5" s="103"/>
      <c r="DRK5" s="103"/>
      <c r="DRL5" s="103"/>
      <c r="DRM5" s="103"/>
      <c r="DRN5" s="103"/>
      <c r="DRO5" s="103"/>
      <c r="DRP5" s="103"/>
      <c r="DRQ5" s="103"/>
      <c r="DRR5" s="103"/>
      <c r="DRS5" s="103"/>
      <c r="DRT5" s="103"/>
      <c r="DRU5" s="103"/>
      <c r="DRV5" s="103"/>
      <c r="DRW5" s="103"/>
      <c r="DRX5" s="103"/>
      <c r="DRY5" s="103"/>
      <c r="DRZ5" s="103"/>
      <c r="DSA5" s="103"/>
      <c r="DSB5" s="103"/>
      <c r="DSC5" s="103"/>
      <c r="DSD5" s="103"/>
      <c r="DSE5" s="103"/>
      <c r="DSF5" s="103"/>
      <c r="DSG5" s="103"/>
      <c r="DSH5" s="103"/>
      <c r="DSI5" s="103"/>
      <c r="DSJ5" s="103"/>
      <c r="DSK5" s="103"/>
      <c r="DSL5" s="103"/>
      <c r="DSM5" s="103"/>
      <c r="DSN5" s="103"/>
      <c r="DSO5" s="103"/>
      <c r="DSP5" s="103"/>
      <c r="DSQ5" s="103"/>
      <c r="DSR5" s="103"/>
      <c r="DSS5" s="103"/>
      <c r="DST5" s="103"/>
      <c r="DSU5" s="103"/>
      <c r="DSV5" s="103"/>
      <c r="DSW5" s="103"/>
      <c r="DSX5" s="103"/>
      <c r="DSY5" s="103"/>
      <c r="DSZ5" s="103"/>
      <c r="DTA5" s="103"/>
      <c r="DTB5" s="103"/>
      <c r="DTC5" s="103"/>
      <c r="DTD5" s="103"/>
      <c r="DTE5" s="103"/>
      <c r="DTF5" s="103"/>
      <c r="DTG5" s="103"/>
      <c r="DTH5" s="103"/>
      <c r="DTI5" s="103"/>
      <c r="DTJ5" s="103"/>
      <c r="DTK5" s="103"/>
      <c r="DTL5" s="103"/>
      <c r="DTM5" s="103"/>
      <c r="DTN5" s="103"/>
      <c r="DTO5" s="103"/>
      <c r="DTP5" s="103"/>
      <c r="DTQ5" s="103"/>
      <c r="DTR5" s="103"/>
      <c r="DTS5" s="103"/>
      <c r="DTT5" s="103"/>
      <c r="DTU5" s="103"/>
      <c r="DTV5" s="103"/>
      <c r="DTW5" s="103"/>
      <c r="DTX5" s="103"/>
      <c r="DTY5" s="103"/>
      <c r="DTZ5" s="103"/>
      <c r="DUA5" s="103"/>
      <c r="DUB5" s="103"/>
      <c r="DUC5" s="103"/>
      <c r="DUD5" s="103"/>
      <c r="DUE5" s="103"/>
      <c r="DUF5" s="103"/>
      <c r="DUG5" s="103"/>
      <c r="DUH5" s="103"/>
      <c r="DUI5" s="103"/>
      <c r="DUJ5" s="103"/>
      <c r="DUK5" s="103"/>
      <c r="DUL5" s="103"/>
      <c r="DUM5" s="103"/>
      <c r="DUN5" s="103"/>
      <c r="DUO5" s="103"/>
      <c r="DUP5" s="103"/>
      <c r="DUQ5" s="103"/>
      <c r="DUR5" s="103"/>
      <c r="DUS5" s="103"/>
      <c r="DUT5" s="103"/>
      <c r="DUU5" s="103"/>
      <c r="DUV5" s="103"/>
      <c r="DUW5" s="103"/>
      <c r="DUX5" s="103"/>
      <c r="DUY5" s="103"/>
      <c r="DUZ5" s="103"/>
      <c r="DVA5" s="103"/>
      <c r="DVB5" s="103"/>
      <c r="DVC5" s="103"/>
      <c r="DVD5" s="103"/>
      <c r="DVE5" s="103"/>
      <c r="DVF5" s="103"/>
      <c r="DVG5" s="103"/>
      <c r="DVH5" s="103"/>
      <c r="DVI5" s="103"/>
      <c r="DVJ5" s="103"/>
      <c r="DVK5" s="103"/>
      <c r="DVL5" s="103"/>
      <c r="DVM5" s="103"/>
      <c r="DVN5" s="103"/>
      <c r="DVO5" s="103"/>
      <c r="DVP5" s="103"/>
      <c r="DVQ5" s="103"/>
      <c r="DVR5" s="103"/>
      <c r="DVS5" s="103"/>
      <c r="DVT5" s="103"/>
      <c r="DVU5" s="103"/>
      <c r="DVV5" s="103"/>
      <c r="DVW5" s="103"/>
      <c r="DVX5" s="103"/>
      <c r="DVY5" s="103"/>
      <c r="DVZ5" s="103"/>
      <c r="DWA5" s="103"/>
      <c r="DWB5" s="103"/>
      <c r="DWC5" s="103"/>
      <c r="DWD5" s="103"/>
      <c r="DWE5" s="103"/>
      <c r="DWF5" s="103"/>
      <c r="DWG5" s="103"/>
      <c r="DWH5" s="103"/>
      <c r="DWI5" s="103"/>
      <c r="DWJ5" s="103"/>
      <c r="DWK5" s="103"/>
      <c r="DWL5" s="103"/>
      <c r="DWM5" s="103"/>
      <c r="DWN5" s="103"/>
      <c r="DWO5" s="103"/>
      <c r="DWP5" s="103"/>
      <c r="DWQ5" s="103"/>
      <c r="DWR5" s="103"/>
      <c r="DWS5" s="103"/>
      <c r="DWT5" s="103"/>
      <c r="DWU5" s="103"/>
      <c r="DWV5" s="103"/>
      <c r="DWW5" s="103"/>
      <c r="DWX5" s="103"/>
      <c r="DWY5" s="103"/>
      <c r="DWZ5" s="103"/>
      <c r="DXA5" s="103"/>
      <c r="DXB5" s="103"/>
      <c r="DXC5" s="103"/>
      <c r="DXD5" s="103"/>
      <c r="DXE5" s="103"/>
      <c r="DXF5" s="103"/>
      <c r="DXG5" s="103"/>
      <c r="DXH5" s="103"/>
      <c r="DXI5" s="103"/>
      <c r="DXJ5" s="103"/>
      <c r="DXK5" s="103"/>
      <c r="DXL5" s="103"/>
      <c r="DXM5" s="103"/>
      <c r="DXN5" s="103"/>
      <c r="DXO5" s="103"/>
      <c r="DXP5" s="103"/>
      <c r="DXQ5" s="103"/>
      <c r="DXR5" s="103"/>
      <c r="DXS5" s="103"/>
      <c r="DXT5" s="103"/>
      <c r="DXU5" s="103"/>
      <c r="DXV5" s="103"/>
      <c r="DXW5" s="103"/>
      <c r="DXX5" s="103"/>
      <c r="DXY5" s="103"/>
      <c r="DXZ5" s="103"/>
      <c r="DYA5" s="103"/>
      <c r="DYB5" s="103"/>
      <c r="DYC5" s="103"/>
      <c r="DYD5" s="103"/>
      <c r="DYE5" s="103"/>
      <c r="DYF5" s="103"/>
      <c r="DYG5" s="103"/>
      <c r="DYH5" s="103"/>
      <c r="DYI5" s="103"/>
      <c r="DYJ5" s="103"/>
      <c r="DYK5" s="103"/>
      <c r="DYL5" s="103"/>
      <c r="DYM5" s="103"/>
      <c r="DYN5" s="103"/>
      <c r="DYO5" s="103"/>
      <c r="DYP5" s="103"/>
      <c r="DYQ5" s="103"/>
      <c r="DYR5" s="103"/>
      <c r="DYS5" s="103"/>
      <c r="DYT5" s="103"/>
      <c r="DYU5" s="103"/>
      <c r="DYV5" s="103"/>
      <c r="DYW5" s="103"/>
      <c r="DYX5" s="103"/>
      <c r="DYY5" s="103"/>
      <c r="DYZ5" s="103"/>
      <c r="DZA5" s="103"/>
      <c r="DZB5" s="103"/>
      <c r="DZC5" s="103"/>
      <c r="DZD5" s="103"/>
      <c r="DZE5" s="103"/>
      <c r="DZF5" s="103"/>
      <c r="DZG5" s="103"/>
      <c r="DZH5" s="103"/>
      <c r="DZI5" s="103"/>
      <c r="DZJ5" s="103"/>
      <c r="DZK5" s="103"/>
      <c r="DZL5" s="103"/>
      <c r="DZM5" s="103"/>
      <c r="DZN5" s="103"/>
      <c r="DZO5" s="103"/>
      <c r="DZP5" s="103"/>
      <c r="DZQ5" s="103"/>
      <c r="DZR5" s="103"/>
      <c r="DZS5" s="103"/>
      <c r="DZT5" s="103"/>
      <c r="DZU5" s="103"/>
      <c r="DZV5" s="103"/>
      <c r="DZW5" s="103"/>
      <c r="DZX5" s="103"/>
      <c r="DZY5" s="103"/>
      <c r="DZZ5" s="103"/>
      <c r="EAA5" s="103"/>
      <c r="EAB5" s="103"/>
      <c r="EAC5" s="103"/>
      <c r="EAD5" s="103"/>
      <c r="EAE5" s="103"/>
      <c r="EAF5" s="103"/>
      <c r="EAG5" s="103"/>
      <c r="EAH5" s="103"/>
      <c r="EAI5" s="103"/>
      <c r="EAJ5" s="103"/>
      <c r="EAK5" s="103"/>
      <c r="EAL5" s="103"/>
      <c r="EAM5" s="103"/>
      <c r="EAN5" s="103"/>
      <c r="EAO5" s="103"/>
      <c r="EAP5" s="103"/>
      <c r="EAQ5" s="103"/>
      <c r="EAR5" s="103"/>
      <c r="EAS5" s="103"/>
      <c r="EAT5" s="103"/>
      <c r="EAU5" s="103"/>
      <c r="EAV5" s="103"/>
      <c r="EAW5" s="103"/>
      <c r="EAX5" s="103"/>
      <c r="EAY5" s="103"/>
      <c r="EAZ5" s="103"/>
      <c r="EBA5" s="103"/>
      <c r="EBB5" s="103"/>
      <c r="EBC5" s="103"/>
      <c r="EBD5" s="103"/>
      <c r="EBE5" s="103"/>
      <c r="EBF5" s="103"/>
      <c r="EBG5" s="103"/>
      <c r="EBH5" s="103"/>
      <c r="EBI5" s="103"/>
      <c r="EBJ5" s="103"/>
      <c r="EBK5" s="103"/>
      <c r="EBL5" s="103"/>
      <c r="EBM5" s="103"/>
      <c r="EBN5" s="103"/>
      <c r="EBO5" s="103"/>
      <c r="EBP5" s="103"/>
      <c r="EBQ5" s="103"/>
      <c r="EBR5" s="103"/>
      <c r="EBS5" s="103"/>
      <c r="EBT5" s="103"/>
      <c r="EBU5" s="103"/>
      <c r="EBV5" s="103"/>
      <c r="EBW5" s="103"/>
      <c r="EBX5" s="103"/>
      <c r="EBY5" s="103"/>
      <c r="EBZ5" s="103"/>
      <c r="ECA5" s="103"/>
      <c r="ECB5" s="103"/>
      <c r="ECC5" s="103"/>
      <c r="ECD5" s="103"/>
      <c r="ECE5" s="103"/>
      <c r="ECF5" s="103"/>
      <c r="ECG5" s="103"/>
      <c r="ECH5" s="103"/>
      <c r="ECI5" s="103"/>
      <c r="ECJ5" s="103"/>
      <c r="ECK5" s="103"/>
      <c r="ECL5" s="103"/>
      <c r="ECM5" s="103"/>
      <c r="ECN5" s="103"/>
      <c r="ECO5" s="103"/>
      <c r="ECP5" s="103"/>
      <c r="ECQ5" s="103"/>
      <c r="ECR5" s="103"/>
      <c r="ECS5" s="103"/>
      <c r="ECT5" s="103"/>
      <c r="ECU5" s="103"/>
      <c r="ECV5" s="103"/>
      <c r="ECW5" s="103"/>
      <c r="ECX5" s="103"/>
      <c r="ECY5" s="103"/>
      <c r="ECZ5" s="103"/>
      <c r="EDA5" s="103"/>
      <c r="EDB5" s="103"/>
      <c r="EDC5" s="103"/>
      <c r="EDD5" s="103"/>
      <c r="EDE5" s="103"/>
      <c r="EDF5" s="103"/>
      <c r="EDG5" s="103"/>
      <c r="EDH5" s="103"/>
      <c r="EDI5" s="103"/>
      <c r="EDJ5" s="103"/>
      <c r="EDK5" s="103"/>
      <c r="EDL5" s="103"/>
      <c r="EDM5" s="103"/>
      <c r="EDN5" s="103"/>
      <c r="EDO5" s="103"/>
      <c r="EDP5" s="103"/>
      <c r="EDQ5" s="103"/>
      <c r="EDR5" s="103"/>
      <c r="EDS5" s="103"/>
      <c r="EDT5" s="103"/>
      <c r="EDU5" s="103"/>
      <c r="EDV5" s="103"/>
      <c r="EDW5" s="103"/>
      <c r="EDX5" s="103"/>
      <c r="EDY5" s="103"/>
      <c r="EDZ5" s="103"/>
      <c r="EEA5" s="103"/>
      <c r="EEB5" s="103"/>
      <c r="EEC5" s="103"/>
      <c r="EED5" s="103"/>
      <c r="EEE5" s="103"/>
      <c r="EEF5" s="103"/>
      <c r="EEG5" s="103"/>
      <c r="EEH5" s="103"/>
      <c r="EEI5" s="103"/>
      <c r="EEJ5" s="103"/>
      <c r="EEK5" s="103"/>
      <c r="EEL5" s="103"/>
      <c r="EEM5" s="103"/>
      <c r="EEN5" s="103"/>
      <c r="EEO5" s="103"/>
      <c r="EEP5" s="103"/>
      <c r="EEQ5" s="103"/>
      <c r="EER5" s="103"/>
      <c r="EES5" s="103"/>
      <c r="EET5" s="103"/>
      <c r="EEU5" s="103"/>
      <c r="EEV5" s="103"/>
      <c r="EEW5" s="103"/>
      <c r="EEX5" s="103"/>
      <c r="EEY5" s="103"/>
      <c r="EEZ5" s="103"/>
      <c r="EFA5" s="103"/>
      <c r="EFB5" s="103"/>
      <c r="EFC5" s="103"/>
      <c r="EFD5" s="103"/>
      <c r="EFE5" s="103"/>
      <c r="EFF5" s="103"/>
      <c r="EFG5" s="103"/>
      <c r="EFH5" s="103"/>
      <c r="EFI5" s="103"/>
      <c r="EFJ5" s="103"/>
      <c r="EFK5" s="103"/>
      <c r="EFL5" s="103"/>
      <c r="EFM5" s="103"/>
      <c r="EFN5" s="103"/>
      <c r="EFO5" s="103"/>
      <c r="EFP5" s="103"/>
      <c r="EFQ5" s="103"/>
      <c r="EFR5" s="103"/>
      <c r="EFS5" s="103"/>
      <c r="EFT5" s="103"/>
      <c r="EFU5" s="103"/>
      <c r="EFV5" s="103"/>
      <c r="EFW5" s="103"/>
      <c r="EFX5" s="103"/>
      <c r="EFY5" s="103"/>
      <c r="EFZ5" s="103"/>
      <c r="EGA5" s="103"/>
      <c r="EGB5" s="103"/>
      <c r="EGC5" s="103"/>
      <c r="EGD5" s="103"/>
      <c r="EGE5" s="103"/>
      <c r="EGF5" s="103"/>
      <c r="EGG5" s="103"/>
      <c r="EGH5" s="103"/>
      <c r="EGI5" s="103"/>
      <c r="EGJ5" s="103"/>
      <c r="EGK5" s="103"/>
      <c r="EGL5" s="103"/>
      <c r="EGM5" s="103"/>
      <c r="EGN5" s="103"/>
      <c r="EGO5" s="103"/>
      <c r="EGP5" s="103"/>
      <c r="EGQ5" s="103"/>
      <c r="EGR5" s="103"/>
      <c r="EGS5" s="103"/>
      <c r="EGT5" s="103"/>
      <c r="EGU5" s="103"/>
      <c r="EGV5" s="103"/>
      <c r="EGW5" s="103"/>
      <c r="EGX5" s="103"/>
      <c r="EGY5" s="103"/>
      <c r="EGZ5" s="103"/>
      <c r="EHA5" s="103"/>
      <c r="EHB5" s="103"/>
      <c r="EHC5" s="103"/>
      <c r="EHD5" s="103"/>
      <c r="EHE5" s="103"/>
      <c r="EHF5" s="103"/>
      <c r="EHG5" s="103"/>
      <c r="EHH5" s="103"/>
      <c r="EHI5" s="103"/>
      <c r="EHJ5" s="103"/>
      <c r="EHK5" s="103"/>
      <c r="EHL5" s="103"/>
      <c r="EHM5" s="103"/>
      <c r="EHN5" s="103"/>
      <c r="EHO5" s="103"/>
      <c r="EHP5" s="103"/>
      <c r="EHQ5" s="103"/>
      <c r="EHR5" s="103"/>
      <c r="EHS5" s="103"/>
      <c r="EHT5" s="103"/>
      <c r="EHU5" s="103"/>
      <c r="EHV5" s="103"/>
      <c r="EHW5" s="103"/>
      <c r="EHX5" s="103"/>
      <c r="EHY5" s="103"/>
      <c r="EHZ5" s="103"/>
      <c r="EIA5" s="103"/>
      <c r="EIB5" s="103"/>
      <c r="EIC5" s="103"/>
      <c r="EID5" s="103"/>
      <c r="EIE5" s="103"/>
      <c r="EIF5" s="103"/>
      <c r="EIG5" s="103"/>
      <c r="EIH5" s="103"/>
      <c r="EII5" s="103"/>
      <c r="EIJ5" s="103"/>
      <c r="EIK5" s="103"/>
      <c r="EIL5" s="103"/>
      <c r="EIM5" s="103"/>
      <c r="EIN5" s="103"/>
      <c r="EIO5" s="103"/>
      <c r="EIP5" s="103"/>
      <c r="EIQ5" s="103"/>
      <c r="EIR5" s="103"/>
      <c r="EIS5" s="103"/>
      <c r="EIT5" s="103"/>
      <c r="EIU5" s="103"/>
      <c r="EIV5" s="103"/>
      <c r="EIW5" s="103"/>
      <c r="EIX5" s="103"/>
      <c r="EIY5" s="103"/>
      <c r="EIZ5" s="103"/>
      <c r="EJA5" s="103"/>
      <c r="EJB5" s="103"/>
      <c r="EJC5" s="103"/>
      <c r="EJD5" s="103"/>
      <c r="EJE5" s="103"/>
      <c r="EJF5" s="103"/>
      <c r="EJG5" s="103"/>
      <c r="EJH5" s="103"/>
      <c r="EJI5" s="103"/>
      <c r="EJJ5" s="103"/>
      <c r="EJK5" s="103"/>
      <c r="EJL5" s="103"/>
      <c r="EJM5" s="103"/>
      <c r="EJN5" s="103"/>
      <c r="EJO5" s="103"/>
      <c r="EJP5" s="103"/>
      <c r="EJQ5" s="103"/>
      <c r="EJR5" s="103"/>
      <c r="EJS5" s="103"/>
      <c r="EJT5" s="103"/>
      <c r="EJU5" s="103"/>
      <c r="EJV5" s="103"/>
      <c r="EJW5" s="103"/>
      <c r="EJX5" s="103"/>
      <c r="EJY5" s="103"/>
      <c r="EJZ5" s="103"/>
      <c r="EKA5" s="103"/>
      <c r="EKB5" s="103"/>
      <c r="EKC5" s="103"/>
      <c r="EKD5" s="103"/>
      <c r="EKE5" s="103"/>
      <c r="EKF5" s="103"/>
      <c r="EKG5" s="103"/>
      <c r="EKH5" s="103"/>
      <c r="EKI5" s="103"/>
      <c r="EKJ5" s="103"/>
      <c r="EKK5" s="103"/>
      <c r="EKL5" s="103"/>
      <c r="EKM5" s="103"/>
      <c r="EKN5" s="103"/>
      <c r="EKO5" s="103"/>
      <c r="EKP5" s="103"/>
      <c r="EKQ5" s="103"/>
      <c r="EKR5" s="103"/>
      <c r="EKS5" s="103"/>
      <c r="EKT5" s="103"/>
      <c r="EKU5" s="103"/>
      <c r="EKV5" s="103"/>
      <c r="EKW5" s="103"/>
      <c r="EKX5" s="103"/>
      <c r="EKY5" s="103"/>
      <c r="EKZ5" s="103"/>
      <c r="ELA5" s="103"/>
      <c r="ELB5" s="103"/>
      <c r="ELC5" s="103"/>
      <c r="ELD5" s="103"/>
      <c r="ELE5" s="103"/>
      <c r="ELF5" s="103"/>
      <c r="ELG5" s="103"/>
      <c r="ELH5" s="103"/>
      <c r="ELI5" s="103"/>
      <c r="ELJ5" s="103"/>
      <c r="ELK5" s="103"/>
      <c r="ELL5" s="103"/>
      <c r="ELM5" s="103"/>
      <c r="ELN5" s="103"/>
      <c r="ELO5" s="103"/>
      <c r="ELP5" s="103"/>
      <c r="ELQ5" s="103"/>
      <c r="ELR5" s="103"/>
      <c r="ELS5" s="103"/>
      <c r="ELT5" s="103"/>
      <c r="ELU5" s="103"/>
      <c r="ELV5" s="103"/>
      <c r="ELW5" s="103"/>
      <c r="ELX5" s="103"/>
      <c r="ELY5" s="103"/>
      <c r="ELZ5" s="103"/>
      <c r="EMA5" s="103"/>
      <c r="EMB5" s="103"/>
      <c r="EMC5" s="103"/>
      <c r="EMD5" s="103"/>
      <c r="EME5" s="103"/>
      <c r="EMF5" s="103"/>
      <c r="EMG5" s="103"/>
      <c r="EMH5" s="103"/>
      <c r="EMI5" s="103"/>
      <c r="EMJ5" s="103"/>
      <c r="EMK5" s="103"/>
      <c r="EML5" s="103"/>
      <c r="EMM5" s="103"/>
      <c r="EMN5" s="103"/>
      <c r="EMO5" s="103"/>
      <c r="EMP5" s="103"/>
      <c r="EMQ5" s="103"/>
      <c r="EMR5" s="103"/>
      <c r="EMS5" s="103"/>
      <c r="EMT5" s="103"/>
      <c r="EMU5" s="103"/>
      <c r="EMV5" s="103"/>
      <c r="EMW5" s="103"/>
      <c r="EMX5" s="103"/>
      <c r="EMY5" s="103"/>
      <c r="EMZ5" s="103"/>
      <c r="ENA5" s="103"/>
      <c r="ENB5" s="103"/>
      <c r="ENC5" s="103"/>
      <c r="END5" s="103"/>
      <c r="ENE5" s="103"/>
      <c r="ENF5" s="103"/>
      <c r="ENG5" s="103"/>
      <c r="ENH5" s="103"/>
      <c r="ENI5" s="103"/>
      <c r="ENJ5" s="103"/>
      <c r="ENK5" s="103"/>
      <c r="ENL5" s="103"/>
      <c r="ENM5" s="103"/>
      <c r="ENN5" s="103"/>
      <c r="ENO5" s="103"/>
      <c r="ENP5" s="103"/>
      <c r="ENQ5" s="103"/>
      <c r="ENR5" s="103"/>
      <c r="ENS5" s="103"/>
      <c r="ENT5" s="103"/>
      <c r="ENU5" s="103"/>
      <c r="ENV5" s="103"/>
      <c r="ENW5" s="103"/>
      <c r="ENX5" s="103"/>
      <c r="ENY5" s="103"/>
      <c r="ENZ5" s="103"/>
      <c r="EOA5" s="103"/>
      <c r="EOB5" s="103"/>
      <c r="EOC5" s="103"/>
      <c r="EOD5" s="103"/>
      <c r="EOE5" s="103"/>
      <c r="EOF5" s="103"/>
      <c r="EOG5" s="103"/>
      <c r="EOH5" s="103"/>
      <c r="EOI5" s="103"/>
      <c r="EOJ5" s="103"/>
      <c r="EOK5" s="103"/>
      <c r="EOL5" s="103"/>
      <c r="EOM5" s="103"/>
      <c r="EON5" s="103"/>
      <c r="EOO5" s="103"/>
      <c r="EOP5" s="103"/>
      <c r="EOQ5" s="103"/>
      <c r="EOR5" s="103"/>
      <c r="EOS5" s="103"/>
      <c r="EOT5" s="103"/>
      <c r="EOU5" s="103"/>
      <c r="EOV5" s="103"/>
      <c r="EOW5" s="103"/>
      <c r="EOX5" s="103"/>
      <c r="EOY5" s="103"/>
      <c r="EOZ5" s="103"/>
      <c r="EPA5" s="103"/>
      <c r="EPB5" s="103"/>
      <c r="EPC5" s="103"/>
      <c r="EPD5" s="103"/>
      <c r="EPE5" s="103"/>
      <c r="EPF5" s="103"/>
      <c r="EPG5" s="103"/>
      <c r="EPH5" s="103"/>
      <c r="EPI5" s="103"/>
      <c r="EPJ5" s="103"/>
      <c r="EPK5" s="103"/>
      <c r="EPL5" s="103"/>
      <c r="EPM5" s="103"/>
      <c r="EPN5" s="103"/>
      <c r="EPO5" s="103"/>
      <c r="EPP5" s="103"/>
      <c r="EPQ5" s="103"/>
      <c r="EPR5" s="103"/>
      <c r="EPS5" s="103"/>
      <c r="EPT5" s="103"/>
      <c r="EPU5" s="103"/>
      <c r="EPV5" s="103"/>
      <c r="EPW5" s="103"/>
      <c r="EPX5" s="103"/>
      <c r="EPY5" s="103"/>
      <c r="EPZ5" s="103"/>
      <c r="EQA5" s="103"/>
      <c r="EQB5" s="103"/>
      <c r="EQC5" s="103"/>
      <c r="EQD5" s="103"/>
      <c r="EQE5" s="103"/>
      <c r="EQF5" s="103"/>
      <c r="EQG5" s="103"/>
      <c r="EQH5" s="103"/>
      <c r="EQI5" s="103"/>
      <c r="EQJ5" s="103"/>
      <c r="EQK5" s="103"/>
      <c r="EQL5" s="103"/>
      <c r="EQM5" s="103"/>
      <c r="EQN5" s="103"/>
      <c r="EQO5" s="103"/>
      <c r="EQP5" s="103"/>
      <c r="EQQ5" s="103"/>
      <c r="EQR5" s="103"/>
      <c r="EQS5" s="103"/>
      <c r="EQT5" s="103"/>
      <c r="EQU5" s="103"/>
      <c r="EQV5" s="103"/>
      <c r="EQW5" s="103"/>
      <c r="EQX5" s="103"/>
      <c r="EQY5" s="103"/>
      <c r="EQZ5" s="103"/>
      <c r="ERA5" s="103"/>
      <c r="ERB5" s="103"/>
      <c r="ERC5" s="103"/>
      <c r="ERD5" s="103"/>
      <c r="ERE5" s="103"/>
      <c r="ERF5" s="103"/>
      <c r="ERG5" s="103"/>
      <c r="ERH5" s="103"/>
      <c r="ERI5" s="103"/>
      <c r="ERJ5" s="103"/>
      <c r="ERK5" s="103"/>
      <c r="ERL5" s="103"/>
      <c r="ERM5" s="103"/>
      <c r="ERN5" s="103"/>
      <c r="ERO5" s="103"/>
      <c r="ERP5" s="103"/>
      <c r="ERQ5" s="103"/>
      <c r="ERR5" s="103"/>
      <c r="ERS5" s="103"/>
      <c r="ERT5" s="103"/>
      <c r="ERU5" s="103"/>
      <c r="ERV5" s="103"/>
      <c r="ERW5" s="103"/>
      <c r="ERX5" s="103"/>
      <c r="ERY5" s="103"/>
      <c r="ERZ5" s="103"/>
      <c r="ESA5" s="103"/>
      <c r="ESB5" s="103"/>
      <c r="ESC5" s="103"/>
      <c r="ESD5" s="103"/>
      <c r="ESE5" s="103"/>
      <c r="ESF5" s="103"/>
      <c r="ESG5" s="103"/>
      <c r="ESH5" s="103"/>
      <c r="ESI5" s="103"/>
      <c r="ESJ5" s="103"/>
      <c r="ESK5" s="103"/>
      <c r="ESL5" s="103"/>
      <c r="ESM5" s="103"/>
      <c r="ESN5" s="103"/>
      <c r="ESO5" s="103"/>
      <c r="ESP5" s="103"/>
      <c r="ESQ5" s="103"/>
      <c r="ESR5" s="103"/>
      <c r="ESS5" s="103"/>
      <c r="EST5" s="103"/>
      <c r="ESU5" s="103"/>
      <c r="ESV5" s="103"/>
      <c r="ESW5" s="103"/>
      <c r="ESX5" s="103"/>
      <c r="ESY5" s="103"/>
      <c r="ESZ5" s="103"/>
      <c r="ETA5" s="103"/>
      <c r="ETB5" s="103"/>
      <c r="ETC5" s="103"/>
      <c r="ETD5" s="103"/>
      <c r="ETE5" s="103"/>
      <c r="ETF5" s="103"/>
      <c r="ETG5" s="103"/>
      <c r="ETH5" s="103"/>
      <c r="ETI5" s="103"/>
      <c r="ETJ5" s="103"/>
      <c r="ETK5" s="103"/>
      <c r="ETL5" s="103"/>
      <c r="ETM5" s="103"/>
      <c r="ETN5" s="103"/>
      <c r="ETO5" s="103"/>
      <c r="ETP5" s="103"/>
      <c r="ETQ5" s="103"/>
      <c r="ETR5" s="103"/>
      <c r="ETS5" s="103"/>
      <c r="ETT5" s="103"/>
      <c r="ETU5" s="103"/>
      <c r="ETV5" s="103"/>
      <c r="ETW5" s="103"/>
      <c r="ETX5" s="103"/>
      <c r="ETY5" s="103"/>
      <c r="ETZ5" s="103"/>
      <c r="EUA5" s="103"/>
      <c r="EUB5" s="103"/>
      <c r="EUC5" s="103"/>
      <c r="EUD5" s="103"/>
      <c r="EUE5" s="103"/>
      <c r="EUF5" s="103"/>
      <c r="EUG5" s="103"/>
      <c r="EUH5" s="103"/>
      <c r="EUI5" s="103"/>
      <c r="EUJ5" s="103"/>
      <c r="EUK5" s="103"/>
      <c r="EUL5" s="103"/>
      <c r="EUM5" s="103"/>
      <c r="EUN5" s="103"/>
      <c r="EUO5" s="103"/>
      <c r="EUP5" s="103"/>
      <c r="EUQ5" s="103"/>
      <c r="EUR5" s="103"/>
      <c r="EUS5" s="103"/>
      <c r="EUT5" s="103"/>
      <c r="EUU5" s="103"/>
      <c r="EUV5" s="103"/>
      <c r="EUW5" s="103"/>
      <c r="EUX5" s="103"/>
      <c r="EUY5" s="103"/>
      <c r="EUZ5" s="103"/>
      <c r="EVA5" s="103"/>
      <c r="EVB5" s="103"/>
      <c r="EVC5" s="103"/>
      <c r="EVD5" s="103"/>
      <c r="EVE5" s="103"/>
      <c r="EVF5" s="103"/>
      <c r="EVG5" s="103"/>
      <c r="EVH5" s="103"/>
      <c r="EVI5" s="103"/>
      <c r="EVJ5" s="103"/>
      <c r="EVK5" s="103"/>
      <c r="EVL5" s="103"/>
      <c r="EVM5" s="103"/>
      <c r="EVN5" s="103"/>
      <c r="EVO5" s="103"/>
      <c r="EVP5" s="103"/>
      <c r="EVQ5" s="103"/>
      <c r="EVR5" s="103"/>
      <c r="EVS5" s="103"/>
      <c r="EVT5" s="103"/>
      <c r="EVU5" s="103"/>
      <c r="EVV5" s="103"/>
      <c r="EVW5" s="103"/>
      <c r="EVX5" s="103"/>
      <c r="EVY5" s="103"/>
      <c r="EVZ5" s="103"/>
      <c r="EWA5" s="103"/>
      <c r="EWB5" s="103"/>
      <c r="EWC5" s="103"/>
      <c r="EWD5" s="103"/>
      <c r="EWE5" s="103"/>
      <c r="EWF5" s="103"/>
      <c r="EWG5" s="103"/>
      <c r="EWH5" s="103"/>
      <c r="EWI5" s="103"/>
      <c r="EWJ5" s="103"/>
      <c r="EWK5" s="103"/>
      <c r="EWL5" s="103"/>
      <c r="EWM5" s="103"/>
      <c r="EWN5" s="103"/>
      <c r="EWO5" s="103"/>
      <c r="EWP5" s="103"/>
      <c r="EWQ5" s="103"/>
      <c r="EWR5" s="103"/>
      <c r="EWS5" s="103"/>
      <c r="EWT5" s="103"/>
      <c r="EWU5" s="103"/>
      <c r="EWV5" s="103"/>
      <c r="EWW5" s="103"/>
      <c r="EWX5" s="103"/>
      <c r="EWY5" s="103"/>
      <c r="EWZ5" s="103"/>
      <c r="EXA5" s="103"/>
      <c r="EXB5" s="103"/>
      <c r="EXC5" s="103"/>
      <c r="EXD5" s="103"/>
      <c r="EXE5" s="103"/>
      <c r="EXF5" s="103"/>
      <c r="EXG5" s="103"/>
      <c r="EXH5" s="103"/>
      <c r="EXI5" s="103"/>
      <c r="EXJ5" s="103"/>
      <c r="EXK5" s="103"/>
      <c r="EXL5" s="103"/>
      <c r="EXM5" s="103"/>
      <c r="EXN5" s="103"/>
      <c r="EXO5" s="103"/>
      <c r="EXP5" s="103"/>
      <c r="EXQ5" s="103"/>
      <c r="EXR5" s="103"/>
      <c r="EXS5" s="103"/>
      <c r="EXT5" s="103"/>
      <c r="EXU5" s="103"/>
      <c r="EXV5" s="103"/>
      <c r="EXW5" s="103"/>
      <c r="EXX5" s="103"/>
      <c r="EXY5" s="103"/>
      <c r="EXZ5" s="103"/>
      <c r="EYA5" s="103"/>
      <c r="EYB5" s="103"/>
      <c r="EYC5" s="103"/>
      <c r="EYD5" s="103"/>
      <c r="EYE5" s="103"/>
      <c r="EYF5" s="103"/>
      <c r="EYG5" s="103"/>
      <c r="EYH5" s="103"/>
      <c r="EYI5" s="103"/>
      <c r="EYJ5" s="103"/>
      <c r="EYK5" s="103"/>
      <c r="EYL5" s="103"/>
      <c r="EYM5" s="103"/>
      <c r="EYN5" s="103"/>
      <c r="EYO5" s="103"/>
      <c r="EYP5" s="103"/>
      <c r="EYQ5" s="103"/>
      <c r="EYR5" s="103"/>
      <c r="EYS5" s="103"/>
      <c r="EYT5" s="103"/>
      <c r="EYU5" s="103"/>
      <c r="EYV5" s="103"/>
      <c r="EYW5" s="103"/>
      <c r="EYX5" s="103"/>
      <c r="EYY5" s="103"/>
      <c r="EYZ5" s="103"/>
      <c r="EZA5" s="103"/>
      <c r="EZB5" s="103"/>
      <c r="EZC5" s="103"/>
      <c r="EZD5" s="103"/>
      <c r="EZE5" s="103"/>
      <c r="EZF5" s="103"/>
      <c r="EZG5" s="103"/>
      <c r="EZH5" s="103"/>
      <c r="EZI5" s="103"/>
      <c r="EZJ5" s="103"/>
      <c r="EZK5" s="103"/>
      <c r="EZL5" s="103"/>
      <c r="EZM5" s="103"/>
      <c r="EZN5" s="103"/>
      <c r="EZO5" s="103"/>
      <c r="EZP5" s="103"/>
      <c r="EZQ5" s="103"/>
      <c r="EZR5" s="103"/>
      <c r="EZS5" s="103"/>
      <c r="EZT5" s="103"/>
      <c r="EZU5" s="103"/>
      <c r="EZV5" s="103"/>
      <c r="EZW5" s="103"/>
      <c r="EZX5" s="103"/>
      <c r="EZY5" s="103"/>
      <c r="EZZ5" s="103"/>
      <c r="FAA5" s="103"/>
      <c r="FAB5" s="103"/>
      <c r="FAC5" s="103"/>
      <c r="FAD5" s="103"/>
      <c r="FAE5" s="103"/>
      <c r="FAF5" s="103"/>
      <c r="FAG5" s="103"/>
      <c r="FAH5" s="103"/>
      <c r="FAI5" s="103"/>
      <c r="FAJ5" s="103"/>
      <c r="FAK5" s="103"/>
      <c r="FAL5" s="103"/>
      <c r="FAM5" s="103"/>
      <c r="FAN5" s="103"/>
      <c r="FAO5" s="103"/>
      <c r="FAP5" s="103"/>
      <c r="FAQ5" s="103"/>
      <c r="FAR5" s="103"/>
      <c r="FAS5" s="103"/>
      <c r="FAT5" s="103"/>
      <c r="FAU5" s="103"/>
      <c r="FAV5" s="103"/>
      <c r="FAW5" s="103"/>
      <c r="FAX5" s="103"/>
      <c r="FAY5" s="103"/>
      <c r="FAZ5" s="103"/>
      <c r="FBA5" s="103"/>
      <c r="FBB5" s="103"/>
      <c r="FBC5" s="103"/>
      <c r="FBD5" s="103"/>
      <c r="FBE5" s="103"/>
      <c r="FBF5" s="103"/>
      <c r="FBG5" s="103"/>
      <c r="FBH5" s="103"/>
      <c r="FBI5" s="103"/>
      <c r="FBJ5" s="103"/>
      <c r="FBK5" s="103"/>
      <c r="FBL5" s="103"/>
      <c r="FBM5" s="103"/>
      <c r="FBN5" s="103"/>
      <c r="FBO5" s="103"/>
      <c r="FBP5" s="103"/>
      <c r="FBQ5" s="103"/>
      <c r="FBR5" s="103"/>
      <c r="FBS5" s="103"/>
      <c r="FBT5" s="103"/>
      <c r="FBU5" s="103"/>
      <c r="FBV5" s="103"/>
      <c r="FBW5" s="103"/>
      <c r="FBX5" s="103"/>
      <c r="FBY5" s="103"/>
      <c r="FBZ5" s="103"/>
      <c r="FCA5" s="103"/>
      <c r="FCB5" s="103"/>
      <c r="FCC5" s="103"/>
      <c r="FCD5" s="103"/>
      <c r="FCE5" s="103"/>
      <c r="FCF5" s="103"/>
      <c r="FCG5" s="103"/>
      <c r="FCH5" s="103"/>
      <c r="FCI5" s="103"/>
      <c r="FCJ5" s="103"/>
      <c r="FCK5" s="103"/>
      <c r="FCL5" s="103"/>
      <c r="FCM5" s="103"/>
      <c r="FCN5" s="103"/>
      <c r="FCO5" s="103"/>
      <c r="FCP5" s="103"/>
      <c r="FCQ5" s="103"/>
      <c r="FCR5" s="103"/>
      <c r="FCS5" s="103"/>
      <c r="FCT5" s="103"/>
      <c r="FCU5" s="103"/>
      <c r="FCV5" s="103"/>
      <c r="FCW5" s="103"/>
      <c r="FCX5" s="103"/>
      <c r="FCY5" s="103"/>
      <c r="FCZ5" s="103"/>
      <c r="FDA5" s="103"/>
      <c r="FDB5" s="103"/>
      <c r="FDC5" s="103"/>
      <c r="FDD5" s="103"/>
      <c r="FDE5" s="103"/>
      <c r="FDF5" s="103"/>
      <c r="FDG5" s="103"/>
      <c r="FDH5" s="103"/>
      <c r="FDI5" s="103"/>
      <c r="FDJ5" s="103"/>
      <c r="FDK5" s="103"/>
      <c r="FDL5" s="103"/>
      <c r="FDM5" s="103"/>
      <c r="FDN5" s="103"/>
      <c r="FDO5" s="103"/>
      <c r="FDP5" s="103"/>
      <c r="FDQ5" s="103"/>
      <c r="FDR5" s="103"/>
      <c r="FDS5" s="103"/>
      <c r="FDT5" s="103"/>
      <c r="FDU5" s="103"/>
      <c r="FDV5" s="103"/>
      <c r="FDW5" s="103"/>
      <c r="FDX5" s="103"/>
      <c r="FDY5" s="103"/>
      <c r="FDZ5" s="103"/>
      <c r="FEA5" s="103"/>
      <c r="FEB5" s="103"/>
      <c r="FEC5" s="103"/>
      <c r="FED5" s="103"/>
      <c r="FEE5" s="103"/>
      <c r="FEF5" s="103"/>
      <c r="FEG5" s="103"/>
      <c r="FEH5" s="103"/>
      <c r="FEI5" s="103"/>
      <c r="FEJ5" s="103"/>
      <c r="FEK5" s="103"/>
      <c r="FEL5" s="103"/>
      <c r="FEM5" s="103"/>
      <c r="FEN5" s="103"/>
      <c r="FEO5" s="103"/>
      <c r="FEP5" s="103"/>
      <c r="FEQ5" s="103"/>
      <c r="FER5" s="103"/>
      <c r="FES5" s="103"/>
      <c r="FET5" s="103"/>
      <c r="FEU5" s="103"/>
      <c r="FEV5" s="103"/>
      <c r="FEW5" s="103"/>
      <c r="FEX5" s="103"/>
      <c r="FEY5" s="103"/>
      <c r="FEZ5" s="103"/>
      <c r="FFA5" s="103"/>
      <c r="FFB5" s="103"/>
      <c r="FFC5" s="103"/>
      <c r="FFD5" s="103"/>
      <c r="FFE5" s="103"/>
      <c r="FFF5" s="103"/>
      <c r="FFG5" s="103"/>
      <c r="FFH5" s="103"/>
      <c r="FFI5" s="103"/>
      <c r="FFJ5" s="103"/>
      <c r="FFK5" s="103"/>
      <c r="FFL5" s="103"/>
      <c r="FFM5" s="103"/>
      <c r="FFN5" s="103"/>
      <c r="FFO5" s="103"/>
      <c r="FFP5" s="103"/>
      <c r="FFQ5" s="103"/>
      <c r="FFR5" s="103"/>
      <c r="FFS5" s="103"/>
      <c r="FFT5" s="103"/>
      <c r="FFU5" s="103"/>
      <c r="FFV5" s="103"/>
      <c r="FFW5" s="103"/>
      <c r="FFX5" s="103"/>
      <c r="FFY5" s="103"/>
      <c r="FFZ5" s="103"/>
      <c r="FGA5" s="103"/>
      <c r="FGB5" s="103"/>
      <c r="FGC5" s="103"/>
      <c r="FGD5" s="103"/>
      <c r="FGE5" s="103"/>
      <c r="FGF5" s="103"/>
      <c r="FGG5" s="103"/>
      <c r="FGH5" s="103"/>
      <c r="FGI5" s="103"/>
      <c r="FGJ5" s="103"/>
      <c r="FGK5" s="103"/>
      <c r="FGL5" s="103"/>
      <c r="FGM5" s="103"/>
      <c r="FGN5" s="103"/>
      <c r="FGO5" s="103"/>
      <c r="FGP5" s="103"/>
      <c r="FGQ5" s="103"/>
      <c r="FGR5" s="103"/>
      <c r="FGS5" s="103"/>
      <c r="FGT5" s="103"/>
      <c r="FGU5" s="103"/>
      <c r="FGV5" s="103"/>
      <c r="FGW5" s="103"/>
      <c r="FGX5" s="103"/>
      <c r="FGY5" s="103"/>
      <c r="FGZ5" s="103"/>
      <c r="FHA5" s="103"/>
      <c r="FHB5" s="103"/>
      <c r="FHC5" s="103"/>
      <c r="FHD5" s="103"/>
      <c r="FHE5" s="103"/>
      <c r="FHF5" s="103"/>
      <c r="FHG5" s="103"/>
      <c r="FHH5" s="103"/>
      <c r="FHI5" s="103"/>
      <c r="FHJ5" s="103"/>
      <c r="FHK5" s="103"/>
      <c r="FHL5" s="103"/>
      <c r="FHM5" s="103"/>
      <c r="FHN5" s="103"/>
      <c r="FHO5" s="103"/>
      <c r="FHP5" s="103"/>
      <c r="FHQ5" s="103"/>
      <c r="FHR5" s="103"/>
      <c r="FHS5" s="103"/>
      <c r="FHT5" s="103"/>
      <c r="FHU5" s="103"/>
      <c r="FHV5" s="103"/>
      <c r="FHW5" s="103"/>
      <c r="FHX5" s="103"/>
      <c r="FHY5" s="103"/>
      <c r="FHZ5" s="103"/>
      <c r="FIA5" s="103"/>
      <c r="FIB5" s="103"/>
      <c r="FIC5" s="103"/>
      <c r="FID5" s="103"/>
      <c r="FIE5" s="103"/>
      <c r="FIF5" s="103"/>
      <c r="FIG5" s="103"/>
      <c r="FIH5" s="103"/>
      <c r="FII5" s="103"/>
      <c r="FIJ5" s="103"/>
      <c r="FIK5" s="103"/>
      <c r="FIL5" s="103"/>
      <c r="FIM5" s="103"/>
      <c r="FIN5" s="103"/>
      <c r="FIO5" s="103"/>
      <c r="FIP5" s="103"/>
      <c r="FIQ5" s="103"/>
      <c r="FIR5" s="103"/>
      <c r="FIS5" s="103"/>
      <c r="FIT5" s="103"/>
      <c r="FIU5" s="103"/>
      <c r="FIV5" s="103"/>
      <c r="FIW5" s="103"/>
      <c r="FIX5" s="103"/>
      <c r="FIY5" s="103"/>
      <c r="FIZ5" s="103"/>
      <c r="FJA5" s="103"/>
      <c r="FJB5" s="103"/>
      <c r="FJC5" s="103"/>
      <c r="FJD5" s="103"/>
      <c r="FJE5" s="103"/>
      <c r="FJF5" s="103"/>
      <c r="FJG5" s="103"/>
      <c r="FJH5" s="103"/>
      <c r="FJI5" s="103"/>
      <c r="FJJ5" s="103"/>
      <c r="FJK5" s="103"/>
      <c r="FJL5" s="103"/>
      <c r="FJM5" s="103"/>
      <c r="FJN5" s="103"/>
      <c r="FJO5" s="103"/>
      <c r="FJP5" s="103"/>
      <c r="FJQ5" s="103"/>
      <c r="FJR5" s="103"/>
      <c r="FJS5" s="103"/>
      <c r="FJT5" s="103"/>
      <c r="FJU5" s="103"/>
      <c r="FJV5" s="103"/>
      <c r="FJW5" s="103"/>
      <c r="FJX5" s="103"/>
      <c r="FJY5" s="103"/>
      <c r="FJZ5" s="103"/>
      <c r="FKA5" s="103"/>
      <c r="FKB5" s="103"/>
      <c r="FKC5" s="103"/>
      <c r="FKD5" s="103"/>
      <c r="FKE5" s="103"/>
      <c r="FKF5" s="103"/>
      <c r="FKG5" s="103"/>
      <c r="FKH5" s="103"/>
      <c r="FKI5" s="103"/>
      <c r="FKJ5" s="103"/>
      <c r="FKK5" s="103"/>
      <c r="FKL5" s="103"/>
      <c r="FKM5" s="103"/>
      <c r="FKN5" s="103"/>
      <c r="FKO5" s="103"/>
      <c r="FKP5" s="103"/>
      <c r="FKQ5" s="103"/>
      <c r="FKR5" s="103"/>
      <c r="FKS5" s="103"/>
      <c r="FKT5" s="103"/>
      <c r="FKU5" s="103"/>
      <c r="FKV5" s="103"/>
      <c r="FKW5" s="103"/>
      <c r="FKX5" s="103"/>
      <c r="FKY5" s="103"/>
      <c r="FKZ5" s="103"/>
      <c r="FLA5" s="103"/>
      <c r="FLB5" s="103"/>
      <c r="FLC5" s="103"/>
      <c r="FLD5" s="103"/>
      <c r="FLE5" s="103"/>
      <c r="FLF5" s="103"/>
      <c r="FLG5" s="103"/>
      <c r="FLH5" s="103"/>
      <c r="FLI5" s="103"/>
      <c r="FLJ5" s="103"/>
      <c r="FLK5" s="103"/>
      <c r="FLL5" s="103"/>
      <c r="FLM5" s="103"/>
      <c r="FLN5" s="103"/>
      <c r="FLO5" s="103"/>
      <c r="FLP5" s="103"/>
      <c r="FLQ5" s="103"/>
      <c r="FLR5" s="103"/>
      <c r="FLS5" s="103"/>
      <c r="FLT5" s="103"/>
      <c r="FLU5" s="103"/>
      <c r="FLV5" s="103"/>
      <c r="FLW5" s="103"/>
      <c r="FLX5" s="103"/>
      <c r="FLY5" s="103"/>
      <c r="FLZ5" s="103"/>
      <c r="FMA5" s="103"/>
      <c r="FMB5" s="103"/>
      <c r="FMC5" s="103"/>
      <c r="FMD5" s="103"/>
      <c r="FME5" s="103"/>
      <c r="FMF5" s="103"/>
      <c r="FMG5" s="103"/>
      <c r="FMH5" s="103"/>
      <c r="FMI5" s="103"/>
      <c r="FMJ5" s="103"/>
      <c r="FMK5" s="103"/>
      <c r="FML5" s="103"/>
      <c r="FMM5" s="103"/>
      <c r="FMN5" s="103"/>
      <c r="FMO5" s="103"/>
      <c r="FMP5" s="103"/>
      <c r="FMQ5" s="103"/>
      <c r="FMR5" s="103"/>
      <c r="FMS5" s="103"/>
      <c r="FMT5" s="103"/>
      <c r="FMU5" s="103"/>
      <c r="FMV5" s="103"/>
      <c r="FMW5" s="103"/>
      <c r="FMX5" s="103"/>
      <c r="FMY5" s="103"/>
      <c r="FMZ5" s="103"/>
      <c r="FNA5" s="103"/>
      <c r="FNB5" s="103"/>
      <c r="FNC5" s="103"/>
      <c r="FND5" s="103"/>
      <c r="FNE5" s="103"/>
      <c r="FNF5" s="103"/>
      <c r="FNG5" s="103"/>
      <c r="FNH5" s="103"/>
      <c r="FNI5" s="103"/>
      <c r="FNJ5" s="103"/>
      <c r="FNK5" s="103"/>
      <c r="FNL5" s="103"/>
      <c r="FNM5" s="103"/>
      <c r="FNN5" s="103"/>
      <c r="FNO5" s="103"/>
      <c r="FNP5" s="103"/>
      <c r="FNQ5" s="103"/>
      <c r="FNR5" s="103"/>
      <c r="FNS5" s="103"/>
      <c r="FNT5" s="103"/>
      <c r="FNU5" s="103"/>
      <c r="FNV5" s="103"/>
      <c r="FNW5" s="103"/>
      <c r="FNX5" s="103"/>
      <c r="FNY5" s="103"/>
      <c r="FNZ5" s="103"/>
      <c r="FOA5" s="103"/>
      <c r="FOB5" s="103"/>
      <c r="FOC5" s="103"/>
      <c r="FOD5" s="103"/>
      <c r="FOE5" s="103"/>
      <c r="FOF5" s="103"/>
      <c r="FOG5" s="103"/>
      <c r="FOH5" s="103"/>
      <c r="FOI5" s="103"/>
      <c r="FOJ5" s="103"/>
      <c r="FOK5" s="103"/>
      <c r="FOL5" s="103"/>
      <c r="FOM5" s="103"/>
      <c r="FON5" s="103"/>
      <c r="FOO5" s="103"/>
      <c r="FOP5" s="103"/>
      <c r="FOQ5" s="103"/>
      <c r="FOR5" s="103"/>
      <c r="FOS5" s="103"/>
      <c r="FOT5" s="103"/>
      <c r="FOU5" s="103"/>
      <c r="FOV5" s="103"/>
      <c r="FOW5" s="103"/>
      <c r="FOX5" s="103"/>
      <c r="FOY5" s="103"/>
      <c r="FOZ5" s="103"/>
      <c r="FPA5" s="103"/>
      <c r="FPB5" s="103"/>
      <c r="FPC5" s="103"/>
      <c r="FPD5" s="103"/>
      <c r="FPE5" s="103"/>
      <c r="FPF5" s="103"/>
      <c r="FPG5" s="103"/>
      <c r="FPH5" s="103"/>
      <c r="FPI5" s="103"/>
      <c r="FPJ5" s="103"/>
      <c r="FPK5" s="103"/>
      <c r="FPL5" s="103"/>
      <c r="FPM5" s="103"/>
      <c r="FPN5" s="103"/>
      <c r="FPO5" s="103"/>
      <c r="FPP5" s="103"/>
      <c r="FPQ5" s="103"/>
      <c r="FPR5" s="103"/>
      <c r="FPS5" s="103"/>
      <c r="FPT5" s="103"/>
      <c r="FPU5" s="103"/>
      <c r="FPV5" s="103"/>
      <c r="FPW5" s="103"/>
      <c r="FPX5" s="103"/>
      <c r="FPY5" s="103"/>
      <c r="FPZ5" s="103"/>
      <c r="FQA5" s="103"/>
      <c r="FQB5" s="103"/>
      <c r="FQC5" s="103"/>
      <c r="FQD5" s="103"/>
      <c r="FQE5" s="103"/>
      <c r="FQF5" s="103"/>
      <c r="FQG5" s="103"/>
      <c r="FQH5" s="103"/>
      <c r="FQI5" s="103"/>
      <c r="FQJ5" s="103"/>
      <c r="FQK5" s="103"/>
      <c r="FQL5" s="103"/>
      <c r="FQM5" s="103"/>
      <c r="FQN5" s="103"/>
      <c r="FQO5" s="103"/>
      <c r="FQP5" s="103"/>
      <c r="FQQ5" s="103"/>
      <c r="FQR5" s="103"/>
      <c r="FQS5" s="103"/>
      <c r="FQT5" s="103"/>
      <c r="FQU5" s="103"/>
      <c r="FQV5" s="103"/>
      <c r="FQW5" s="103"/>
      <c r="FQX5" s="103"/>
      <c r="FQY5" s="103"/>
      <c r="FQZ5" s="103"/>
      <c r="FRA5" s="103"/>
      <c r="FRB5" s="103"/>
      <c r="FRC5" s="103"/>
      <c r="FRD5" s="103"/>
      <c r="FRE5" s="103"/>
      <c r="FRF5" s="103"/>
      <c r="FRG5" s="103"/>
      <c r="FRH5" s="103"/>
      <c r="FRI5" s="103"/>
      <c r="FRJ5" s="103"/>
      <c r="FRK5" s="103"/>
      <c r="FRL5" s="103"/>
      <c r="FRM5" s="103"/>
      <c r="FRN5" s="103"/>
      <c r="FRO5" s="103"/>
      <c r="FRP5" s="103"/>
      <c r="FRQ5" s="103"/>
      <c r="FRR5" s="103"/>
      <c r="FRS5" s="103"/>
      <c r="FRT5" s="103"/>
      <c r="FRU5" s="103"/>
      <c r="FRV5" s="103"/>
      <c r="FRW5" s="103"/>
      <c r="FRX5" s="103"/>
      <c r="FRY5" s="103"/>
      <c r="FRZ5" s="103"/>
      <c r="FSA5" s="103"/>
      <c r="FSB5" s="103"/>
      <c r="FSC5" s="103"/>
      <c r="FSD5" s="103"/>
      <c r="FSE5" s="103"/>
      <c r="FSF5" s="103"/>
      <c r="FSG5" s="103"/>
      <c r="FSH5" s="103"/>
      <c r="FSI5" s="103"/>
      <c r="FSJ5" s="103"/>
      <c r="FSK5" s="103"/>
      <c r="FSL5" s="103"/>
      <c r="FSM5" s="103"/>
      <c r="FSN5" s="103"/>
      <c r="FSO5" s="103"/>
      <c r="FSP5" s="103"/>
      <c r="FSQ5" s="103"/>
      <c r="FSR5" s="103"/>
      <c r="FSS5" s="103"/>
      <c r="FST5" s="103"/>
      <c r="FSU5" s="103"/>
      <c r="FSV5" s="103"/>
      <c r="FSW5" s="103"/>
      <c r="FSX5" s="103"/>
      <c r="FSY5" s="103"/>
      <c r="FSZ5" s="103"/>
      <c r="FTA5" s="103"/>
      <c r="FTB5" s="103"/>
      <c r="FTC5" s="103"/>
      <c r="FTD5" s="103"/>
      <c r="FTE5" s="103"/>
      <c r="FTF5" s="103"/>
      <c r="FTG5" s="103"/>
      <c r="FTH5" s="103"/>
      <c r="FTI5" s="103"/>
      <c r="FTJ5" s="103"/>
      <c r="FTK5" s="103"/>
      <c r="FTL5" s="103"/>
      <c r="FTM5" s="103"/>
      <c r="FTN5" s="103"/>
      <c r="FTO5" s="103"/>
      <c r="FTP5" s="103"/>
      <c r="FTQ5" s="103"/>
      <c r="FTR5" s="103"/>
      <c r="FTS5" s="103"/>
      <c r="FTT5" s="103"/>
      <c r="FTU5" s="103"/>
      <c r="FTV5" s="103"/>
      <c r="FTW5" s="103"/>
      <c r="FTX5" s="103"/>
      <c r="FTY5" s="103"/>
      <c r="FTZ5" s="103"/>
      <c r="FUA5" s="103"/>
      <c r="FUB5" s="103"/>
      <c r="FUC5" s="103"/>
      <c r="FUD5" s="103"/>
      <c r="FUE5" s="103"/>
      <c r="FUF5" s="103"/>
      <c r="FUG5" s="103"/>
      <c r="FUH5" s="103"/>
      <c r="FUI5" s="103"/>
      <c r="FUJ5" s="103"/>
      <c r="FUK5" s="103"/>
      <c r="FUL5" s="103"/>
      <c r="FUM5" s="103"/>
      <c r="FUN5" s="103"/>
      <c r="FUO5" s="103"/>
      <c r="FUP5" s="103"/>
      <c r="FUQ5" s="103"/>
      <c r="FUR5" s="103"/>
      <c r="FUS5" s="103"/>
      <c r="FUT5" s="103"/>
      <c r="FUU5" s="103"/>
      <c r="FUV5" s="103"/>
      <c r="FUW5" s="103"/>
      <c r="FUX5" s="103"/>
      <c r="FUY5" s="103"/>
      <c r="FUZ5" s="103"/>
      <c r="FVA5" s="103"/>
      <c r="FVB5" s="103"/>
      <c r="FVC5" s="103"/>
      <c r="FVD5" s="103"/>
      <c r="FVE5" s="103"/>
      <c r="FVF5" s="103"/>
      <c r="FVG5" s="103"/>
      <c r="FVH5" s="103"/>
      <c r="FVI5" s="103"/>
      <c r="FVJ5" s="103"/>
      <c r="FVK5" s="103"/>
      <c r="FVL5" s="103"/>
      <c r="FVM5" s="103"/>
      <c r="FVN5" s="103"/>
      <c r="FVO5" s="103"/>
      <c r="FVP5" s="103"/>
      <c r="FVQ5" s="103"/>
      <c r="FVR5" s="103"/>
      <c r="FVS5" s="103"/>
      <c r="FVT5" s="103"/>
      <c r="FVU5" s="103"/>
      <c r="FVV5" s="103"/>
      <c r="FVW5" s="103"/>
      <c r="FVX5" s="103"/>
      <c r="FVY5" s="103"/>
      <c r="FVZ5" s="103"/>
      <c r="FWA5" s="103"/>
      <c r="FWB5" s="103"/>
      <c r="FWC5" s="103"/>
      <c r="FWD5" s="103"/>
      <c r="FWE5" s="103"/>
      <c r="FWF5" s="103"/>
      <c r="FWG5" s="103"/>
      <c r="FWH5" s="103"/>
      <c r="FWI5" s="103"/>
      <c r="FWJ5" s="103"/>
      <c r="FWK5" s="103"/>
      <c r="FWL5" s="103"/>
      <c r="FWM5" s="103"/>
      <c r="FWN5" s="103"/>
      <c r="FWO5" s="103"/>
      <c r="FWP5" s="103"/>
      <c r="FWQ5" s="103"/>
      <c r="FWR5" s="103"/>
      <c r="FWS5" s="103"/>
      <c r="FWT5" s="103"/>
      <c r="FWU5" s="103"/>
      <c r="FWV5" s="103"/>
      <c r="FWW5" s="103"/>
      <c r="FWX5" s="103"/>
      <c r="FWY5" s="103"/>
      <c r="FWZ5" s="103"/>
      <c r="FXA5" s="103"/>
      <c r="FXB5" s="103"/>
      <c r="FXC5" s="103"/>
      <c r="FXD5" s="103"/>
      <c r="FXE5" s="103"/>
      <c r="FXF5" s="103"/>
      <c r="FXG5" s="103"/>
      <c r="FXH5" s="103"/>
      <c r="FXI5" s="103"/>
      <c r="FXJ5" s="103"/>
      <c r="FXK5" s="103"/>
      <c r="FXL5" s="103"/>
      <c r="FXM5" s="103"/>
      <c r="FXN5" s="103"/>
      <c r="FXO5" s="103"/>
      <c r="FXP5" s="103"/>
      <c r="FXQ5" s="103"/>
      <c r="FXR5" s="103"/>
      <c r="FXS5" s="103"/>
      <c r="FXT5" s="103"/>
      <c r="FXU5" s="103"/>
      <c r="FXV5" s="103"/>
      <c r="FXW5" s="103"/>
      <c r="FXX5" s="103"/>
      <c r="FXY5" s="103"/>
      <c r="FXZ5" s="103"/>
      <c r="FYA5" s="103"/>
      <c r="FYB5" s="103"/>
      <c r="FYC5" s="103"/>
      <c r="FYD5" s="103"/>
      <c r="FYE5" s="103"/>
      <c r="FYF5" s="103"/>
      <c r="FYG5" s="103"/>
      <c r="FYH5" s="103"/>
      <c r="FYI5" s="103"/>
      <c r="FYJ5" s="103"/>
      <c r="FYK5" s="103"/>
      <c r="FYL5" s="103"/>
      <c r="FYM5" s="103"/>
      <c r="FYN5" s="103"/>
      <c r="FYO5" s="103"/>
      <c r="FYP5" s="103"/>
      <c r="FYQ5" s="103"/>
      <c r="FYR5" s="103"/>
      <c r="FYS5" s="103"/>
      <c r="FYT5" s="103"/>
      <c r="FYU5" s="103"/>
      <c r="FYV5" s="103"/>
      <c r="FYW5" s="103"/>
      <c r="FYX5" s="103"/>
      <c r="FYY5" s="103"/>
      <c r="FYZ5" s="103"/>
      <c r="FZA5" s="103"/>
      <c r="FZB5" s="103"/>
      <c r="FZC5" s="103"/>
      <c r="FZD5" s="103"/>
      <c r="FZE5" s="103"/>
      <c r="FZF5" s="103"/>
      <c r="FZG5" s="103"/>
      <c r="FZH5" s="103"/>
      <c r="FZI5" s="103"/>
      <c r="FZJ5" s="103"/>
      <c r="FZK5" s="103"/>
      <c r="FZL5" s="103"/>
      <c r="FZM5" s="103"/>
      <c r="FZN5" s="103"/>
      <c r="FZO5" s="103"/>
      <c r="FZP5" s="103"/>
      <c r="FZQ5" s="103"/>
      <c r="FZR5" s="103"/>
      <c r="FZS5" s="103"/>
      <c r="FZT5" s="103"/>
      <c r="FZU5" s="103"/>
      <c r="FZV5" s="103"/>
      <c r="FZW5" s="103"/>
      <c r="FZX5" s="103"/>
      <c r="FZY5" s="103"/>
      <c r="FZZ5" s="103"/>
      <c r="GAA5" s="103"/>
      <c r="GAB5" s="103"/>
      <c r="GAC5" s="103"/>
      <c r="GAD5" s="103"/>
      <c r="GAE5" s="103"/>
      <c r="GAF5" s="103"/>
      <c r="GAG5" s="103"/>
      <c r="GAH5" s="103"/>
      <c r="GAI5" s="103"/>
      <c r="GAJ5" s="103"/>
      <c r="GAK5" s="103"/>
      <c r="GAL5" s="103"/>
      <c r="GAM5" s="103"/>
      <c r="GAN5" s="103"/>
      <c r="GAO5" s="103"/>
      <c r="GAP5" s="103"/>
      <c r="GAQ5" s="103"/>
      <c r="GAR5" s="103"/>
      <c r="GAS5" s="103"/>
      <c r="GAT5" s="103"/>
      <c r="GAU5" s="103"/>
      <c r="GAV5" s="103"/>
      <c r="GAW5" s="103"/>
      <c r="GAX5" s="103"/>
      <c r="GAY5" s="103"/>
      <c r="GAZ5" s="103"/>
      <c r="GBA5" s="103"/>
      <c r="GBB5" s="103"/>
      <c r="GBC5" s="103"/>
      <c r="GBD5" s="103"/>
      <c r="GBE5" s="103"/>
      <c r="GBF5" s="103"/>
      <c r="GBG5" s="103"/>
      <c r="GBH5" s="103"/>
      <c r="GBI5" s="103"/>
      <c r="GBJ5" s="103"/>
      <c r="GBK5" s="103"/>
      <c r="GBL5" s="103"/>
      <c r="GBM5" s="103"/>
      <c r="GBN5" s="103"/>
      <c r="GBO5" s="103"/>
      <c r="GBP5" s="103"/>
      <c r="GBQ5" s="103"/>
      <c r="GBR5" s="103"/>
      <c r="GBS5" s="103"/>
      <c r="GBT5" s="103"/>
      <c r="GBU5" s="103"/>
      <c r="GBV5" s="103"/>
      <c r="GBW5" s="103"/>
      <c r="GBX5" s="103"/>
      <c r="GBY5" s="103"/>
      <c r="GBZ5" s="103"/>
      <c r="GCA5" s="103"/>
      <c r="GCB5" s="103"/>
      <c r="GCC5" s="103"/>
      <c r="GCD5" s="103"/>
      <c r="GCE5" s="103"/>
      <c r="GCF5" s="103"/>
      <c r="GCG5" s="103"/>
      <c r="GCH5" s="103"/>
      <c r="GCI5" s="103"/>
      <c r="GCJ5" s="103"/>
      <c r="GCK5" s="103"/>
      <c r="GCL5" s="103"/>
      <c r="GCM5" s="103"/>
      <c r="GCN5" s="103"/>
      <c r="GCO5" s="103"/>
      <c r="GCP5" s="103"/>
      <c r="GCQ5" s="103"/>
      <c r="GCR5" s="103"/>
      <c r="GCS5" s="103"/>
      <c r="GCT5" s="103"/>
      <c r="GCU5" s="103"/>
      <c r="GCV5" s="103"/>
      <c r="GCW5" s="103"/>
      <c r="GCX5" s="103"/>
      <c r="GCY5" s="103"/>
      <c r="GCZ5" s="103"/>
      <c r="GDA5" s="103"/>
      <c r="GDB5" s="103"/>
      <c r="GDC5" s="103"/>
      <c r="GDD5" s="103"/>
      <c r="GDE5" s="103"/>
      <c r="GDF5" s="103"/>
      <c r="GDG5" s="103"/>
      <c r="GDH5" s="103"/>
      <c r="GDI5" s="103"/>
      <c r="GDJ5" s="103"/>
      <c r="GDK5" s="103"/>
      <c r="GDL5" s="103"/>
      <c r="GDM5" s="103"/>
      <c r="GDN5" s="103"/>
      <c r="GDO5" s="103"/>
      <c r="GDP5" s="103"/>
      <c r="GDQ5" s="103"/>
      <c r="GDR5" s="103"/>
      <c r="GDS5" s="103"/>
      <c r="GDT5" s="103"/>
      <c r="GDU5" s="103"/>
      <c r="GDV5" s="103"/>
      <c r="GDW5" s="103"/>
      <c r="GDX5" s="103"/>
      <c r="GDY5" s="103"/>
      <c r="GDZ5" s="103"/>
      <c r="GEA5" s="103"/>
      <c r="GEB5" s="103"/>
      <c r="GEC5" s="103"/>
      <c r="GED5" s="103"/>
      <c r="GEE5" s="103"/>
      <c r="GEF5" s="103"/>
      <c r="GEG5" s="103"/>
      <c r="GEH5" s="103"/>
      <c r="GEI5" s="103"/>
      <c r="GEJ5" s="103"/>
      <c r="GEK5" s="103"/>
      <c r="GEL5" s="103"/>
      <c r="GEM5" s="103"/>
      <c r="GEN5" s="103"/>
      <c r="GEO5" s="103"/>
      <c r="GEP5" s="103"/>
      <c r="GEQ5" s="103"/>
      <c r="GER5" s="103"/>
      <c r="GES5" s="103"/>
      <c r="GET5" s="103"/>
      <c r="GEU5" s="103"/>
      <c r="GEV5" s="103"/>
      <c r="GEW5" s="103"/>
      <c r="GEX5" s="103"/>
      <c r="GEY5" s="103"/>
      <c r="GEZ5" s="103"/>
      <c r="GFA5" s="103"/>
      <c r="GFB5" s="103"/>
      <c r="GFC5" s="103"/>
      <c r="GFD5" s="103"/>
      <c r="GFE5" s="103"/>
      <c r="GFF5" s="103"/>
      <c r="GFG5" s="103"/>
      <c r="GFH5" s="103"/>
      <c r="GFI5" s="103"/>
      <c r="GFJ5" s="103"/>
      <c r="GFK5" s="103"/>
      <c r="GFL5" s="103"/>
      <c r="GFM5" s="103"/>
      <c r="GFN5" s="103"/>
      <c r="GFO5" s="103"/>
      <c r="GFP5" s="103"/>
      <c r="GFQ5" s="103"/>
      <c r="GFR5" s="103"/>
      <c r="GFS5" s="103"/>
      <c r="GFT5" s="103"/>
      <c r="GFU5" s="103"/>
      <c r="GFV5" s="103"/>
      <c r="GFW5" s="103"/>
      <c r="GFX5" s="103"/>
      <c r="GFY5" s="103"/>
      <c r="GFZ5" s="103"/>
      <c r="GGA5" s="103"/>
      <c r="GGB5" s="103"/>
      <c r="GGC5" s="103"/>
      <c r="GGD5" s="103"/>
      <c r="GGE5" s="103"/>
      <c r="GGF5" s="103"/>
      <c r="GGG5" s="103"/>
      <c r="GGH5" s="103"/>
      <c r="GGI5" s="103"/>
      <c r="GGJ5" s="103"/>
      <c r="GGK5" s="103"/>
      <c r="GGL5" s="103"/>
      <c r="GGM5" s="103"/>
      <c r="GGN5" s="103"/>
      <c r="GGO5" s="103"/>
      <c r="GGP5" s="103"/>
      <c r="GGQ5" s="103"/>
      <c r="GGR5" s="103"/>
      <c r="GGS5" s="103"/>
      <c r="GGT5" s="103"/>
      <c r="GGU5" s="103"/>
      <c r="GGV5" s="103"/>
      <c r="GGW5" s="103"/>
      <c r="GGX5" s="103"/>
      <c r="GGY5" s="103"/>
      <c r="GGZ5" s="103"/>
      <c r="GHA5" s="103"/>
      <c r="GHB5" s="103"/>
      <c r="GHC5" s="103"/>
      <c r="GHD5" s="103"/>
      <c r="GHE5" s="103"/>
      <c r="GHF5" s="103"/>
      <c r="GHG5" s="103"/>
      <c r="GHH5" s="103"/>
      <c r="GHI5" s="103"/>
      <c r="GHJ5" s="103"/>
      <c r="GHK5" s="103"/>
      <c r="GHL5" s="103"/>
      <c r="GHM5" s="103"/>
      <c r="GHN5" s="103"/>
      <c r="GHO5" s="103"/>
      <c r="GHP5" s="103"/>
      <c r="GHQ5" s="103"/>
      <c r="GHR5" s="103"/>
      <c r="GHS5" s="103"/>
      <c r="GHT5" s="103"/>
      <c r="GHU5" s="103"/>
      <c r="GHV5" s="103"/>
      <c r="GHW5" s="103"/>
      <c r="GHX5" s="103"/>
      <c r="GHY5" s="103"/>
      <c r="GHZ5" s="103"/>
      <c r="GIA5" s="103"/>
      <c r="GIB5" s="103"/>
      <c r="GIC5" s="103"/>
      <c r="GID5" s="103"/>
      <c r="GIE5" s="103"/>
      <c r="GIF5" s="103"/>
      <c r="GIG5" s="103"/>
      <c r="GIH5" s="103"/>
      <c r="GII5" s="103"/>
      <c r="GIJ5" s="103"/>
      <c r="GIK5" s="103"/>
      <c r="GIL5" s="103"/>
      <c r="GIM5" s="103"/>
      <c r="GIN5" s="103"/>
      <c r="GIO5" s="103"/>
      <c r="GIP5" s="103"/>
      <c r="GIQ5" s="103"/>
      <c r="GIR5" s="103"/>
      <c r="GIS5" s="103"/>
      <c r="GIT5" s="103"/>
      <c r="GIU5" s="103"/>
      <c r="GIV5" s="103"/>
      <c r="GIW5" s="103"/>
      <c r="GIX5" s="103"/>
      <c r="GIY5" s="103"/>
      <c r="GIZ5" s="103"/>
      <c r="GJA5" s="103"/>
      <c r="GJB5" s="103"/>
      <c r="GJC5" s="103"/>
      <c r="GJD5" s="103"/>
      <c r="GJE5" s="103"/>
      <c r="GJF5" s="103"/>
      <c r="GJG5" s="103"/>
      <c r="GJH5" s="103"/>
      <c r="GJI5" s="103"/>
      <c r="GJJ5" s="103"/>
      <c r="GJK5" s="103"/>
      <c r="GJL5" s="103"/>
      <c r="GJM5" s="103"/>
      <c r="GJN5" s="103"/>
      <c r="GJO5" s="103"/>
      <c r="GJP5" s="103"/>
      <c r="GJQ5" s="103"/>
      <c r="GJR5" s="103"/>
      <c r="GJS5" s="103"/>
      <c r="GJT5" s="103"/>
      <c r="GJU5" s="103"/>
      <c r="GJV5" s="103"/>
      <c r="GJW5" s="103"/>
      <c r="GJX5" s="103"/>
      <c r="GJY5" s="103"/>
      <c r="GJZ5" s="103"/>
      <c r="GKA5" s="103"/>
      <c r="GKB5" s="103"/>
      <c r="GKC5" s="103"/>
      <c r="GKD5" s="103"/>
      <c r="GKE5" s="103"/>
      <c r="GKF5" s="103"/>
      <c r="GKG5" s="103"/>
      <c r="GKH5" s="103"/>
      <c r="GKI5" s="103"/>
      <c r="GKJ5" s="103"/>
      <c r="GKK5" s="103"/>
      <c r="GKL5" s="103"/>
      <c r="GKM5" s="103"/>
      <c r="GKN5" s="103"/>
      <c r="GKO5" s="103"/>
      <c r="GKP5" s="103"/>
      <c r="GKQ5" s="103"/>
      <c r="GKR5" s="103"/>
      <c r="GKS5" s="103"/>
      <c r="GKT5" s="103"/>
      <c r="GKU5" s="103"/>
      <c r="GKV5" s="103"/>
      <c r="GKW5" s="103"/>
      <c r="GKX5" s="103"/>
      <c r="GKY5" s="103"/>
      <c r="GKZ5" s="103"/>
      <c r="GLA5" s="103"/>
      <c r="GLB5" s="103"/>
      <c r="GLC5" s="103"/>
      <c r="GLD5" s="103"/>
      <c r="GLE5" s="103"/>
      <c r="GLF5" s="103"/>
      <c r="GLG5" s="103"/>
      <c r="GLH5" s="103"/>
      <c r="GLI5" s="103"/>
      <c r="GLJ5" s="103"/>
      <c r="GLK5" s="103"/>
      <c r="GLL5" s="103"/>
      <c r="GLM5" s="103"/>
      <c r="GLN5" s="103"/>
      <c r="GLO5" s="103"/>
      <c r="GLP5" s="103"/>
      <c r="GLQ5" s="103"/>
      <c r="GLR5" s="103"/>
      <c r="GLS5" s="103"/>
      <c r="GLT5" s="103"/>
      <c r="GLU5" s="103"/>
      <c r="GLV5" s="103"/>
      <c r="GLW5" s="103"/>
      <c r="GLX5" s="103"/>
      <c r="GLY5" s="103"/>
      <c r="GLZ5" s="103"/>
      <c r="GMA5" s="103"/>
      <c r="GMB5" s="103"/>
      <c r="GMC5" s="103"/>
      <c r="GMD5" s="103"/>
      <c r="GME5" s="103"/>
      <c r="GMF5" s="103"/>
      <c r="GMG5" s="103"/>
      <c r="GMH5" s="103"/>
      <c r="GMI5" s="103"/>
      <c r="GMJ5" s="103"/>
      <c r="GMK5" s="103"/>
      <c r="GML5" s="103"/>
      <c r="GMM5" s="103"/>
      <c r="GMN5" s="103"/>
      <c r="GMO5" s="103"/>
      <c r="GMP5" s="103"/>
      <c r="GMQ5" s="103"/>
      <c r="GMR5" s="103"/>
      <c r="GMS5" s="103"/>
      <c r="GMT5" s="103"/>
      <c r="GMU5" s="103"/>
      <c r="GMV5" s="103"/>
      <c r="GMW5" s="103"/>
      <c r="GMX5" s="103"/>
      <c r="GMY5" s="103"/>
      <c r="GMZ5" s="103"/>
      <c r="GNA5" s="103"/>
      <c r="GNB5" s="103"/>
      <c r="GNC5" s="103"/>
      <c r="GND5" s="103"/>
      <c r="GNE5" s="103"/>
      <c r="GNF5" s="103"/>
      <c r="GNG5" s="103"/>
      <c r="GNH5" s="103"/>
      <c r="GNI5" s="103"/>
      <c r="GNJ5" s="103"/>
      <c r="GNK5" s="103"/>
      <c r="GNL5" s="103"/>
      <c r="GNM5" s="103"/>
      <c r="GNN5" s="103"/>
      <c r="GNO5" s="103"/>
      <c r="GNP5" s="103"/>
      <c r="GNQ5" s="103"/>
      <c r="GNR5" s="103"/>
      <c r="GNS5" s="103"/>
      <c r="GNT5" s="103"/>
      <c r="GNU5" s="103"/>
      <c r="GNV5" s="103"/>
      <c r="GNW5" s="103"/>
      <c r="GNX5" s="103"/>
      <c r="GNY5" s="103"/>
      <c r="GNZ5" s="103"/>
      <c r="GOA5" s="103"/>
      <c r="GOB5" s="103"/>
      <c r="GOC5" s="103"/>
      <c r="GOD5" s="103"/>
      <c r="GOE5" s="103"/>
      <c r="GOF5" s="103"/>
      <c r="GOG5" s="103"/>
      <c r="GOH5" s="103"/>
      <c r="GOI5" s="103"/>
      <c r="GOJ5" s="103"/>
      <c r="GOK5" s="103"/>
      <c r="GOL5" s="103"/>
      <c r="GOM5" s="103"/>
      <c r="GON5" s="103"/>
      <c r="GOO5" s="103"/>
      <c r="GOP5" s="103"/>
      <c r="GOQ5" s="103"/>
      <c r="GOR5" s="103"/>
      <c r="GOS5" s="103"/>
      <c r="GOT5" s="103"/>
      <c r="GOU5" s="103"/>
      <c r="GOV5" s="103"/>
      <c r="GOW5" s="103"/>
      <c r="GOX5" s="103"/>
      <c r="GOY5" s="103"/>
      <c r="GOZ5" s="103"/>
      <c r="GPA5" s="103"/>
      <c r="GPB5" s="103"/>
      <c r="GPC5" s="103"/>
      <c r="GPD5" s="103"/>
      <c r="GPE5" s="103"/>
      <c r="GPF5" s="103"/>
      <c r="GPG5" s="103"/>
      <c r="GPH5" s="103"/>
      <c r="GPI5" s="103"/>
      <c r="GPJ5" s="103"/>
      <c r="GPK5" s="103"/>
      <c r="GPL5" s="103"/>
      <c r="GPM5" s="103"/>
      <c r="GPN5" s="103"/>
      <c r="GPO5" s="103"/>
      <c r="GPP5" s="103"/>
      <c r="GPQ5" s="103"/>
      <c r="GPR5" s="103"/>
      <c r="GPS5" s="103"/>
      <c r="GPT5" s="103"/>
      <c r="GPU5" s="103"/>
      <c r="GPV5" s="103"/>
      <c r="GPW5" s="103"/>
      <c r="GPX5" s="103"/>
      <c r="GPY5" s="103"/>
      <c r="GPZ5" s="103"/>
      <c r="GQA5" s="103"/>
      <c r="GQB5" s="103"/>
      <c r="GQC5" s="103"/>
      <c r="GQD5" s="103"/>
      <c r="GQE5" s="103"/>
      <c r="GQF5" s="103"/>
      <c r="GQG5" s="103"/>
      <c r="GQH5" s="103"/>
      <c r="GQI5" s="103"/>
      <c r="GQJ5" s="103"/>
      <c r="GQK5" s="103"/>
      <c r="GQL5" s="103"/>
      <c r="GQM5" s="103"/>
      <c r="GQN5" s="103"/>
      <c r="GQO5" s="103"/>
      <c r="GQP5" s="103"/>
      <c r="GQQ5" s="103"/>
      <c r="GQR5" s="103"/>
      <c r="GQS5" s="103"/>
      <c r="GQT5" s="103"/>
      <c r="GQU5" s="103"/>
      <c r="GQV5" s="103"/>
      <c r="GQW5" s="103"/>
      <c r="GQX5" s="103"/>
      <c r="GQY5" s="103"/>
      <c r="GQZ5" s="103"/>
      <c r="GRA5" s="103"/>
      <c r="GRB5" s="103"/>
      <c r="GRC5" s="103"/>
      <c r="GRD5" s="103"/>
      <c r="GRE5" s="103"/>
      <c r="GRF5" s="103"/>
      <c r="GRG5" s="103"/>
      <c r="GRH5" s="103"/>
      <c r="GRI5" s="103"/>
      <c r="GRJ5" s="103"/>
      <c r="GRK5" s="103"/>
      <c r="GRL5" s="103"/>
      <c r="GRM5" s="103"/>
      <c r="GRN5" s="103"/>
      <c r="GRO5" s="103"/>
      <c r="GRP5" s="103"/>
      <c r="GRQ5" s="103"/>
      <c r="GRR5" s="103"/>
      <c r="GRS5" s="103"/>
      <c r="GRT5" s="103"/>
      <c r="GRU5" s="103"/>
      <c r="GRV5" s="103"/>
      <c r="GRW5" s="103"/>
      <c r="GRX5" s="103"/>
      <c r="GRY5" s="103"/>
      <c r="GRZ5" s="103"/>
      <c r="GSA5" s="103"/>
      <c r="GSB5" s="103"/>
      <c r="GSC5" s="103"/>
      <c r="GSD5" s="103"/>
      <c r="GSE5" s="103"/>
      <c r="GSF5" s="103"/>
      <c r="GSG5" s="103"/>
      <c r="GSH5" s="103"/>
      <c r="GSI5" s="103"/>
      <c r="GSJ5" s="103"/>
      <c r="GSK5" s="103"/>
      <c r="GSL5" s="103"/>
      <c r="GSM5" s="103"/>
      <c r="GSN5" s="103"/>
      <c r="GSO5" s="103"/>
      <c r="GSP5" s="103"/>
      <c r="GSQ5" s="103"/>
      <c r="GSR5" s="103"/>
      <c r="GSS5" s="103"/>
      <c r="GST5" s="103"/>
      <c r="GSU5" s="103"/>
      <c r="GSV5" s="103"/>
      <c r="GSW5" s="103"/>
      <c r="GSX5" s="103"/>
      <c r="GSY5" s="103"/>
      <c r="GSZ5" s="103"/>
      <c r="GTA5" s="103"/>
      <c r="GTB5" s="103"/>
      <c r="GTC5" s="103"/>
      <c r="GTD5" s="103"/>
      <c r="GTE5" s="103"/>
      <c r="GTF5" s="103"/>
      <c r="GTG5" s="103"/>
      <c r="GTH5" s="103"/>
      <c r="GTI5" s="103"/>
      <c r="GTJ5" s="103"/>
      <c r="GTK5" s="103"/>
      <c r="GTL5" s="103"/>
      <c r="GTM5" s="103"/>
      <c r="GTN5" s="103"/>
      <c r="GTO5" s="103"/>
      <c r="GTP5" s="103"/>
      <c r="GTQ5" s="103"/>
      <c r="GTR5" s="103"/>
      <c r="GTS5" s="103"/>
      <c r="GTT5" s="103"/>
      <c r="GTU5" s="103"/>
      <c r="GTV5" s="103"/>
      <c r="GTW5" s="103"/>
      <c r="GTX5" s="103"/>
      <c r="GTY5" s="103"/>
      <c r="GTZ5" s="103"/>
      <c r="GUA5" s="103"/>
      <c r="GUB5" s="103"/>
      <c r="GUC5" s="103"/>
      <c r="GUD5" s="103"/>
      <c r="GUE5" s="103"/>
      <c r="GUF5" s="103"/>
      <c r="GUG5" s="103"/>
      <c r="GUH5" s="103"/>
      <c r="GUI5" s="103"/>
      <c r="GUJ5" s="103"/>
      <c r="GUK5" s="103"/>
      <c r="GUL5" s="103"/>
      <c r="GUM5" s="103"/>
      <c r="GUN5" s="103"/>
      <c r="GUO5" s="103"/>
      <c r="GUP5" s="103"/>
      <c r="GUQ5" s="103"/>
      <c r="GUR5" s="103"/>
      <c r="GUS5" s="103"/>
      <c r="GUT5" s="103"/>
      <c r="GUU5" s="103"/>
      <c r="GUV5" s="103"/>
      <c r="GUW5" s="103"/>
      <c r="GUX5" s="103"/>
      <c r="GUY5" s="103"/>
      <c r="GUZ5" s="103"/>
      <c r="GVA5" s="103"/>
      <c r="GVB5" s="103"/>
      <c r="GVC5" s="103"/>
      <c r="GVD5" s="103"/>
      <c r="GVE5" s="103"/>
      <c r="GVF5" s="103"/>
      <c r="GVG5" s="103"/>
      <c r="GVH5" s="103"/>
      <c r="GVI5" s="103"/>
      <c r="GVJ5" s="103"/>
      <c r="GVK5" s="103"/>
      <c r="GVL5" s="103"/>
      <c r="GVM5" s="103"/>
      <c r="GVN5" s="103"/>
      <c r="GVO5" s="103"/>
      <c r="GVP5" s="103"/>
      <c r="GVQ5" s="103"/>
      <c r="GVR5" s="103"/>
      <c r="GVS5" s="103"/>
      <c r="GVT5" s="103"/>
      <c r="GVU5" s="103"/>
      <c r="GVV5" s="103"/>
      <c r="GVW5" s="103"/>
      <c r="GVX5" s="103"/>
      <c r="GVY5" s="103"/>
      <c r="GVZ5" s="103"/>
      <c r="GWA5" s="103"/>
      <c r="GWB5" s="103"/>
      <c r="GWC5" s="103"/>
      <c r="GWD5" s="103"/>
      <c r="GWE5" s="103"/>
      <c r="GWF5" s="103"/>
      <c r="GWG5" s="103"/>
      <c r="GWH5" s="103"/>
      <c r="GWI5" s="103"/>
      <c r="GWJ5" s="103"/>
      <c r="GWK5" s="103"/>
      <c r="GWL5" s="103"/>
      <c r="GWM5" s="103"/>
      <c r="GWN5" s="103"/>
      <c r="GWO5" s="103"/>
      <c r="GWP5" s="103"/>
      <c r="GWQ5" s="103"/>
      <c r="GWR5" s="103"/>
      <c r="GWS5" s="103"/>
      <c r="GWT5" s="103"/>
      <c r="GWU5" s="103"/>
      <c r="GWV5" s="103"/>
      <c r="GWW5" s="103"/>
      <c r="GWX5" s="103"/>
      <c r="GWY5" s="103"/>
      <c r="GWZ5" s="103"/>
      <c r="GXA5" s="103"/>
      <c r="GXB5" s="103"/>
      <c r="GXC5" s="103"/>
      <c r="GXD5" s="103"/>
      <c r="GXE5" s="103"/>
      <c r="GXF5" s="103"/>
      <c r="GXG5" s="103"/>
      <c r="GXH5" s="103"/>
      <c r="GXI5" s="103"/>
      <c r="GXJ5" s="103"/>
      <c r="GXK5" s="103"/>
      <c r="GXL5" s="103"/>
      <c r="GXM5" s="103"/>
      <c r="GXN5" s="103"/>
      <c r="GXO5" s="103"/>
      <c r="GXP5" s="103"/>
      <c r="GXQ5" s="103"/>
      <c r="GXR5" s="103"/>
      <c r="GXS5" s="103"/>
      <c r="GXT5" s="103"/>
      <c r="GXU5" s="103"/>
      <c r="GXV5" s="103"/>
      <c r="GXW5" s="103"/>
      <c r="GXX5" s="103"/>
      <c r="GXY5" s="103"/>
      <c r="GXZ5" s="103"/>
      <c r="GYA5" s="103"/>
      <c r="GYB5" s="103"/>
      <c r="GYC5" s="103"/>
      <c r="GYD5" s="103"/>
      <c r="GYE5" s="103"/>
      <c r="GYF5" s="103"/>
      <c r="GYG5" s="103"/>
      <c r="GYH5" s="103"/>
      <c r="GYI5" s="103"/>
      <c r="GYJ5" s="103"/>
      <c r="GYK5" s="103"/>
      <c r="GYL5" s="103"/>
      <c r="GYM5" s="103"/>
      <c r="GYN5" s="103"/>
      <c r="GYO5" s="103"/>
      <c r="GYP5" s="103"/>
      <c r="GYQ5" s="103"/>
      <c r="GYR5" s="103"/>
      <c r="GYS5" s="103"/>
      <c r="GYT5" s="103"/>
      <c r="GYU5" s="103"/>
      <c r="GYV5" s="103"/>
      <c r="GYW5" s="103"/>
      <c r="GYX5" s="103"/>
      <c r="GYY5" s="103"/>
      <c r="GYZ5" s="103"/>
      <c r="GZA5" s="103"/>
      <c r="GZB5" s="103"/>
      <c r="GZC5" s="103"/>
      <c r="GZD5" s="103"/>
      <c r="GZE5" s="103"/>
      <c r="GZF5" s="103"/>
      <c r="GZG5" s="103"/>
      <c r="GZH5" s="103"/>
      <c r="GZI5" s="103"/>
      <c r="GZJ5" s="103"/>
      <c r="GZK5" s="103"/>
      <c r="GZL5" s="103"/>
      <c r="GZM5" s="103"/>
      <c r="GZN5" s="103"/>
      <c r="GZO5" s="103"/>
      <c r="GZP5" s="103"/>
      <c r="GZQ5" s="103"/>
      <c r="GZR5" s="103"/>
      <c r="GZS5" s="103"/>
      <c r="GZT5" s="103"/>
      <c r="GZU5" s="103"/>
      <c r="GZV5" s="103"/>
      <c r="GZW5" s="103"/>
      <c r="GZX5" s="103"/>
      <c r="GZY5" s="103"/>
      <c r="GZZ5" s="103"/>
      <c r="HAA5" s="103"/>
      <c r="HAB5" s="103"/>
      <c r="HAC5" s="103"/>
      <c r="HAD5" s="103"/>
      <c r="HAE5" s="103"/>
      <c r="HAF5" s="103"/>
      <c r="HAG5" s="103"/>
      <c r="HAH5" s="103"/>
      <c r="HAI5" s="103"/>
      <c r="HAJ5" s="103"/>
      <c r="HAK5" s="103"/>
      <c r="HAL5" s="103"/>
      <c r="HAM5" s="103"/>
      <c r="HAN5" s="103"/>
      <c r="HAO5" s="103"/>
      <c r="HAP5" s="103"/>
      <c r="HAQ5" s="103"/>
      <c r="HAR5" s="103"/>
      <c r="HAS5" s="103"/>
      <c r="HAT5" s="103"/>
      <c r="HAU5" s="103"/>
      <c r="HAV5" s="103"/>
      <c r="HAW5" s="103"/>
      <c r="HAX5" s="103"/>
      <c r="HAY5" s="103"/>
      <c r="HAZ5" s="103"/>
      <c r="HBA5" s="103"/>
      <c r="HBB5" s="103"/>
      <c r="HBC5" s="103"/>
      <c r="HBD5" s="103"/>
      <c r="HBE5" s="103"/>
      <c r="HBF5" s="103"/>
      <c r="HBG5" s="103"/>
      <c r="HBH5" s="103"/>
      <c r="HBI5" s="103"/>
      <c r="HBJ5" s="103"/>
      <c r="HBK5" s="103"/>
      <c r="HBL5" s="103"/>
      <c r="HBM5" s="103"/>
      <c r="HBN5" s="103"/>
      <c r="HBO5" s="103"/>
      <c r="HBP5" s="103"/>
      <c r="HBQ5" s="103"/>
      <c r="HBR5" s="103"/>
      <c r="HBS5" s="103"/>
      <c r="HBT5" s="103"/>
      <c r="HBU5" s="103"/>
      <c r="HBV5" s="103"/>
      <c r="HBW5" s="103"/>
      <c r="HBX5" s="103"/>
      <c r="HBY5" s="103"/>
      <c r="HBZ5" s="103"/>
      <c r="HCA5" s="103"/>
      <c r="HCB5" s="103"/>
      <c r="HCC5" s="103"/>
      <c r="HCD5" s="103"/>
      <c r="HCE5" s="103"/>
      <c r="HCF5" s="103"/>
      <c r="HCG5" s="103"/>
      <c r="HCH5" s="103"/>
      <c r="HCI5" s="103"/>
      <c r="HCJ5" s="103"/>
      <c r="HCK5" s="103"/>
      <c r="HCL5" s="103"/>
      <c r="HCM5" s="103"/>
      <c r="HCN5" s="103"/>
      <c r="HCO5" s="103"/>
      <c r="HCP5" s="103"/>
      <c r="HCQ5" s="103"/>
      <c r="HCR5" s="103"/>
      <c r="HCS5" s="103"/>
      <c r="HCT5" s="103"/>
      <c r="HCU5" s="103"/>
      <c r="HCV5" s="103"/>
      <c r="HCW5" s="103"/>
      <c r="HCX5" s="103"/>
      <c r="HCY5" s="103"/>
      <c r="HCZ5" s="103"/>
      <c r="HDA5" s="103"/>
      <c r="HDB5" s="103"/>
      <c r="HDC5" s="103"/>
      <c r="HDD5" s="103"/>
      <c r="HDE5" s="103"/>
      <c r="HDF5" s="103"/>
      <c r="HDG5" s="103"/>
      <c r="HDH5" s="103"/>
      <c r="HDI5" s="103"/>
      <c r="HDJ5" s="103"/>
      <c r="HDK5" s="103"/>
      <c r="HDL5" s="103"/>
      <c r="HDM5" s="103"/>
      <c r="HDN5" s="103"/>
      <c r="HDO5" s="103"/>
      <c r="HDP5" s="103"/>
      <c r="HDQ5" s="103"/>
      <c r="HDR5" s="103"/>
      <c r="HDS5" s="103"/>
      <c r="HDT5" s="103"/>
      <c r="HDU5" s="103"/>
      <c r="HDV5" s="103"/>
      <c r="HDW5" s="103"/>
      <c r="HDX5" s="103"/>
      <c r="HDY5" s="103"/>
      <c r="HDZ5" s="103"/>
      <c r="HEA5" s="103"/>
      <c r="HEB5" s="103"/>
      <c r="HEC5" s="103"/>
      <c r="HED5" s="103"/>
      <c r="HEE5" s="103"/>
      <c r="HEF5" s="103"/>
      <c r="HEG5" s="103"/>
      <c r="HEH5" s="103"/>
      <c r="HEI5" s="103"/>
      <c r="HEJ5" s="103"/>
      <c r="HEK5" s="103"/>
      <c r="HEL5" s="103"/>
      <c r="HEM5" s="103"/>
      <c r="HEN5" s="103"/>
      <c r="HEO5" s="103"/>
      <c r="HEP5" s="103"/>
      <c r="HEQ5" s="103"/>
      <c r="HER5" s="103"/>
      <c r="HES5" s="103"/>
      <c r="HET5" s="103"/>
      <c r="HEU5" s="103"/>
      <c r="HEV5" s="103"/>
      <c r="HEW5" s="103"/>
      <c r="HEX5" s="103"/>
      <c r="HEY5" s="103"/>
      <c r="HEZ5" s="103"/>
      <c r="HFA5" s="103"/>
      <c r="HFB5" s="103"/>
      <c r="HFC5" s="103"/>
      <c r="HFD5" s="103"/>
      <c r="HFE5" s="103"/>
      <c r="HFF5" s="103"/>
      <c r="HFG5" s="103"/>
      <c r="HFH5" s="103"/>
      <c r="HFI5" s="103"/>
      <c r="HFJ5" s="103"/>
      <c r="HFK5" s="103"/>
      <c r="HFL5" s="103"/>
      <c r="HFM5" s="103"/>
      <c r="HFN5" s="103"/>
      <c r="HFO5" s="103"/>
      <c r="HFP5" s="103"/>
      <c r="HFQ5" s="103"/>
      <c r="HFR5" s="103"/>
      <c r="HFS5" s="103"/>
      <c r="HFT5" s="103"/>
      <c r="HFU5" s="103"/>
      <c r="HFV5" s="103"/>
      <c r="HFW5" s="103"/>
      <c r="HFX5" s="103"/>
      <c r="HFY5" s="103"/>
      <c r="HFZ5" s="103"/>
      <c r="HGA5" s="103"/>
      <c r="HGB5" s="103"/>
      <c r="HGC5" s="103"/>
      <c r="HGD5" s="103"/>
      <c r="HGE5" s="103"/>
      <c r="HGF5" s="103"/>
      <c r="HGG5" s="103"/>
      <c r="HGH5" s="103"/>
      <c r="HGI5" s="103"/>
      <c r="HGJ5" s="103"/>
      <c r="HGK5" s="103"/>
      <c r="HGL5" s="103"/>
      <c r="HGM5" s="103"/>
      <c r="HGN5" s="103"/>
      <c r="HGO5" s="103"/>
      <c r="HGP5" s="103"/>
      <c r="HGQ5" s="103"/>
      <c r="HGR5" s="103"/>
      <c r="HGS5" s="103"/>
      <c r="HGT5" s="103"/>
      <c r="HGU5" s="103"/>
      <c r="HGV5" s="103"/>
      <c r="HGW5" s="103"/>
      <c r="HGX5" s="103"/>
      <c r="HGY5" s="103"/>
      <c r="HGZ5" s="103"/>
      <c r="HHA5" s="103"/>
      <c r="HHB5" s="103"/>
      <c r="HHC5" s="103"/>
      <c r="HHD5" s="103"/>
      <c r="HHE5" s="103"/>
      <c r="HHF5" s="103"/>
      <c r="HHG5" s="103"/>
      <c r="HHH5" s="103"/>
      <c r="HHI5" s="103"/>
      <c r="HHJ5" s="103"/>
      <c r="HHK5" s="103"/>
      <c r="HHL5" s="103"/>
      <c r="HHM5" s="103"/>
      <c r="HHN5" s="103"/>
      <c r="HHO5" s="103"/>
      <c r="HHP5" s="103"/>
      <c r="HHQ5" s="103"/>
      <c r="HHR5" s="103"/>
      <c r="HHS5" s="103"/>
      <c r="HHT5" s="103"/>
      <c r="HHU5" s="103"/>
      <c r="HHV5" s="103"/>
      <c r="HHW5" s="103"/>
      <c r="HHX5" s="103"/>
      <c r="HHY5" s="103"/>
      <c r="HHZ5" s="103"/>
      <c r="HIA5" s="103"/>
      <c r="HIB5" s="103"/>
      <c r="HIC5" s="103"/>
      <c r="HID5" s="103"/>
      <c r="HIE5" s="103"/>
      <c r="HIF5" s="103"/>
      <c r="HIG5" s="103"/>
      <c r="HIH5" s="103"/>
      <c r="HII5" s="103"/>
      <c r="HIJ5" s="103"/>
      <c r="HIK5" s="103"/>
      <c r="HIL5" s="103"/>
      <c r="HIM5" s="103"/>
      <c r="HIN5" s="103"/>
      <c r="HIO5" s="103"/>
      <c r="HIP5" s="103"/>
      <c r="HIQ5" s="103"/>
      <c r="HIR5" s="103"/>
      <c r="HIS5" s="103"/>
      <c r="HIT5" s="103"/>
      <c r="HIU5" s="103"/>
      <c r="HIV5" s="103"/>
      <c r="HIW5" s="103"/>
      <c r="HIX5" s="103"/>
      <c r="HIY5" s="103"/>
      <c r="HIZ5" s="103"/>
      <c r="HJA5" s="103"/>
      <c r="HJB5" s="103"/>
      <c r="HJC5" s="103"/>
      <c r="HJD5" s="103"/>
      <c r="HJE5" s="103"/>
      <c r="HJF5" s="103"/>
      <c r="HJG5" s="103"/>
      <c r="HJH5" s="103"/>
      <c r="HJI5" s="103"/>
      <c r="HJJ5" s="103"/>
      <c r="HJK5" s="103"/>
      <c r="HJL5" s="103"/>
      <c r="HJM5" s="103"/>
      <c r="HJN5" s="103"/>
      <c r="HJO5" s="103"/>
      <c r="HJP5" s="103"/>
      <c r="HJQ5" s="103"/>
      <c r="HJR5" s="103"/>
      <c r="HJS5" s="103"/>
      <c r="HJT5" s="103"/>
      <c r="HJU5" s="103"/>
      <c r="HJV5" s="103"/>
      <c r="HJW5" s="103"/>
      <c r="HJX5" s="103"/>
      <c r="HJY5" s="103"/>
      <c r="HJZ5" s="103"/>
      <c r="HKA5" s="103"/>
      <c r="HKB5" s="103"/>
      <c r="HKC5" s="103"/>
      <c r="HKD5" s="103"/>
      <c r="HKE5" s="103"/>
      <c r="HKF5" s="103"/>
      <c r="HKG5" s="103"/>
      <c r="HKH5" s="103"/>
      <c r="HKI5" s="103"/>
      <c r="HKJ5" s="103"/>
      <c r="HKK5" s="103"/>
      <c r="HKL5" s="103"/>
      <c r="HKM5" s="103"/>
      <c r="HKN5" s="103"/>
      <c r="HKO5" s="103"/>
      <c r="HKP5" s="103"/>
      <c r="HKQ5" s="103"/>
      <c r="HKR5" s="103"/>
      <c r="HKS5" s="103"/>
      <c r="HKT5" s="103"/>
      <c r="HKU5" s="103"/>
      <c r="HKV5" s="103"/>
      <c r="HKW5" s="103"/>
      <c r="HKX5" s="103"/>
      <c r="HKY5" s="103"/>
      <c r="HKZ5" s="103"/>
      <c r="HLA5" s="103"/>
      <c r="HLB5" s="103"/>
      <c r="HLC5" s="103"/>
      <c r="HLD5" s="103"/>
      <c r="HLE5" s="103"/>
      <c r="HLF5" s="103"/>
      <c r="HLG5" s="103"/>
      <c r="HLH5" s="103"/>
      <c r="HLI5" s="103"/>
      <c r="HLJ5" s="103"/>
      <c r="HLK5" s="103"/>
      <c r="HLL5" s="103"/>
      <c r="HLM5" s="103"/>
      <c r="HLN5" s="103"/>
      <c r="HLO5" s="103"/>
      <c r="HLP5" s="103"/>
      <c r="HLQ5" s="103"/>
      <c r="HLR5" s="103"/>
      <c r="HLS5" s="103"/>
      <c r="HLT5" s="103"/>
      <c r="HLU5" s="103"/>
      <c r="HLV5" s="103"/>
      <c r="HLW5" s="103"/>
      <c r="HLX5" s="103"/>
      <c r="HLY5" s="103"/>
      <c r="HLZ5" s="103"/>
      <c r="HMA5" s="103"/>
      <c r="HMB5" s="103"/>
      <c r="HMC5" s="103"/>
      <c r="HMD5" s="103"/>
      <c r="HME5" s="103"/>
      <c r="HMF5" s="103"/>
      <c r="HMG5" s="103"/>
      <c r="HMH5" s="103"/>
      <c r="HMI5" s="103"/>
      <c r="HMJ5" s="103"/>
      <c r="HMK5" s="103"/>
      <c r="HML5" s="103"/>
      <c r="HMM5" s="103"/>
      <c r="HMN5" s="103"/>
      <c r="HMO5" s="103"/>
      <c r="HMP5" s="103"/>
      <c r="HMQ5" s="103"/>
      <c r="HMR5" s="103"/>
      <c r="HMS5" s="103"/>
      <c r="HMT5" s="103"/>
      <c r="HMU5" s="103"/>
      <c r="HMV5" s="103"/>
      <c r="HMW5" s="103"/>
      <c r="HMX5" s="103"/>
      <c r="HMY5" s="103"/>
      <c r="HMZ5" s="103"/>
      <c r="HNA5" s="103"/>
      <c r="HNB5" s="103"/>
      <c r="HNC5" s="103"/>
      <c r="HND5" s="103"/>
      <c r="HNE5" s="103"/>
      <c r="HNF5" s="103"/>
      <c r="HNG5" s="103"/>
      <c r="HNH5" s="103"/>
      <c r="HNI5" s="103"/>
      <c r="HNJ5" s="103"/>
      <c r="HNK5" s="103"/>
      <c r="HNL5" s="103"/>
      <c r="HNM5" s="103"/>
      <c r="HNN5" s="103"/>
      <c r="HNO5" s="103"/>
      <c r="HNP5" s="103"/>
      <c r="HNQ5" s="103"/>
      <c r="HNR5" s="103"/>
      <c r="HNS5" s="103"/>
      <c r="HNT5" s="103"/>
      <c r="HNU5" s="103"/>
      <c r="HNV5" s="103"/>
      <c r="HNW5" s="103"/>
      <c r="HNX5" s="103"/>
      <c r="HNY5" s="103"/>
      <c r="HNZ5" s="103"/>
      <c r="HOA5" s="103"/>
      <c r="HOB5" s="103"/>
      <c r="HOC5" s="103"/>
      <c r="HOD5" s="103"/>
      <c r="HOE5" s="103"/>
      <c r="HOF5" s="103"/>
      <c r="HOG5" s="103"/>
      <c r="HOH5" s="103"/>
      <c r="HOI5" s="103"/>
      <c r="HOJ5" s="103"/>
      <c r="HOK5" s="103"/>
      <c r="HOL5" s="103"/>
      <c r="HOM5" s="103"/>
      <c r="HON5" s="103"/>
      <c r="HOO5" s="103"/>
      <c r="HOP5" s="103"/>
      <c r="HOQ5" s="103"/>
      <c r="HOR5" s="103"/>
      <c r="HOS5" s="103"/>
      <c r="HOT5" s="103"/>
      <c r="HOU5" s="103"/>
      <c r="HOV5" s="103"/>
      <c r="HOW5" s="103"/>
      <c r="HOX5" s="103"/>
      <c r="HOY5" s="103"/>
      <c r="HOZ5" s="103"/>
      <c r="HPA5" s="103"/>
      <c r="HPB5" s="103"/>
      <c r="HPC5" s="103"/>
      <c r="HPD5" s="103"/>
      <c r="HPE5" s="103"/>
      <c r="HPF5" s="103"/>
      <c r="HPG5" s="103"/>
      <c r="HPH5" s="103"/>
      <c r="HPI5" s="103"/>
      <c r="HPJ5" s="103"/>
      <c r="HPK5" s="103"/>
      <c r="HPL5" s="103"/>
      <c r="HPM5" s="103"/>
      <c r="HPN5" s="103"/>
      <c r="HPO5" s="103"/>
      <c r="HPP5" s="103"/>
      <c r="HPQ5" s="103"/>
      <c r="HPR5" s="103"/>
      <c r="HPS5" s="103"/>
      <c r="HPT5" s="103"/>
      <c r="HPU5" s="103"/>
      <c r="HPV5" s="103"/>
      <c r="HPW5" s="103"/>
      <c r="HPX5" s="103"/>
      <c r="HPY5" s="103"/>
      <c r="HPZ5" s="103"/>
      <c r="HQA5" s="103"/>
      <c r="HQB5" s="103"/>
      <c r="HQC5" s="103"/>
      <c r="HQD5" s="103"/>
      <c r="HQE5" s="103"/>
      <c r="HQF5" s="103"/>
      <c r="HQG5" s="103"/>
      <c r="HQH5" s="103"/>
      <c r="HQI5" s="103"/>
      <c r="HQJ5" s="103"/>
      <c r="HQK5" s="103"/>
      <c r="HQL5" s="103"/>
      <c r="HQM5" s="103"/>
      <c r="HQN5" s="103"/>
      <c r="HQO5" s="103"/>
      <c r="HQP5" s="103"/>
      <c r="HQQ5" s="103"/>
      <c r="HQR5" s="103"/>
      <c r="HQS5" s="103"/>
      <c r="HQT5" s="103"/>
      <c r="HQU5" s="103"/>
      <c r="HQV5" s="103"/>
      <c r="HQW5" s="103"/>
      <c r="HQX5" s="103"/>
      <c r="HQY5" s="103"/>
      <c r="HQZ5" s="103"/>
      <c r="HRA5" s="103"/>
      <c r="HRB5" s="103"/>
      <c r="HRC5" s="103"/>
      <c r="HRD5" s="103"/>
      <c r="HRE5" s="103"/>
      <c r="HRF5" s="103"/>
      <c r="HRG5" s="103"/>
      <c r="HRH5" s="103"/>
      <c r="HRI5" s="103"/>
      <c r="HRJ5" s="103"/>
      <c r="HRK5" s="103"/>
      <c r="HRL5" s="103"/>
      <c r="HRM5" s="103"/>
      <c r="HRN5" s="103"/>
      <c r="HRO5" s="103"/>
      <c r="HRP5" s="103"/>
      <c r="HRQ5" s="103"/>
      <c r="HRR5" s="103"/>
      <c r="HRS5" s="103"/>
      <c r="HRT5" s="103"/>
      <c r="HRU5" s="103"/>
      <c r="HRV5" s="103"/>
      <c r="HRW5" s="103"/>
      <c r="HRX5" s="103"/>
      <c r="HRY5" s="103"/>
      <c r="HRZ5" s="103"/>
      <c r="HSA5" s="103"/>
      <c r="HSB5" s="103"/>
      <c r="HSC5" s="103"/>
      <c r="HSD5" s="103"/>
      <c r="HSE5" s="103"/>
      <c r="HSF5" s="103"/>
      <c r="HSG5" s="103"/>
      <c r="HSH5" s="103"/>
      <c r="HSI5" s="103"/>
      <c r="HSJ5" s="103"/>
      <c r="HSK5" s="103"/>
      <c r="HSL5" s="103"/>
      <c r="HSM5" s="103"/>
      <c r="HSN5" s="103"/>
      <c r="HSO5" s="103"/>
      <c r="HSP5" s="103"/>
      <c r="HSQ5" s="103"/>
      <c r="HSR5" s="103"/>
      <c r="HSS5" s="103"/>
      <c r="HST5" s="103"/>
      <c r="HSU5" s="103"/>
      <c r="HSV5" s="103"/>
      <c r="HSW5" s="103"/>
      <c r="HSX5" s="103"/>
      <c r="HSY5" s="103"/>
      <c r="HSZ5" s="103"/>
      <c r="HTA5" s="103"/>
      <c r="HTB5" s="103"/>
      <c r="HTC5" s="103"/>
      <c r="HTD5" s="103"/>
      <c r="HTE5" s="103"/>
      <c r="HTF5" s="103"/>
      <c r="HTG5" s="103"/>
      <c r="HTH5" s="103"/>
      <c r="HTI5" s="103"/>
      <c r="HTJ5" s="103"/>
      <c r="HTK5" s="103"/>
      <c r="HTL5" s="103"/>
      <c r="HTM5" s="103"/>
      <c r="HTN5" s="103"/>
      <c r="HTO5" s="103"/>
      <c r="HTP5" s="103"/>
      <c r="HTQ5" s="103"/>
      <c r="HTR5" s="103"/>
      <c r="HTS5" s="103"/>
      <c r="HTT5" s="103"/>
      <c r="HTU5" s="103"/>
      <c r="HTV5" s="103"/>
      <c r="HTW5" s="103"/>
      <c r="HTX5" s="103"/>
      <c r="HTY5" s="103"/>
      <c r="HTZ5" s="103"/>
      <c r="HUA5" s="103"/>
      <c r="HUB5" s="103"/>
      <c r="HUC5" s="103"/>
      <c r="HUD5" s="103"/>
      <c r="HUE5" s="103"/>
      <c r="HUF5" s="103"/>
      <c r="HUG5" s="103"/>
      <c r="HUH5" s="103"/>
      <c r="HUI5" s="103"/>
      <c r="HUJ5" s="103"/>
      <c r="HUK5" s="103"/>
      <c r="HUL5" s="103"/>
      <c r="HUM5" s="103"/>
      <c r="HUN5" s="103"/>
      <c r="HUO5" s="103"/>
      <c r="HUP5" s="103"/>
      <c r="HUQ5" s="103"/>
      <c r="HUR5" s="103"/>
      <c r="HUS5" s="103"/>
      <c r="HUT5" s="103"/>
      <c r="HUU5" s="103"/>
      <c r="HUV5" s="103"/>
      <c r="HUW5" s="103"/>
      <c r="HUX5" s="103"/>
      <c r="HUY5" s="103"/>
      <c r="HUZ5" s="103"/>
      <c r="HVA5" s="103"/>
      <c r="HVB5" s="103"/>
      <c r="HVC5" s="103"/>
      <c r="HVD5" s="103"/>
      <c r="HVE5" s="103"/>
      <c r="HVF5" s="103"/>
      <c r="HVG5" s="103"/>
      <c r="HVH5" s="103"/>
      <c r="HVI5" s="103"/>
      <c r="HVJ5" s="103"/>
      <c r="HVK5" s="103"/>
      <c r="HVL5" s="103"/>
      <c r="HVM5" s="103"/>
      <c r="HVN5" s="103"/>
      <c r="HVO5" s="103"/>
      <c r="HVP5" s="103"/>
      <c r="HVQ5" s="103"/>
      <c r="HVR5" s="103"/>
      <c r="HVS5" s="103"/>
      <c r="HVT5" s="103"/>
      <c r="HVU5" s="103"/>
      <c r="HVV5" s="103"/>
      <c r="HVW5" s="103"/>
      <c r="HVX5" s="103"/>
      <c r="HVY5" s="103"/>
      <c r="HVZ5" s="103"/>
      <c r="HWA5" s="103"/>
      <c r="HWB5" s="103"/>
      <c r="HWC5" s="103"/>
      <c r="HWD5" s="103"/>
      <c r="HWE5" s="103"/>
      <c r="HWF5" s="103"/>
      <c r="HWG5" s="103"/>
      <c r="HWH5" s="103"/>
      <c r="HWI5" s="103"/>
      <c r="HWJ5" s="103"/>
      <c r="HWK5" s="103"/>
      <c r="HWL5" s="103"/>
      <c r="HWM5" s="103"/>
      <c r="HWN5" s="103"/>
      <c r="HWO5" s="103"/>
      <c r="HWP5" s="103"/>
      <c r="HWQ5" s="103"/>
      <c r="HWR5" s="103"/>
      <c r="HWS5" s="103"/>
      <c r="HWT5" s="103"/>
      <c r="HWU5" s="103"/>
      <c r="HWV5" s="103"/>
      <c r="HWW5" s="103"/>
      <c r="HWX5" s="103"/>
      <c r="HWY5" s="103"/>
      <c r="HWZ5" s="103"/>
      <c r="HXA5" s="103"/>
      <c r="HXB5" s="103"/>
      <c r="HXC5" s="103"/>
      <c r="HXD5" s="103"/>
      <c r="HXE5" s="103"/>
      <c r="HXF5" s="103"/>
      <c r="HXG5" s="103"/>
      <c r="HXH5" s="103"/>
      <c r="HXI5" s="103"/>
      <c r="HXJ5" s="103"/>
      <c r="HXK5" s="103"/>
      <c r="HXL5" s="103"/>
      <c r="HXM5" s="103"/>
      <c r="HXN5" s="103"/>
      <c r="HXO5" s="103"/>
      <c r="HXP5" s="103"/>
      <c r="HXQ5" s="103"/>
      <c r="HXR5" s="103"/>
      <c r="HXS5" s="103"/>
      <c r="HXT5" s="103"/>
      <c r="HXU5" s="103"/>
      <c r="HXV5" s="103"/>
      <c r="HXW5" s="103"/>
      <c r="HXX5" s="103"/>
      <c r="HXY5" s="103"/>
      <c r="HXZ5" s="103"/>
      <c r="HYA5" s="103"/>
      <c r="HYB5" s="103"/>
      <c r="HYC5" s="103"/>
      <c r="HYD5" s="103"/>
      <c r="HYE5" s="103"/>
      <c r="HYF5" s="103"/>
      <c r="HYG5" s="103"/>
      <c r="HYH5" s="103"/>
      <c r="HYI5" s="103"/>
      <c r="HYJ5" s="103"/>
      <c r="HYK5" s="103"/>
      <c r="HYL5" s="103"/>
      <c r="HYM5" s="103"/>
      <c r="HYN5" s="103"/>
      <c r="HYO5" s="103"/>
      <c r="HYP5" s="103"/>
      <c r="HYQ5" s="103"/>
      <c r="HYR5" s="103"/>
      <c r="HYS5" s="103"/>
      <c r="HYT5" s="103"/>
      <c r="HYU5" s="103"/>
      <c r="HYV5" s="103"/>
      <c r="HYW5" s="103"/>
      <c r="HYX5" s="103"/>
      <c r="HYY5" s="103"/>
      <c r="HYZ5" s="103"/>
      <c r="HZA5" s="103"/>
      <c r="HZB5" s="103"/>
      <c r="HZC5" s="103"/>
      <c r="HZD5" s="103"/>
      <c r="HZE5" s="103"/>
      <c r="HZF5" s="103"/>
      <c r="HZG5" s="103"/>
      <c r="HZH5" s="103"/>
      <c r="HZI5" s="103"/>
      <c r="HZJ5" s="103"/>
      <c r="HZK5" s="103"/>
      <c r="HZL5" s="103"/>
      <c r="HZM5" s="103"/>
      <c r="HZN5" s="103"/>
      <c r="HZO5" s="103"/>
      <c r="HZP5" s="103"/>
      <c r="HZQ5" s="103"/>
      <c r="HZR5" s="103"/>
      <c r="HZS5" s="103"/>
      <c r="HZT5" s="103"/>
      <c r="HZU5" s="103"/>
      <c r="HZV5" s="103"/>
      <c r="HZW5" s="103"/>
      <c r="HZX5" s="103"/>
      <c r="HZY5" s="103"/>
      <c r="HZZ5" s="103"/>
      <c r="IAA5" s="103"/>
      <c r="IAB5" s="103"/>
      <c r="IAC5" s="103"/>
      <c r="IAD5" s="103"/>
      <c r="IAE5" s="103"/>
      <c r="IAF5" s="103"/>
      <c r="IAG5" s="103"/>
      <c r="IAH5" s="103"/>
      <c r="IAI5" s="103"/>
      <c r="IAJ5" s="103"/>
      <c r="IAK5" s="103"/>
      <c r="IAL5" s="103"/>
      <c r="IAM5" s="103"/>
      <c r="IAN5" s="103"/>
      <c r="IAO5" s="103"/>
      <c r="IAP5" s="103"/>
      <c r="IAQ5" s="103"/>
      <c r="IAR5" s="103"/>
      <c r="IAS5" s="103"/>
      <c r="IAT5" s="103"/>
      <c r="IAU5" s="103"/>
      <c r="IAV5" s="103"/>
      <c r="IAW5" s="103"/>
      <c r="IAX5" s="103"/>
      <c r="IAY5" s="103"/>
      <c r="IAZ5" s="103"/>
      <c r="IBA5" s="103"/>
      <c r="IBB5" s="103"/>
      <c r="IBC5" s="103"/>
      <c r="IBD5" s="103"/>
      <c r="IBE5" s="103"/>
      <c r="IBF5" s="103"/>
      <c r="IBG5" s="103"/>
      <c r="IBH5" s="103"/>
      <c r="IBI5" s="103"/>
      <c r="IBJ5" s="103"/>
      <c r="IBK5" s="103"/>
      <c r="IBL5" s="103"/>
      <c r="IBM5" s="103"/>
      <c r="IBN5" s="103"/>
      <c r="IBO5" s="103"/>
      <c r="IBP5" s="103"/>
      <c r="IBQ5" s="103"/>
      <c r="IBR5" s="103"/>
      <c r="IBS5" s="103"/>
      <c r="IBT5" s="103"/>
      <c r="IBU5" s="103"/>
      <c r="IBV5" s="103"/>
      <c r="IBW5" s="103"/>
      <c r="IBX5" s="103"/>
      <c r="IBY5" s="103"/>
      <c r="IBZ5" s="103"/>
      <c r="ICA5" s="103"/>
      <c r="ICB5" s="103"/>
      <c r="ICC5" s="103"/>
      <c r="ICD5" s="103"/>
      <c r="ICE5" s="103"/>
      <c r="ICF5" s="103"/>
      <c r="ICG5" s="103"/>
      <c r="ICH5" s="103"/>
      <c r="ICI5" s="103"/>
      <c r="ICJ5" s="103"/>
      <c r="ICK5" s="103"/>
      <c r="ICL5" s="103"/>
      <c r="ICM5" s="103"/>
      <c r="ICN5" s="103"/>
      <c r="ICO5" s="103"/>
      <c r="ICP5" s="103"/>
      <c r="ICQ5" s="103"/>
      <c r="ICR5" s="103"/>
      <c r="ICS5" s="103"/>
      <c r="ICT5" s="103"/>
      <c r="ICU5" s="103"/>
      <c r="ICV5" s="103"/>
      <c r="ICW5" s="103"/>
      <c r="ICX5" s="103"/>
      <c r="ICY5" s="103"/>
      <c r="ICZ5" s="103"/>
      <c r="IDA5" s="103"/>
      <c r="IDB5" s="103"/>
      <c r="IDC5" s="103"/>
      <c r="IDD5" s="103"/>
      <c r="IDE5" s="103"/>
      <c r="IDF5" s="103"/>
      <c r="IDG5" s="103"/>
      <c r="IDH5" s="103"/>
      <c r="IDI5" s="103"/>
      <c r="IDJ5" s="103"/>
      <c r="IDK5" s="103"/>
      <c r="IDL5" s="103"/>
      <c r="IDM5" s="103"/>
      <c r="IDN5" s="103"/>
      <c r="IDO5" s="103"/>
      <c r="IDP5" s="103"/>
      <c r="IDQ5" s="103"/>
      <c r="IDR5" s="103"/>
      <c r="IDS5" s="103"/>
      <c r="IDT5" s="103"/>
      <c r="IDU5" s="103"/>
      <c r="IDV5" s="103"/>
      <c r="IDW5" s="103"/>
      <c r="IDX5" s="103"/>
      <c r="IDY5" s="103"/>
      <c r="IDZ5" s="103"/>
      <c r="IEA5" s="103"/>
      <c r="IEB5" s="103"/>
      <c r="IEC5" s="103"/>
      <c r="IED5" s="103"/>
      <c r="IEE5" s="103"/>
      <c r="IEF5" s="103"/>
      <c r="IEG5" s="103"/>
      <c r="IEH5" s="103"/>
      <c r="IEI5" s="103"/>
      <c r="IEJ5" s="103"/>
      <c r="IEK5" s="103"/>
      <c r="IEL5" s="103"/>
      <c r="IEM5" s="103"/>
      <c r="IEN5" s="103"/>
      <c r="IEO5" s="103"/>
      <c r="IEP5" s="103"/>
      <c r="IEQ5" s="103"/>
      <c r="IER5" s="103"/>
      <c r="IES5" s="103"/>
      <c r="IET5" s="103"/>
      <c r="IEU5" s="103"/>
      <c r="IEV5" s="103"/>
      <c r="IEW5" s="103"/>
      <c r="IEX5" s="103"/>
      <c r="IEY5" s="103"/>
      <c r="IEZ5" s="103"/>
      <c r="IFA5" s="103"/>
      <c r="IFB5" s="103"/>
      <c r="IFC5" s="103"/>
      <c r="IFD5" s="103"/>
      <c r="IFE5" s="103"/>
      <c r="IFF5" s="103"/>
      <c r="IFG5" s="103"/>
      <c r="IFH5" s="103"/>
      <c r="IFI5" s="103"/>
      <c r="IFJ5" s="103"/>
      <c r="IFK5" s="103"/>
      <c r="IFL5" s="103"/>
      <c r="IFM5" s="103"/>
      <c r="IFN5" s="103"/>
      <c r="IFO5" s="103"/>
      <c r="IFP5" s="103"/>
      <c r="IFQ5" s="103"/>
      <c r="IFR5" s="103"/>
      <c r="IFS5" s="103"/>
      <c r="IFT5" s="103"/>
      <c r="IFU5" s="103"/>
      <c r="IFV5" s="103"/>
      <c r="IFW5" s="103"/>
      <c r="IFX5" s="103"/>
      <c r="IFY5" s="103"/>
      <c r="IFZ5" s="103"/>
      <c r="IGA5" s="103"/>
      <c r="IGB5" s="103"/>
      <c r="IGC5" s="103"/>
      <c r="IGD5" s="103"/>
      <c r="IGE5" s="103"/>
      <c r="IGF5" s="103"/>
      <c r="IGG5" s="103"/>
      <c r="IGH5" s="103"/>
      <c r="IGI5" s="103"/>
      <c r="IGJ5" s="103"/>
      <c r="IGK5" s="103"/>
      <c r="IGL5" s="103"/>
      <c r="IGM5" s="103"/>
      <c r="IGN5" s="103"/>
      <c r="IGO5" s="103"/>
      <c r="IGP5" s="103"/>
      <c r="IGQ5" s="103"/>
      <c r="IGR5" s="103"/>
      <c r="IGS5" s="103"/>
      <c r="IGT5" s="103"/>
      <c r="IGU5" s="103"/>
      <c r="IGV5" s="103"/>
      <c r="IGW5" s="103"/>
      <c r="IGX5" s="103"/>
      <c r="IGY5" s="103"/>
      <c r="IGZ5" s="103"/>
      <c r="IHA5" s="103"/>
      <c r="IHB5" s="103"/>
      <c r="IHC5" s="103"/>
      <c r="IHD5" s="103"/>
      <c r="IHE5" s="103"/>
      <c r="IHF5" s="103"/>
      <c r="IHG5" s="103"/>
      <c r="IHH5" s="103"/>
      <c r="IHI5" s="103"/>
      <c r="IHJ5" s="103"/>
      <c r="IHK5" s="103"/>
      <c r="IHL5" s="103"/>
      <c r="IHM5" s="103"/>
      <c r="IHN5" s="103"/>
      <c r="IHO5" s="103"/>
      <c r="IHP5" s="103"/>
      <c r="IHQ5" s="103"/>
      <c r="IHR5" s="103"/>
      <c r="IHS5" s="103"/>
      <c r="IHT5" s="103"/>
      <c r="IHU5" s="103"/>
      <c r="IHV5" s="103"/>
      <c r="IHW5" s="103"/>
      <c r="IHX5" s="103"/>
      <c r="IHY5" s="103"/>
      <c r="IHZ5" s="103"/>
      <c r="IIA5" s="103"/>
      <c r="IIB5" s="103"/>
      <c r="IIC5" s="103"/>
      <c r="IID5" s="103"/>
      <c r="IIE5" s="103"/>
      <c r="IIF5" s="103"/>
      <c r="IIG5" s="103"/>
      <c r="IIH5" s="103"/>
      <c r="III5" s="103"/>
      <c r="IIJ5" s="103"/>
      <c r="IIK5" s="103"/>
      <c r="IIL5" s="103"/>
      <c r="IIM5" s="103"/>
      <c r="IIN5" s="103"/>
      <c r="IIO5" s="103"/>
      <c r="IIP5" s="103"/>
      <c r="IIQ5" s="103"/>
      <c r="IIR5" s="103"/>
      <c r="IIS5" s="103"/>
      <c r="IIT5" s="103"/>
      <c r="IIU5" s="103"/>
      <c r="IIV5" s="103"/>
      <c r="IIW5" s="103"/>
      <c r="IIX5" s="103"/>
      <c r="IIY5" s="103"/>
      <c r="IIZ5" s="103"/>
      <c r="IJA5" s="103"/>
      <c r="IJB5" s="103"/>
      <c r="IJC5" s="103"/>
      <c r="IJD5" s="103"/>
      <c r="IJE5" s="103"/>
      <c r="IJF5" s="103"/>
      <c r="IJG5" s="103"/>
      <c r="IJH5" s="103"/>
      <c r="IJI5" s="103"/>
      <c r="IJJ5" s="103"/>
      <c r="IJK5" s="103"/>
      <c r="IJL5" s="103"/>
      <c r="IJM5" s="103"/>
      <c r="IJN5" s="103"/>
      <c r="IJO5" s="103"/>
      <c r="IJP5" s="103"/>
      <c r="IJQ5" s="103"/>
      <c r="IJR5" s="103"/>
      <c r="IJS5" s="103"/>
      <c r="IJT5" s="103"/>
      <c r="IJU5" s="103"/>
      <c r="IJV5" s="103"/>
      <c r="IJW5" s="103"/>
      <c r="IJX5" s="103"/>
      <c r="IJY5" s="103"/>
      <c r="IJZ5" s="103"/>
      <c r="IKA5" s="103"/>
      <c r="IKB5" s="103"/>
      <c r="IKC5" s="103"/>
      <c r="IKD5" s="103"/>
      <c r="IKE5" s="103"/>
      <c r="IKF5" s="103"/>
      <c r="IKG5" s="103"/>
      <c r="IKH5" s="103"/>
      <c r="IKI5" s="103"/>
      <c r="IKJ5" s="103"/>
      <c r="IKK5" s="103"/>
      <c r="IKL5" s="103"/>
      <c r="IKM5" s="103"/>
      <c r="IKN5" s="103"/>
      <c r="IKO5" s="103"/>
      <c r="IKP5" s="103"/>
      <c r="IKQ5" s="103"/>
      <c r="IKR5" s="103"/>
      <c r="IKS5" s="103"/>
      <c r="IKT5" s="103"/>
      <c r="IKU5" s="103"/>
      <c r="IKV5" s="103"/>
      <c r="IKW5" s="103"/>
      <c r="IKX5" s="103"/>
      <c r="IKY5" s="103"/>
      <c r="IKZ5" s="103"/>
      <c r="ILA5" s="103"/>
      <c r="ILB5" s="103"/>
      <c r="ILC5" s="103"/>
      <c r="ILD5" s="103"/>
      <c r="ILE5" s="103"/>
      <c r="ILF5" s="103"/>
      <c r="ILG5" s="103"/>
      <c r="ILH5" s="103"/>
      <c r="ILI5" s="103"/>
      <c r="ILJ5" s="103"/>
      <c r="ILK5" s="103"/>
      <c r="ILL5" s="103"/>
      <c r="ILM5" s="103"/>
      <c r="ILN5" s="103"/>
      <c r="ILO5" s="103"/>
      <c r="ILP5" s="103"/>
      <c r="ILQ5" s="103"/>
      <c r="ILR5" s="103"/>
      <c r="ILS5" s="103"/>
      <c r="ILT5" s="103"/>
      <c r="ILU5" s="103"/>
      <c r="ILV5" s="103"/>
      <c r="ILW5" s="103"/>
      <c r="ILX5" s="103"/>
      <c r="ILY5" s="103"/>
      <c r="ILZ5" s="103"/>
      <c r="IMA5" s="103"/>
      <c r="IMB5" s="103"/>
      <c r="IMC5" s="103"/>
      <c r="IMD5" s="103"/>
      <c r="IME5" s="103"/>
      <c r="IMF5" s="103"/>
      <c r="IMG5" s="103"/>
      <c r="IMH5" s="103"/>
      <c r="IMI5" s="103"/>
      <c r="IMJ5" s="103"/>
      <c r="IMK5" s="103"/>
      <c r="IML5" s="103"/>
      <c r="IMM5" s="103"/>
      <c r="IMN5" s="103"/>
      <c r="IMO5" s="103"/>
      <c r="IMP5" s="103"/>
      <c r="IMQ5" s="103"/>
      <c r="IMR5" s="103"/>
      <c r="IMS5" s="103"/>
      <c r="IMT5" s="103"/>
      <c r="IMU5" s="103"/>
      <c r="IMV5" s="103"/>
      <c r="IMW5" s="103"/>
      <c r="IMX5" s="103"/>
      <c r="IMY5" s="103"/>
      <c r="IMZ5" s="103"/>
      <c r="INA5" s="103"/>
      <c r="INB5" s="103"/>
      <c r="INC5" s="103"/>
      <c r="IND5" s="103"/>
      <c r="INE5" s="103"/>
      <c r="INF5" s="103"/>
      <c r="ING5" s="103"/>
      <c r="INH5" s="103"/>
      <c r="INI5" s="103"/>
      <c r="INJ5" s="103"/>
      <c r="INK5" s="103"/>
      <c r="INL5" s="103"/>
      <c r="INM5" s="103"/>
      <c r="INN5" s="103"/>
      <c r="INO5" s="103"/>
      <c r="INP5" s="103"/>
      <c r="INQ5" s="103"/>
      <c r="INR5" s="103"/>
      <c r="INS5" s="103"/>
      <c r="INT5" s="103"/>
      <c r="INU5" s="103"/>
      <c r="INV5" s="103"/>
      <c r="INW5" s="103"/>
      <c r="INX5" s="103"/>
      <c r="INY5" s="103"/>
      <c r="INZ5" s="103"/>
      <c r="IOA5" s="103"/>
      <c r="IOB5" s="103"/>
      <c r="IOC5" s="103"/>
      <c r="IOD5" s="103"/>
      <c r="IOE5" s="103"/>
      <c r="IOF5" s="103"/>
      <c r="IOG5" s="103"/>
      <c r="IOH5" s="103"/>
      <c r="IOI5" s="103"/>
      <c r="IOJ5" s="103"/>
      <c r="IOK5" s="103"/>
      <c r="IOL5" s="103"/>
      <c r="IOM5" s="103"/>
      <c r="ION5" s="103"/>
      <c r="IOO5" s="103"/>
      <c r="IOP5" s="103"/>
      <c r="IOQ5" s="103"/>
      <c r="IOR5" s="103"/>
      <c r="IOS5" s="103"/>
      <c r="IOT5" s="103"/>
      <c r="IOU5" s="103"/>
      <c r="IOV5" s="103"/>
      <c r="IOW5" s="103"/>
      <c r="IOX5" s="103"/>
      <c r="IOY5" s="103"/>
      <c r="IOZ5" s="103"/>
      <c r="IPA5" s="103"/>
      <c r="IPB5" s="103"/>
      <c r="IPC5" s="103"/>
      <c r="IPD5" s="103"/>
      <c r="IPE5" s="103"/>
      <c r="IPF5" s="103"/>
      <c r="IPG5" s="103"/>
      <c r="IPH5" s="103"/>
      <c r="IPI5" s="103"/>
      <c r="IPJ5" s="103"/>
      <c r="IPK5" s="103"/>
      <c r="IPL5" s="103"/>
      <c r="IPM5" s="103"/>
      <c r="IPN5" s="103"/>
      <c r="IPO5" s="103"/>
      <c r="IPP5" s="103"/>
      <c r="IPQ5" s="103"/>
      <c r="IPR5" s="103"/>
      <c r="IPS5" s="103"/>
      <c r="IPT5" s="103"/>
      <c r="IPU5" s="103"/>
      <c r="IPV5" s="103"/>
      <c r="IPW5" s="103"/>
      <c r="IPX5" s="103"/>
      <c r="IPY5" s="103"/>
      <c r="IPZ5" s="103"/>
      <c r="IQA5" s="103"/>
      <c r="IQB5" s="103"/>
      <c r="IQC5" s="103"/>
      <c r="IQD5" s="103"/>
      <c r="IQE5" s="103"/>
      <c r="IQF5" s="103"/>
      <c r="IQG5" s="103"/>
      <c r="IQH5" s="103"/>
      <c r="IQI5" s="103"/>
      <c r="IQJ5" s="103"/>
      <c r="IQK5" s="103"/>
      <c r="IQL5" s="103"/>
      <c r="IQM5" s="103"/>
      <c r="IQN5" s="103"/>
      <c r="IQO5" s="103"/>
      <c r="IQP5" s="103"/>
      <c r="IQQ5" s="103"/>
      <c r="IQR5" s="103"/>
      <c r="IQS5" s="103"/>
      <c r="IQT5" s="103"/>
      <c r="IQU5" s="103"/>
      <c r="IQV5" s="103"/>
      <c r="IQW5" s="103"/>
      <c r="IQX5" s="103"/>
      <c r="IQY5" s="103"/>
      <c r="IQZ5" s="103"/>
      <c r="IRA5" s="103"/>
      <c r="IRB5" s="103"/>
      <c r="IRC5" s="103"/>
      <c r="IRD5" s="103"/>
      <c r="IRE5" s="103"/>
      <c r="IRF5" s="103"/>
      <c r="IRG5" s="103"/>
      <c r="IRH5" s="103"/>
      <c r="IRI5" s="103"/>
      <c r="IRJ5" s="103"/>
      <c r="IRK5" s="103"/>
      <c r="IRL5" s="103"/>
      <c r="IRM5" s="103"/>
      <c r="IRN5" s="103"/>
      <c r="IRO5" s="103"/>
      <c r="IRP5" s="103"/>
      <c r="IRQ5" s="103"/>
      <c r="IRR5" s="103"/>
      <c r="IRS5" s="103"/>
      <c r="IRT5" s="103"/>
      <c r="IRU5" s="103"/>
      <c r="IRV5" s="103"/>
      <c r="IRW5" s="103"/>
      <c r="IRX5" s="103"/>
      <c r="IRY5" s="103"/>
      <c r="IRZ5" s="103"/>
      <c r="ISA5" s="103"/>
      <c r="ISB5" s="103"/>
      <c r="ISC5" s="103"/>
      <c r="ISD5" s="103"/>
      <c r="ISE5" s="103"/>
      <c r="ISF5" s="103"/>
      <c r="ISG5" s="103"/>
      <c r="ISH5" s="103"/>
      <c r="ISI5" s="103"/>
      <c r="ISJ5" s="103"/>
      <c r="ISK5" s="103"/>
      <c r="ISL5" s="103"/>
      <c r="ISM5" s="103"/>
      <c r="ISN5" s="103"/>
      <c r="ISO5" s="103"/>
      <c r="ISP5" s="103"/>
      <c r="ISQ5" s="103"/>
      <c r="ISR5" s="103"/>
      <c r="ISS5" s="103"/>
      <c r="IST5" s="103"/>
      <c r="ISU5" s="103"/>
      <c r="ISV5" s="103"/>
      <c r="ISW5" s="103"/>
      <c r="ISX5" s="103"/>
      <c r="ISY5" s="103"/>
      <c r="ISZ5" s="103"/>
      <c r="ITA5" s="103"/>
      <c r="ITB5" s="103"/>
      <c r="ITC5" s="103"/>
      <c r="ITD5" s="103"/>
      <c r="ITE5" s="103"/>
      <c r="ITF5" s="103"/>
      <c r="ITG5" s="103"/>
      <c r="ITH5" s="103"/>
      <c r="ITI5" s="103"/>
      <c r="ITJ5" s="103"/>
      <c r="ITK5" s="103"/>
      <c r="ITL5" s="103"/>
      <c r="ITM5" s="103"/>
      <c r="ITN5" s="103"/>
      <c r="ITO5" s="103"/>
      <c r="ITP5" s="103"/>
      <c r="ITQ5" s="103"/>
      <c r="ITR5" s="103"/>
      <c r="ITS5" s="103"/>
      <c r="ITT5" s="103"/>
      <c r="ITU5" s="103"/>
      <c r="ITV5" s="103"/>
      <c r="ITW5" s="103"/>
      <c r="ITX5" s="103"/>
      <c r="ITY5" s="103"/>
      <c r="ITZ5" s="103"/>
      <c r="IUA5" s="103"/>
      <c r="IUB5" s="103"/>
      <c r="IUC5" s="103"/>
      <c r="IUD5" s="103"/>
      <c r="IUE5" s="103"/>
      <c r="IUF5" s="103"/>
      <c r="IUG5" s="103"/>
      <c r="IUH5" s="103"/>
      <c r="IUI5" s="103"/>
      <c r="IUJ5" s="103"/>
      <c r="IUK5" s="103"/>
      <c r="IUL5" s="103"/>
      <c r="IUM5" s="103"/>
      <c r="IUN5" s="103"/>
      <c r="IUO5" s="103"/>
      <c r="IUP5" s="103"/>
      <c r="IUQ5" s="103"/>
      <c r="IUR5" s="103"/>
      <c r="IUS5" s="103"/>
      <c r="IUT5" s="103"/>
      <c r="IUU5" s="103"/>
      <c r="IUV5" s="103"/>
      <c r="IUW5" s="103"/>
      <c r="IUX5" s="103"/>
      <c r="IUY5" s="103"/>
      <c r="IUZ5" s="103"/>
      <c r="IVA5" s="103"/>
      <c r="IVB5" s="103"/>
      <c r="IVC5" s="103"/>
      <c r="IVD5" s="103"/>
      <c r="IVE5" s="103"/>
      <c r="IVF5" s="103"/>
      <c r="IVG5" s="103"/>
      <c r="IVH5" s="103"/>
      <c r="IVI5" s="103"/>
      <c r="IVJ5" s="103"/>
      <c r="IVK5" s="103"/>
      <c r="IVL5" s="103"/>
      <c r="IVM5" s="103"/>
      <c r="IVN5" s="103"/>
      <c r="IVO5" s="103"/>
      <c r="IVP5" s="103"/>
      <c r="IVQ5" s="103"/>
      <c r="IVR5" s="103"/>
      <c r="IVS5" s="103"/>
      <c r="IVT5" s="103"/>
      <c r="IVU5" s="103"/>
      <c r="IVV5" s="103"/>
      <c r="IVW5" s="103"/>
      <c r="IVX5" s="103"/>
      <c r="IVY5" s="103"/>
      <c r="IVZ5" s="103"/>
      <c r="IWA5" s="103"/>
      <c r="IWB5" s="103"/>
      <c r="IWC5" s="103"/>
      <c r="IWD5" s="103"/>
      <c r="IWE5" s="103"/>
      <c r="IWF5" s="103"/>
      <c r="IWG5" s="103"/>
      <c r="IWH5" s="103"/>
      <c r="IWI5" s="103"/>
      <c r="IWJ5" s="103"/>
      <c r="IWK5" s="103"/>
      <c r="IWL5" s="103"/>
      <c r="IWM5" s="103"/>
      <c r="IWN5" s="103"/>
      <c r="IWO5" s="103"/>
      <c r="IWP5" s="103"/>
      <c r="IWQ5" s="103"/>
      <c r="IWR5" s="103"/>
      <c r="IWS5" s="103"/>
      <c r="IWT5" s="103"/>
      <c r="IWU5" s="103"/>
      <c r="IWV5" s="103"/>
      <c r="IWW5" s="103"/>
      <c r="IWX5" s="103"/>
      <c r="IWY5" s="103"/>
      <c r="IWZ5" s="103"/>
      <c r="IXA5" s="103"/>
      <c r="IXB5" s="103"/>
      <c r="IXC5" s="103"/>
      <c r="IXD5" s="103"/>
      <c r="IXE5" s="103"/>
      <c r="IXF5" s="103"/>
      <c r="IXG5" s="103"/>
      <c r="IXH5" s="103"/>
      <c r="IXI5" s="103"/>
      <c r="IXJ5" s="103"/>
      <c r="IXK5" s="103"/>
      <c r="IXL5" s="103"/>
      <c r="IXM5" s="103"/>
      <c r="IXN5" s="103"/>
      <c r="IXO5" s="103"/>
      <c r="IXP5" s="103"/>
      <c r="IXQ5" s="103"/>
      <c r="IXR5" s="103"/>
      <c r="IXS5" s="103"/>
      <c r="IXT5" s="103"/>
      <c r="IXU5" s="103"/>
      <c r="IXV5" s="103"/>
      <c r="IXW5" s="103"/>
      <c r="IXX5" s="103"/>
      <c r="IXY5" s="103"/>
      <c r="IXZ5" s="103"/>
      <c r="IYA5" s="103"/>
      <c r="IYB5" s="103"/>
      <c r="IYC5" s="103"/>
      <c r="IYD5" s="103"/>
      <c r="IYE5" s="103"/>
      <c r="IYF5" s="103"/>
      <c r="IYG5" s="103"/>
      <c r="IYH5" s="103"/>
      <c r="IYI5" s="103"/>
      <c r="IYJ5" s="103"/>
      <c r="IYK5" s="103"/>
      <c r="IYL5" s="103"/>
      <c r="IYM5" s="103"/>
      <c r="IYN5" s="103"/>
      <c r="IYO5" s="103"/>
      <c r="IYP5" s="103"/>
      <c r="IYQ5" s="103"/>
      <c r="IYR5" s="103"/>
      <c r="IYS5" s="103"/>
      <c r="IYT5" s="103"/>
      <c r="IYU5" s="103"/>
      <c r="IYV5" s="103"/>
      <c r="IYW5" s="103"/>
      <c r="IYX5" s="103"/>
      <c r="IYY5" s="103"/>
      <c r="IYZ5" s="103"/>
      <c r="IZA5" s="103"/>
      <c r="IZB5" s="103"/>
      <c r="IZC5" s="103"/>
      <c r="IZD5" s="103"/>
      <c r="IZE5" s="103"/>
      <c r="IZF5" s="103"/>
      <c r="IZG5" s="103"/>
      <c r="IZH5" s="103"/>
      <c r="IZI5" s="103"/>
      <c r="IZJ5" s="103"/>
      <c r="IZK5" s="103"/>
      <c r="IZL5" s="103"/>
      <c r="IZM5" s="103"/>
      <c r="IZN5" s="103"/>
      <c r="IZO5" s="103"/>
      <c r="IZP5" s="103"/>
      <c r="IZQ5" s="103"/>
      <c r="IZR5" s="103"/>
      <c r="IZS5" s="103"/>
      <c r="IZT5" s="103"/>
      <c r="IZU5" s="103"/>
      <c r="IZV5" s="103"/>
      <c r="IZW5" s="103"/>
      <c r="IZX5" s="103"/>
      <c r="IZY5" s="103"/>
      <c r="IZZ5" s="103"/>
      <c r="JAA5" s="103"/>
      <c r="JAB5" s="103"/>
      <c r="JAC5" s="103"/>
      <c r="JAD5" s="103"/>
      <c r="JAE5" s="103"/>
      <c r="JAF5" s="103"/>
      <c r="JAG5" s="103"/>
      <c r="JAH5" s="103"/>
      <c r="JAI5" s="103"/>
      <c r="JAJ5" s="103"/>
      <c r="JAK5" s="103"/>
      <c r="JAL5" s="103"/>
      <c r="JAM5" s="103"/>
      <c r="JAN5" s="103"/>
      <c r="JAO5" s="103"/>
      <c r="JAP5" s="103"/>
      <c r="JAQ5" s="103"/>
      <c r="JAR5" s="103"/>
      <c r="JAS5" s="103"/>
      <c r="JAT5" s="103"/>
      <c r="JAU5" s="103"/>
      <c r="JAV5" s="103"/>
      <c r="JAW5" s="103"/>
      <c r="JAX5" s="103"/>
      <c r="JAY5" s="103"/>
      <c r="JAZ5" s="103"/>
      <c r="JBA5" s="103"/>
      <c r="JBB5" s="103"/>
      <c r="JBC5" s="103"/>
      <c r="JBD5" s="103"/>
      <c r="JBE5" s="103"/>
      <c r="JBF5" s="103"/>
      <c r="JBG5" s="103"/>
      <c r="JBH5" s="103"/>
      <c r="JBI5" s="103"/>
      <c r="JBJ5" s="103"/>
      <c r="JBK5" s="103"/>
      <c r="JBL5" s="103"/>
      <c r="JBM5" s="103"/>
      <c r="JBN5" s="103"/>
      <c r="JBO5" s="103"/>
      <c r="JBP5" s="103"/>
      <c r="JBQ5" s="103"/>
      <c r="JBR5" s="103"/>
      <c r="JBS5" s="103"/>
      <c r="JBT5" s="103"/>
      <c r="JBU5" s="103"/>
      <c r="JBV5" s="103"/>
      <c r="JBW5" s="103"/>
      <c r="JBX5" s="103"/>
      <c r="JBY5" s="103"/>
      <c r="JBZ5" s="103"/>
      <c r="JCA5" s="103"/>
      <c r="JCB5" s="103"/>
      <c r="JCC5" s="103"/>
      <c r="JCD5" s="103"/>
      <c r="JCE5" s="103"/>
      <c r="JCF5" s="103"/>
      <c r="JCG5" s="103"/>
      <c r="JCH5" s="103"/>
      <c r="JCI5" s="103"/>
      <c r="JCJ5" s="103"/>
      <c r="JCK5" s="103"/>
      <c r="JCL5" s="103"/>
      <c r="JCM5" s="103"/>
      <c r="JCN5" s="103"/>
      <c r="JCO5" s="103"/>
      <c r="JCP5" s="103"/>
      <c r="JCQ5" s="103"/>
      <c r="JCR5" s="103"/>
      <c r="JCS5" s="103"/>
      <c r="JCT5" s="103"/>
      <c r="JCU5" s="103"/>
      <c r="JCV5" s="103"/>
      <c r="JCW5" s="103"/>
      <c r="JCX5" s="103"/>
      <c r="JCY5" s="103"/>
      <c r="JCZ5" s="103"/>
      <c r="JDA5" s="103"/>
      <c r="JDB5" s="103"/>
      <c r="JDC5" s="103"/>
      <c r="JDD5" s="103"/>
      <c r="JDE5" s="103"/>
      <c r="JDF5" s="103"/>
      <c r="JDG5" s="103"/>
      <c r="JDH5" s="103"/>
      <c r="JDI5" s="103"/>
      <c r="JDJ5" s="103"/>
      <c r="JDK5" s="103"/>
      <c r="JDL5" s="103"/>
      <c r="JDM5" s="103"/>
      <c r="JDN5" s="103"/>
      <c r="JDO5" s="103"/>
      <c r="JDP5" s="103"/>
      <c r="JDQ5" s="103"/>
      <c r="JDR5" s="103"/>
      <c r="JDS5" s="103"/>
      <c r="JDT5" s="103"/>
      <c r="JDU5" s="103"/>
      <c r="JDV5" s="103"/>
      <c r="JDW5" s="103"/>
      <c r="JDX5" s="103"/>
      <c r="JDY5" s="103"/>
      <c r="JDZ5" s="103"/>
      <c r="JEA5" s="103"/>
      <c r="JEB5" s="103"/>
      <c r="JEC5" s="103"/>
      <c r="JED5" s="103"/>
      <c r="JEE5" s="103"/>
      <c r="JEF5" s="103"/>
      <c r="JEG5" s="103"/>
      <c r="JEH5" s="103"/>
      <c r="JEI5" s="103"/>
      <c r="JEJ5" s="103"/>
      <c r="JEK5" s="103"/>
      <c r="JEL5" s="103"/>
      <c r="JEM5" s="103"/>
      <c r="JEN5" s="103"/>
      <c r="JEO5" s="103"/>
      <c r="JEP5" s="103"/>
      <c r="JEQ5" s="103"/>
      <c r="JER5" s="103"/>
      <c r="JES5" s="103"/>
      <c r="JET5" s="103"/>
      <c r="JEU5" s="103"/>
      <c r="JEV5" s="103"/>
      <c r="JEW5" s="103"/>
      <c r="JEX5" s="103"/>
      <c r="JEY5" s="103"/>
      <c r="JEZ5" s="103"/>
      <c r="JFA5" s="103"/>
      <c r="JFB5" s="103"/>
      <c r="JFC5" s="103"/>
      <c r="JFD5" s="103"/>
      <c r="JFE5" s="103"/>
      <c r="JFF5" s="103"/>
      <c r="JFG5" s="103"/>
      <c r="JFH5" s="103"/>
      <c r="JFI5" s="103"/>
      <c r="JFJ5" s="103"/>
      <c r="JFK5" s="103"/>
      <c r="JFL5" s="103"/>
      <c r="JFM5" s="103"/>
      <c r="JFN5" s="103"/>
      <c r="JFO5" s="103"/>
      <c r="JFP5" s="103"/>
      <c r="JFQ5" s="103"/>
      <c r="JFR5" s="103"/>
      <c r="JFS5" s="103"/>
      <c r="JFT5" s="103"/>
      <c r="JFU5" s="103"/>
      <c r="JFV5" s="103"/>
      <c r="JFW5" s="103"/>
      <c r="JFX5" s="103"/>
      <c r="JFY5" s="103"/>
      <c r="JFZ5" s="103"/>
      <c r="JGA5" s="103"/>
      <c r="JGB5" s="103"/>
      <c r="JGC5" s="103"/>
      <c r="JGD5" s="103"/>
      <c r="JGE5" s="103"/>
      <c r="JGF5" s="103"/>
      <c r="JGG5" s="103"/>
      <c r="JGH5" s="103"/>
      <c r="JGI5" s="103"/>
      <c r="JGJ5" s="103"/>
      <c r="JGK5" s="103"/>
      <c r="JGL5" s="103"/>
      <c r="JGM5" s="103"/>
      <c r="JGN5" s="103"/>
      <c r="JGO5" s="103"/>
      <c r="JGP5" s="103"/>
      <c r="JGQ5" s="103"/>
      <c r="JGR5" s="103"/>
      <c r="JGS5" s="103"/>
      <c r="JGT5" s="103"/>
      <c r="JGU5" s="103"/>
      <c r="JGV5" s="103"/>
      <c r="JGW5" s="103"/>
      <c r="JGX5" s="103"/>
      <c r="JGY5" s="103"/>
      <c r="JGZ5" s="103"/>
      <c r="JHA5" s="103"/>
      <c r="JHB5" s="103"/>
      <c r="JHC5" s="103"/>
      <c r="JHD5" s="103"/>
      <c r="JHE5" s="103"/>
      <c r="JHF5" s="103"/>
      <c r="JHG5" s="103"/>
      <c r="JHH5" s="103"/>
      <c r="JHI5" s="103"/>
      <c r="JHJ5" s="103"/>
      <c r="JHK5" s="103"/>
      <c r="JHL5" s="103"/>
      <c r="JHM5" s="103"/>
      <c r="JHN5" s="103"/>
      <c r="JHO5" s="103"/>
      <c r="JHP5" s="103"/>
      <c r="JHQ5" s="103"/>
      <c r="JHR5" s="103"/>
      <c r="JHS5" s="103"/>
      <c r="JHT5" s="103"/>
      <c r="JHU5" s="103"/>
      <c r="JHV5" s="103"/>
      <c r="JHW5" s="103"/>
      <c r="JHX5" s="103"/>
      <c r="JHY5" s="103"/>
      <c r="JHZ5" s="103"/>
      <c r="JIA5" s="103"/>
      <c r="JIB5" s="103"/>
      <c r="JIC5" s="103"/>
      <c r="JID5" s="103"/>
      <c r="JIE5" s="103"/>
      <c r="JIF5" s="103"/>
      <c r="JIG5" s="103"/>
      <c r="JIH5" s="103"/>
      <c r="JII5" s="103"/>
      <c r="JIJ5" s="103"/>
      <c r="JIK5" s="103"/>
      <c r="JIL5" s="103"/>
      <c r="JIM5" s="103"/>
      <c r="JIN5" s="103"/>
      <c r="JIO5" s="103"/>
      <c r="JIP5" s="103"/>
      <c r="JIQ5" s="103"/>
      <c r="JIR5" s="103"/>
      <c r="JIS5" s="103"/>
      <c r="JIT5" s="103"/>
      <c r="JIU5" s="103"/>
      <c r="JIV5" s="103"/>
      <c r="JIW5" s="103"/>
      <c r="JIX5" s="103"/>
      <c r="JIY5" s="103"/>
      <c r="JIZ5" s="103"/>
      <c r="JJA5" s="103"/>
      <c r="JJB5" s="103"/>
      <c r="JJC5" s="103"/>
      <c r="JJD5" s="103"/>
      <c r="JJE5" s="103"/>
      <c r="JJF5" s="103"/>
      <c r="JJG5" s="103"/>
      <c r="JJH5" s="103"/>
      <c r="JJI5" s="103"/>
      <c r="JJJ5" s="103"/>
      <c r="JJK5" s="103"/>
      <c r="JJL5" s="103"/>
      <c r="JJM5" s="103"/>
      <c r="JJN5" s="103"/>
      <c r="JJO5" s="103"/>
      <c r="JJP5" s="103"/>
      <c r="JJQ5" s="103"/>
      <c r="JJR5" s="103"/>
      <c r="JJS5" s="103"/>
      <c r="JJT5" s="103"/>
      <c r="JJU5" s="103"/>
      <c r="JJV5" s="103"/>
      <c r="JJW5" s="103"/>
      <c r="JJX5" s="103"/>
      <c r="JJY5" s="103"/>
      <c r="JJZ5" s="103"/>
      <c r="JKA5" s="103"/>
      <c r="JKB5" s="103"/>
      <c r="JKC5" s="103"/>
      <c r="JKD5" s="103"/>
      <c r="JKE5" s="103"/>
      <c r="JKF5" s="103"/>
      <c r="JKG5" s="103"/>
      <c r="JKH5" s="103"/>
      <c r="JKI5" s="103"/>
      <c r="JKJ5" s="103"/>
      <c r="JKK5" s="103"/>
      <c r="JKL5" s="103"/>
      <c r="JKM5" s="103"/>
      <c r="JKN5" s="103"/>
      <c r="JKO5" s="103"/>
      <c r="JKP5" s="103"/>
      <c r="JKQ5" s="103"/>
      <c r="JKR5" s="103"/>
      <c r="JKS5" s="103"/>
      <c r="JKT5" s="103"/>
      <c r="JKU5" s="103"/>
      <c r="JKV5" s="103"/>
      <c r="JKW5" s="103"/>
      <c r="JKX5" s="103"/>
      <c r="JKY5" s="103"/>
      <c r="JKZ5" s="103"/>
      <c r="JLA5" s="103"/>
      <c r="JLB5" s="103"/>
      <c r="JLC5" s="103"/>
      <c r="JLD5" s="103"/>
      <c r="JLE5" s="103"/>
      <c r="JLF5" s="103"/>
      <c r="JLG5" s="103"/>
      <c r="JLH5" s="103"/>
      <c r="JLI5" s="103"/>
      <c r="JLJ5" s="103"/>
      <c r="JLK5" s="103"/>
      <c r="JLL5" s="103"/>
      <c r="JLM5" s="103"/>
      <c r="JLN5" s="103"/>
      <c r="JLO5" s="103"/>
      <c r="JLP5" s="103"/>
      <c r="JLQ5" s="103"/>
      <c r="JLR5" s="103"/>
      <c r="JLS5" s="103"/>
      <c r="JLT5" s="103"/>
      <c r="JLU5" s="103"/>
      <c r="JLV5" s="103"/>
      <c r="JLW5" s="103"/>
      <c r="JLX5" s="103"/>
      <c r="JLY5" s="103"/>
      <c r="JLZ5" s="103"/>
      <c r="JMA5" s="103"/>
      <c r="JMB5" s="103"/>
      <c r="JMC5" s="103"/>
      <c r="JMD5" s="103"/>
      <c r="JME5" s="103"/>
      <c r="JMF5" s="103"/>
      <c r="JMG5" s="103"/>
      <c r="JMH5" s="103"/>
      <c r="JMI5" s="103"/>
      <c r="JMJ5" s="103"/>
      <c r="JMK5" s="103"/>
      <c r="JML5" s="103"/>
      <c r="JMM5" s="103"/>
      <c r="JMN5" s="103"/>
      <c r="JMO5" s="103"/>
      <c r="JMP5" s="103"/>
      <c r="JMQ5" s="103"/>
      <c r="JMR5" s="103"/>
      <c r="JMS5" s="103"/>
      <c r="JMT5" s="103"/>
      <c r="JMU5" s="103"/>
      <c r="JMV5" s="103"/>
      <c r="JMW5" s="103"/>
      <c r="JMX5" s="103"/>
      <c r="JMY5" s="103"/>
      <c r="JMZ5" s="103"/>
      <c r="JNA5" s="103"/>
      <c r="JNB5" s="103"/>
      <c r="JNC5" s="103"/>
      <c r="JND5" s="103"/>
      <c r="JNE5" s="103"/>
      <c r="JNF5" s="103"/>
      <c r="JNG5" s="103"/>
      <c r="JNH5" s="103"/>
      <c r="JNI5" s="103"/>
      <c r="JNJ5" s="103"/>
      <c r="JNK5" s="103"/>
      <c r="JNL5" s="103"/>
      <c r="JNM5" s="103"/>
      <c r="JNN5" s="103"/>
      <c r="JNO5" s="103"/>
      <c r="JNP5" s="103"/>
      <c r="JNQ5" s="103"/>
      <c r="JNR5" s="103"/>
      <c r="JNS5" s="103"/>
      <c r="JNT5" s="103"/>
      <c r="JNU5" s="103"/>
      <c r="JNV5" s="103"/>
      <c r="JNW5" s="103"/>
      <c r="JNX5" s="103"/>
      <c r="JNY5" s="103"/>
      <c r="JNZ5" s="103"/>
      <c r="JOA5" s="103"/>
      <c r="JOB5" s="103"/>
      <c r="JOC5" s="103"/>
      <c r="JOD5" s="103"/>
      <c r="JOE5" s="103"/>
      <c r="JOF5" s="103"/>
      <c r="JOG5" s="103"/>
      <c r="JOH5" s="103"/>
      <c r="JOI5" s="103"/>
      <c r="JOJ5" s="103"/>
      <c r="JOK5" s="103"/>
      <c r="JOL5" s="103"/>
      <c r="JOM5" s="103"/>
      <c r="JON5" s="103"/>
      <c r="JOO5" s="103"/>
      <c r="JOP5" s="103"/>
      <c r="JOQ5" s="103"/>
      <c r="JOR5" s="103"/>
      <c r="JOS5" s="103"/>
      <c r="JOT5" s="103"/>
      <c r="JOU5" s="103"/>
      <c r="JOV5" s="103"/>
      <c r="JOW5" s="103"/>
      <c r="JOX5" s="103"/>
      <c r="JOY5" s="103"/>
      <c r="JOZ5" s="103"/>
      <c r="JPA5" s="103"/>
      <c r="JPB5" s="103"/>
      <c r="JPC5" s="103"/>
      <c r="JPD5" s="103"/>
      <c r="JPE5" s="103"/>
      <c r="JPF5" s="103"/>
      <c r="JPG5" s="103"/>
      <c r="JPH5" s="103"/>
      <c r="JPI5" s="103"/>
      <c r="JPJ5" s="103"/>
      <c r="JPK5" s="103"/>
      <c r="JPL5" s="103"/>
      <c r="JPM5" s="103"/>
      <c r="JPN5" s="103"/>
      <c r="JPO5" s="103"/>
      <c r="JPP5" s="103"/>
      <c r="JPQ5" s="103"/>
      <c r="JPR5" s="103"/>
      <c r="JPS5" s="103"/>
      <c r="JPT5" s="103"/>
      <c r="JPU5" s="103"/>
      <c r="JPV5" s="103"/>
      <c r="JPW5" s="103"/>
      <c r="JPX5" s="103"/>
      <c r="JPY5" s="103"/>
      <c r="JPZ5" s="103"/>
      <c r="JQA5" s="103"/>
      <c r="JQB5" s="103"/>
      <c r="JQC5" s="103"/>
      <c r="JQD5" s="103"/>
      <c r="JQE5" s="103"/>
      <c r="JQF5" s="103"/>
      <c r="JQG5" s="103"/>
      <c r="JQH5" s="103"/>
      <c r="JQI5" s="103"/>
      <c r="JQJ5" s="103"/>
      <c r="JQK5" s="103"/>
      <c r="JQL5" s="103"/>
      <c r="JQM5" s="103"/>
      <c r="JQN5" s="103"/>
      <c r="JQO5" s="103"/>
      <c r="JQP5" s="103"/>
      <c r="JQQ5" s="103"/>
      <c r="JQR5" s="103"/>
      <c r="JQS5" s="103"/>
      <c r="JQT5" s="103"/>
      <c r="JQU5" s="103"/>
      <c r="JQV5" s="103"/>
      <c r="JQW5" s="103"/>
      <c r="JQX5" s="103"/>
      <c r="JQY5" s="103"/>
      <c r="JQZ5" s="103"/>
      <c r="JRA5" s="103"/>
      <c r="JRB5" s="103"/>
      <c r="JRC5" s="103"/>
      <c r="JRD5" s="103"/>
      <c r="JRE5" s="103"/>
      <c r="JRF5" s="103"/>
      <c r="JRG5" s="103"/>
      <c r="JRH5" s="103"/>
      <c r="JRI5" s="103"/>
      <c r="JRJ5" s="103"/>
      <c r="JRK5" s="103"/>
      <c r="JRL5" s="103"/>
      <c r="JRM5" s="103"/>
      <c r="JRN5" s="103"/>
      <c r="JRO5" s="103"/>
      <c r="JRP5" s="103"/>
      <c r="JRQ5" s="103"/>
      <c r="JRR5" s="103"/>
      <c r="JRS5" s="103"/>
      <c r="JRT5" s="103"/>
      <c r="JRU5" s="103"/>
      <c r="JRV5" s="103"/>
      <c r="JRW5" s="103"/>
      <c r="JRX5" s="103"/>
      <c r="JRY5" s="103"/>
      <c r="JRZ5" s="103"/>
      <c r="JSA5" s="103"/>
      <c r="JSB5" s="103"/>
      <c r="JSC5" s="103"/>
      <c r="JSD5" s="103"/>
      <c r="JSE5" s="103"/>
      <c r="JSF5" s="103"/>
      <c r="JSG5" s="103"/>
      <c r="JSH5" s="103"/>
      <c r="JSI5" s="103"/>
      <c r="JSJ5" s="103"/>
      <c r="JSK5" s="103"/>
      <c r="JSL5" s="103"/>
      <c r="JSM5" s="103"/>
      <c r="JSN5" s="103"/>
      <c r="JSO5" s="103"/>
      <c r="JSP5" s="103"/>
      <c r="JSQ5" s="103"/>
      <c r="JSR5" s="103"/>
      <c r="JSS5" s="103"/>
      <c r="JST5" s="103"/>
      <c r="JSU5" s="103"/>
      <c r="JSV5" s="103"/>
      <c r="JSW5" s="103"/>
      <c r="JSX5" s="103"/>
      <c r="JSY5" s="103"/>
      <c r="JSZ5" s="103"/>
      <c r="JTA5" s="103"/>
      <c r="JTB5" s="103"/>
      <c r="JTC5" s="103"/>
      <c r="JTD5" s="103"/>
      <c r="JTE5" s="103"/>
      <c r="JTF5" s="103"/>
      <c r="JTG5" s="103"/>
      <c r="JTH5" s="103"/>
      <c r="JTI5" s="103"/>
      <c r="JTJ5" s="103"/>
      <c r="JTK5" s="103"/>
      <c r="JTL5" s="103"/>
      <c r="JTM5" s="103"/>
      <c r="JTN5" s="103"/>
      <c r="JTO5" s="103"/>
      <c r="JTP5" s="103"/>
      <c r="JTQ5" s="103"/>
      <c r="JTR5" s="103"/>
      <c r="JTS5" s="103"/>
      <c r="JTT5" s="103"/>
      <c r="JTU5" s="103"/>
      <c r="JTV5" s="103"/>
      <c r="JTW5" s="103"/>
      <c r="JTX5" s="103"/>
      <c r="JTY5" s="103"/>
      <c r="JTZ5" s="103"/>
      <c r="JUA5" s="103"/>
      <c r="JUB5" s="103"/>
      <c r="JUC5" s="103"/>
      <c r="JUD5" s="103"/>
      <c r="JUE5" s="103"/>
      <c r="JUF5" s="103"/>
      <c r="JUG5" s="103"/>
      <c r="JUH5" s="103"/>
      <c r="JUI5" s="103"/>
      <c r="JUJ5" s="103"/>
      <c r="JUK5" s="103"/>
      <c r="JUL5" s="103"/>
      <c r="JUM5" s="103"/>
      <c r="JUN5" s="103"/>
      <c r="JUO5" s="103"/>
      <c r="JUP5" s="103"/>
      <c r="JUQ5" s="103"/>
      <c r="JUR5" s="103"/>
      <c r="JUS5" s="103"/>
      <c r="JUT5" s="103"/>
      <c r="JUU5" s="103"/>
      <c r="JUV5" s="103"/>
      <c r="JUW5" s="103"/>
      <c r="JUX5" s="103"/>
      <c r="JUY5" s="103"/>
      <c r="JUZ5" s="103"/>
      <c r="JVA5" s="103"/>
      <c r="JVB5" s="103"/>
      <c r="JVC5" s="103"/>
      <c r="JVD5" s="103"/>
      <c r="JVE5" s="103"/>
      <c r="JVF5" s="103"/>
      <c r="JVG5" s="103"/>
      <c r="JVH5" s="103"/>
      <c r="JVI5" s="103"/>
      <c r="JVJ5" s="103"/>
      <c r="JVK5" s="103"/>
      <c r="JVL5" s="103"/>
      <c r="JVM5" s="103"/>
      <c r="JVN5" s="103"/>
      <c r="JVO5" s="103"/>
      <c r="JVP5" s="103"/>
      <c r="JVQ5" s="103"/>
      <c r="JVR5" s="103"/>
      <c r="JVS5" s="103"/>
      <c r="JVT5" s="103"/>
      <c r="JVU5" s="103"/>
      <c r="JVV5" s="103"/>
      <c r="JVW5" s="103"/>
      <c r="JVX5" s="103"/>
      <c r="JVY5" s="103"/>
      <c r="JVZ5" s="103"/>
      <c r="JWA5" s="103"/>
      <c r="JWB5" s="103"/>
      <c r="JWC5" s="103"/>
      <c r="JWD5" s="103"/>
      <c r="JWE5" s="103"/>
      <c r="JWF5" s="103"/>
      <c r="JWG5" s="103"/>
      <c r="JWH5" s="103"/>
      <c r="JWI5" s="103"/>
      <c r="JWJ5" s="103"/>
      <c r="JWK5" s="103"/>
      <c r="JWL5" s="103"/>
      <c r="JWM5" s="103"/>
      <c r="JWN5" s="103"/>
      <c r="JWO5" s="103"/>
      <c r="JWP5" s="103"/>
      <c r="JWQ5" s="103"/>
      <c r="JWR5" s="103"/>
      <c r="JWS5" s="103"/>
      <c r="JWT5" s="103"/>
      <c r="JWU5" s="103"/>
      <c r="JWV5" s="103"/>
      <c r="JWW5" s="103"/>
      <c r="JWX5" s="103"/>
      <c r="JWY5" s="103"/>
      <c r="JWZ5" s="103"/>
      <c r="JXA5" s="103"/>
      <c r="JXB5" s="103"/>
      <c r="JXC5" s="103"/>
      <c r="JXD5" s="103"/>
      <c r="JXE5" s="103"/>
      <c r="JXF5" s="103"/>
      <c r="JXG5" s="103"/>
      <c r="JXH5" s="103"/>
      <c r="JXI5" s="103"/>
      <c r="JXJ5" s="103"/>
      <c r="JXK5" s="103"/>
      <c r="JXL5" s="103"/>
      <c r="JXM5" s="103"/>
      <c r="JXN5" s="103"/>
      <c r="JXO5" s="103"/>
      <c r="JXP5" s="103"/>
      <c r="JXQ5" s="103"/>
      <c r="JXR5" s="103"/>
      <c r="JXS5" s="103"/>
      <c r="JXT5" s="103"/>
      <c r="JXU5" s="103"/>
      <c r="JXV5" s="103"/>
      <c r="JXW5" s="103"/>
      <c r="JXX5" s="103"/>
      <c r="JXY5" s="103"/>
      <c r="JXZ5" s="103"/>
      <c r="JYA5" s="103"/>
      <c r="JYB5" s="103"/>
      <c r="JYC5" s="103"/>
      <c r="JYD5" s="103"/>
      <c r="JYE5" s="103"/>
      <c r="JYF5" s="103"/>
      <c r="JYG5" s="103"/>
      <c r="JYH5" s="103"/>
      <c r="JYI5" s="103"/>
      <c r="JYJ5" s="103"/>
      <c r="JYK5" s="103"/>
      <c r="JYL5" s="103"/>
      <c r="JYM5" s="103"/>
      <c r="JYN5" s="103"/>
      <c r="JYO5" s="103"/>
      <c r="JYP5" s="103"/>
      <c r="JYQ5" s="103"/>
      <c r="JYR5" s="103"/>
      <c r="JYS5" s="103"/>
      <c r="JYT5" s="103"/>
      <c r="JYU5" s="103"/>
      <c r="JYV5" s="103"/>
      <c r="JYW5" s="103"/>
      <c r="JYX5" s="103"/>
      <c r="JYY5" s="103"/>
      <c r="JYZ5" s="103"/>
      <c r="JZA5" s="103"/>
      <c r="JZB5" s="103"/>
      <c r="JZC5" s="103"/>
      <c r="JZD5" s="103"/>
      <c r="JZE5" s="103"/>
      <c r="JZF5" s="103"/>
      <c r="JZG5" s="103"/>
      <c r="JZH5" s="103"/>
      <c r="JZI5" s="103"/>
      <c r="JZJ5" s="103"/>
      <c r="JZK5" s="103"/>
      <c r="JZL5" s="103"/>
      <c r="JZM5" s="103"/>
      <c r="JZN5" s="103"/>
      <c r="JZO5" s="103"/>
      <c r="JZP5" s="103"/>
      <c r="JZQ5" s="103"/>
      <c r="JZR5" s="103"/>
      <c r="JZS5" s="103"/>
      <c r="JZT5" s="103"/>
      <c r="JZU5" s="103"/>
      <c r="JZV5" s="103"/>
      <c r="JZW5" s="103"/>
      <c r="JZX5" s="103"/>
      <c r="JZY5" s="103"/>
      <c r="JZZ5" s="103"/>
      <c r="KAA5" s="103"/>
      <c r="KAB5" s="103"/>
      <c r="KAC5" s="103"/>
      <c r="KAD5" s="103"/>
      <c r="KAE5" s="103"/>
      <c r="KAF5" s="103"/>
      <c r="KAG5" s="103"/>
      <c r="KAH5" s="103"/>
      <c r="KAI5" s="103"/>
      <c r="KAJ5" s="103"/>
      <c r="KAK5" s="103"/>
      <c r="KAL5" s="103"/>
      <c r="KAM5" s="103"/>
      <c r="KAN5" s="103"/>
      <c r="KAO5" s="103"/>
      <c r="KAP5" s="103"/>
      <c r="KAQ5" s="103"/>
      <c r="KAR5" s="103"/>
      <c r="KAS5" s="103"/>
      <c r="KAT5" s="103"/>
      <c r="KAU5" s="103"/>
      <c r="KAV5" s="103"/>
      <c r="KAW5" s="103"/>
      <c r="KAX5" s="103"/>
      <c r="KAY5" s="103"/>
      <c r="KAZ5" s="103"/>
      <c r="KBA5" s="103"/>
      <c r="KBB5" s="103"/>
      <c r="KBC5" s="103"/>
      <c r="KBD5" s="103"/>
      <c r="KBE5" s="103"/>
      <c r="KBF5" s="103"/>
      <c r="KBG5" s="103"/>
      <c r="KBH5" s="103"/>
      <c r="KBI5" s="103"/>
      <c r="KBJ5" s="103"/>
      <c r="KBK5" s="103"/>
      <c r="KBL5" s="103"/>
      <c r="KBM5" s="103"/>
      <c r="KBN5" s="103"/>
      <c r="KBO5" s="103"/>
      <c r="KBP5" s="103"/>
      <c r="KBQ5" s="103"/>
      <c r="KBR5" s="103"/>
      <c r="KBS5" s="103"/>
      <c r="KBT5" s="103"/>
      <c r="KBU5" s="103"/>
      <c r="KBV5" s="103"/>
      <c r="KBW5" s="103"/>
      <c r="KBX5" s="103"/>
      <c r="KBY5" s="103"/>
      <c r="KBZ5" s="103"/>
      <c r="KCA5" s="103"/>
      <c r="KCB5" s="103"/>
      <c r="KCC5" s="103"/>
      <c r="KCD5" s="103"/>
      <c r="KCE5" s="103"/>
      <c r="KCF5" s="103"/>
      <c r="KCG5" s="103"/>
      <c r="KCH5" s="103"/>
      <c r="KCI5" s="103"/>
      <c r="KCJ5" s="103"/>
      <c r="KCK5" s="103"/>
      <c r="KCL5" s="103"/>
      <c r="KCM5" s="103"/>
      <c r="KCN5" s="103"/>
      <c r="KCO5" s="103"/>
      <c r="KCP5" s="103"/>
      <c r="KCQ5" s="103"/>
      <c r="KCR5" s="103"/>
      <c r="KCS5" s="103"/>
      <c r="KCT5" s="103"/>
      <c r="KCU5" s="103"/>
      <c r="KCV5" s="103"/>
      <c r="KCW5" s="103"/>
      <c r="KCX5" s="103"/>
      <c r="KCY5" s="103"/>
      <c r="KCZ5" s="103"/>
      <c r="KDA5" s="103"/>
      <c r="KDB5" s="103"/>
      <c r="KDC5" s="103"/>
      <c r="KDD5" s="103"/>
      <c r="KDE5" s="103"/>
      <c r="KDF5" s="103"/>
      <c r="KDG5" s="103"/>
      <c r="KDH5" s="103"/>
      <c r="KDI5" s="103"/>
      <c r="KDJ5" s="103"/>
      <c r="KDK5" s="103"/>
      <c r="KDL5" s="103"/>
      <c r="KDM5" s="103"/>
      <c r="KDN5" s="103"/>
      <c r="KDO5" s="103"/>
      <c r="KDP5" s="103"/>
      <c r="KDQ5" s="103"/>
      <c r="KDR5" s="103"/>
      <c r="KDS5" s="103"/>
      <c r="KDT5" s="103"/>
      <c r="KDU5" s="103"/>
      <c r="KDV5" s="103"/>
      <c r="KDW5" s="103"/>
      <c r="KDX5" s="103"/>
      <c r="KDY5" s="103"/>
      <c r="KDZ5" s="103"/>
      <c r="KEA5" s="103"/>
      <c r="KEB5" s="103"/>
      <c r="KEC5" s="103"/>
      <c r="KED5" s="103"/>
      <c r="KEE5" s="103"/>
      <c r="KEF5" s="103"/>
      <c r="KEG5" s="103"/>
      <c r="KEH5" s="103"/>
      <c r="KEI5" s="103"/>
      <c r="KEJ5" s="103"/>
      <c r="KEK5" s="103"/>
      <c r="KEL5" s="103"/>
      <c r="KEM5" s="103"/>
      <c r="KEN5" s="103"/>
      <c r="KEO5" s="103"/>
      <c r="KEP5" s="103"/>
      <c r="KEQ5" s="103"/>
      <c r="KER5" s="103"/>
      <c r="KES5" s="103"/>
      <c r="KET5" s="103"/>
      <c r="KEU5" s="103"/>
      <c r="KEV5" s="103"/>
      <c r="KEW5" s="103"/>
      <c r="KEX5" s="103"/>
      <c r="KEY5" s="103"/>
      <c r="KEZ5" s="103"/>
      <c r="KFA5" s="103"/>
      <c r="KFB5" s="103"/>
      <c r="KFC5" s="103"/>
      <c r="KFD5" s="103"/>
      <c r="KFE5" s="103"/>
      <c r="KFF5" s="103"/>
      <c r="KFG5" s="103"/>
      <c r="KFH5" s="103"/>
      <c r="KFI5" s="103"/>
      <c r="KFJ5" s="103"/>
      <c r="KFK5" s="103"/>
      <c r="KFL5" s="103"/>
      <c r="KFM5" s="103"/>
      <c r="KFN5" s="103"/>
      <c r="KFO5" s="103"/>
      <c r="KFP5" s="103"/>
      <c r="KFQ5" s="103"/>
      <c r="KFR5" s="103"/>
      <c r="KFS5" s="103"/>
      <c r="KFT5" s="103"/>
      <c r="KFU5" s="103"/>
      <c r="KFV5" s="103"/>
      <c r="KFW5" s="103"/>
      <c r="KFX5" s="103"/>
      <c r="KFY5" s="103"/>
      <c r="KFZ5" s="103"/>
      <c r="KGA5" s="103"/>
      <c r="KGB5" s="103"/>
      <c r="KGC5" s="103"/>
      <c r="KGD5" s="103"/>
      <c r="KGE5" s="103"/>
      <c r="KGF5" s="103"/>
      <c r="KGG5" s="103"/>
      <c r="KGH5" s="103"/>
      <c r="KGI5" s="103"/>
      <c r="KGJ5" s="103"/>
      <c r="KGK5" s="103"/>
      <c r="KGL5" s="103"/>
      <c r="KGM5" s="103"/>
      <c r="KGN5" s="103"/>
      <c r="KGO5" s="103"/>
      <c r="KGP5" s="103"/>
      <c r="KGQ5" s="103"/>
      <c r="KGR5" s="103"/>
      <c r="KGS5" s="103"/>
      <c r="KGT5" s="103"/>
      <c r="KGU5" s="103"/>
      <c r="KGV5" s="103"/>
      <c r="KGW5" s="103"/>
      <c r="KGX5" s="103"/>
      <c r="KGY5" s="103"/>
      <c r="KGZ5" s="103"/>
      <c r="KHA5" s="103"/>
      <c r="KHB5" s="103"/>
      <c r="KHC5" s="103"/>
      <c r="KHD5" s="103"/>
      <c r="KHE5" s="103"/>
      <c r="KHF5" s="103"/>
      <c r="KHG5" s="103"/>
      <c r="KHH5" s="103"/>
      <c r="KHI5" s="103"/>
      <c r="KHJ5" s="103"/>
      <c r="KHK5" s="103"/>
      <c r="KHL5" s="103"/>
      <c r="KHM5" s="103"/>
      <c r="KHN5" s="103"/>
      <c r="KHO5" s="103"/>
      <c r="KHP5" s="103"/>
      <c r="KHQ5" s="103"/>
      <c r="KHR5" s="103"/>
      <c r="KHS5" s="103"/>
      <c r="KHT5" s="103"/>
      <c r="KHU5" s="103"/>
      <c r="KHV5" s="103"/>
      <c r="KHW5" s="103"/>
      <c r="KHX5" s="103"/>
      <c r="KHY5" s="103"/>
      <c r="KHZ5" s="103"/>
      <c r="KIA5" s="103"/>
      <c r="KIB5" s="103"/>
      <c r="KIC5" s="103"/>
      <c r="KID5" s="103"/>
      <c r="KIE5" s="103"/>
      <c r="KIF5" s="103"/>
      <c r="KIG5" s="103"/>
      <c r="KIH5" s="103"/>
      <c r="KII5" s="103"/>
      <c r="KIJ5" s="103"/>
      <c r="KIK5" s="103"/>
      <c r="KIL5" s="103"/>
      <c r="KIM5" s="103"/>
      <c r="KIN5" s="103"/>
      <c r="KIO5" s="103"/>
      <c r="KIP5" s="103"/>
      <c r="KIQ5" s="103"/>
      <c r="KIR5" s="103"/>
      <c r="KIS5" s="103"/>
      <c r="KIT5" s="103"/>
      <c r="KIU5" s="103"/>
      <c r="KIV5" s="103"/>
      <c r="KIW5" s="103"/>
      <c r="KIX5" s="103"/>
      <c r="KIY5" s="103"/>
      <c r="KIZ5" s="103"/>
      <c r="KJA5" s="103"/>
      <c r="KJB5" s="103"/>
      <c r="KJC5" s="103"/>
      <c r="KJD5" s="103"/>
      <c r="KJE5" s="103"/>
      <c r="KJF5" s="103"/>
      <c r="KJG5" s="103"/>
      <c r="KJH5" s="103"/>
      <c r="KJI5" s="103"/>
      <c r="KJJ5" s="103"/>
      <c r="KJK5" s="103"/>
      <c r="KJL5" s="103"/>
      <c r="KJM5" s="103"/>
      <c r="KJN5" s="103"/>
      <c r="KJO5" s="103"/>
      <c r="KJP5" s="103"/>
      <c r="KJQ5" s="103"/>
      <c r="KJR5" s="103"/>
      <c r="KJS5" s="103"/>
      <c r="KJT5" s="103"/>
      <c r="KJU5" s="103"/>
      <c r="KJV5" s="103"/>
      <c r="KJW5" s="103"/>
      <c r="KJX5" s="103"/>
      <c r="KJY5" s="103"/>
      <c r="KJZ5" s="103"/>
      <c r="KKA5" s="103"/>
      <c r="KKB5" s="103"/>
      <c r="KKC5" s="103"/>
      <c r="KKD5" s="103"/>
      <c r="KKE5" s="103"/>
      <c r="KKF5" s="103"/>
      <c r="KKG5" s="103"/>
      <c r="KKH5" s="103"/>
      <c r="KKI5" s="103"/>
      <c r="KKJ5" s="103"/>
      <c r="KKK5" s="103"/>
      <c r="KKL5" s="103"/>
      <c r="KKM5" s="103"/>
      <c r="KKN5" s="103"/>
      <c r="KKO5" s="103"/>
      <c r="KKP5" s="103"/>
      <c r="KKQ5" s="103"/>
      <c r="KKR5" s="103"/>
      <c r="KKS5" s="103"/>
      <c r="KKT5" s="103"/>
      <c r="KKU5" s="103"/>
      <c r="KKV5" s="103"/>
      <c r="KKW5" s="103"/>
      <c r="KKX5" s="103"/>
      <c r="KKY5" s="103"/>
      <c r="KKZ5" s="103"/>
      <c r="KLA5" s="103"/>
      <c r="KLB5" s="103"/>
      <c r="KLC5" s="103"/>
      <c r="KLD5" s="103"/>
      <c r="KLE5" s="103"/>
      <c r="KLF5" s="103"/>
      <c r="KLG5" s="103"/>
      <c r="KLH5" s="103"/>
      <c r="KLI5" s="103"/>
      <c r="KLJ5" s="103"/>
      <c r="KLK5" s="103"/>
      <c r="KLL5" s="103"/>
      <c r="KLM5" s="103"/>
      <c r="KLN5" s="103"/>
      <c r="KLO5" s="103"/>
      <c r="KLP5" s="103"/>
      <c r="KLQ5" s="103"/>
      <c r="KLR5" s="103"/>
      <c r="KLS5" s="103"/>
      <c r="KLT5" s="103"/>
      <c r="KLU5" s="103"/>
      <c r="KLV5" s="103"/>
      <c r="KLW5" s="103"/>
      <c r="KLX5" s="103"/>
      <c r="KLY5" s="103"/>
      <c r="KLZ5" s="103"/>
      <c r="KMA5" s="103"/>
      <c r="KMB5" s="103"/>
      <c r="KMC5" s="103"/>
      <c r="KMD5" s="103"/>
      <c r="KME5" s="103"/>
      <c r="KMF5" s="103"/>
      <c r="KMG5" s="103"/>
      <c r="KMH5" s="103"/>
      <c r="KMI5" s="103"/>
      <c r="KMJ5" s="103"/>
      <c r="KMK5" s="103"/>
      <c r="KML5" s="103"/>
      <c r="KMM5" s="103"/>
      <c r="KMN5" s="103"/>
      <c r="KMO5" s="103"/>
      <c r="KMP5" s="103"/>
      <c r="KMQ5" s="103"/>
      <c r="KMR5" s="103"/>
      <c r="KMS5" s="103"/>
      <c r="KMT5" s="103"/>
      <c r="KMU5" s="103"/>
      <c r="KMV5" s="103"/>
      <c r="KMW5" s="103"/>
      <c r="KMX5" s="103"/>
      <c r="KMY5" s="103"/>
      <c r="KMZ5" s="103"/>
      <c r="KNA5" s="103"/>
      <c r="KNB5" s="103"/>
      <c r="KNC5" s="103"/>
      <c r="KND5" s="103"/>
      <c r="KNE5" s="103"/>
      <c r="KNF5" s="103"/>
      <c r="KNG5" s="103"/>
      <c r="KNH5" s="103"/>
      <c r="KNI5" s="103"/>
      <c r="KNJ5" s="103"/>
      <c r="KNK5" s="103"/>
      <c r="KNL5" s="103"/>
      <c r="KNM5" s="103"/>
      <c r="KNN5" s="103"/>
      <c r="KNO5" s="103"/>
      <c r="KNP5" s="103"/>
      <c r="KNQ5" s="103"/>
      <c r="KNR5" s="103"/>
      <c r="KNS5" s="103"/>
      <c r="KNT5" s="103"/>
      <c r="KNU5" s="103"/>
      <c r="KNV5" s="103"/>
      <c r="KNW5" s="103"/>
      <c r="KNX5" s="103"/>
      <c r="KNY5" s="103"/>
      <c r="KNZ5" s="103"/>
      <c r="KOA5" s="103"/>
      <c r="KOB5" s="103"/>
      <c r="KOC5" s="103"/>
      <c r="KOD5" s="103"/>
      <c r="KOE5" s="103"/>
      <c r="KOF5" s="103"/>
      <c r="KOG5" s="103"/>
      <c r="KOH5" s="103"/>
      <c r="KOI5" s="103"/>
      <c r="KOJ5" s="103"/>
      <c r="KOK5" s="103"/>
      <c r="KOL5" s="103"/>
      <c r="KOM5" s="103"/>
      <c r="KON5" s="103"/>
      <c r="KOO5" s="103"/>
      <c r="KOP5" s="103"/>
      <c r="KOQ5" s="103"/>
      <c r="KOR5" s="103"/>
      <c r="KOS5" s="103"/>
      <c r="KOT5" s="103"/>
      <c r="KOU5" s="103"/>
      <c r="KOV5" s="103"/>
      <c r="KOW5" s="103"/>
      <c r="KOX5" s="103"/>
      <c r="KOY5" s="103"/>
      <c r="KOZ5" s="103"/>
      <c r="KPA5" s="103"/>
      <c r="KPB5" s="103"/>
      <c r="KPC5" s="103"/>
      <c r="KPD5" s="103"/>
      <c r="KPE5" s="103"/>
      <c r="KPF5" s="103"/>
      <c r="KPG5" s="103"/>
      <c r="KPH5" s="103"/>
      <c r="KPI5" s="103"/>
      <c r="KPJ5" s="103"/>
      <c r="KPK5" s="103"/>
      <c r="KPL5" s="103"/>
      <c r="KPM5" s="103"/>
      <c r="KPN5" s="103"/>
      <c r="KPO5" s="103"/>
      <c r="KPP5" s="103"/>
      <c r="KPQ5" s="103"/>
      <c r="KPR5" s="103"/>
      <c r="KPS5" s="103"/>
      <c r="KPT5" s="103"/>
      <c r="KPU5" s="103"/>
      <c r="KPV5" s="103"/>
      <c r="KPW5" s="103"/>
      <c r="KPX5" s="103"/>
      <c r="KPY5" s="103"/>
      <c r="KPZ5" s="103"/>
      <c r="KQA5" s="103"/>
      <c r="KQB5" s="103"/>
      <c r="KQC5" s="103"/>
      <c r="KQD5" s="103"/>
      <c r="KQE5" s="103"/>
      <c r="KQF5" s="103"/>
      <c r="KQG5" s="103"/>
      <c r="KQH5" s="103"/>
      <c r="KQI5" s="103"/>
      <c r="KQJ5" s="103"/>
      <c r="KQK5" s="103"/>
      <c r="KQL5" s="103"/>
      <c r="KQM5" s="103"/>
      <c r="KQN5" s="103"/>
      <c r="KQO5" s="103"/>
      <c r="KQP5" s="103"/>
      <c r="KQQ5" s="103"/>
      <c r="KQR5" s="103"/>
      <c r="KQS5" s="103"/>
      <c r="KQT5" s="103"/>
      <c r="KQU5" s="103"/>
      <c r="KQV5" s="103"/>
      <c r="KQW5" s="103"/>
      <c r="KQX5" s="103"/>
      <c r="KQY5" s="103"/>
      <c r="KQZ5" s="103"/>
      <c r="KRA5" s="103"/>
      <c r="KRB5" s="103"/>
      <c r="KRC5" s="103"/>
      <c r="KRD5" s="103"/>
      <c r="KRE5" s="103"/>
      <c r="KRF5" s="103"/>
      <c r="KRG5" s="103"/>
      <c r="KRH5" s="103"/>
      <c r="KRI5" s="103"/>
      <c r="KRJ5" s="103"/>
      <c r="KRK5" s="103"/>
      <c r="KRL5" s="103"/>
      <c r="KRM5" s="103"/>
      <c r="KRN5" s="103"/>
      <c r="KRO5" s="103"/>
      <c r="KRP5" s="103"/>
      <c r="KRQ5" s="103"/>
      <c r="KRR5" s="103"/>
      <c r="KRS5" s="103"/>
      <c r="KRT5" s="103"/>
      <c r="KRU5" s="103"/>
      <c r="KRV5" s="103"/>
      <c r="KRW5" s="103"/>
      <c r="KRX5" s="103"/>
      <c r="KRY5" s="103"/>
      <c r="KRZ5" s="103"/>
      <c r="KSA5" s="103"/>
      <c r="KSB5" s="103"/>
      <c r="KSC5" s="103"/>
      <c r="KSD5" s="103"/>
      <c r="KSE5" s="103"/>
      <c r="KSF5" s="103"/>
      <c r="KSG5" s="103"/>
      <c r="KSH5" s="103"/>
      <c r="KSI5" s="103"/>
      <c r="KSJ5" s="103"/>
      <c r="KSK5" s="103"/>
      <c r="KSL5" s="103"/>
      <c r="KSM5" s="103"/>
      <c r="KSN5" s="103"/>
      <c r="KSO5" s="103"/>
      <c r="KSP5" s="103"/>
      <c r="KSQ5" s="103"/>
      <c r="KSR5" s="103"/>
      <c r="KSS5" s="103"/>
      <c r="KST5" s="103"/>
      <c r="KSU5" s="103"/>
      <c r="KSV5" s="103"/>
      <c r="KSW5" s="103"/>
      <c r="KSX5" s="103"/>
      <c r="KSY5" s="103"/>
      <c r="KSZ5" s="103"/>
      <c r="KTA5" s="103"/>
      <c r="KTB5" s="103"/>
      <c r="KTC5" s="103"/>
      <c r="KTD5" s="103"/>
      <c r="KTE5" s="103"/>
      <c r="KTF5" s="103"/>
      <c r="KTG5" s="103"/>
      <c r="KTH5" s="103"/>
      <c r="KTI5" s="103"/>
      <c r="KTJ5" s="103"/>
      <c r="KTK5" s="103"/>
      <c r="KTL5" s="103"/>
      <c r="KTM5" s="103"/>
      <c r="KTN5" s="103"/>
      <c r="KTO5" s="103"/>
      <c r="KTP5" s="103"/>
      <c r="KTQ5" s="103"/>
      <c r="KTR5" s="103"/>
      <c r="KTS5" s="103"/>
      <c r="KTT5" s="103"/>
      <c r="KTU5" s="103"/>
      <c r="KTV5" s="103"/>
      <c r="KTW5" s="103"/>
      <c r="KTX5" s="103"/>
      <c r="KTY5" s="103"/>
      <c r="KTZ5" s="103"/>
      <c r="KUA5" s="103"/>
      <c r="KUB5" s="103"/>
      <c r="KUC5" s="103"/>
      <c r="KUD5" s="103"/>
      <c r="KUE5" s="103"/>
      <c r="KUF5" s="103"/>
      <c r="KUG5" s="103"/>
      <c r="KUH5" s="103"/>
      <c r="KUI5" s="103"/>
      <c r="KUJ5" s="103"/>
      <c r="KUK5" s="103"/>
      <c r="KUL5" s="103"/>
      <c r="KUM5" s="103"/>
      <c r="KUN5" s="103"/>
      <c r="KUO5" s="103"/>
      <c r="KUP5" s="103"/>
      <c r="KUQ5" s="103"/>
      <c r="KUR5" s="103"/>
      <c r="KUS5" s="103"/>
      <c r="KUT5" s="103"/>
      <c r="KUU5" s="103"/>
      <c r="KUV5" s="103"/>
      <c r="KUW5" s="103"/>
      <c r="KUX5" s="103"/>
      <c r="KUY5" s="103"/>
      <c r="KUZ5" s="103"/>
      <c r="KVA5" s="103"/>
      <c r="KVB5" s="103"/>
      <c r="KVC5" s="103"/>
      <c r="KVD5" s="103"/>
      <c r="KVE5" s="103"/>
      <c r="KVF5" s="103"/>
      <c r="KVG5" s="103"/>
      <c r="KVH5" s="103"/>
      <c r="KVI5" s="103"/>
      <c r="KVJ5" s="103"/>
      <c r="KVK5" s="103"/>
      <c r="KVL5" s="103"/>
      <c r="KVM5" s="103"/>
      <c r="KVN5" s="103"/>
      <c r="KVO5" s="103"/>
      <c r="KVP5" s="103"/>
      <c r="KVQ5" s="103"/>
      <c r="KVR5" s="103"/>
      <c r="KVS5" s="103"/>
      <c r="KVT5" s="103"/>
      <c r="KVU5" s="103"/>
      <c r="KVV5" s="103"/>
      <c r="KVW5" s="103"/>
      <c r="KVX5" s="103"/>
      <c r="KVY5" s="103"/>
      <c r="KVZ5" s="103"/>
      <c r="KWA5" s="103"/>
      <c r="KWB5" s="103"/>
      <c r="KWC5" s="103"/>
      <c r="KWD5" s="103"/>
      <c r="KWE5" s="103"/>
      <c r="KWF5" s="103"/>
      <c r="KWG5" s="103"/>
      <c r="KWH5" s="103"/>
      <c r="KWI5" s="103"/>
      <c r="KWJ5" s="103"/>
      <c r="KWK5" s="103"/>
      <c r="KWL5" s="103"/>
      <c r="KWM5" s="103"/>
      <c r="KWN5" s="103"/>
      <c r="KWO5" s="103"/>
      <c r="KWP5" s="103"/>
      <c r="KWQ5" s="103"/>
      <c r="KWR5" s="103"/>
      <c r="KWS5" s="103"/>
      <c r="KWT5" s="103"/>
      <c r="KWU5" s="103"/>
      <c r="KWV5" s="103"/>
      <c r="KWW5" s="103"/>
      <c r="KWX5" s="103"/>
      <c r="KWY5" s="103"/>
      <c r="KWZ5" s="103"/>
      <c r="KXA5" s="103"/>
      <c r="KXB5" s="103"/>
      <c r="KXC5" s="103"/>
      <c r="KXD5" s="103"/>
      <c r="KXE5" s="103"/>
      <c r="KXF5" s="103"/>
      <c r="KXG5" s="103"/>
      <c r="KXH5" s="103"/>
      <c r="KXI5" s="103"/>
      <c r="KXJ5" s="103"/>
      <c r="KXK5" s="103"/>
      <c r="KXL5" s="103"/>
      <c r="KXM5" s="103"/>
      <c r="KXN5" s="103"/>
      <c r="KXO5" s="103"/>
      <c r="KXP5" s="103"/>
      <c r="KXQ5" s="103"/>
      <c r="KXR5" s="103"/>
      <c r="KXS5" s="103"/>
      <c r="KXT5" s="103"/>
      <c r="KXU5" s="103"/>
      <c r="KXV5" s="103"/>
      <c r="KXW5" s="103"/>
      <c r="KXX5" s="103"/>
      <c r="KXY5" s="103"/>
      <c r="KXZ5" s="103"/>
      <c r="KYA5" s="103"/>
      <c r="KYB5" s="103"/>
      <c r="KYC5" s="103"/>
      <c r="KYD5" s="103"/>
      <c r="KYE5" s="103"/>
      <c r="KYF5" s="103"/>
      <c r="KYG5" s="103"/>
      <c r="KYH5" s="103"/>
      <c r="KYI5" s="103"/>
      <c r="KYJ5" s="103"/>
      <c r="KYK5" s="103"/>
      <c r="KYL5" s="103"/>
      <c r="KYM5" s="103"/>
      <c r="KYN5" s="103"/>
      <c r="KYO5" s="103"/>
      <c r="KYP5" s="103"/>
      <c r="KYQ5" s="103"/>
      <c r="KYR5" s="103"/>
      <c r="KYS5" s="103"/>
      <c r="KYT5" s="103"/>
      <c r="KYU5" s="103"/>
      <c r="KYV5" s="103"/>
      <c r="KYW5" s="103"/>
      <c r="KYX5" s="103"/>
      <c r="KYY5" s="103"/>
      <c r="KYZ5" s="103"/>
      <c r="KZA5" s="103"/>
      <c r="KZB5" s="103"/>
      <c r="KZC5" s="103"/>
      <c r="KZD5" s="103"/>
      <c r="KZE5" s="103"/>
      <c r="KZF5" s="103"/>
      <c r="KZG5" s="103"/>
      <c r="KZH5" s="103"/>
      <c r="KZI5" s="103"/>
      <c r="KZJ5" s="103"/>
      <c r="KZK5" s="103"/>
      <c r="KZL5" s="103"/>
      <c r="KZM5" s="103"/>
      <c r="KZN5" s="103"/>
      <c r="KZO5" s="103"/>
      <c r="KZP5" s="103"/>
      <c r="KZQ5" s="103"/>
      <c r="KZR5" s="103"/>
      <c r="KZS5" s="103"/>
      <c r="KZT5" s="103"/>
      <c r="KZU5" s="103"/>
      <c r="KZV5" s="103"/>
      <c r="KZW5" s="103"/>
      <c r="KZX5" s="103"/>
      <c r="KZY5" s="103"/>
      <c r="KZZ5" s="103"/>
      <c r="LAA5" s="103"/>
      <c r="LAB5" s="103"/>
      <c r="LAC5" s="103"/>
      <c r="LAD5" s="103"/>
      <c r="LAE5" s="103"/>
      <c r="LAF5" s="103"/>
      <c r="LAG5" s="103"/>
      <c r="LAH5" s="103"/>
      <c r="LAI5" s="103"/>
      <c r="LAJ5" s="103"/>
      <c r="LAK5" s="103"/>
      <c r="LAL5" s="103"/>
      <c r="LAM5" s="103"/>
      <c r="LAN5" s="103"/>
      <c r="LAO5" s="103"/>
      <c r="LAP5" s="103"/>
      <c r="LAQ5" s="103"/>
      <c r="LAR5" s="103"/>
      <c r="LAS5" s="103"/>
      <c r="LAT5" s="103"/>
      <c r="LAU5" s="103"/>
      <c r="LAV5" s="103"/>
      <c r="LAW5" s="103"/>
      <c r="LAX5" s="103"/>
      <c r="LAY5" s="103"/>
      <c r="LAZ5" s="103"/>
      <c r="LBA5" s="103"/>
      <c r="LBB5" s="103"/>
      <c r="LBC5" s="103"/>
      <c r="LBD5" s="103"/>
      <c r="LBE5" s="103"/>
      <c r="LBF5" s="103"/>
      <c r="LBG5" s="103"/>
      <c r="LBH5" s="103"/>
      <c r="LBI5" s="103"/>
      <c r="LBJ5" s="103"/>
      <c r="LBK5" s="103"/>
      <c r="LBL5" s="103"/>
      <c r="LBM5" s="103"/>
      <c r="LBN5" s="103"/>
      <c r="LBO5" s="103"/>
      <c r="LBP5" s="103"/>
      <c r="LBQ5" s="103"/>
      <c r="LBR5" s="103"/>
      <c r="LBS5" s="103"/>
      <c r="LBT5" s="103"/>
      <c r="LBU5" s="103"/>
      <c r="LBV5" s="103"/>
      <c r="LBW5" s="103"/>
      <c r="LBX5" s="103"/>
      <c r="LBY5" s="103"/>
      <c r="LBZ5" s="103"/>
      <c r="LCA5" s="103"/>
      <c r="LCB5" s="103"/>
      <c r="LCC5" s="103"/>
      <c r="LCD5" s="103"/>
      <c r="LCE5" s="103"/>
      <c r="LCF5" s="103"/>
      <c r="LCG5" s="103"/>
      <c r="LCH5" s="103"/>
      <c r="LCI5" s="103"/>
      <c r="LCJ5" s="103"/>
      <c r="LCK5" s="103"/>
      <c r="LCL5" s="103"/>
      <c r="LCM5" s="103"/>
      <c r="LCN5" s="103"/>
      <c r="LCO5" s="103"/>
      <c r="LCP5" s="103"/>
      <c r="LCQ5" s="103"/>
      <c r="LCR5" s="103"/>
      <c r="LCS5" s="103"/>
      <c r="LCT5" s="103"/>
      <c r="LCU5" s="103"/>
      <c r="LCV5" s="103"/>
      <c r="LCW5" s="103"/>
      <c r="LCX5" s="103"/>
      <c r="LCY5" s="103"/>
      <c r="LCZ5" s="103"/>
      <c r="LDA5" s="103"/>
      <c r="LDB5" s="103"/>
      <c r="LDC5" s="103"/>
      <c r="LDD5" s="103"/>
      <c r="LDE5" s="103"/>
      <c r="LDF5" s="103"/>
      <c r="LDG5" s="103"/>
      <c r="LDH5" s="103"/>
      <c r="LDI5" s="103"/>
      <c r="LDJ5" s="103"/>
      <c r="LDK5" s="103"/>
      <c r="LDL5" s="103"/>
      <c r="LDM5" s="103"/>
      <c r="LDN5" s="103"/>
      <c r="LDO5" s="103"/>
      <c r="LDP5" s="103"/>
      <c r="LDQ5" s="103"/>
      <c r="LDR5" s="103"/>
      <c r="LDS5" s="103"/>
      <c r="LDT5" s="103"/>
      <c r="LDU5" s="103"/>
      <c r="LDV5" s="103"/>
      <c r="LDW5" s="103"/>
      <c r="LDX5" s="103"/>
      <c r="LDY5" s="103"/>
      <c r="LDZ5" s="103"/>
      <c r="LEA5" s="103"/>
      <c r="LEB5" s="103"/>
      <c r="LEC5" s="103"/>
      <c r="LED5" s="103"/>
      <c r="LEE5" s="103"/>
      <c r="LEF5" s="103"/>
      <c r="LEG5" s="103"/>
      <c r="LEH5" s="103"/>
      <c r="LEI5" s="103"/>
      <c r="LEJ5" s="103"/>
      <c r="LEK5" s="103"/>
      <c r="LEL5" s="103"/>
      <c r="LEM5" s="103"/>
      <c r="LEN5" s="103"/>
      <c r="LEO5" s="103"/>
      <c r="LEP5" s="103"/>
      <c r="LEQ5" s="103"/>
      <c r="LER5" s="103"/>
      <c r="LES5" s="103"/>
      <c r="LET5" s="103"/>
      <c r="LEU5" s="103"/>
      <c r="LEV5" s="103"/>
      <c r="LEW5" s="103"/>
      <c r="LEX5" s="103"/>
      <c r="LEY5" s="103"/>
      <c r="LEZ5" s="103"/>
      <c r="LFA5" s="103"/>
      <c r="LFB5" s="103"/>
      <c r="LFC5" s="103"/>
      <c r="LFD5" s="103"/>
      <c r="LFE5" s="103"/>
      <c r="LFF5" s="103"/>
      <c r="LFG5" s="103"/>
      <c r="LFH5" s="103"/>
      <c r="LFI5" s="103"/>
      <c r="LFJ5" s="103"/>
      <c r="LFK5" s="103"/>
      <c r="LFL5" s="103"/>
      <c r="LFM5" s="103"/>
      <c r="LFN5" s="103"/>
      <c r="LFO5" s="103"/>
      <c r="LFP5" s="103"/>
      <c r="LFQ5" s="103"/>
      <c r="LFR5" s="103"/>
      <c r="LFS5" s="103"/>
      <c r="LFT5" s="103"/>
      <c r="LFU5" s="103"/>
      <c r="LFV5" s="103"/>
      <c r="LFW5" s="103"/>
      <c r="LFX5" s="103"/>
      <c r="LFY5" s="103"/>
      <c r="LFZ5" s="103"/>
      <c r="LGA5" s="103"/>
      <c r="LGB5" s="103"/>
      <c r="LGC5" s="103"/>
      <c r="LGD5" s="103"/>
      <c r="LGE5" s="103"/>
      <c r="LGF5" s="103"/>
      <c r="LGG5" s="103"/>
      <c r="LGH5" s="103"/>
      <c r="LGI5" s="103"/>
      <c r="LGJ5" s="103"/>
      <c r="LGK5" s="103"/>
      <c r="LGL5" s="103"/>
      <c r="LGM5" s="103"/>
      <c r="LGN5" s="103"/>
      <c r="LGO5" s="103"/>
      <c r="LGP5" s="103"/>
      <c r="LGQ5" s="103"/>
      <c r="LGR5" s="103"/>
      <c r="LGS5" s="103"/>
      <c r="LGT5" s="103"/>
      <c r="LGU5" s="103"/>
      <c r="LGV5" s="103"/>
      <c r="LGW5" s="103"/>
      <c r="LGX5" s="103"/>
      <c r="LGY5" s="103"/>
      <c r="LGZ5" s="103"/>
      <c r="LHA5" s="103"/>
      <c r="LHB5" s="103"/>
      <c r="LHC5" s="103"/>
      <c r="LHD5" s="103"/>
      <c r="LHE5" s="103"/>
      <c r="LHF5" s="103"/>
      <c r="LHG5" s="103"/>
      <c r="LHH5" s="103"/>
      <c r="LHI5" s="103"/>
      <c r="LHJ5" s="103"/>
      <c r="LHK5" s="103"/>
      <c r="LHL5" s="103"/>
      <c r="LHM5" s="103"/>
      <c r="LHN5" s="103"/>
      <c r="LHO5" s="103"/>
      <c r="LHP5" s="103"/>
      <c r="LHQ5" s="103"/>
      <c r="LHR5" s="103"/>
      <c r="LHS5" s="103"/>
      <c r="LHT5" s="103"/>
      <c r="LHU5" s="103"/>
      <c r="LHV5" s="103"/>
      <c r="LHW5" s="103"/>
      <c r="LHX5" s="103"/>
      <c r="LHY5" s="103"/>
      <c r="LHZ5" s="103"/>
      <c r="LIA5" s="103"/>
      <c r="LIB5" s="103"/>
      <c r="LIC5" s="103"/>
      <c r="LID5" s="103"/>
      <c r="LIE5" s="103"/>
      <c r="LIF5" s="103"/>
      <c r="LIG5" s="103"/>
      <c r="LIH5" s="103"/>
      <c r="LII5" s="103"/>
      <c r="LIJ5" s="103"/>
      <c r="LIK5" s="103"/>
      <c r="LIL5" s="103"/>
      <c r="LIM5" s="103"/>
      <c r="LIN5" s="103"/>
      <c r="LIO5" s="103"/>
      <c r="LIP5" s="103"/>
      <c r="LIQ5" s="103"/>
      <c r="LIR5" s="103"/>
      <c r="LIS5" s="103"/>
      <c r="LIT5" s="103"/>
      <c r="LIU5" s="103"/>
      <c r="LIV5" s="103"/>
      <c r="LIW5" s="103"/>
      <c r="LIX5" s="103"/>
      <c r="LIY5" s="103"/>
      <c r="LIZ5" s="103"/>
      <c r="LJA5" s="103"/>
      <c r="LJB5" s="103"/>
      <c r="LJC5" s="103"/>
      <c r="LJD5" s="103"/>
      <c r="LJE5" s="103"/>
      <c r="LJF5" s="103"/>
      <c r="LJG5" s="103"/>
      <c r="LJH5" s="103"/>
      <c r="LJI5" s="103"/>
      <c r="LJJ5" s="103"/>
      <c r="LJK5" s="103"/>
      <c r="LJL5" s="103"/>
      <c r="LJM5" s="103"/>
      <c r="LJN5" s="103"/>
      <c r="LJO5" s="103"/>
      <c r="LJP5" s="103"/>
      <c r="LJQ5" s="103"/>
      <c r="LJR5" s="103"/>
      <c r="LJS5" s="103"/>
      <c r="LJT5" s="103"/>
      <c r="LJU5" s="103"/>
      <c r="LJV5" s="103"/>
      <c r="LJW5" s="103"/>
      <c r="LJX5" s="103"/>
      <c r="LJY5" s="103"/>
      <c r="LJZ5" s="103"/>
      <c r="LKA5" s="103"/>
      <c r="LKB5" s="103"/>
      <c r="LKC5" s="103"/>
      <c r="LKD5" s="103"/>
      <c r="LKE5" s="103"/>
      <c r="LKF5" s="103"/>
      <c r="LKG5" s="103"/>
      <c r="LKH5" s="103"/>
      <c r="LKI5" s="103"/>
      <c r="LKJ5" s="103"/>
      <c r="LKK5" s="103"/>
      <c r="LKL5" s="103"/>
      <c r="LKM5" s="103"/>
      <c r="LKN5" s="103"/>
      <c r="LKO5" s="103"/>
      <c r="LKP5" s="103"/>
      <c r="LKQ5" s="103"/>
      <c r="LKR5" s="103"/>
      <c r="LKS5" s="103"/>
      <c r="LKT5" s="103"/>
      <c r="LKU5" s="103"/>
      <c r="LKV5" s="103"/>
      <c r="LKW5" s="103"/>
      <c r="LKX5" s="103"/>
      <c r="LKY5" s="103"/>
      <c r="LKZ5" s="103"/>
      <c r="LLA5" s="103"/>
      <c r="LLB5" s="103"/>
      <c r="LLC5" s="103"/>
      <c r="LLD5" s="103"/>
      <c r="LLE5" s="103"/>
      <c r="LLF5" s="103"/>
      <c r="LLG5" s="103"/>
      <c r="LLH5" s="103"/>
      <c r="LLI5" s="103"/>
      <c r="LLJ5" s="103"/>
      <c r="LLK5" s="103"/>
      <c r="LLL5" s="103"/>
      <c r="LLM5" s="103"/>
      <c r="LLN5" s="103"/>
      <c r="LLO5" s="103"/>
      <c r="LLP5" s="103"/>
      <c r="LLQ5" s="103"/>
      <c r="LLR5" s="103"/>
      <c r="LLS5" s="103"/>
      <c r="LLT5" s="103"/>
      <c r="LLU5" s="103"/>
      <c r="LLV5" s="103"/>
      <c r="LLW5" s="103"/>
      <c r="LLX5" s="103"/>
      <c r="LLY5" s="103"/>
      <c r="LLZ5" s="103"/>
      <c r="LMA5" s="103"/>
      <c r="LMB5" s="103"/>
      <c r="LMC5" s="103"/>
      <c r="LMD5" s="103"/>
      <c r="LME5" s="103"/>
      <c r="LMF5" s="103"/>
      <c r="LMG5" s="103"/>
      <c r="LMH5" s="103"/>
      <c r="LMI5" s="103"/>
      <c r="LMJ5" s="103"/>
      <c r="LMK5" s="103"/>
      <c r="LML5" s="103"/>
      <c r="LMM5" s="103"/>
      <c r="LMN5" s="103"/>
      <c r="LMO5" s="103"/>
      <c r="LMP5" s="103"/>
      <c r="LMQ5" s="103"/>
      <c r="LMR5" s="103"/>
      <c r="LMS5" s="103"/>
      <c r="LMT5" s="103"/>
      <c r="LMU5" s="103"/>
      <c r="LMV5" s="103"/>
      <c r="LMW5" s="103"/>
      <c r="LMX5" s="103"/>
      <c r="LMY5" s="103"/>
      <c r="LMZ5" s="103"/>
      <c r="LNA5" s="103"/>
      <c r="LNB5" s="103"/>
      <c r="LNC5" s="103"/>
      <c r="LND5" s="103"/>
      <c r="LNE5" s="103"/>
      <c r="LNF5" s="103"/>
      <c r="LNG5" s="103"/>
      <c r="LNH5" s="103"/>
      <c r="LNI5" s="103"/>
      <c r="LNJ5" s="103"/>
      <c r="LNK5" s="103"/>
      <c r="LNL5" s="103"/>
      <c r="LNM5" s="103"/>
      <c r="LNN5" s="103"/>
      <c r="LNO5" s="103"/>
      <c r="LNP5" s="103"/>
      <c r="LNQ5" s="103"/>
      <c r="LNR5" s="103"/>
      <c r="LNS5" s="103"/>
      <c r="LNT5" s="103"/>
      <c r="LNU5" s="103"/>
      <c r="LNV5" s="103"/>
      <c r="LNW5" s="103"/>
      <c r="LNX5" s="103"/>
      <c r="LNY5" s="103"/>
      <c r="LNZ5" s="103"/>
      <c r="LOA5" s="103"/>
      <c r="LOB5" s="103"/>
      <c r="LOC5" s="103"/>
      <c r="LOD5" s="103"/>
      <c r="LOE5" s="103"/>
      <c r="LOF5" s="103"/>
      <c r="LOG5" s="103"/>
      <c r="LOH5" s="103"/>
      <c r="LOI5" s="103"/>
      <c r="LOJ5" s="103"/>
      <c r="LOK5" s="103"/>
      <c r="LOL5" s="103"/>
      <c r="LOM5" s="103"/>
      <c r="LON5" s="103"/>
      <c r="LOO5" s="103"/>
      <c r="LOP5" s="103"/>
      <c r="LOQ5" s="103"/>
      <c r="LOR5" s="103"/>
      <c r="LOS5" s="103"/>
      <c r="LOT5" s="103"/>
      <c r="LOU5" s="103"/>
      <c r="LOV5" s="103"/>
      <c r="LOW5" s="103"/>
      <c r="LOX5" s="103"/>
      <c r="LOY5" s="103"/>
      <c r="LOZ5" s="103"/>
      <c r="LPA5" s="103"/>
      <c r="LPB5" s="103"/>
      <c r="LPC5" s="103"/>
      <c r="LPD5" s="103"/>
      <c r="LPE5" s="103"/>
      <c r="LPF5" s="103"/>
      <c r="LPG5" s="103"/>
      <c r="LPH5" s="103"/>
      <c r="LPI5" s="103"/>
      <c r="LPJ5" s="103"/>
      <c r="LPK5" s="103"/>
      <c r="LPL5" s="103"/>
      <c r="LPM5" s="103"/>
      <c r="LPN5" s="103"/>
      <c r="LPO5" s="103"/>
      <c r="LPP5" s="103"/>
      <c r="LPQ5" s="103"/>
      <c r="LPR5" s="103"/>
      <c r="LPS5" s="103"/>
      <c r="LPT5" s="103"/>
      <c r="LPU5" s="103"/>
      <c r="LPV5" s="103"/>
      <c r="LPW5" s="103"/>
      <c r="LPX5" s="103"/>
      <c r="LPY5" s="103"/>
      <c r="LPZ5" s="103"/>
      <c r="LQA5" s="103"/>
      <c r="LQB5" s="103"/>
      <c r="LQC5" s="103"/>
      <c r="LQD5" s="103"/>
      <c r="LQE5" s="103"/>
      <c r="LQF5" s="103"/>
      <c r="LQG5" s="103"/>
      <c r="LQH5" s="103"/>
      <c r="LQI5" s="103"/>
      <c r="LQJ5" s="103"/>
      <c r="LQK5" s="103"/>
      <c r="LQL5" s="103"/>
      <c r="LQM5" s="103"/>
      <c r="LQN5" s="103"/>
      <c r="LQO5" s="103"/>
      <c r="LQP5" s="103"/>
      <c r="LQQ5" s="103"/>
      <c r="LQR5" s="103"/>
      <c r="LQS5" s="103"/>
      <c r="LQT5" s="103"/>
      <c r="LQU5" s="103"/>
      <c r="LQV5" s="103"/>
      <c r="LQW5" s="103"/>
      <c r="LQX5" s="103"/>
      <c r="LQY5" s="103"/>
      <c r="LQZ5" s="103"/>
      <c r="LRA5" s="103"/>
      <c r="LRB5" s="103"/>
      <c r="LRC5" s="103"/>
      <c r="LRD5" s="103"/>
      <c r="LRE5" s="103"/>
      <c r="LRF5" s="103"/>
      <c r="LRG5" s="103"/>
      <c r="LRH5" s="103"/>
      <c r="LRI5" s="103"/>
      <c r="LRJ5" s="103"/>
      <c r="LRK5" s="103"/>
      <c r="LRL5" s="103"/>
      <c r="LRM5" s="103"/>
      <c r="LRN5" s="103"/>
      <c r="LRO5" s="103"/>
      <c r="LRP5" s="103"/>
      <c r="LRQ5" s="103"/>
      <c r="LRR5" s="103"/>
      <c r="LRS5" s="103"/>
      <c r="LRT5" s="103"/>
      <c r="LRU5" s="103"/>
      <c r="LRV5" s="103"/>
      <c r="LRW5" s="103"/>
      <c r="LRX5" s="103"/>
      <c r="LRY5" s="103"/>
      <c r="LRZ5" s="103"/>
      <c r="LSA5" s="103"/>
      <c r="LSB5" s="103"/>
      <c r="LSC5" s="103"/>
      <c r="LSD5" s="103"/>
      <c r="LSE5" s="103"/>
      <c r="LSF5" s="103"/>
      <c r="LSG5" s="103"/>
      <c r="LSH5" s="103"/>
      <c r="LSI5" s="103"/>
      <c r="LSJ5" s="103"/>
      <c r="LSK5" s="103"/>
      <c r="LSL5" s="103"/>
      <c r="LSM5" s="103"/>
      <c r="LSN5" s="103"/>
      <c r="LSO5" s="103"/>
      <c r="LSP5" s="103"/>
      <c r="LSQ5" s="103"/>
      <c r="LSR5" s="103"/>
      <c r="LSS5" s="103"/>
      <c r="LST5" s="103"/>
      <c r="LSU5" s="103"/>
      <c r="LSV5" s="103"/>
      <c r="LSW5" s="103"/>
      <c r="LSX5" s="103"/>
      <c r="LSY5" s="103"/>
      <c r="LSZ5" s="103"/>
      <c r="LTA5" s="103"/>
      <c r="LTB5" s="103"/>
      <c r="LTC5" s="103"/>
      <c r="LTD5" s="103"/>
      <c r="LTE5" s="103"/>
      <c r="LTF5" s="103"/>
      <c r="LTG5" s="103"/>
      <c r="LTH5" s="103"/>
      <c r="LTI5" s="103"/>
      <c r="LTJ5" s="103"/>
      <c r="LTK5" s="103"/>
      <c r="LTL5" s="103"/>
      <c r="LTM5" s="103"/>
      <c r="LTN5" s="103"/>
      <c r="LTO5" s="103"/>
      <c r="LTP5" s="103"/>
      <c r="LTQ5" s="103"/>
      <c r="LTR5" s="103"/>
      <c r="LTS5" s="103"/>
      <c r="LTT5" s="103"/>
      <c r="LTU5" s="103"/>
      <c r="LTV5" s="103"/>
      <c r="LTW5" s="103"/>
      <c r="LTX5" s="103"/>
      <c r="LTY5" s="103"/>
      <c r="LTZ5" s="103"/>
      <c r="LUA5" s="103"/>
      <c r="LUB5" s="103"/>
      <c r="LUC5" s="103"/>
      <c r="LUD5" s="103"/>
      <c r="LUE5" s="103"/>
      <c r="LUF5" s="103"/>
      <c r="LUG5" s="103"/>
      <c r="LUH5" s="103"/>
      <c r="LUI5" s="103"/>
      <c r="LUJ5" s="103"/>
      <c r="LUK5" s="103"/>
      <c r="LUL5" s="103"/>
      <c r="LUM5" s="103"/>
      <c r="LUN5" s="103"/>
      <c r="LUO5" s="103"/>
      <c r="LUP5" s="103"/>
      <c r="LUQ5" s="103"/>
      <c r="LUR5" s="103"/>
      <c r="LUS5" s="103"/>
      <c r="LUT5" s="103"/>
      <c r="LUU5" s="103"/>
      <c r="LUV5" s="103"/>
      <c r="LUW5" s="103"/>
      <c r="LUX5" s="103"/>
      <c r="LUY5" s="103"/>
      <c r="LUZ5" s="103"/>
      <c r="LVA5" s="103"/>
      <c r="LVB5" s="103"/>
      <c r="LVC5" s="103"/>
      <c r="LVD5" s="103"/>
      <c r="LVE5" s="103"/>
      <c r="LVF5" s="103"/>
      <c r="LVG5" s="103"/>
      <c r="LVH5" s="103"/>
      <c r="LVI5" s="103"/>
      <c r="LVJ5" s="103"/>
      <c r="LVK5" s="103"/>
      <c r="LVL5" s="103"/>
      <c r="LVM5" s="103"/>
      <c r="LVN5" s="103"/>
      <c r="LVO5" s="103"/>
      <c r="LVP5" s="103"/>
      <c r="LVQ5" s="103"/>
      <c r="LVR5" s="103"/>
      <c r="LVS5" s="103"/>
      <c r="LVT5" s="103"/>
      <c r="LVU5" s="103"/>
      <c r="LVV5" s="103"/>
      <c r="LVW5" s="103"/>
      <c r="LVX5" s="103"/>
      <c r="LVY5" s="103"/>
      <c r="LVZ5" s="103"/>
      <c r="LWA5" s="103"/>
      <c r="LWB5" s="103"/>
      <c r="LWC5" s="103"/>
      <c r="LWD5" s="103"/>
      <c r="LWE5" s="103"/>
      <c r="LWF5" s="103"/>
      <c r="LWG5" s="103"/>
      <c r="LWH5" s="103"/>
      <c r="LWI5" s="103"/>
      <c r="LWJ5" s="103"/>
      <c r="LWK5" s="103"/>
      <c r="LWL5" s="103"/>
      <c r="LWM5" s="103"/>
      <c r="LWN5" s="103"/>
      <c r="LWO5" s="103"/>
      <c r="LWP5" s="103"/>
      <c r="LWQ5" s="103"/>
      <c r="LWR5" s="103"/>
      <c r="LWS5" s="103"/>
      <c r="LWT5" s="103"/>
      <c r="LWU5" s="103"/>
      <c r="LWV5" s="103"/>
      <c r="LWW5" s="103"/>
      <c r="LWX5" s="103"/>
      <c r="LWY5" s="103"/>
      <c r="LWZ5" s="103"/>
      <c r="LXA5" s="103"/>
      <c r="LXB5" s="103"/>
      <c r="LXC5" s="103"/>
      <c r="LXD5" s="103"/>
      <c r="LXE5" s="103"/>
      <c r="LXF5" s="103"/>
      <c r="LXG5" s="103"/>
      <c r="LXH5" s="103"/>
      <c r="LXI5" s="103"/>
      <c r="LXJ5" s="103"/>
      <c r="LXK5" s="103"/>
      <c r="LXL5" s="103"/>
      <c r="LXM5" s="103"/>
      <c r="LXN5" s="103"/>
      <c r="LXO5" s="103"/>
      <c r="LXP5" s="103"/>
      <c r="LXQ5" s="103"/>
      <c r="LXR5" s="103"/>
      <c r="LXS5" s="103"/>
      <c r="LXT5" s="103"/>
      <c r="LXU5" s="103"/>
      <c r="LXV5" s="103"/>
      <c r="LXW5" s="103"/>
      <c r="LXX5" s="103"/>
      <c r="LXY5" s="103"/>
      <c r="LXZ5" s="103"/>
      <c r="LYA5" s="103"/>
      <c r="LYB5" s="103"/>
      <c r="LYC5" s="103"/>
      <c r="LYD5" s="103"/>
      <c r="LYE5" s="103"/>
      <c r="LYF5" s="103"/>
      <c r="LYG5" s="103"/>
      <c r="LYH5" s="103"/>
      <c r="LYI5" s="103"/>
      <c r="LYJ5" s="103"/>
      <c r="LYK5" s="103"/>
      <c r="LYL5" s="103"/>
      <c r="LYM5" s="103"/>
      <c r="LYN5" s="103"/>
      <c r="LYO5" s="103"/>
      <c r="LYP5" s="103"/>
      <c r="LYQ5" s="103"/>
      <c r="LYR5" s="103"/>
      <c r="LYS5" s="103"/>
      <c r="LYT5" s="103"/>
      <c r="LYU5" s="103"/>
      <c r="LYV5" s="103"/>
      <c r="LYW5" s="103"/>
      <c r="LYX5" s="103"/>
      <c r="LYY5" s="103"/>
      <c r="LYZ5" s="103"/>
      <c r="LZA5" s="103"/>
      <c r="LZB5" s="103"/>
      <c r="LZC5" s="103"/>
      <c r="LZD5" s="103"/>
      <c r="LZE5" s="103"/>
      <c r="LZF5" s="103"/>
      <c r="LZG5" s="103"/>
      <c r="LZH5" s="103"/>
      <c r="LZI5" s="103"/>
      <c r="LZJ5" s="103"/>
      <c r="LZK5" s="103"/>
      <c r="LZL5" s="103"/>
      <c r="LZM5" s="103"/>
      <c r="LZN5" s="103"/>
      <c r="LZO5" s="103"/>
      <c r="LZP5" s="103"/>
      <c r="LZQ5" s="103"/>
      <c r="LZR5" s="103"/>
      <c r="LZS5" s="103"/>
      <c r="LZT5" s="103"/>
      <c r="LZU5" s="103"/>
      <c r="LZV5" s="103"/>
      <c r="LZW5" s="103"/>
      <c r="LZX5" s="103"/>
      <c r="LZY5" s="103"/>
      <c r="LZZ5" s="103"/>
      <c r="MAA5" s="103"/>
      <c r="MAB5" s="103"/>
      <c r="MAC5" s="103"/>
      <c r="MAD5" s="103"/>
      <c r="MAE5" s="103"/>
      <c r="MAF5" s="103"/>
      <c r="MAG5" s="103"/>
      <c r="MAH5" s="103"/>
      <c r="MAI5" s="103"/>
      <c r="MAJ5" s="103"/>
      <c r="MAK5" s="103"/>
      <c r="MAL5" s="103"/>
      <c r="MAM5" s="103"/>
      <c r="MAN5" s="103"/>
      <c r="MAO5" s="103"/>
      <c r="MAP5" s="103"/>
      <c r="MAQ5" s="103"/>
      <c r="MAR5" s="103"/>
      <c r="MAS5" s="103"/>
      <c r="MAT5" s="103"/>
      <c r="MAU5" s="103"/>
      <c r="MAV5" s="103"/>
      <c r="MAW5" s="103"/>
      <c r="MAX5" s="103"/>
      <c r="MAY5" s="103"/>
      <c r="MAZ5" s="103"/>
      <c r="MBA5" s="103"/>
      <c r="MBB5" s="103"/>
      <c r="MBC5" s="103"/>
      <c r="MBD5" s="103"/>
      <c r="MBE5" s="103"/>
      <c r="MBF5" s="103"/>
      <c r="MBG5" s="103"/>
      <c r="MBH5" s="103"/>
      <c r="MBI5" s="103"/>
      <c r="MBJ5" s="103"/>
      <c r="MBK5" s="103"/>
      <c r="MBL5" s="103"/>
      <c r="MBM5" s="103"/>
      <c r="MBN5" s="103"/>
      <c r="MBO5" s="103"/>
      <c r="MBP5" s="103"/>
      <c r="MBQ5" s="103"/>
      <c r="MBR5" s="103"/>
      <c r="MBS5" s="103"/>
      <c r="MBT5" s="103"/>
      <c r="MBU5" s="103"/>
      <c r="MBV5" s="103"/>
      <c r="MBW5" s="103"/>
      <c r="MBX5" s="103"/>
      <c r="MBY5" s="103"/>
      <c r="MBZ5" s="103"/>
      <c r="MCA5" s="103"/>
      <c r="MCB5" s="103"/>
      <c r="MCC5" s="103"/>
      <c r="MCD5" s="103"/>
      <c r="MCE5" s="103"/>
      <c r="MCF5" s="103"/>
      <c r="MCG5" s="103"/>
      <c r="MCH5" s="103"/>
      <c r="MCI5" s="103"/>
      <c r="MCJ5" s="103"/>
      <c r="MCK5" s="103"/>
      <c r="MCL5" s="103"/>
      <c r="MCM5" s="103"/>
      <c r="MCN5" s="103"/>
      <c r="MCO5" s="103"/>
      <c r="MCP5" s="103"/>
      <c r="MCQ5" s="103"/>
      <c r="MCR5" s="103"/>
      <c r="MCS5" s="103"/>
      <c r="MCT5" s="103"/>
      <c r="MCU5" s="103"/>
      <c r="MCV5" s="103"/>
      <c r="MCW5" s="103"/>
      <c r="MCX5" s="103"/>
      <c r="MCY5" s="103"/>
      <c r="MCZ5" s="103"/>
      <c r="MDA5" s="103"/>
      <c r="MDB5" s="103"/>
      <c r="MDC5" s="103"/>
      <c r="MDD5" s="103"/>
      <c r="MDE5" s="103"/>
      <c r="MDF5" s="103"/>
      <c r="MDG5" s="103"/>
      <c r="MDH5" s="103"/>
      <c r="MDI5" s="103"/>
      <c r="MDJ5" s="103"/>
      <c r="MDK5" s="103"/>
      <c r="MDL5" s="103"/>
      <c r="MDM5" s="103"/>
      <c r="MDN5" s="103"/>
      <c r="MDO5" s="103"/>
      <c r="MDP5" s="103"/>
      <c r="MDQ5" s="103"/>
      <c r="MDR5" s="103"/>
      <c r="MDS5" s="103"/>
      <c r="MDT5" s="103"/>
      <c r="MDU5" s="103"/>
      <c r="MDV5" s="103"/>
      <c r="MDW5" s="103"/>
      <c r="MDX5" s="103"/>
      <c r="MDY5" s="103"/>
      <c r="MDZ5" s="103"/>
      <c r="MEA5" s="103"/>
      <c r="MEB5" s="103"/>
      <c r="MEC5" s="103"/>
      <c r="MED5" s="103"/>
      <c r="MEE5" s="103"/>
      <c r="MEF5" s="103"/>
      <c r="MEG5" s="103"/>
      <c r="MEH5" s="103"/>
      <c r="MEI5" s="103"/>
      <c r="MEJ5" s="103"/>
      <c r="MEK5" s="103"/>
      <c r="MEL5" s="103"/>
      <c r="MEM5" s="103"/>
      <c r="MEN5" s="103"/>
      <c r="MEO5" s="103"/>
      <c r="MEP5" s="103"/>
      <c r="MEQ5" s="103"/>
      <c r="MER5" s="103"/>
      <c r="MES5" s="103"/>
      <c r="MET5" s="103"/>
      <c r="MEU5" s="103"/>
      <c r="MEV5" s="103"/>
      <c r="MEW5" s="103"/>
      <c r="MEX5" s="103"/>
      <c r="MEY5" s="103"/>
      <c r="MEZ5" s="103"/>
      <c r="MFA5" s="103"/>
      <c r="MFB5" s="103"/>
      <c r="MFC5" s="103"/>
      <c r="MFD5" s="103"/>
      <c r="MFE5" s="103"/>
      <c r="MFF5" s="103"/>
      <c r="MFG5" s="103"/>
      <c r="MFH5" s="103"/>
      <c r="MFI5" s="103"/>
      <c r="MFJ5" s="103"/>
      <c r="MFK5" s="103"/>
      <c r="MFL5" s="103"/>
      <c r="MFM5" s="103"/>
      <c r="MFN5" s="103"/>
      <c r="MFO5" s="103"/>
      <c r="MFP5" s="103"/>
      <c r="MFQ5" s="103"/>
      <c r="MFR5" s="103"/>
      <c r="MFS5" s="103"/>
      <c r="MFT5" s="103"/>
      <c r="MFU5" s="103"/>
      <c r="MFV5" s="103"/>
      <c r="MFW5" s="103"/>
      <c r="MFX5" s="103"/>
      <c r="MFY5" s="103"/>
      <c r="MFZ5" s="103"/>
      <c r="MGA5" s="103"/>
      <c r="MGB5" s="103"/>
      <c r="MGC5" s="103"/>
      <c r="MGD5" s="103"/>
      <c r="MGE5" s="103"/>
      <c r="MGF5" s="103"/>
      <c r="MGG5" s="103"/>
      <c r="MGH5" s="103"/>
      <c r="MGI5" s="103"/>
      <c r="MGJ5" s="103"/>
      <c r="MGK5" s="103"/>
      <c r="MGL5" s="103"/>
      <c r="MGM5" s="103"/>
      <c r="MGN5" s="103"/>
      <c r="MGO5" s="103"/>
      <c r="MGP5" s="103"/>
      <c r="MGQ5" s="103"/>
      <c r="MGR5" s="103"/>
      <c r="MGS5" s="103"/>
      <c r="MGT5" s="103"/>
      <c r="MGU5" s="103"/>
      <c r="MGV5" s="103"/>
      <c r="MGW5" s="103"/>
      <c r="MGX5" s="103"/>
      <c r="MGY5" s="103"/>
      <c r="MGZ5" s="103"/>
      <c r="MHA5" s="103"/>
      <c r="MHB5" s="103"/>
      <c r="MHC5" s="103"/>
      <c r="MHD5" s="103"/>
      <c r="MHE5" s="103"/>
      <c r="MHF5" s="103"/>
      <c r="MHG5" s="103"/>
      <c r="MHH5" s="103"/>
      <c r="MHI5" s="103"/>
      <c r="MHJ5" s="103"/>
      <c r="MHK5" s="103"/>
      <c r="MHL5" s="103"/>
      <c r="MHM5" s="103"/>
      <c r="MHN5" s="103"/>
      <c r="MHO5" s="103"/>
      <c r="MHP5" s="103"/>
      <c r="MHQ5" s="103"/>
      <c r="MHR5" s="103"/>
      <c r="MHS5" s="103"/>
      <c r="MHT5" s="103"/>
      <c r="MHU5" s="103"/>
      <c r="MHV5" s="103"/>
      <c r="MHW5" s="103"/>
      <c r="MHX5" s="103"/>
      <c r="MHY5" s="103"/>
      <c r="MHZ5" s="103"/>
      <c r="MIA5" s="103"/>
      <c r="MIB5" s="103"/>
      <c r="MIC5" s="103"/>
      <c r="MID5" s="103"/>
      <c r="MIE5" s="103"/>
      <c r="MIF5" s="103"/>
      <c r="MIG5" s="103"/>
      <c r="MIH5" s="103"/>
      <c r="MII5" s="103"/>
      <c r="MIJ5" s="103"/>
      <c r="MIK5" s="103"/>
      <c r="MIL5" s="103"/>
      <c r="MIM5" s="103"/>
      <c r="MIN5" s="103"/>
      <c r="MIO5" s="103"/>
      <c r="MIP5" s="103"/>
      <c r="MIQ5" s="103"/>
      <c r="MIR5" s="103"/>
      <c r="MIS5" s="103"/>
      <c r="MIT5" s="103"/>
      <c r="MIU5" s="103"/>
      <c r="MIV5" s="103"/>
      <c r="MIW5" s="103"/>
      <c r="MIX5" s="103"/>
      <c r="MIY5" s="103"/>
      <c r="MIZ5" s="103"/>
      <c r="MJA5" s="103"/>
      <c r="MJB5" s="103"/>
      <c r="MJC5" s="103"/>
      <c r="MJD5" s="103"/>
      <c r="MJE5" s="103"/>
      <c r="MJF5" s="103"/>
      <c r="MJG5" s="103"/>
      <c r="MJH5" s="103"/>
      <c r="MJI5" s="103"/>
      <c r="MJJ5" s="103"/>
      <c r="MJK5" s="103"/>
      <c r="MJL5" s="103"/>
      <c r="MJM5" s="103"/>
      <c r="MJN5" s="103"/>
      <c r="MJO5" s="103"/>
      <c r="MJP5" s="103"/>
      <c r="MJQ5" s="103"/>
      <c r="MJR5" s="103"/>
      <c r="MJS5" s="103"/>
      <c r="MJT5" s="103"/>
      <c r="MJU5" s="103"/>
      <c r="MJV5" s="103"/>
      <c r="MJW5" s="103"/>
      <c r="MJX5" s="103"/>
      <c r="MJY5" s="103"/>
      <c r="MJZ5" s="103"/>
      <c r="MKA5" s="103"/>
      <c r="MKB5" s="103"/>
      <c r="MKC5" s="103"/>
      <c r="MKD5" s="103"/>
      <c r="MKE5" s="103"/>
      <c r="MKF5" s="103"/>
      <c r="MKG5" s="103"/>
      <c r="MKH5" s="103"/>
      <c r="MKI5" s="103"/>
      <c r="MKJ5" s="103"/>
      <c r="MKK5" s="103"/>
      <c r="MKL5" s="103"/>
      <c r="MKM5" s="103"/>
      <c r="MKN5" s="103"/>
      <c r="MKO5" s="103"/>
      <c r="MKP5" s="103"/>
      <c r="MKQ5" s="103"/>
      <c r="MKR5" s="103"/>
      <c r="MKS5" s="103"/>
      <c r="MKT5" s="103"/>
      <c r="MKU5" s="103"/>
      <c r="MKV5" s="103"/>
      <c r="MKW5" s="103"/>
      <c r="MKX5" s="103"/>
      <c r="MKY5" s="103"/>
      <c r="MKZ5" s="103"/>
      <c r="MLA5" s="103"/>
      <c r="MLB5" s="103"/>
      <c r="MLC5" s="103"/>
      <c r="MLD5" s="103"/>
      <c r="MLE5" s="103"/>
      <c r="MLF5" s="103"/>
      <c r="MLG5" s="103"/>
      <c r="MLH5" s="103"/>
      <c r="MLI5" s="103"/>
      <c r="MLJ5" s="103"/>
      <c r="MLK5" s="103"/>
      <c r="MLL5" s="103"/>
      <c r="MLM5" s="103"/>
      <c r="MLN5" s="103"/>
      <c r="MLO5" s="103"/>
      <c r="MLP5" s="103"/>
      <c r="MLQ5" s="103"/>
      <c r="MLR5" s="103"/>
      <c r="MLS5" s="103"/>
      <c r="MLT5" s="103"/>
      <c r="MLU5" s="103"/>
      <c r="MLV5" s="103"/>
      <c r="MLW5" s="103"/>
      <c r="MLX5" s="103"/>
      <c r="MLY5" s="103"/>
      <c r="MLZ5" s="103"/>
      <c r="MMA5" s="103"/>
      <c r="MMB5" s="103"/>
      <c r="MMC5" s="103"/>
      <c r="MMD5" s="103"/>
      <c r="MME5" s="103"/>
      <c r="MMF5" s="103"/>
      <c r="MMG5" s="103"/>
      <c r="MMH5" s="103"/>
      <c r="MMI5" s="103"/>
      <c r="MMJ5" s="103"/>
      <c r="MMK5" s="103"/>
      <c r="MML5" s="103"/>
      <c r="MMM5" s="103"/>
      <c r="MMN5" s="103"/>
      <c r="MMO5" s="103"/>
      <c r="MMP5" s="103"/>
      <c r="MMQ5" s="103"/>
      <c r="MMR5" s="103"/>
      <c r="MMS5" s="103"/>
      <c r="MMT5" s="103"/>
      <c r="MMU5" s="103"/>
      <c r="MMV5" s="103"/>
      <c r="MMW5" s="103"/>
      <c r="MMX5" s="103"/>
      <c r="MMY5" s="103"/>
      <c r="MMZ5" s="103"/>
      <c r="MNA5" s="103"/>
      <c r="MNB5" s="103"/>
      <c r="MNC5" s="103"/>
      <c r="MND5" s="103"/>
      <c r="MNE5" s="103"/>
      <c r="MNF5" s="103"/>
      <c r="MNG5" s="103"/>
      <c r="MNH5" s="103"/>
      <c r="MNI5" s="103"/>
      <c r="MNJ5" s="103"/>
      <c r="MNK5" s="103"/>
      <c r="MNL5" s="103"/>
      <c r="MNM5" s="103"/>
      <c r="MNN5" s="103"/>
      <c r="MNO5" s="103"/>
      <c r="MNP5" s="103"/>
      <c r="MNQ5" s="103"/>
      <c r="MNR5" s="103"/>
      <c r="MNS5" s="103"/>
      <c r="MNT5" s="103"/>
      <c r="MNU5" s="103"/>
      <c r="MNV5" s="103"/>
      <c r="MNW5" s="103"/>
      <c r="MNX5" s="103"/>
      <c r="MNY5" s="103"/>
      <c r="MNZ5" s="103"/>
      <c r="MOA5" s="103"/>
      <c r="MOB5" s="103"/>
      <c r="MOC5" s="103"/>
      <c r="MOD5" s="103"/>
      <c r="MOE5" s="103"/>
      <c r="MOF5" s="103"/>
      <c r="MOG5" s="103"/>
      <c r="MOH5" s="103"/>
      <c r="MOI5" s="103"/>
      <c r="MOJ5" s="103"/>
      <c r="MOK5" s="103"/>
      <c r="MOL5" s="103"/>
      <c r="MOM5" s="103"/>
      <c r="MON5" s="103"/>
      <c r="MOO5" s="103"/>
      <c r="MOP5" s="103"/>
      <c r="MOQ5" s="103"/>
      <c r="MOR5" s="103"/>
      <c r="MOS5" s="103"/>
      <c r="MOT5" s="103"/>
      <c r="MOU5" s="103"/>
      <c r="MOV5" s="103"/>
      <c r="MOW5" s="103"/>
      <c r="MOX5" s="103"/>
      <c r="MOY5" s="103"/>
      <c r="MOZ5" s="103"/>
      <c r="MPA5" s="103"/>
      <c r="MPB5" s="103"/>
      <c r="MPC5" s="103"/>
      <c r="MPD5" s="103"/>
      <c r="MPE5" s="103"/>
      <c r="MPF5" s="103"/>
      <c r="MPG5" s="103"/>
      <c r="MPH5" s="103"/>
      <c r="MPI5" s="103"/>
      <c r="MPJ5" s="103"/>
      <c r="MPK5" s="103"/>
      <c r="MPL5" s="103"/>
      <c r="MPM5" s="103"/>
      <c r="MPN5" s="103"/>
      <c r="MPO5" s="103"/>
      <c r="MPP5" s="103"/>
      <c r="MPQ5" s="103"/>
      <c r="MPR5" s="103"/>
      <c r="MPS5" s="103"/>
      <c r="MPT5" s="103"/>
      <c r="MPU5" s="103"/>
      <c r="MPV5" s="103"/>
      <c r="MPW5" s="103"/>
      <c r="MPX5" s="103"/>
      <c r="MPY5" s="103"/>
      <c r="MPZ5" s="103"/>
      <c r="MQA5" s="103"/>
      <c r="MQB5" s="103"/>
      <c r="MQC5" s="103"/>
      <c r="MQD5" s="103"/>
      <c r="MQE5" s="103"/>
      <c r="MQF5" s="103"/>
      <c r="MQG5" s="103"/>
      <c r="MQH5" s="103"/>
      <c r="MQI5" s="103"/>
      <c r="MQJ5" s="103"/>
      <c r="MQK5" s="103"/>
      <c r="MQL5" s="103"/>
      <c r="MQM5" s="103"/>
      <c r="MQN5" s="103"/>
      <c r="MQO5" s="103"/>
      <c r="MQP5" s="103"/>
      <c r="MQQ5" s="103"/>
      <c r="MQR5" s="103"/>
      <c r="MQS5" s="103"/>
      <c r="MQT5" s="103"/>
      <c r="MQU5" s="103"/>
      <c r="MQV5" s="103"/>
      <c r="MQW5" s="103"/>
      <c r="MQX5" s="103"/>
      <c r="MQY5" s="103"/>
      <c r="MQZ5" s="103"/>
      <c r="MRA5" s="103"/>
      <c r="MRB5" s="103"/>
      <c r="MRC5" s="103"/>
      <c r="MRD5" s="103"/>
      <c r="MRE5" s="103"/>
      <c r="MRF5" s="103"/>
      <c r="MRG5" s="103"/>
      <c r="MRH5" s="103"/>
      <c r="MRI5" s="103"/>
      <c r="MRJ5" s="103"/>
      <c r="MRK5" s="103"/>
      <c r="MRL5" s="103"/>
      <c r="MRM5" s="103"/>
      <c r="MRN5" s="103"/>
      <c r="MRO5" s="103"/>
      <c r="MRP5" s="103"/>
      <c r="MRQ5" s="103"/>
      <c r="MRR5" s="103"/>
      <c r="MRS5" s="103"/>
      <c r="MRT5" s="103"/>
      <c r="MRU5" s="103"/>
      <c r="MRV5" s="103"/>
      <c r="MRW5" s="103"/>
      <c r="MRX5" s="103"/>
      <c r="MRY5" s="103"/>
      <c r="MRZ5" s="103"/>
      <c r="MSA5" s="103"/>
      <c r="MSB5" s="103"/>
      <c r="MSC5" s="103"/>
      <c r="MSD5" s="103"/>
      <c r="MSE5" s="103"/>
      <c r="MSF5" s="103"/>
      <c r="MSG5" s="103"/>
      <c r="MSH5" s="103"/>
      <c r="MSI5" s="103"/>
      <c r="MSJ5" s="103"/>
      <c r="MSK5" s="103"/>
      <c r="MSL5" s="103"/>
      <c r="MSM5" s="103"/>
      <c r="MSN5" s="103"/>
      <c r="MSO5" s="103"/>
      <c r="MSP5" s="103"/>
      <c r="MSQ5" s="103"/>
      <c r="MSR5" s="103"/>
      <c r="MSS5" s="103"/>
      <c r="MST5" s="103"/>
      <c r="MSU5" s="103"/>
      <c r="MSV5" s="103"/>
      <c r="MSW5" s="103"/>
      <c r="MSX5" s="103"/>
      <c r="MSY5" s="103"/>
      <c r="MSZ5" s="103"/>
      <c r="MTA5" s="103"/>
      <c r="MTB5" s="103"/>
      <c r="MTC5" s="103"/>
      <c r="MTD5" s="103"/>
      <c r="MTE5" s="103"/>
      <c r="MTF5" s="103"/>
      <c r="MTG5" s="103"/>
      <c r="MTH5" s="103"/>
      <c r="MTI5" s="103"/>
      <c r="MTJ5" s="103"/>
      <c r="MTK5" s="103"/>
      <c r="MTL5" s="103"/>
      <c r="MTM5" s="103"/>
      <c r="MTN5" s="103"/>
      <c r="MTO5" s="103"/>
      <c r="MTP5" s="103"/>
      <c r="MTQ5" s="103"/>
      <c r="MTR5" s="103"/>
      <c r="MTS5" s="103"/>
      <c r="MTT5" s="103"/>
      <c r="MTU5" s="103"/>
      <c r="MTV5" s="103"/>
      <c r="MTW5" s="103"/>
      <c r="MTX5" s="103"/>
      <c r="MTY5" s="103"/>
      <c r="MTZ5" s="103"/>
      <c r="MUA5" s="103"/>
      <c r="MUB5" s="103"/>
      <c r="MUC5" s="103"/>
      <c r="MUD5" s="103"/>
      <c r="MUE5" s="103"/>
      <c r="MUF5" s="103"/>
      <c r="MUG5" s="103"/>
      <c r="MUH5" s="103"/>
      <c r="MUI5" s="103"/>
      <c r="MUJ5" s="103"/>
      <c r="MUK5" s="103"/>
      <c r="MUL5" s="103"/>
      <c r="MUM5" s="103"/>
      <c r="MUN5" s="103"/>
      <c r="MUO5" s="103"/>
      <c r="MUP5" s="103"/>
      <c r="MUQ5" s="103"/>
      <c r="MUR5" s="103"/>
      <c r="MUS5" s="103"/>
      <c r="MUT5" s="103"/>
      <c r="MUU5" s="103"/>
      <c r="MUV5" s="103"/>
      <c r="MUW5" s="103"/>
      <c r="MUX5" s="103"/>
      <c r="MUY5" s="103"/>
      <c r="MUZ5" s="103"/>
      <c r="MVA5" s="103"/>
      <c r="MVB5" s="103"/>
      <c r="MVC5" s="103"/>
      <c r="MVD5" s="103"/>
      <c r="MVE5" s="103"/>
      <c r="MVF5" s="103"/>
      <c r="MVG5" s="103"/>
      <c r="MVH5" s="103"/>
      <c r="MVI5" s="103"/>
      <c r="MVJ5" s="103"/>
      <c r="MVK5" s="103"/>
      <c r="MVL5" s="103"/>
      <c r="MVM5" s="103"/>
      <c r="MVN5" s="103"/>
      <c r="MVO5" s="103"/>
      <c r="MVP5" s="103"/>
      <c r="MVQ5" s="103"/>
      <c r="MVR5" s="103"/>
      <c r="MVS5" s="103"/>
      <c r="MVT5" s="103"/>
      <c r="MVU5" s="103"/>
      <c r="MVV5" s="103"/>
      <c r="MVW5" s="103"/>
      <c r="MVX5" s="103"/>
      <c r="MVY5" s="103"/>
      <c r="MVZ5" s="103"/>
      <c r="MWA5" s="103"/>
      <c r="MWB5" s="103"/>
      <c r="MWC5" s="103"/>
      <c r="MWD5" s="103"/>
      <c r="MWE5" s="103"/>
      <c r="MWF5" s="103"/>
      <c r="MWG5" s="103"/>
      <c r="MWH5" s="103"/>
      <c r="MWI5" s="103"/>
      <c r="MWJ5" s="103"/>
      <c r="MWK5" s="103"/>
      <c r="MWL5" s="103"/>
      <c r="MWM5" s="103"/>
      <c r="MWN5" s="103"/>
      <c r="MWO5" s="103"/>
      <c r="MWP5" s="103"/>
      <c r="MWQ5" s="103"/>
      <c r="MWR5" s="103"/>
      <c r="MWS5" s="103"/>
      <c r="MWT5" s="103"/>
      <c r="MWU5" s="103"/>
      <c r="MWV5" s="103"/>
      <c r="MWW5" s="103"/>
      <c r="MWX5" s="103"/>
      <c r="MWY5" s="103"/>
      <c r="MWZ5" s="103"/>
      <c r="MXA5" s="103"/>
      <c r="MXB5" s="103"/>
      <c r="MXC5" s="103"/>
      <c r="MXD5" s="103"/>
      <c r="MXE5" s="103"/>
      <c r="MXF5" s="103"/>
      <c r="MXG5" s="103"/>
      <c r="MXH5" s="103"/>
      <c r="MXI5" s="103"/>
      <c r="MXJ5" s="103"/>
      <c r="MXK5" s="103"/>
      <c r="MXL5" s="103"/>
      <c r="MXM5" s="103"/>
      <c r="MXN5" s="103"/>
      <c r="MXO5" s="103"/>
      <c r="MXP5" s="103"/>
      <c r="MXQ5" s="103"/>
      <c r="MXR5" s="103"/>
      <c r="MXS5" s="103"/>
      <c r="MXT5" s="103"/>
      <c r="MXU5" s="103"/>
      <c r="MXV5" s="103"/>
      <c r="MXW5" s="103"/>
      <c r="MXX5" s="103"/>
      <c r="MXY5" s="103"/>
      <c r="MXZ5" s="103"/>
      <c r="MYA5" s="103"/>
      <c r="MYB5" s="103"/>
      <c r="MYC5" s="103"/>
      <c r="MYD5" s="103"/>
      <c r="MYE5" s="103"/>
      <c r="MYF5" s="103"/>
      <c r="MYG5" s="103"/>
      <c r="MYH5" s="103"/>
      <c r="MYI5" s="103"/>
      <c r="MYJ5" s="103"/>
      <c r="MYK5" s="103"/>
      <c r="MYL5" s="103"/>
      <c r="MYM5" s="103"/>
      <c r="MYN5" s="103"/>
      <c r="MYO5" s="103"/>
      <c r="MYP5" s="103"/>
      <c r="MYQ5" s="103"/>
      <c r="MYR5" s="103"/>
      <c r="MYS5" s="103"/>
      <c r="MYT5" s="103"/>
      <c r="MYU5" s="103"/>
      <c r="MYV5" s="103"/>
      <c r="MYW5" s="103"/>
      <c r="MYX5" s="103"/>
      <c r="MYY5" s="103"/>
      <c r="MYZ5" s="103"/>
      <c r="MZA5" s="103"/>
      <c r="MZB5" s="103"/>
      <c r="MZC5" s="103"/>
      <c r="MZD5" s="103"/>
      <c r="MZE5" s="103"/>
      <c r="MZF5" s="103"/>
      <c r="MZG5" s="103"/>
      <c r="MZH5" s="103"/>
      <c r="MZI5" s="103"/>
      <c r="MZJ5" s="103"/>
      <c r="MZK5" s="103"/>
      <c r="MZL5" s="103"/>
      <c r="MZM5" s="103"/>
      <c r="MZN5" s="103"/>
      <c r="MZO5" s="103"/>
      <c r="MZP5" s="103"/>
      <c r="MZQ5" s="103"/>
      <c r="MZR5" s="103"/>
      <c r="MZS5" s="103"/>
      <c r="MZT5" s="103"/>
      <c r="MZU5" s="103"/>
      <c r="MZV5" s="103"/>
      <c r="MZW5" s="103"/>
      <c r="MZX5" s="103"/>
      <c r="MZY5" s="103"/>
      <c r="MZZ5" s="103"/>
      <c r="NAA5" s="103"/>
      <c r="NAB5" s="103"/>
      <c r="NAC5" s="103"/>
      <c r="NAD5" s="103"/>
      <c r="NAE5" s="103"/>
      <c r="NAF5" s="103"/>
      <c r="NAG5" s="103"/>
      <c r="NAH5" s="103"/>
      <c r="NAI5" s="103"/>
      <c r="NAJ5" s="103"/>
      <c r="NAK5" s="103"/>
      <c r="NAL5" s="103"/>
      <c r="NAM5" s="103"/>
      <c r="NAN5" s="103"/>
      <c r="NAO5" s="103"/>
      <c r="NAP5" s="103"/>
      <c r="NAQ5" s="103"/>
      <c r="NAR5" s="103"/>
      <c r="NAS5" s="103"/>
      <c r="NAT5" s="103"/>
      <c r="NAU5" s="103"/>
      <c r="NAV5" s="103"/>
      <c r="NAW5" s="103"/>
      <c r="NAX5" s="103"/>
      <c r="NAY5" s="103"/>
      <c r="NAZ5" s="103"/>
      <c r="NBA5" s="103"/>
      <c r="NBB5" s="103"/>
      <c r="NBC5" s="103"/>
      <c r="NBD5" s="103"/>
      <c r="NBE5" s="103"/>
      <c r="NBF5" s="103"/>
      <c r="NBG5" s="103"/>
      <c r="NBH5" s="103"/>
      <c r="NBI5" s="103"/>
      <c r="NBJ5" s="103"/>
      <c r="NBK5" s="103"/>
      <c r="NBL5" s="103"/>
      <c r="NBM5" s="103"/>
      <c r="NBN5" s="103"/>
      <c r="NBO5" s="103"/>
      <c r="NBP5" s="103"/>
      <c r="NBQ5" s="103"/>
      <c r="NBR5" s="103"/>
      <c r="NBS5" s="103"/>
      <c r="NBT5" s="103"/>
      <c r="NBU5" s="103"/>
      <c r="NBV5" s="103"/>
      <c r="NBW5" s="103"/>
      <c r="NBX5" s="103"/>
      <c r="NBY5" s="103"/>
      <c r="NBZ5" s="103"/>
      <c r="NCA5" s="103"/>
      <c r="NCB5" s="103"/>
      <c r="NCC5" s="103"/>
      <c r="NCD5" s="103"/>
      <c r="NCE5" s="103"/>
      <c r="NCF5" s="103"/>
      <c r="NCG5" s="103"/>
      <c r="NCH5" s="103"/>
      <c r="NCI5" s="103"/>
      <c r="NCJ5" s="103"/>
      <c r="NCK5" s="103"/>
      <c r="NCL5" s="103"/>
      <c r="NCM5" s="103"/>
      <c r="NCN5" s="103"/>
      <c r="NCO5" s="103"/>
      <c r="NCP5" s="103"/>
      <c r="NCQ5" s="103"/>
      <c r="NCR5" s="103"/>
      <c r="NCS5" s="103"/>
      <c r="NCT5" s="103"/>
      <c r="NCU5" s="103"/>
      <c r="NCV5" s="103"/>
      <c r="NCW5" s="103"/>
      <c r="NCX5" s="103"/>
      <c r="NCY5" s="103"/>
      <c r="NCZ5" s="103"/>
      <c r="NDA5" s="103"/>
      <c r="NDB5" s="103"/>
      <c r="NDC5" s="103"/>
      <c r="NDD5" s="103"/>
      <c r="NDE5" s="103"/>
      <c r="NDF5" s="103"/>
      <c r="NDG5" s="103"/>
      <c r="NDH5" s="103"/>
      <c r="NDI5" s="103"/>
      <c r="NDJ5" s="103"/>
      <c r="NDK5" s="103"/>
      <c r="NDL5" s="103"/>
      <c r="NDM5" s="103"/>
      <c r="NDN5" s="103"/>
      <c r="NDO5" s="103"/>
      <c r="NDP5" s="103"/>
      <c r="NDQ5" s="103"/>
      <c r="NDR5" s="103"/>
      <c r="NDS5" s="103"/>
      <c r="NDT5" s="103"/>
      <c r="NDU5" s="103"/>
      <c r="NDV5" s="103"/>
      <c r="NDW5" s="103"/>
      <c r="NDX5" s="103"/>
      <c r="NDY5" s="103"/>
      <c r="NDZ5" s="103"/>
      <c r="NEA5" s="103"/>
      <c r="NEB5" s="103"/>
      <c r="NEC5" s="103"/>
      <c r="NED5" s="103"/>
      <c r="NEE5" s="103"/>
      <c r="NEF5" s="103"/>
      <c r="NEG5" s="103"/>
      <c r="NEH5" s="103"/>
      <c r="NEI5" s="103"/>
      <c r="NEJ5" s="103"/>
      <c r="NEK5" s="103"/>
      <c r="NEL5" s="103"/>
      <c r="NEM5" s="103"/>
      <c r="NEN5" s="103"/>
      <c r="NEO5" s="103"/>
      <c r="NEP5" s="103"/>
      <c r="NEQ5" s="103"/>
      <c r="NER5" s="103"/>
      <c r="NES5" s="103"/>
      <c r="NET5" s="103"/>
      <c r="NEU5" s="103"/>
      <c r="NEV5" s="103"/>
      <c r="NEW5" s="103"/>
      <c r="NEX5" s="103"/>
      <c r="NEY5" s="103"/>
      <c r="NEZ5" s="103"/>
      <c r="NFA5" s="103"/>
      <c r="NFB5" s="103"/>
      <c r="NFC5" s="103"/>
      <c r="NFD5" s="103"/>
      <c r="NFE5" s="103"/>
      <c r="NFF5" s="103"/>
      <c r="NFG5" s="103"/>
      <c r="NFH5" s="103"/>
      <c r="NFI5" s="103"/>
      <c r="NFJ5" s="103"/>
      <c r="NFK5" s="103"/>
      <c r="NFL5" s="103"/>
      <c r="NFM5" s="103"/>
      <c r="NFN5" s="103"/>
      <c r="NFO5" s="103"/>
      <c r="NFP5" s="103"/>
      <c r="NFQ5" s="103"/>
      <c r="NFR5" s="103"/>
      <c r="NFS5" s="103"/>
      <c r="NFT5" s="103"/>
      <c r="NFU5" s="103"/>
      <c r="NFV5" s="103"/>
      <c r="NFW5" s="103"/>
      <c r="NFX5" s="103"/>
      <c r="NFY5" s="103"/>
      <c r="NFZ5" s="103"/>
      <c r="NGA5" s="103"/>
      <c r="NGB5" s="103"/>
      <c r="NGC5" s="103"/>
      <c r="NGD5" s="103"/>
      <c r="NGE5" s="103"/>
      <c r="NGF5" s="103"/>
      <c r="NGG5" s="103"/>
      <c r="NGH5" s="103"/>
      <c r="NGI5" s="103"/>
      <c r="NGJ5" s="103"/>
      <c r="NGK5" s="103"/>
      <c r="NGL5" s="103"/>
      <c r="NGM5" s="103"/>
      <c r="NGN5" s="103"/>
      <c r="NGO5" s="103"/>
      <c r="NGP5" s="103"/>
      <c r="NGQ5" s="103"/>
      <c r="NGR5" s="103"/>
      <c r="NGS5" s="103"/>
      <c r="NGT5" s="103"/>
      <c r="NGU5" s="103"/>
      <c r="NGV5" s="103"/>
      <c r="NGW5" s="103"/>
      <c r="NGX5" s="103"/>
      <c r="NGY5" s="103"/>
      <c r="NGZ5" s="103"/>
      <c r="NHA5" s="103"/>
      <c r="NHB5" s="103"/>
      <c r="NHC5" s="103"/>
      <c r="NHD5" s="103"/>
      <c r="NHE5" s="103"/>
      <c r="NHF5" s="103"/>
      <c r="NHG5" s="103"/>
      <c r="NHH5" s="103"/>
      <c r="NHI5" s="103"/>
      <c r="NHJ5" s="103"/>
      <c r="NHK5" s="103"/>
      <c r="NHL5" s="103"/>
      <c r="NHM5" s="103"/>
      <c r="NHN5" s="103"/>
      <c r="NHO5" s="103"/>
      <c r="NHP5" s="103"/>
      <c r="NHQ5" s="103"/>
      <c r="NHR5" s="103"/>
      <c r="NHS5" s="103"/>
      <c r="NHT5" s="103"/>
      <c r="NHU5" s="103"/>
      <c r="NHV5" s="103"/>
      <c r="NHW5" s="103"/>
      <c r="NHX5" s="103"/>
      <c r="NHY5" s="103"/>
      <c r="NHZ5" s="103"/>
      <c r="NIA5" s="103"/>
      <c r="NIB5" s="103"/>
      <c r="NIC5" s="103"/>
      <c r="NID5" s="103"/>
      <c r="NIE5" s="103"/>
      <c r="NIF5" s="103"/>
      <c r="NIG5" s="103"/>
      <c r="NIH5" s="103"/>
      <c r="NII5" s="103"/>
      <c r="NIJ5" s="103"/>
      <c r="NIK5" s="103"/>
      <c r="NIL5" s="103"/>
      <c r="NIM5" s="103"/>
      <c r="NIN5" s="103"/>
      <c r="NIO5" s="103"/>
      <c r="NIP5" s="103"/>
      <c r="NIQ5" s="103"/>
      <c r="NIR5" s="103"/>
      <c r="NIS5" s="103"/>
      <c r="NIT5" s="103"/>
      <c r="NIU5" s="103"/>
      <c r="NIV5" s="103"/>
      <c r="NIW5" s="103"/>
      <c r="NIX5" s="103"/>
      <c r="NIY5" s="103"/>
      <c r="NIZ5" s="103"/>
      <c r="NJA5" s="103"/>
      <c r="NJB5" s="103"/>
      <c r="NJC5" s="103"/>
      <c r="NJD5" s="103"/>
      <c r="NJE5" s="103"/>
      <c r="NJF5" s="103"/>
      <c r="NJG5" s="103"/>
      <c r="NJH5" s="103"/>
      <c r="NJI5" s="103"/>
      <c r="NJJ5" s="103"/>
      <c r="NJK5" s="103"/>
      <c r="NJL5" s="103"/>
      <c r="NJM5" s="103"/>
      <c r="NJN5" s="103"/>
      <c r="NJO5" s="103"/>
      <c r="NJP5" s="103"/>
      <c r="NJQ5" s="103"/>
      <c r="NJR5" s="103"/>
      <c r="NJS5" s="103"/>
      <c r="NJT5" s="103"/>
      <c r="NJU5" s="103"/>
      <c r="NJV5" s="103"/>
      <c r="NJW5" s="103"/>
      <c r="NJX5" s="103"/>
      <c r="NJY5" s="103"/>
      <c r="NJZ5" s="103"/>
      <c r="NKA5" s="103"/>
      <c r="NKB5" s="103"/>
      <c r="NKC5" s="103"/>
      <c r="NKD5" s="103"/>
      <c r="NKE5" s="103"/>
      <c r="NKF5" s="103"/>
      <c r="NKG5" s="103"/>
      <c r="NKH5" s="103"/>
      <c r="NKI5" s="103"/>
      <c r="NKJ5" s="103"/>
      <c r="NKK5" s="103"/>
      <c r="NKL5" s="103"/>
      <c r="NKM5" s="103"/>
      <c r="NKN5" s="103"/>
      <c r="NKO5" s="103"/>
      <c r="NKP5" s="103"/>
      <c r="NKQ5" s="103"/>
      <c r="NKR5" s="103"/>
      <c r="NKS5" s="103"/>
      <c r="NKT5" s="103"/>
      <c r="NKU5" s="103"/>
      <c r="NKV5" s="103"/>
      <c r="NKW5" s="103"/>
      <c r="NKX5" s="103"/>
      <c r="NKY5" s="103"/>
      <c r="NKZ5" s="103"/>
      <c r="NLA5" s="103"/>
      <c r="NLB5" s="103"/>
      <c r="NLC5" s="103"/>
      <c r="NLD5" s="103"/>
      <c r="NLE5" s="103"/>
      <c r="NLF5" s="103"/>
      <c r="NLG5" s="103"/>
      <c r="NLH5" s="103"/>
      <c r="NLI5" s="103"/>
      <c r="NLJ5" s="103"/>
      <c r="NLK5" s="103"/>
      <c r="NLL5" s="103"/>
      <c r="NLM5" s="103"/>
      <c r="NLN5" s="103"/>
      <c r="NLO5" s="103"/>
      <c r="NLP5" s="103"/>
      <c r="NLQ5" s="103"/>
      <c r="NLR5" s="103"/>
      <c r="NLS5" s="103"/>
      <c r="NLT5" s="103"/>
      <c r="NLU5" s="103"/>
      <c r="NLV5" s="103"/>
      <c r="NLW5" s="103"/>
      <c r="NLX5" s="103"/>
      <c r="NLY5" s="103"/>
      <c r="NLZ5" s="103"/>
      <c r="NMA5" s="103"/>
      <c r="NMB5" s="103"/>
      <c r="NMC5" s="103"/>
      <c r="NMD5" s="103"/>
      <c r="NME5" s="103"/>
      <c r="NMF5" s="103"/>
      <c r="NMG5" s="103"/>
      <c r="NMH5" s="103"/>
      <c r="NMI5" s="103"/>
      <c r="NMJ5" s="103"/>
      <c r="NMK5" s="103"/>
      <c r="NML5" s="103"/>
      <c r="NMM5" s="103"/>
      <c r="NMN5" s="103"/>
      <c r="NMO5" s="103"/>
      <c r="NMP5" s="103"/>
      <c r="NMQ5" s="103"/>
      <c r="NMR5" s="103"/>
      <c r="NMS5" s="103"/>
      <c r="NMT5" s="103"/>
      <c r="NMU5" s="103"/>
      <c r="NMV5" s="103"/>
      <c r="NMW5" s="103"/>
      <c r="NMX5" s="103"/>
      <c r="NMY5" s="103"/>
      <c r="NMZ5" s="103"/>
      <c r="NNA5" s="103"/>
      <c r="NNB5" s="103"/>
      <c r="NNC5" s="103"/>
      <c r="NND5" s="103"/>
      <c r="NNE5" s="103"/>
      <c r="NNF5" s="103"/>
      <c r="NNG5" s="103"/>
      <c r="NNH5" s="103"/>
      <c r="NNI5" s="103"/>
      <c r="NNJ5" s="103"/>
      <c r="NNK5" s="103"/>
      <c r="NNL5" s="103"/>
      <c r="NNM5" s="103"/>
      <c r="NNN5" s="103"/>
      <c r="NNO5" s="103"/>
      <c r="NNP5" s="103"/>
      <c r="NNQ5" s="103"/>
      <c r="NNR5" s="103"/>
      <c r="NNS5" s="103"/>
      <c r="NNT5" s="103"/>
      <c r="NNU5" s="103"/>
      <c r="NNV5" s="103"/>
      <c r="NNW5" s="103"/>
      <c r="NNX5" s="103"/>
      <c r="NNY5" s="103"/>
      <c r="NNZ5" s="103"/>
      <c r="NOA5" s="103"/>
      <c r="NOB5" s="103"/>
      <c r="NOC5" s="103"/>
      <c r="NOD5" s="103"/>
      <c r="NOE5" s="103"/>
      <c r="NOF5" s="103"/>
      <c r="NOG5" s="103"/>
      <c r="NOH5" s="103"/>
      <c r="NOI5" s="103"/>
      <c r="NOJ5" s="103"/>
      <c r="NOK5" s="103"/>
      <c r="NOL5" s="103"/>
      <c r="NOM5" s="103"/>
      <c r="NON5" s="103"/>
      <c r="NOO5" s="103"/>
      <c r="NOP5" s="103"/>
      <c r="NOQ5" s="103"/>
      <c r="NOR5" s="103"/>
      <c r="NOS5" s="103"/>
      <c r="NOT5" s="103"/>
      <c r="NOU5" s="103"/>
      <c r="NOV5" s="103"/>
      <c r="NOW5" s="103"/>
      <c r="NOX5" s="103"/>
      <c r="NOY5" s="103"/>
      <c r="NOZ5" s="103"/>
      <c r="NPA5" s="103"/>
      <c r="NPB5" s="103"/>
      <c r="NPC5" s="103"/>
      <c r="NPD5" s="103"/>
      <c r="NPE5" s="103"/>
      <c r="NPF5" s="103"/>
      <c r="NPG5" s="103"/>
      <c r="NPH5" s="103"/>
      <c r="NPI5" s="103"/>
      <c r="NPJ5" s="103"/>
      <c r="NPK5" s="103"/>
      <c r="NPL5" s="103"/>
      <c r="NPM5" s="103"/>
      <c r="NPN5" s="103"/>
      <c r="NPO5" s="103"/>
      <c r="NPP5" s="103"/>
      <c r="NPQ5" s="103"/>
      <c r="NPR5" s="103"/>
      <c r="NPS5" s="103"/>
      <c r="NPT5" s="103"/>
      <c r="NPU5" s="103"/>
      <c r="NPV5" s="103"/>
      <c r="NPW5" s="103"/>
      <c r="NPX5" s="103"/>
      <c r="NPY5" s="103"/>
      <c r="NPZ5" s="103"/>
      <c r="NQA5" s="103"/>
      <c r="NQB5" s="103"/>
      <c r="NQC5" s="103"/>
      <c r="NQD5" s="103"/>
      <c r="NQE5" s="103"/>
      <c r="NQF5" s="103"/>
      <c r="NQG5" s="103"/>
      <c r="NQH5" s="103"/>
      <c r="NQI5" s="103"/>
      <c r="NQJ5" s="103"/>
      <c r="NQK5" s="103"/>
      <c r="NQL5" s="103"/>
      <c r="NQM5" s="103"/>
      <c r="NQN5" s="103"/>
      <c r="NQO5" s="103"/>
      <c r="NQP5" s="103"/>
      <c r="NQQ5" s="103"/>
      <c r="NQR5" s="103"/>
      <c r="NQS5" s="103"/>
      <c r="NQT5" s="103"/>
      <c r="NQU5" s="103"/>
      <c r="NQV5" s="103"/>
      <c r="NQW5" s="103"/>
      <c r="NQX5" s="103"/>
      <c r="NQY5" s="103"/>
      <c r="NQZ5" s="103"/>
      <c r="NRA5" s="103"/>
      <c r="NRB5" s="103"/>
      <c r="NRC5" s="103"/>
      <c r="NRD5" s="103"/>
      <c r="NRE5" s="103"/>
      <c r="NRF5" s="103"/>
      <c r="NRG5" s="103"/>
      <c r="NRH5" s="103"/>
      <c r="NRI5" s="103"/>
      <c r="NRJ5" s="103"/>
      <c r="NRK5" s="103"/>
      <c r="NRL5" s="103"/>
      <c r="NRM5" s="103"/>
      <c r="NRN5" s="103"/>
      <c r="NRO5" s="103"/>
      <c r="NRP5" s="103"/>
      <c r="NRQ5" s="103"/>
      <c r="NRR5" s="103"/>
      <c r="NRS5" s="103"/>
      <c r="NRT5" s="103"/>
      <c r="NRU5" s="103"/>
      <c r="NRV5" s="103"/>
      <c r="NRW5" s="103"/>
      <c r="NRX5" s="103"/>
      <c r="NRY5" s="103"/>
      <c r="NRZ5" s="103"/>
      <c r="NSA5" s="103"/>
      <c r="NSB5" s="103"/>
      <c r="NSC5" s="103"/>
      <c r="NSD5" s="103"/>
      <c r="NSE5" s="103"/>
      <c r="NSF5" s="103"/>
      <c r="NSG5" s="103"/>
      <c r="NSH5" s="103"/>
      <c r="NSI5" s="103"/>
      <c r="NSJ5" s="103"/>
      <c r="NSK5" s="103"/>
      <c r="NSL5" s="103"/>
      <c r="NSM5" s="103"/>
      <c r="NSN5" s="103"/>
      <c r="NSO5" s="103"/>
      <c r="NSP5" s="103"/>
      <c r="NSQ5" s="103"/>
      <c r="NSR5" s="103"/>
      <c r="NSS5" s="103"/>
      <c r="NST5" s="103"/>
      <c r="NSU5" s="103"/>
      <c r="NSV5" s="103"/>
      <c r="NSW5" s="103"/>
      <c r="NSX5" s="103"/>
      <c r="NSY5" s="103"/>
      <c r="NSZ5" s="103"/>
      <c r="NTA5" s="103"/>
      <c r="NTB5" s="103"/>
      <c r="NTC5" s="103"/>
      <c r="NTD5" s="103"/>
      <c r="NTE5" s="103"/>
      <c r="NTF5" s="103"/>
      <c r="NTG5" s="103"/>
      <c r="NTH5" s="103"/>
      <c r="NTI5" s="103"/>
      <c r="NTJ5" s="103"/>
      <c r="NTK5" s="103"/>
      <c r="NTL5" s="103"/>
      <c r="NTM5" s="103"/>
      <c r="NTN5" s="103"/>
      <c r="NTO5" s="103"/>
      <c r="NTP5" s="103"/>
      <c r="NTQ5" s="103"/>
      <c r="NTR5" s="103"/>
      <c r="NTS5" s="103"/>
      <c r="NTT5" s="103"/>
      <c r="NTU5" s="103"/>
      <c r="NTV5" s="103"/>
      <c r="NTW5" s="103"/>
      <c r="NTX5" s="103"/>
      <c r="NTY5" s="103"/>
      <c r="NTZ5" s="103"/>
      <c r="NUA5" s="103"/>
      <c r="NUB5" s="103"/>
      <c r="NUC5" s="103"/>
      <c r="NUD5" s="103"/>
      <c r="NUE5" s="103"/>
      <c r="NUF5" s="103"/>
      <c r="NUG5" s="103"/>
      <c r="NUH5" s="103"/>
      <c r="NUI5" s="103"/>
      <c r="NUJ5" s="103"/>
      <c r="NUK5" s="103"/>
      <c r="NUL5" s="103"/>
      <c r="NUM5" s="103"/>
      <c r="NUN5" s="103"/>
      <c r="NUO5" s="103"/>
      <c r="NUP5" s="103"/>
      <c r="NUQ5" s="103"/>
      <c r="NUR5" s="103"/>
      <c r="NUS5" s="103"/>
      <c r="NUT5" s="103"/>
      <c r="NUU5" s="103"/>
      <c r="NUV5" s="103"/>
      <c r="NUW5" s="103"/>
      <c r="NUX5" s="103"/>
      <c r="NUY5" s="103"/>
      <c r="NUZ5" s="103"/>
      <c r="NVA5" s="103"/>
      <c r="NVB5" s="103"/>
      <c r="NVC5" s="103"/>
      <c r="NVD5" s="103"/>
      <c r="NVE5" s="103"/>
      <c r="NVF5" s="103"/>
      <c r="NVG5" s="103"/>
      <c r="NVH5" s="103"/>
      <c r="NVI5" s="103"/>
      <c r="NVJ5" s="103"/>
      <c r="NVK5" s="103"/>
      <c r="NVL5" s="103"/>
      <c r="NVM5" s="103"/>
      <c r="NVN5" s="103"/>
      <c r="NVO5" s="103"/>
      <c r="NVP5" s="103"/>
      <c r="NVQ5" s="103"/>
      <c r="NVR5" s="103"/>
      <c r="NVS5" s="103"/>
      <c r="NVT5" s="103"/>
      <c r="NVU5" s="103"/>
      <c r="NVV5" s="103"/>
      <c r="NVW5" s="103"/>
      <c r="NVX5" s="103"/>
      <c r="NVY5" s="103"/>
      <c r="NVZ5" s="103"/>
      <c r="NWA5" s="103"/>
      <c r="NWB5" s="103"/>
      <c r="NWC5" s="103"/>
      <c r="NWD5" s="103"/>
      <c r="NWE5" s="103"/>
      <c r="NWF5" s="103"/>
      <c r="NWG5" s="103"/>
      <c r="NWH5" s="103"/>
      <c r="NWI5" s="103"/>
      <c r="NWJ5" s="103"/>
      <c r="NWK5" s="103"/>
      <c r="NWL5" s="103"/>
      <c r="NWM5" s="103"/>
      <c r="NWN5" s="103"/>
      <c r="NWO5" s="103"/>
      <c r="NWP5" s="103"/>
      <c r="NWQ5" s="103"/>
      <c r="NWR5" s="103"/>
      <c r="NWS5" s="103"/>
      <c r="NWT5" s="103"/>
      <c r="NWU5" s="103"/>
      <c r="NWV5" s="103"/>
      <c r="NWW5" s="103"/>
      <c r="NWX5" s="103"/>
      <c r="NWY5" s="103"/>
      <c r="NWZ5" s="103"/>
      <c r="NXA5" s="103"/>
      <c r="NXB5" s="103"/>
      <c r="NXC5" s="103"/>
      <c r="NXD5" s="103"/>
      <c r="NXE5" s="103"/>
      <c r="NXF5" s="103"/>
      <c r="NXG5" s="103"/>
      <c r="NXH5" s="103"/>
      <c r="NXI5" s="103"/>
      <c r="NXJ5" s="103"/>
      <c r="NXK5" s="103"/>
      <c r="NXL5" s="103"/>
      <c r="NXM5" s="103"/>
      <c r="NXN5" s="103"/>
      <c r="NXO5" s="103"/>
      <c r="NXP5" s="103"/>
      <c r="NXQ5" s="103"/>
      <c r="NXR5" s="103"/>
      <c r="NXS5" s="103"/>
      <c r="NXT5" s="103"/>
      <c r="NXU5" s="103"/>
      <c r="NXV5" s="103"/>
      <c r="NXW5" s="103"/>
      <c r="NXX5" s="103"/>
      <c r="NXY5" s="103"/>
      <c r="NXZ5" s="103"/>
      <c r="NYA5" s="103"/>
      <c r="NYB5" s="103"/>
      <c r="NYC5" s="103"/>
      <c r="NYD5" s="103"/>
      <c r="NYE5" s="103"/>
      <c r="NYF5" s="103"/>
      <c r="NYG5" s="103"/>
      <c r="NYH5" s="103"/>
      <c r="NYI5" s="103"/>
      <c r="NYJ5" s="103"/>
      <c r="NYK5" s="103"/>
      <c r="NYL5" s="103"/>
      <c r="NYM5" s="103"/>
      <c r="NYN5" s="103"/>
      <c r="NYO5" s="103"/>
      <c r="NYP5" s="103"/>
      <c r="NYQ5" s="103"/>
      <c r="NYR5" s="103"/>
      <c r="NYS5" s="103"/>
      <c r="NYT5" s="103"/>
      <c r="NYU5" s="103"/>
      <c r="NYV5" s="103"/>
      <c r="NYW5" s="103"/>
      <c r="NYX5" s="103"/>
      <c r="NYY5" s="103"/>
      <c r="NYZ5" s="103"/>
      <c r="NZA5" s="103"/>
      <c r="NZB5" s="103"/>
      <c r="NZC5" s="103"/>
      <c r="NZD5" s="103"/>
      <c r="NZE5" s="103"/>
      <c r="NZF5" s="103"/>
      <c r="NZG5" s="103"/>
      <c r="NZH5" s="103"/>
      <c r="NZI5" s="103"/>
      <c r="NZJ5" s="103"/>
      <c r="NZK5" s="103"/>
      <c r="NZL5" s="103"/>
      <c r="NZM5" s="103"/>
      <c r="NZN5" s="103"/>
      <c r="NZO5" s="103"/>
      <c r="NZP5" s="103"/>
      <c r="NZQ5" s="103"/>
      <c r="NZR5" s="103"/>
      <c r="NZS5" s="103"/>
      <c r="NZT5" s="103"/>
      <c r="NZU5" s="103"/>
      <c r="NZV5" s="103"/>
      <c r="NZW5" s="103"/>
      <c r="NZX5" s="103"/>
      <c r="NZY5" s="103"/>
      <c r="NZZ5" s="103"/>
      <c r="OAA5" s="103"/>
      <c r="OAB5" s="103"/>
      <c r="OAC5" s="103"/>
      <c r="OAD5" s="103"/>
      <c r="OAE5" s="103"/>
      <c r="OAF5" s="103"/>
      <c r="OAG5" s="103"/>
      <c r="OAH5" s="103"/>
      <c r="OAI5" s="103"/>
      <c r="OAJ5" s="103"/>
      <c r="OAK5" s="103"/>
      <c r="OAL5" s="103"/>
      <c r="OAM5" s="103"/>
      <c r="OAN5" s="103"/>
      <c r="OAO5" s="103"/>
      <c r="OAP5" s="103"/>
      <c r="OAQ5" s="103"/>
      <c r="OAR5" s="103"/>
      <c r="OAS5" s="103"/>
      <c r="OAT5" s="103"/>
      <c r="OAU5" s="103"/>
      <c r="OAV5" s="103"/>
      <c r="OAW5" s="103"/>
      <c r="OAX5" s="103"/>
      <c r="OAY5" s="103"/>
      <c r="OAZ5" s="103"/>
      <c r="OBA5" s="103"/>
      <c r="OBB5" s="103"/>
      <c r="OBC5" s="103"/>
      <c r="OBD5" s="103"/>
      <c r="OBE5" s="103"/>
      <c r="OBF5" s="103"/>
      <c r="OBG5" s="103"/>
      <c r="OBH5" s="103"/>
      <c r="OBI5" s="103"/>
      <c r="OBJ5" s="103"/>
      <c r="OBK5" s="103"/>
      <c r="OBL5" s="103"/>
      <c r="OBM5" s="103"/>
      <c r="OBN5" s="103"/>
      <c r="OBO5" s="103"/>
      <c r="OBP5" s="103"/>
      <c r="OBQ5" s="103"/>
      <c r="OBR5" s="103"/>
      <c r="OBS5" s="103"/>
      <c r="OBT5" s="103"/>
      <c r="OBU5" s="103"/>
      <c r="OBV5" s="103"/>
      <c r="OBW5" s="103"/>
      <c r="OBX5" s="103"/>
      <c r="OBY5" s="103"/>
      <c r="OBZ5" s="103"/>
      <c r="OCA5" s="103"/>
      <c r="OCB5" s="103"/>
      <c r="OCC5" s="103"/>
      <c r="OCD5" s="103"/>
      <c r="OCE5" s="103"/>
      <c r="OCF5" s="103"/>
      <c r="OCG5" s="103"/>
      <c r="OCH5" s="103"/>
      <c r="OCI5" s="103"/>
      <c r="OCJ5" s="103"/>
      <c r="OCK5" s="103"/>
      <c r="OCL5" s="103"/>
      <c r="OCM5" s="103"/>
      <c r="OCN5" s="103"/>
      <c r="OCO5" s="103"/>
      <c r="OCP5" s="103"/>
      <c r="OCQ5" s="103"/>
      <c r="OCR5" s="103"/>
      <c r="OCS5" s="103"/>
      <c r="OCT5" s="103"/>
      <c r="OCU5" s="103"/>
      <c r="OCV5" s="103"/>
      <c r="OCW5" s="103"/>
      <c r="OCX5" s="103"/>
      <c r="OCY5" s="103"/>
      <c r="OCZ5" s="103"/>
      <c r="ODA5" s="103"/>
      <c r="ODB5" s="103"/>
      <c r="ODC5" s="103"/>
      <c r="ODD5" s="103"/>
      <c r="ODE5" s="103"/>
      <c r="ODF5" s="103"/>
      <c r="ODG5" s="103"/>
      <c r="ODH5" s="103"/>
      <c r="ODI5" s="103"/>
      <c r="ODJ5" s="103"/>
      <c r="ODK5" s="103"/>
      <c r="ODL5" s="103"/>
      <c r="ODM5" s="103"/>
      <c r="ODN5" s="103"/>
      <c r="ODO5" s="103"/>
      <c r="ODP5" s="103"/>
      <c r="ODQ5" s="103"/>
      <c r="ODR5" s="103"/>
      <c r="ODS5" s="103"/>
      <c r="ODT5" s="103"/>
      <c r="ODU5" s="103"/>
      <c r="ODV5" s="103"/>
      <c r="ODW5" s="103"/>
      <c r="ODX5" s="103"/>
      <c r="ODY5" s="103"/>
      <c r="ODZ5" s="103"/>
      <c r="OEA5" s="103"/>
      <c r="OEB5" s="103"/>
      <c r="OEC5" s="103"/>
      <c r="OED5" s="103"/>
      <c r="OEE5" s="103"/>
      <c r="OEF5" s="103"/>
      <c r="OEG5" s="103"/>
      <c r="OEH5" s="103"/>
      <c r="OEI5" s="103"/>
      <c r="OEJ5" s="103"/>
      <c r="OEK5" s="103"/>
      <c r="OEL5" s="103"/>
      <c r="OEM5" s="103"/>
      <c r="OEN5" s="103"/>
      <c r="OEO5" s="103"/>
      <c r="OEP5" s="103"/>
      <c r="OEQ5" s="103"/>
      <c r="OER5" s="103"/>
      <c r="OES5" s="103"/>
      <c r="OET5" s="103"/>
      <c r="OEU5" s="103"/>
      <c r="OEV5" s="103"/>
      <c r="OEW5" s="103"/>
      <c r="OEX5" s="103"/>
      <c r="OEY5" s="103"/>
      <c r="OEZ5" s="103"/>
      <c r="OFA5" s="103"/>
      <c r="OFB5" s="103"/>
      <c r="OFC5" s="103"/>
      <c r="OFD5" s="103"/>
      <c r="OFE5" s="103"/>
      <c r="OFF5" s="103"/>
      <c r="OFG5" s="103"/>
      <c r="OFH5" s="103"/>
      <c r="OFI5" s="103"/>
      <c r="OFJ5" s="103"/>
      <c r="OFK5" s="103"/>
      <c r="OFL5" s="103"/>
      <c r="OFM5" s="103"/>
      <c r="OFN5" s="103"/>
      <c r="OFO5" s="103"/>
      <c r="OFP5" s="103"/>
      <c r="OFQ5" s="103"/>
      <c r="OFR5" s="103"/>
      <c r="OFS5" s="103"/>
      <c r="OFT5" s="103"/>
      <c r="OFU5" s="103"/>
      <c r="OFV5" s="103"/>
      <c r="OFW5" s="103"/>
      <c r="OFX5" s="103"/>
      <c r="OFY5" s="103"/>
      <c r="OFZ5" s="103"/>
      <c r="OGA5" s="103"/>
      <c r="OGB5" s="103"/>
      <c r="OGC5" s="103"/>
      <c r="OGD5" s="103"/>
      <c r="OGE5" s="103"/>
      <c r="OGF5" s="103"/>
      <c r="OGG5" s="103"/>
      <c r="OGH5" s="103"/>
      <c r="OGI5" s="103"/>
      <c r="OGJ5" s="103"/>
      <c r="OGK5" s="103"/>
      <c r="OGL5" s="103"/>
      <c r="OGM5" s="103"/>
      <c r="OGN5" s="103"/>
      <c r="OGO5" s="103"/>
      <c r="OGP5" s="103"/>
      <c r="OGQ5" s="103"/>
      <c r="OGR5" s="103"/>
      <c r="OGS5" s="103"/>
      <c r="OGT5" s="103"/>
      <c r="OGU5" s="103"/>
      <c r="OGV5" s="103"/>
      <c r="OGW5" s="103"/>
      <c r="OGX5" s="103"/>
      <c r="OGY5" s="103"/>
      <c r="OGZ5" s="103"/>
      <c r="OHA5" s="103"/>
      <c r="OHB5" s="103"/>
      <c r="OHC5" s="103"/>
      <c r="OHD5" s="103"/>
      <c r="OHE5" s="103"/>
      <c r="OHF5" s="103"/>
      <c r="OHG5" s="103"/>
      <c r="OHH5" s="103"/>
      <c r="OHI5" s="103"/>
      <c r="OHJ5" s="103"/>
      <c r="OHK5" s="103"/>
      <c r="OHL5" s="103"/>
      <c r="OHM5" s="103"/>
      <c r="OHN5" s="103"/>
      <c r="OHO5" s="103"/>
      <c r="OHP5" s="103"/>
      <c r="OHQ5" s="103"/>
      <c r="OHR5" s="103"/>
      <c r="OHS5" s="103"/>
      <c r="OHT5" s="103"/>
      <c r="OHU5" s="103"/>
      <c r="OHV5" s="103"/>
      <c r="OHW5" s="103"/>
      <c r="OHX5" s="103"/>
      <c r="OHY5" s="103"/>
      <c r="OHZ5" s="103"/>
      <c r="OIA5" s="103"/>
      <c r="OIB5" s="103"/>
      <c r="OIC5" s="103"/>
      <c r="OID5" s="103"/>
      <c r="OIE5" s="103"/>
      <c r="OIF5" s="103"/>
      <c r="OIG5" s="103"/>
      <c r="OIH5" s="103"/>
      <c r="OII5" s="103"/>
      <c r="OIJ5" s="103"/>
      <c r="OIK5" s="103"/>
      <c r="OIL5" s="103"/>
      <c r="OIM5" s="103"/>
      <c r="OIN5" s="103"/>
      <c r="OIO5" s="103"/>
      <c r="OIP5" s="103"/>
      <c r="OIQ5" s="103"/>
      <c r="OIR5" s="103"/>
      <c r="OIS5" s="103"/>
      <c r="OIT5" s="103"/>
      <c r="OIU5" s="103"/>
      <c r="OIV5" s="103"/>
      <c r="OIW5" s="103"/>
      <c r="OIX5" s="103"/>
      <c r="OIY5" s="103"/>
      <c r="OIZ5" s="103"/>
      <c r="OJA5" s="103"/>
      <c r="OJB5" s="103"/>
      <c r="OJC5" s="103"/>
      <c r="OJD5" s="103"/>
      <c r="OJE5" s="103"/>
      <c r="OJF5" s="103"/>
      <c r="OJG5" s="103"/>
      <c r="OJH5" s="103"/>
      <c r="OJI5" s="103"/>
      <c r="OJJ5" s="103"/>
      <c r="OJK5" s="103"/>
      <c r="OJL5" s="103"/>
      <c r="OJM5" s="103"/>
      <c r="OJN5" s="103"/>
      <c r="OJO5" s="103"/>
      <c r="OJP5" s="103"/>
      <c r="OJQ5" s="103"/>
      <c r="OJR5" s="103"/>
      <c r="OJS5" s="103"/>
      <c r="OJT5" s="103"/>
      <c r="OJU5" s="103"/>
      <c r="OJV5" s="103"/>
      <c r="OJW5" s="103"/>
      <c r="OJX5" s="103"/>
      <c r="OJY5" s="103"/>
      <c r="OJZ5" s="103"/>
      <c r="OKA5" s="103"/>
      <c r="OKB5" s="103"/>
      <c r="OKC5" s="103"/>
      <c r="OKD5" s="103"/>
      <c r="OKE5" s="103"/>
      <c r="OKF5" s="103"/>
      <c r="OKG5" s="103"/>
      <c r="OKH5" s="103"/>
      <c r="OKI5" s="103"/>
      <c r="OKJ5" s="103"/>
      <c r="OKK5" s="103"/>
      <c r="OKL5" s="103"/>
      <c r="OKM5" s="103"/>
      <c r="OKN5" s="103"/>
      <c r="OKO5" s="103"/>
      <c r="OKP5" s="103"/>
      <c r="OKQ5" s="103"/>
      <c r="OKR5" s="103"/>
      <c r="OKS5" s="103"/>
      <c r="OKT5" s="103"/>
      <c r="OKU5" s="103"/>
      <c r="OKV5" s="103"/>
      <c r="OKW5" s="103"/>
      <c r="OKX5" s="103"/>
      <c r="OKY5" s="103"/>
      <c r="OKZ5" s="103"/>
      <c r="OLA5" s="103"/>
      <c r="OLB5" s="103"/>
      <c r="OLC5" s="103"/>
      <c r="OLD5" s="103"/>
      <c r="OLE5" s="103"/>
      <c r="OLF5" s="103"/>
      <c r="OLG5" s="103"/>
      <c r="OLH5" s="103"/>
      <c r="OLI5" s="103"/>
      <c r="OLJ5" s="103"/>
      <c r="OLK5" s="103"/>
      <c r="OLL5" s="103"/>
      <c r="OLM5" s="103"/>
      <c r="OLN5" s="103"/>
      <c r="OLO5" s="103"/>
      <c r="OLP5" s="103"/>
      <c r="OLQ5" s="103"/>
      <c r="OLR5" s="103"/>
      <c r="OLS5" s="103"/>
      <c r="OLT5" s="103"/>
      <c r="OLU5" s="103"/>
      <c r="OLV5" s="103"/>
      <c r="OLW5" s="103"/>
      <c r="OLX5" s="103"/>
      <c r="OLY5" s="103"/>
      <c r="OLZ5" s="103"/>
      <c r="OMA5" s="103"/>
      <c r="OMB5" s="103"/>
      <c r="OMC5" s="103"/>
      <c r="OMD5" s="103"/>
      <c r="OME5" s="103"/>
      <c r="OMF5" s="103"/>
      <c r="OMG5" s="103"/>
      <c r="OMH5" s="103"/>
      <c r="OMI5" s="103"/>
      <c r="OMJ5" s="103"/>
      <c r="OMK5" s="103"/>
      <c r="OML5" s="103"/>
      <c r="OMM5" s="103"/>
      <c r="OMN5" s="103"/>
      <c r="OMO5" s="103"/>
      <c r="OMP5" s="103"/>
      <c r="OMQ5" s="103"/>
      <c r="OMR5" s="103"/>
      <c r="OMS5" s="103"/>
      <c r="OMT5" s="103"/>
      <c r="OMU5" s="103"/>
      <c r="OMV5" s="103"/>
      <c r="OMW5" s="103"/>
      <c r="OMX5" s="103"/>
      <c r="OMY5" s="103"/>
      <c r="OMZ5" s="103"/>
      <c r="ONA5" s="103"/>
      <c r="ONB5" s="103"/>
      <c r="ONC5" s="103"/>
      <c r="OND5" s="103"/>
      <c r="ONE5" s="103"/>
      <c r="ONF5" s="103"/>
      <c r="ONG5" s="103"/>
      <c r="ONH5" s="103"/>
      <c r="ONI5" s="103"/>
      <c r="ONJ5" s="103"/>
      <c r="ONK5" s="103"/>
      <c r="ONL5" s="103"/>
      <c r="ONM5" s="103"/>
      <c r="ONN5" s="103"/>
      <c r="ONO5" s="103"/>
      <c r="ONP5" s="103"/>
      <c r="ONQ5" s="103"/>
      <c r="ONR5" s="103"/>
      <c r="ONS5" s="103"/>
      <c r="ONT5" s="103"/>
      <c r="ONU5" s="103"/>
      <c r="ONV5" s="103"/>
      <c r="ONW5" s="103"/>
      <c r="ONX5" s="103"/>
      <c r="ONY5" s="103"/>
      <c r="ONZ5" s="103"/>
      <c r="OOA5" s="103"/>
      <c r="OOB5" s="103"/>
      <c r="OOC5" s="103"/>
      <c r="OOD5" s="103"/>
      <c r="OOE5" s="103"/>
      <c r="OOF5" s="103"/>
      <c r="OOG5" s="103"/>
      <c r="OOH5" s="103"/>
      <c r="OOI5" s="103"/>
      <c r="OOJ5" s="103"/>
      <c r="OOK5" s="103"/>
      <c r="OOL5" s="103"/>
      <c r="OOM5" s="103"/>
      <c r="OON5" s="103"/>
      <c r="OOO5" s="103"/>
      <c r="OOP5" s="103"/>
      <c r="OOQ5" s="103"/>
      <c r="OOR5" s="103"/>
      <c r="OOS5" s="103"/>
      <c r="OOT5" s="103"/>
      <c r="OOU5" s="103"/>
      <c r="OOV5" s="103"/>
      <c r="OOW5" s="103"/>
      <c r="OOX5" s="103"/>
      <c r="OOY5" s="103"/>
      <c r="OOZ5" s="103"/>
      <c r="OPA5" s="103"/>
      <c r="OPB5" s="103"/>
      <c r="OPC5" s="103"/>
      <c r="OPD5" s="103"/>
      <c r="OPE5" s="103"/>
      <c r="OPF5" s="103"/>
      <c r="OPG5" s="103"/>
      <c r="OPH5" s="103"/>
      <c r="OPI5" s="103"/>
      <c r="OPJ5" s="103"/>
      <c r="OPK5" s="103"/>
      <c r="OPL5" s="103"/>
      <c r="OPM5" s="103"/>
      <c r="OPN5" s="103"/>
      <c r="OPO5" s="103"/>
      <c r="OPP5" s="103"/>
      <c r="OPQ5" s="103"/>
      <c r="OPR5" s="103"/>
      <c r="OPS5" s="103"/>
      <c r="OPT5" s="103"/>
      <c r="OPU5" s="103"/>
      <c r="OPV5" s="103"/>
      <c r="OPW5" s="103"/>
      <c r="OPX5" s="103"/>
      <c r="OPY5" s="103"/>
      <c r="OPZ5" s="103"/>
      <c r="OQA5" s="103"/>
      <c r="OQB5" s="103"/>
      <c r="OQC5" s="103"/>
      <c r="OQD5" s="103"/>
      <c r="OQE5" s="103"/>
      <c r="OQF5" s="103"/>
      <c r="OQG5" s="103"/>
      <c r="OQH5" s="103"/>
      <c r="OQI5" s="103"/>
      <c r="OQJ5" s="103"/>
      <c r="OQK5" s="103"/>
      <c r="OQL5" s="103"/>
      <c r="OQM5" s="103"/>
      <c r="OQN5" s="103"/>
      <c r="OQO5" s="103"/>
      <c r="OQP5" s="103"/>
      <c r="OQQ5" s="103"/>
      <c r="OQR5" s="103"/>
      <c r="OQS5" s="103"/>
      <c r="OQT5" s="103"/>
      <c r="OQU5" s="103"/>
      <c r="OQV5" s="103"/>
      <c r="OQW5" s="103"/>
      <c r="OQX5" s="103"/>
      <c r="OQY5" s="103"/>
      <c r="OQZ5" s="103"/>
      <c r="ORA5" s="103"/>
      <c r="ORB5" s="103"/>
      <c r="ORC5" s="103"/>
      <c r="ORD5" s="103"/>
      <c r="ORE5" s="103"/>
      <c r="ORF5" s="103"/>
      <c r="ORG5" s="103"/>
      <c r="ORH5" s="103"/>
      <c r="ORI5" s="103"/>
      <c r="ORJ5" s="103"/>
      <c r="ORK5" s="103"/>
      <c r="ORL5" s="103"/>
      <c r="ORM5" s="103"/>
      <c r="ORN5" s="103"/>
      <c r="ORO5" s="103"/>
      <c r="ORP5" s="103"/>
      <c r="ORQ5" s="103"/>
      <c r="ORR5" s="103"/>
      <c r="ORS5" s="103"/>
      <c r="ORT5" s="103"/>
      <c r="ORU5" s="103"/>
      <c r="ORV5" s="103"/>
      <c r="ORW5" s="103"/>
      <c r="ORX5" s="103"/>
      <c r="ORY5" s="103"/>
      <c r="ORZ5" s="103"/>
      <c r="OSA5" s="103"/>
      <c r="OSB5" s="103"/>
      <c r="OSC5" s="103"/>
      <c r="OSD5" s="103"/>
      <c r="OSE5" s="103"/>
      <c r="OSF5" s="103"/>
      <c r="OSG5" s="103"/>
      <c r="OSH5" s="103"/>
      <c r="OSI5" s="103"/>
      <c r="OSJ5" s="103"/>
      <c r="OSK5" s="103"/>
      <c r="OSL5" s="103"/>
      <c r="OSM5" s="103"/>
      <c r="OSN5" s="103"/>
      <c r="OSO5" s="103"/>
      <c r="OSP5" s="103"/>
      <c r="OSQ5" s="103"/>
      <c r="OSR5" s="103"/>
      <c r="OSS5" s="103"/>
      <c r="OST5" s="103"/>
      <c r="OSU5" s="103"/>
      <c r="OSV5" s="103"/>
      <c r="OSW5" s="103"/>
      <c r="OSX5" s="103"/>
      <c r="OSY5" s="103"/>
      <c r="OSZ5" s="103"/>
      <c r="OTA5" s="103"/>
      <c r="OTB5" s="103"/>
      <c r="OTC5" s="103"/>
      <c r="OTD5" s="103"/>
      <c r="OTE5" s="103"/>
      <c r="OTF5" s="103"/>
      <c r="OTG5" s="103"/>
      <c r="OTH5" s="103"/>
      <c r="OTI5" s="103"/>
      <c r="OTJ5" s="103"/>
      <c r="OTK5" s="103"/>
      <c r="OTL5" s="103"/>
      <c r="OTM5" s="103"/>
      <c r="OTN5" s="103"/>
      <c r="OTO5" s="103"/>
      <c r="OTP5" s="103"/>
      <c r="OTQ5" s="103"/>
      <c r="OTR5" s="103"/>
      <c r="OTS5" s="103"/>
      <c r="OTT5" s="103"/>
      <c r="OTU5" s="103"/>
      <c r="OTV5" s="103"/>
      <c r="OTW5" s="103"/>
      <c r="OTX5" s="103"/>
      <c r="OTY5" s="103"/>
      <c r="OTZ5" s="103"/>
      <c r="OUA5" s="103"/>
      <c r="OUB5" s="103"/>
      <c r="OUC5" s="103"/>
      <c r="OUD5" s="103"/>
      <c r="OUE5" s="103"/>
      <c r="OUF5" s="103"/>
      <c r="OUG5" s="103"/>
      <c r="OUH5" s="103"/>
      <c r="OUI5" s="103"/>
      <c r="OUJ5" s="103"/>
      <c r="OUK5" s="103"/>
      <c r="OUL5" s="103"/>
      <c r="OUM5" s="103"/>
      <c r="OUN5" s="103"/>
      <c r="OUO5" s="103"/>
      <c r="OUP5" s="103"/>
      <c r="OUQ5" s="103"/>
      <c r="OUR5" s="103"/>
      <c r="OUS5" s="103"/>
      <c r="OUT5" s="103"/>
      <c r="OUU5" s="103"/>
      <c r="OUV5" s="103"/>
      <c r="OUW5" s="103"/>
      <c r="OUX5" s="103"/>
      <c r="OUY5" s="103"/>
      <c r="OUZ5" s="103"/>
      <c r="OVA5" s="103"/>
      <c r="OVB5" s="103"/>
      <c r="OVC5" s="103"/>
      <c r="OVD5" s="103"/>
      <c r="OVE5" s="103"/>
      <c r="OVF5" s="103"/>
      <c r="OVG5" s="103"/>
      <c r="OVH5" s="103"/>
      <c r="OVI5" s="103"/>
      <c r="OVJ5" s="103"/>
      <c r="OVK5" s="103"/>
      <c r="OVL5" s="103"/>
      <c r="OVM5" s="103"/>
      <c r="OVN5" s="103"/>
      <c r="OVO5" s="103"/>
      <c r="OVP5" s="103"/>
      <c r="OVQ5" s="103"/>
      <c r="OVR5" s="103"/>
      <c r="OVS5" s="103"/>
      <c r="OVT5" s="103"/>
      <c r="OVU5" s="103"/>
      <c r="OVV5" s="103"/>
      <c r="OVW5" s="103"/>
      <c r="OVX5" s="103"/>
      <c r="OVY5" s="103"/>
      <c r="OVZ5" s="103"/>
      <c r="OWA5" s="103"/>
      <c r="OWB5" s="103"/>
      <c r="OWC5" s="103"/>
      <c r="OWD5" s="103"/>
      <c r="OWE5" s="103"/>
      <c r="OWF5" s="103"/>
      <c r="OWG5" s="103"/>
      <c r="OWH5" s="103"/>
      <c r="OWI5" s="103"/>
      <c r="OWJ5" s="103"/>
      <c r="OWK5" s="103"/>
      <c r="OWL5" s="103"/>
      <c r="OWM5" s="103"/>
      <c r="OWN5" s="103"/>
      <c r="OWO5" s="103"/>
      <c r="OWP5" s="103"/>
      <c r="OWQ5" s="103"/>
      <c r="OWR5" s="103"/>
      <c r="OWS5" s="103"/>
      <c r="OWT5" s="103"/>
      <c r="OWU5" s="103"/>
      <c r="OWV5" s="103"/>
      <c r="OWW5" s="103"/>
      <c r="OWX5" s="103"/>
      <c r="OWY5" s="103"/>
      <c r="OWZ5" s="103"/>
      <c r="OXA5" s="103"/>
      <c r="OXB5" s="103"/>
      <c r="OXC5" s="103"/>
      <c r="OXD5" s="103"/>
      <c r="OXE5" s="103"/>
      <c r="OXF5" s="103"/>
      <c r="OXG5" s="103"/>
      <c r="OXH5" s="103"/>
      <c r="OXI5" s="103"/>
      <c r="OXJ5" s="103"/>
      <c r="OXK5" s="103"/>
      <c r="OXL5" s="103"/>
      <c r="OXM5" s="103"/>
      <c r="OXN5" s="103"/>
      <c r="OXO5" s="103"/>
      <c r="OXP5" s="103"/>
      <c r="OXQ5" s="103"/>
      <c r="OXR5" s="103"/>
      <c r="OXS5" s="103"/>
      <c r="OXT5" s="103"/>
      <c r="OXU5" s="103"/>
      <c r="OXV5" s="103"/>
      <c r="OXW5" s="103"/>
      <c r="OXX5" s="103"/>
      <c r="OXY5" s="103"/>
      <c r="OXZ5" s="103"/>
      <c r="OYA5" s="103"/>
      <c r="OYB5" s="103"/>
      <c r="OYC5" s="103"/>
      <c r="OYD5" s="103"/>
      <c r="OYE5" s="103"/>
      <c r="OYF5" s="103"/>
      <c r="OYG5" s="103"/>
      <c r="OYH5" s="103"/>
      <c r="OYI5" s="103"/>
      <c r="OYJ5" s="103"/>
      <c r="OYK5" s="103"/>
      <c r="OYL5" s="103"/>
      <c r="OYM5" s="103"/>
      <c r="OYN5" s="103"/>
      <c r="OYO5" s="103"/>
      <c r="OYP5" s="103"/>
      <c r="OYQ5" s="103"/>
      <c r="OYR5" s="103"/>
      <c r="OYS5" s="103"/>
      <c r="OYT5" s="103"/>
      <c r="OYU5" s="103"/>
      <c r="OYV5" s="103"/>
      <c r="OYW5" s="103"/>
      <c r="OYX5" s="103"/>
      <c r="OYY5" s="103"/>
      <c r="OYZ5" s="103"/>
      <c r="OZA5" s="103"/>
      <c r="OZB5" s="103"/>
      <c r="OZC5" s="103"/>
      <c r="OZD5" s="103"/>
      <c r="OZE5" s="103"/>
      <c r="OZF5" s="103"/>
      <c r="OZG5" s="103"/>
      <c r="OZH5" s="103"/>
      <c r="OZI5" s="103"/>
      <c r="OZJ5" s="103"/>
      <c r="OZK5" s="103"/>
      <c r="OZL5" s="103"/>
      <c r="OZM5" s="103"/>
      <c r="OZN5" s="103"/>
      <c r="OZO5" s="103"/>
      <c r="OZP5" s="103"/>
      <c r="OZQ5" s="103"/>
      <c r="OZR5" s="103"/>
      <c r="OZS5" s="103"/>
      <c r="OZT5" s="103"/>
      <c r="OZU5" s="103"/>
      <c r="OZV5" s="103"/>
      <c r="OZW5" s="103"/>
      <c r="OZX5" s="103"/>
      <c r="OZY5" s="103"/>
      <c r="OZZ5" s="103"/>
      <c r="PAA5" s="103"/>
      <c r="PAB5" s="103"/>
      <c r="PAC5" s="103"/>
      <c r="PAD5" s="103"/>
      <c r="PAE5" s="103"/>
      <c r="PAF5" s="103"/>
      <c r="PAG5" s="103"/>
      <c r="PAH5" s="103"/>
      <c r="PAI5" s="103"/>
      <c r="PAJ5" s="103"/>
      <c r="PAK5" s="103"/>
      <c r="PAL5" s="103"/>
      <c r="PAM5" s="103"/>
      <c r="PAN5" s="103"/>
      <c r="PAO5" s="103"/>
      <c r="PAP5" s="103"/>
      <c r="PAQ5" s="103"/>
      <c r="PAR5" s="103"/>
      <c r="PAS5" s="103"/>
      <c r="PAT5" s="103"/>
      <c r="PAU5" s="103"/>
      <c r="PAV5" s="103"/>
      <c r="PAW5" s="103"/>
      <c r="PAX5" s="103"/>
      <c r="PAY5" s="103"/>
      <c r="PAZ5" s="103"/>
      <c r="PBA5" s="103"/>
      <c r="PBB5" s="103"/>
      <c r="PBC5" s="103"/>
      <c r="PBD5" s="103"/>
      <c r="PBE5" s="103"/>
      <c r="PBF5" s="103"/>
      <c r="PBG5" s="103"/>
      <c r="PBH5" s="103"/>
      <c r="PBI5" s="103"/>
      <c r="PBJ5" s="103"/>
      <c r="PBK5" s="103"/>
      <c r="PBL5" s="103"/>
      <c r="PBM5" s="103"/>
      <c r="PBN5" s="103"/>
      <c r="PBO5" s="103"/>
      <c r="PBP5" s="103"/>
      <c r="PBQ5" s="103"/>
      <c r="PBR5" s="103"/>
      <c r="PBS5" s="103"/>
      <c r="PBT5" s="103"/>
      <c r="PBU5" s="103"/>
      <c r="PBV5" s="103"/>
      <c r="PBW5" s="103"/>
      <c r="PBX5" s="103"/>
      <c r="PBY5" s="103"/>
      <c r="PBZ5" s="103"/>
      <c r="PCA5" s="103"/>
      <c r="PCB5" s="103"/>
      <c r="PCC5" s="103"/>
      <c r="PCD5" s="103"/>
      <c r="PCE5" s="103"/>
      <c r="PCF5" s="103"/>
      <c r="PCG5" s="103"/>
      <c r="PCH5" s="103"/>
      <c r="PCI5" s="103"/>
      <c r="PCJ5" s="103"/>
      <c r="PCK5" s="103"/>
      <c r="PCL5" s="103"/>
      <c r="PCM5" s="103"/>
      <c r="PCN5" s="103"/>
      <c r="PCO5" s="103"/>
      <c r="PCP5" s="103"/>
      <c r="PCQ5" s="103"/>
      <c r="PCR5" s="103"/>
      <c r="PCS5" s="103"/>
      <c r="PCT5" s="103"/>
      <c r="PCU5" s="103"/>
      <c r="PCV5" s="103"/>
      <c r="PCW5" s="103"/>
      <c r="PCX5" s="103"/>
      <c r="PCY5" s="103"/>
      <c r="PCZ5" s="103"/>
      <c r="PDA5" s="103"/>
      <c r="PDB5" s="103"/>
      <c r="PDC5" s="103"/>
      <c r="PDD5" s="103"/>
      <c r="PDE5" s="103"/>
      <c r="PDF5" s="103"/>
      <c r="PDG5" s="103"/>
      <c r="PDH5" s="103"/>
      <c r="PDI5" s="103"/>
      <c r="PDJ5" s="103"/>
      <c r="PDK5" s="103"/>
      <c r="PDL5" s="103"/>
      <c r="PDM5" s="103"/>
      <c r="PDN5" s="103"/>
      <c r="PDO5" s="103"/>
      <c r="PDP5" s="103"/>
      <c r="PDQ5" s="103"/>
      <c r="PDR5" s="103"/>
      <c r="PDS5" s="103"/>
      <c r="PDT5" s="103"/>
      <c r="PDU5" s="103"/>
      <c r="PDV5" s="103"/>
      <c r="PDW5" s="103"/>
      <c r="PDX5" s="103"/>
      <c r="PDY5" s="103"/>
      <c r="PDZ5" s="103"/>
      <c r="PEA5" s="103"/>
      <c r="PEB5" s="103"/>
      <c r="PEC5" s="103"/>
      <c r="PED5" s="103"/>
      <c r="PEE5" s="103"/>
      <c r="PEF5" s="103"/>
      <c r="PEG5" s="103"/>
      <c r="PEH5" s="103"/>
      <c r="PEI5" s="103"/>
      <c r="PEJ5" s="103"/>
      <c r="PEK5" s="103"/>
      <c r="PEL5" s="103"/>
      <c r="PEM5" s="103"/>
      <c r="PEN5" s="103"/>
      <c r="PEO5" s="103"/>
      <c r="PEP5" s="103"/>
      <c r="PEQ5" s="103"/>
      <c r="PER5" s="103"/>
      <c r="PES5" s="103"/>
      <c r="PET5" s="103"/>
      <c r="PEU5" s="103"/>
      <c r="PEV5" s="103"/>
      <c r="PEW5" s="103"/>
      <c r="PEX5" s="103"/>
      <c r="PEY5" s="103"/>
      <c r="PEZ5" s="103"/>
      <c r="PFA5" s="103"/>
      <c r="PFB5" s="103"/>
      <c r="PFC5" s="103"/>
      <c r="PFD5" s="103"/>
      <c r="PFE5" s="103"/>
      <c r="PFF5" s="103"/>
      <c r="PFG5" s="103"/>
      <c r="PFH5" s="103"/>
      <c r="PFI5" s="103"/>
      <c r="PFJ5" s="103"/>
      <c r="PFK5" s="103"/>
      <c r="PFL5" s="103"/>
      <c r="PFM5" s="103"/>
      <c r="PFN5" s="103"/>
      <c r="PFO5" s="103"/>
      <c r="PFP5" s="103"/>
      <c r="PFQ5" s="103"/>
      <c r="PFR5" s="103"/>
      <c r="PFS5" s="103"/>
      <c r="PFT5" s="103"/>
      <c r="PFU5" s="103"/>
      <c r="PFV5" s="103"/>
      <c r="PFW5" s="103"/>
      <c r="PFX5" s="103"/>
      <c r="PFY5" s="103"/>
      <c r="PFZ5" s="103"/>
      <c r="PGA5" s="103"/>
      <c r="PGB5" s="103"/>
      <c r="PGC5" s="103"/>
      <c r="PGD5" s="103"/>
      <c r="PGE5" s="103"/>
      <c r="PGF5" s="103"/>
      <c r="PGG5" s="103"/>
      <c r="PGH5" s="103"/>
      <c r="PGI5" s="103"/>
      <c r="PGJ5" s="103"/>
      <c r="PGK5" s="103"/>
      <c r="PGL5" s="103"/>
      <c r="PGM5" s="103"/>
      <c r="PGN5" s="103"/>
      <c r="PGO5" s="103"/>
      <c r="PGP5" s="103"/>
      <c r="PGQ5" s="103"/>
      <c r="PGR5" s="103"/>
      <c r="PGS5" s="103"/>
      <c r="PGT5" s="103"/>
      <c r="PGU5" s="103"/>
      <c r="PGV5" s="103"/>
      <c r="PGW5" s="103"/>
      <c r="PGX5" s="103"/>
      <c r="PGY5" s="103"/>
      <c r="PGZ5" s="103"/>
      <c r="PHA5" s="103"/>
      <c r="PHB5" s="103"/>
      <c r="PHC5" s="103"/>
      <c r="PHD5" s="103"/>
      <c r="PHE5" s="103"/>
      <c r="PHF5" s="103"/>
      <c r="PHG5" s="103"/>
      <c r="PHH5" s="103"/>
      <c r="PHI5" s="103"/>
      <c r="PHJ5" s="103"/>
      <c r="PHK5" s="103"/>
      <c r="PHL5" s="103"/>
      <c r="PHM5" s="103"/>
      <c r="PHN5" s="103"/>
      <c r="PHO5" s="103"/>
      <c r="PHP5" s="103"/>
      <c r="PHQ5" s="103"/>
      <c r="PHR5" s="103"/>
      <c r="PHS5" s="103"/>
      <c r="PHT5" s="103"/>
      <c r="PHU5" s="103"/>
      <c r="PHV5" s="103"/>
      <c r="PHW5" s="103"/>
      <c r="PHX5" s="103"/>
      <c r="PHY5" s="103"/>
      <c r="PHZ5" s="103"/>
      <c r="PIA5" s="103"/>
      <c r="PIB5" s="103"/>
      <c r="PIC5" s="103"/>
      <c r="PID5" s="103"/>
      <c r="PIE5" s="103"/>
      <c r="PIF5" s="103"/>
      <c r="PIG5" s="103"/>
      <c r="PIH5" s="103"/>
      <c r="PII5" s="103"/>
      <c r="PIJ5" s="103"/>
      <c r="PIK5" s="103"/>
      <c r="PIL5" s="103"/>
      <c r="PIM5" s="103"/>
      <c r="PIN5" s="103"/>
      <c r="PIO5" s="103"/>
      <c r="PIP5" s="103"/>
      <c r="PIQ5" s="103"/>
      <c r="PIR5" s="103"/>
      <c r="PIS5" s="103"/>
      <c r="PIT5" s="103"/>
      <c r="PIU5" s="103"/>
      <c r="PIV5" s="103"/>
      <c r="PIW5" s="103"/>
      <c r="PIX5" s="103"/>
      <c r="PIY5" s="103"/>
      <c r="PIZ5" s="103"/>
      <c r="PJA5" s="103"/>
      <c r="PJB5" s="103"/>
      <c r="PJC5" s="103"/>
      <c r="PJD5" s="103"/>
      <c r="PJE5" s="103"/>
      <c r="PJF5" s="103"/>
      <c r="PJG5" s="103"/>
      <c r="PJH5" s="103"/>
      <c r="PJI5" s="103"/>
      <c r="PJJ5" s="103"/>
      <c r="PJK5" s="103"/>
      <c r="PJL5" s="103"/>
      <c r="PJM5" s="103"/>
      <c r="PJN5" s="103"/>
      <c r="PJO5" s="103"/>
      <c r="PJP5" s="103"/>
      <c r="PJQ5" s="103"/>
      <c r="PJR5" s="103"/>
      <c r="PJS5" s="103"/>
      <c r="PJT5" s="103"/>
      <c r="PJU5" s="103"/>
      <c r="PJV5" s="103"/>
      <c r="PJW5" s="103"/>
      <c r="PJX5" s="103"/>
      <c r="PJY5" s="103"/>
      <c r="PJZ5" s="103"/>
      <c r="PKA5" s="103"/>
      <c r="PKB5" s="103"/>
      <c r="PKC5" s="103"/>
      <c r="PKD5" s="103"/>
      <c r="PKE5" s="103"/>
      <c r="PKF5" s="103"/>
      <c r="PKG5" s="103"/>
      <c r="PKH5" s="103"/>
      <c r="PKI5" s="103"/>
      <c r="PKJ5" s="103"/>
      <c r="PKK5" s="103"/>
      <c r="PKL5" s="103"/>
      <c r="PKM5" s="103"/>
      <c r="PKN5" s="103"/>
      <c r="PKO5" s="103"/>
      <c r="PKP5" s="103"/>
      <c r="PKQ5" s="103"/>
      <c r="PKR5" s="103"/>
      <c r="PKS5" s="103"/>
      <c r="PKT5" s="103"/>
      <c r="PKU5" s="103"/>
      <c r="PKV5" s="103"/>
      <c r="PKW5" s="103"/>
      <c r="PKX5" s="103"/>
      <c r="PKY5" s="103"/>
      <c r="PKZ5" s="103"/>
      <c r="PLA5" s="103"/>
      <c r="PLB5" s="103"/>
      <c r="PLC5" s="103"/>
      <c r="PLD5" s="103"/>
      <c r="PLE5" s="103"/>
      <c r="PLF5" s="103"/>
      <c r="PLG5" s="103"/>
      <c r="PLH5" s="103"/>
      <c r="PLI5" s="103"/>
      <c r="PLJ5" s="103"/>
      <c r="PLK5" s="103"/>
      <c r="PLL5" s="103"/>
      <c r="PLM5" s="103"/>
      <c r="PLN5" s="103"/>
      <c r="PLO5" s="103"/>
      <c r="PLP5" s="103"/>
      <c r="PLQ5" s="103"/>
      <c r="PLR5" s="103"/>
      <c r="PLS5" s="103"/>
      <c r="PLT5" s="103"/>
      <c r="PLU5" s="103"/>
      <c r="PLV5" s="103"/>
      <c r="PLW5" s="103"/>
      <c r="PLX5" s="103"/>
      <c r="PLY5" s="103"/>
      <c r="PLZ5" s="103"/>
      <c r="PMA5" s="103"/>
      <c r="PMB5" s="103"/>
      <c r="PMC5" s="103"/>
      <c r="PMD5" s="103"/>
      <c r="PME5" s="103"/>
      <c r="PMF5" s="103"/>
      <c r="PMG5" s="103"/>
      <c r="PMH5" s="103"/>
      <c r="PMI5" s="103"/>
      <c r="PMJ5" s="103"/>
      <c r="PMK5" s="103"/>
      <c r="PML5" s="103"/>
      <c r="PMM5" s="103"/>
      <c r="PMN5" s="103"/>
      <c r="PMO5" s="103"/>
      <c r="PMP5" s="103"/>
      <c r="PMQ5" s="103"/>
      <c r="PMR5" s="103"/>
      <c r="PMS5" s="103"/>
      <c r="PMT5" s="103"/>
      <c r="PMU5" s="103"/>
      <c r="PMV5" s="103"/>
      <c r="PMW5" s="103"/>
      <c r="PMX5" s="103"/>
      <c r="PMY5" s="103"/>
      <c r="PMZ5" s="103"/>
      <c r="PNA5" s="103"/>
      <c r="PNB5" s="103"/>
      <c r="PNC5" s="103"/>
      <c r="PND5" s="103"/>
      <c r="PNE5" s="103"/>
      <c r="PNF5" s="103"/>
      <c r="PNG5" s="103"/>
      <c r="PNH5" s="103"/>
      <c r="PNI5" s="103"/>
      <c r="PNJ5" s="103"/>
      <c r="PNK5" s="103"/>
      <c r="PNL5" s="103"/>
      <c r="PNM5" s="103"/>
      <c r="PNN5" s="103"/>
      <c r="PNO5" s="103"/>
      <c r="PNP5" s="103"/>
      <c r="PNQ5" s="103"/>
      <c r="PNR5" s="103"/>
      <c r="PNS5" s="103"/>
      <c r="PNT5" s="103"/>
      <c r="PNU5" s="103"/>
      <c r="PNV5" s="103"/>
      <c r="PNW5" s="103"/>
      <c r="PNX5" s="103"/>
      <c r="PNY5" s="103"/>
      <c r="PNZ5" s="103"/>
      <c r="POA5" s="103"/>
      <c r="POB5" s="103"/>
      <c r="POC5" s="103"/>
      <c r="POD5" s="103"/>
      <c r="POE5" s="103"/>
      <c r="POF5" s="103"/>
      <c r="POG5" s="103"/>
      <c r="POH5" s="103"/>
      <c r="POI5" s="103"/>
      <c r="POJ5" s="103"/>
      <c r="POK5" s="103"/>
      <c r="POL5" s="103"/>
      <c r="POM5" s="103"/>
      <c r="PON5" s="103"/>
      <c r="POO5" s="103"/>
      <c r="POP5" s="103"/>
      <c r="POQ5" s="103"/>
      <c r="POR5" s="103"/>
      <c r="POS5" s="103"/>
      <c r="POT5" s="103"/>
      <c r="POU5" s="103"/>
      <c r="POV5" s="103"/>
      <c r="POW5" s="103"/>
      <c r="POX5" s="103"/>
      <c r="POY5" s="103"/>
      <c r="POZ5" s="103"/>
      <c r="PPA5" s="103"/>
      <c r="PPB5" s="103"/>
      <c r="PPC5" s="103"/>
      <c r="PPD5" s="103"/>
      <c r="PPE5" s="103"/>
      <c r="PPF5" s="103"/>
      <c r="PPG5" s="103"/>
      <c r="PPH5" s="103"/>
      <c r="PPI5" s="103"/>
      <c r="PPJ5" s="103"/>
      <c r="PPK5" s="103"/>
      <c r="PPL5" s="103"/>
      <c r="PPM5" s="103"/>
      <c r="PPN5" s="103"/>
      <c r="PPO5" s="103"/>
      <c r="PPP5" s="103"/>
      <c r="PPQ5" s="103"/>
      <c r="PPR5" s="103"/>
      <c r="PPS5" s="103"/>
      <c r="PPT5" s="103"/>
      <c r="PPU5" s="103"/>
      <c r="PPV5" s="103"/>
      <c r="PPW5" s="103"/>
      <c r="PPX5" s="103"/>
      <c r="PPY5" s="103"/>
      <c r="PPZ5" s="103"/>
      <c r="PQA5" s="103"/>
      <c r="PQB5" s="103"/>
      <c r="PQC5" s="103"/>
      <c r="PQD5" s="103"/>
      <c r="PQE5" s="103"/>
      <c r="PQF5" s="103"/>
      <c r="PQG5" s="103"/>
      <c r="PQH5" s="103"/>
      <c r="PQI5" s="103"/>
      <c r="PQJ5" s="103"/>
      <c r="PQK5" s="103"/>
      <c r="PQL5" s="103"/>
      <c r="PQM5" s="103"/>
      <c r="PQN5" s="103"/>
      <c r="PQO5" s="103"/>
      <c r="PQP5" s="103"/>
      <c r="PQQ5" s="103"/>
      <c r="PQR5" s="103"/>
      <c r="PQS5" s="103"/>
      <c r="PQT5" s="103"/>
      <c r="PQU5" s="103"/>
      <c r="PQV5" s="103"/>
      <c r="PQW5" s="103"/>
      <c r="PQX5" s="103"/>
      <c r="PQY5" s="103"/>
      <c r="PQZ5" s="103"/>
      <c r="PRA5" s="103"/>
      <c r="PRB5" s="103"/>
      <c r="PRC5" s="103"/>
      <c r="PRD5" s="103"/>
      <c r="PRE5" s="103"/>
      <c r="PRF5" s="103"/>
      <c r="PRG5" s="103"/>
      <c r="PRH5" s="103"/>
      <c r="PRI5" s="103"/>
      <c r="PRJ5" s="103"/>
      <c r="PRK5" s="103"/>
      <c r="PRL5" s="103"/>
      <c r="PRM5" s="103"/>
      <c r="PRN5" s="103"/>
      <c r="PRO5" s="103"/>
      <c r="PRP5" s="103"/>
      <c r="PRQ5" s="103"/>
      <c r="PRR5" s="103"/>
      <c r="PRS5" s="103"/>
      <c r="PRT5" s="103"/>
      <c r="PRU5" s="103"/>
      <c r="PRV5" s="103"/>
      <c r="PRW5" s="103"/>
      <c r="PRX5" s="103"/>
      <c r="PRY5" s="103"/>
      <c r="PRZ5" s="103"/>
      <c r="PSA5" s="103"/>
      <c r="PSB5" s="103"/>
      <c r="PSC5" s="103"/>
      <c r="PSD5" s="103"/>
      <c r="PSE5" s="103"/>
      <c r="PSF5" s="103"/>
      <c r="PSG5" s="103"/>
      <c r="PSH5" s="103"/>
      <c r="PSI5" s="103"/>
      <c r="PSJ5" s="103"/>
      <c r="PSK5" s="103"/>
      <c r="PSL5" s="103"/>
      <c r="PSM5" s="103"/>
      <c r="PSN5" s="103"/>
      <c r="PSO5" s="103"/>
      <c r="PSP5" s="103"/>
      <c r="PSQ5" s="103"/>
      <c r="PSR5" s="103"/>
      <c r="PSS5" s="103"/>
      <c r="PST5" s="103"/>
      <c r="PSU5" s="103"/>
      <c r="PSV5" s="103"/>
      <c r="PSW5" s="103"/>
      <c r="PSX5" s="103"/>
      <c r="PSY5" s="103"/>
      <c r="PSZ5" s="103"/>
      <c r="PTA5" s="103"/>
      <c r="PTB5" s="103"/>
      <c r="PTC5" s="103"/>
      <c r="PTD5" s="103"/>
      <c r="PTE5" s="103"/>
      <c r="PTF5" s="103"/>
      <c r="PTG5" s="103"/>
      <c r="PTH5" s="103"/>
      <c r="PTI5" s="103"/>
      <c r="PTJ5" s="103"/>
      <c r="PTK5" s="103"/>
      <c r="PTL5" s="103"/>
      <c r="PTM5" s="103"/>
      <c r="PTN5" s="103"/>
      <c r="PTO5" s="103"/>
      <c r="PTP5" s="103"/>
      <c r="PTQ5" s="103"/>
      <c r="PTR5" s="103"/>
      <c r="PTS5" s="103"/>
      <c r="PTT5" s="103"/>
      <c r="PTU5" s="103"/>
      <c r="PTV5" s="103"/>
      <c r="PTW5" s="103"/>
      <c r="PTX5" s="103"/>
      <c r="PTY5" s="103"/>
      <c r="PTZ5" s="103"/>
      <c r="PUA5" s="103"/>
      <c r="PUB5" s="103"/>
      <c r="PUC5" s="103"/>
      <c r="PUD5" s="103"/>
      <c r="PUE5" s="103"/>
      <c r="PUF5" s="103"/>
      <c r="PUG5" s="103"/>
      <c r="PUH5" s="103"/>
      <c r="PUI5" s="103"/>
      <c r="PUJ5" s="103"/>
      <c r="PUK5" s="103"/>
      <c r="PUL5" s="103"/>
      <c r="PUM5" s="103"/>
      <c r="PUN5" s="103"/>
      <c r="PUO5" s="103"/>
      <c r="PUP5" s="103"/>
      <c r="PUQ5" s="103"/>
      <c r="PUR5" s="103"/>
      <c r="PUS5" s="103"/>
      <c r="PUT5" s="103"/>
      <c r="PUU5" s="103"/>
      <c r="PUV5" s="103"/>
      <c r="PUW5" s="103"/>
      <c r="PUX5" s="103"/>
      <c r="PUY5" s="103"/>
      <c r="PUZ5" s="103"/>
      <c r="PVA5" s="103"/>
      <c r="PVB5" s="103"/>
      <c r="PVC5" s="103"/>
      <c r="PVD5" s="103"/>
      <c r="PVE5" s="103"/>
      <c r="PVF5" s="103"/>
      <c r="PVG5" s="103"/>
      <c r="PVH5" s="103"/>
      <c r="PVI5" s="103"/>
      <c r="PVJ5" s="103"/>
      <c r="PVK5" s="103"/>
      <c r="PVL5" s="103"/>
      <c r="PVM5" s="103"/>
      <c r="PVN5" s="103"/>
      <c r="PVO5" s="103"/>
      <c r="PVP5" s="103"/>
      <c r="PVQ5" s="103"/>
      <c r="PVR5" s="103"/>
      <c r="PVS5" s="103"/>
      <c r="PVT5" s="103"/>
      <c r="PVU5" s="103"/>
      <c r="PVV5" s="103"/>
      <c r="PVW5" s="103"/>
      <c r="PVX5" s="103"/>
      <c r="PVY5" s="103"/>
      <c r="PVZ5" s="103"/>
      <c r="PWA5" s="103"/>
      <c r="PWB5" s="103"/>
      <c r="PWC5" s="103"/>
      <c r="PWD5" s="103"/>
      <c r="PWE5" s="103"/>
      <c r="PWF5" s="103"/>
      <c r="PWG5" s="103"/>
      <c r="PWH5" s="103"/>
      <c r="PWI5" s="103"/>
      <c r="PWJ5" s="103"/>
      <c r="PWK5" s="103"/>
      <c r="PWL5" s="103"/>
      <c r="PWM5" s="103"/>
      <c r="PWN5" s="103"/>
      <c r="PWO5" s="103"/>
      <c r="PWP5" s="103"/>
      <c r="PWQ5" s="103"/>
      <c r="PWR5" s="103"/>
      <c r="PWS5" s="103"/>
      <c r="PWT5" s="103"/>
      <c r="PWU5" s="103"/>
      <c r="PWV5" s="103"/>
      <c r="PWW5" s="103"/>
      <c r="PWX5" s="103"/>
      <c r="PWY5" s="103"/>
      <c r="PWZ5" s="103"/>
      <c r="PXA5" s="103"/>
      <c r="PXB5" s="103"/>
      <c r="PXC5" s="103"/>
      <c r="PXD5" s="103"/>
      <c r="PXE5" s="103"/>
      <c r="PXF5" s="103"/>
      <c r="PXG5" s="103"/>
      <c r="PXH5" s="103"/>
      <c r="PXI5" s="103"/>
      <c r="PXJ5" s="103"/>
      <c r="PXK5" s="103"/>
      <c r="PXL5" s="103"/>
      <c r="PXM5" s="103"/>
      <c r="PXN5" s="103"/>
      <c r="PXO5" s="103"/>
      <c r="PXP5" s="103"/>
      <c r="PXQ5" s="103"/>
      <c r="PXR5" s="103"/>
      <c r="PXS5" s="103"/>
      <c r="PXT5" s="103"/>
      <c r="PXU5" s="103"/>
      <c r="PXV5" s="103"/>
      <c r="PXW5" s="103"/>
      <c r="PXX5" s="103"/>
      <c r="PXY5" s="103"/>
      <c r="PXZ5" s="103"/>
      <c r="PYA5" s="103"/>
      <c r="PYB5" s="103"/>
      <c r="PYC5" s="103"/>
      <c r="PYD5" s="103"/>
      <c r="PYE5" s="103"/>
      <c r="PYF5" s="103"/>
      <c r="PYG5" s="103"/>
      <c r="PYH5" s="103"/>
      <c r="PYI5" s="103"/>
      <c r="PYJ5" s="103"/>
      <c r="PYK5" s="103"/>
      <c r="PYL5" s="103"/>
      <c r="PYM5" s="103"/>
      <c r="PYN5" s="103"/>
      <c r="PYO5" s="103"/>
      <c r="PYP5" s="103"/>
      <c r="PYQ5" s="103"/>
      <c r="PYR5" s="103"/>
      <c r="PYS5" s="103"/>
      <c r="PYT5" s="103"/>
      <c r="PYU5" s="103"/>
      <c r="PYV5" s="103"/>
      <c r="PYW5" s="103"/>
      <c r="PYX5" s="103"/>
      <c r="PYY5" s="103"/>
      <c r="PYZ5" s="103"/>
      <c r="PZA5" s="103"/>
      <c r="PZB5" s="103"/>
      <c r="PZC5" s="103"/>
      <c r="PZD5" s="103"/>
      <c r="PZE5" s="103"/>
      <c r="PZF5" s="103"/>
      <c r="PZG5" s="103"/>
      <c r="PZH5" s="103"/>
      <c r="PZI5" s="103"/>
      <c r="PZJ5" s="103"/>
      <c r="PZK5" s="103"/>
      <c r="PZL5" s="103"/>
      <c r="PZM5" s="103"/>
      <c r="PZN5" s="103"/>
      <c r="PZO5" s="103"/>
      <c r="PZP5" s="103"/>
      <c r="PZQ5" s="103"/>
      <c r="PZR5" s="103"/>
      <c r="PZS5" s="103"/>
      <c r="PZT5" s="103"/>
      <c r="PZU5" s="103"/>
      <c r="PZV5" s="103"/>
      <c r="PZW5" s="103"/>
      <c r="PZX5" s="103"/>
      <c r="PZY5" s="103"/>
      <c r="PZZ5" s="103"/>
      <c r="QAA5" s="103"/>
      <c r="QAB5" s="103"/>
      <c r="QAC5" s="103"/>
      <c r="QAD5" s="103"/>
      <c r="QAE5" s="103"/>
      <c r="QAF5" s="103"/>
      <c r="QAG5" s="103"/>
      <c r="QAH5" s="103"/>
      <c r="QAI5" s="103"/>
      <c r="QAJ5" s="103"/>
      <c r="QAK5" s="103"/>
      <c r="QAL5" s="103"/>
      <c r="QAM5" s="103"/>
      <c r="QAN5" s="103"/>
      <c r="QAO5" s="103"/>
      <c r="QAP5" s="103"/>
      <c r="QAQ5" s="103"/>
      <c r="QAR5" s="103"/>
      <c r="QAS5" s="103"/>
      <c r="QAT5" s="103"/>
      <c r="QAU5" s="103"/>
      <c r="QAV5" s="103"/>
      <c r="QAW5" s="103"/>
      <c r="QAX5" s="103"/>
      <c r="QAY5" s="103"/>
      <c r="QAZ5" s="103"/>
      <c r="QBA5" s="103"/>
      <c r="QBB5" s="103"/>
      <c r="QBC5" s="103"/>
      <c r="QBD5" s="103"/>
      <c r="QBE5" s="103"/>
      <c r="QBF5" s="103"/>
      <c r="QBG5" s="103"/>
      <c r="QBH5" s="103"/>
      <c r="QBI5" s="103"/>
      <c r="QBJ5" s="103"/>
      <c r="QBK5" s="103"/>
      <c r="QBL5" s="103"/>
      <c r="QBM5" s="103"/>
      <c r="QBN5" s="103"/>
      <c r="QBO5" s="103"/>
      <c r="QBP5" s="103"/>
      <c r="QBQ5" s="103"/>
      <c r="QBR5" s="103"/>
      <c r="QBS5" s="103"/>
      <c r="QBT5" s="103"/>
      <c r="QBU5" s="103"/>
      <c r="QBV5" s="103"/>
      <c r="QBW5" s="103"/>
      <c r="QBX5" s="103"/>
      <c r="QBY5" s="103"/>
      <c r="QBZ5" s="103"/>
      <c r="QCA5" s="103"/>
      <c r="QCB5" s="103"/>
      <c r="QCC5" s="103"/>
      <c r="QCD5" s="103"/>
      <c r="QCE5" s="103"/>
      <c r="QCF5" s="103"/>
      <c r="QCG5" s="103"/>
      <c r="QCH5" s="103"/>
      <c r="QCI5" s="103"/>
      <c r="QCJ5" s="103"/>
      <c r="QCK5" s="103"/>
      <c r="QCL5" s="103"/>
      <c r="QCM5" s="103"/>
      <c r="QCN5" s="103"/>
      <c r="QCO5" s="103"/>
      <c r="QCP5" s="103"/>
      <c r="QCQ5" s="103"/>
      <c r="QCR5" s="103"/>
      <c r="QCS5" s="103"/>
      <c r="QCT5" s="103"/>
      <c r="QCU5" s="103"/>
      <c r="QCV5" s="103"/>
      <c r="QCW5" s="103"/>
      <c r="QCX5" s="103"/>
      <c r="QCY5" s="103"/>
      <c r="QCZ5" s="103"/>
      <c r="QDA5" s="103"/>
      <c r="QDB5" s="103"/>
      <c r="QDC5" s="103"/>
      <c r="QDD5" s="103"/>
      <c r="QDE5" s="103"/>
      <c r="QDF5" s="103"/>
      <c r="QDG5" s="103"/>
      <c r="QDH5" s="103"/>
      <c r="QDI5" s="103"/>
      <c r="QDJ5" s="103"/>
      <c r="QDK5" s="103"/>
      <c r="QDL5" s="103"/>
      <c r="QDM5" s="103"/>
      <c r="QDN5" s="103"/>
      <c r="QDO5" s="103"/>
      <c r="QDP5" s="103"/>
      <c r="QDQ5" s="103"/>
      <c r="QDR5" s="103"/>
      <c r="QDS5" s="103"/>
      <c r="QDT5" s="103"/>
      <c r="QDU5" s="103"/>
      <c r="QDV5" s="103"/>
      <c r="QDW5" s="103"/>
      <c r="QDX5" s="103"/>
      <c r="QDY5" s="103"/>
      <c r="QDZ5" s="103"/>
      <c r="QEA5" s="103"/>
      <c r="QEB5" s="103"/>
      <c r="QEC5" s="103"/>
      <c r="QED5" s="103"/>
      <c r="QEE5" s="103"/>
      <c r="QEF5" s="103"/>
      <c r="QEG5" s="103"/>
      <c r="QEH5" s="103"/>
      <c r="QEI5" s="103"/>
      <c r="QEJ5" s="103"/>
      <c r="QEK5" s="103"/>
      <c r="QEL5" s="103"/>
      <c r="QEM5" s="103"/>
      <c r="QEN5" s="103"/>
      <c r="QEO5" s="103"/>
      <c r="QEP5" s="103"/>
      <c r="QEQ5" s="103"/>
      <c r="QER5" s="103"/>
      <c r="QES5" s="103"/>
      <c r="QET5" s="103"/>
      <c r="QEU5" s="103"/>
      <c r="QEV5" s="103"/>
      <c r="QEW5" s="103"/>
      <c r="QEX5" s="103"/>
      <c r="QEY5" s="103"/>
      <c r="QEZ5" s="103"/>
      <c r="QFA5" s="103"/>
      <c r="QFB5" s="103"/>
      <c r="QFC5" s="103"/>
      <c r="QFD5" s="103"/>
      <c r="QFE5" s="103"/>
      <c r="QFF5" s="103"/>
      <c r="QFG5" s="103"/>
      <c r="QFH5" s="103"/>
      <c r="QFI5" s="103"/>
      <c r="QFJ5" s="103"/>
      <c r="QFK5" s="103"/>
      <c r="QFL5" s="103"/>
      <c r="QFM5" s="103"/>
      <c r="QFN5" s="103"/>
      <c r="QFO5" s="103"/>
      <c r="QFP5" s="103"/>
      <c r="QFQ5" s="103"/>
      <c r="QFR5" s="103"/>
      <c r="QFS5" s="103"/>
      <c r="QFT5" s="103"/>
      <c r="QFU5" s="103"/>
      <c r="QFV5" s="103"/>
      <c r="QFW5" s="103"/>
      <c r="QFX5" s="103"/>
      <c r="QFY5" s="103"/>
      <c r="QFZ5" s="103"/>
      <c r="QGA5" s="103"/>
      <c r="QGB5" s="103"/>
      <c r="QGC5" s="103"/>
      <c r="QGD5" s="103"/>
      <c r="QGE5" s="103"/>
      <c r="QGF5" s="103"/>
      <c r="QGG5" s="103"/>
      <c r="QGH5" s="103"/>
      <c r="QGI5" s="103"/>
      <c r="QGJ5" s="103"/>
      <c r="QGK5" s="103"/>
      <c r="QGL5" s="103"/>
      <c r="QGM5" s="103"/>
      <c r="QGN5" s="103"/>
      <c r="QGO5" s="103"/>
      <c r="QGP5" s="103"/>
      <c r="QGQ5" s="103"/>
      <c r="QGR5" s="103"/>
      <c r="QGS5" s="103"/>
      <c r="QGT5" s="103"/>
      <c r="QGU5" s="103"/>
      <c r="QGV5" s="103"/>
      <c r="QGW5" s="103"/>
      <c r="QGX5" s="103"/>
      <c r="QGY5" s="103"/>
      <c r="QGZ5" s="103"/>
      <c r="QHA5" s="103"/>
      <c r="QHB5" s="103"/>
      <c r="QHC5" s="103"/>
      <c r="QHD5" s="103"/>
      <c r="QHE5" s="103"/>
      <c r="QHF5" s="103"/>
      <c r="QHG5" s="103"/>
      <c r="QHH5" s="103"/>
      <c r="QHI5" s="103"/>
      <c r="QHJ5" s="103"/>
      <c r="QHK5" s="103"/>
      <c r="QHL5" s="103"/>
      <c r="QHM5" s="103"/>
      <c r="QHN5" s="103"/>
      <c r="QHO5" s="103"/>
      <c r="QHP5" s="103"/>
      <c r="QHQ5" s="103"/>
      <c r="QHR5" s="103"/>
      <c r="QHS5" s="103"/>
      <c r="QHT5" s="103"/>
      <c r="QHU5" s="103"/>
      <c r="QHV5" s="103"/>
      <c r="QHW5" s="103"/>
      <c r="QHX5" s="103"/>
      <c r="QHY5" s="103"/>
      <c r="QHZ5" s="103"/>
      <c r="QIA5" s="103"/>
      <c r="QIB5" s="103"/>
      <c r="QIC5" s="103"/>
      <c r="QID5" s="103"/>
      <c r="QIE5" s="103"/>
      <c r="QIF5" s="103"/>
      <c r="QIG5" s="103"/>
      <c r="QIH5" s="103"/>
      <c r="QII5" s="103"/>
      <c r="QIJ5" s="103"/>
      <c r="QIK5" s="103"/>
      <c r="QIL5" s="103"/>
      <c r="QIM5" s="103"/>
      <c r="QIN5" s="103"/>
      <c r="QIO5" s="103"/>
      <c r="QIP5" s="103"/>
      <c r="QIQ5" s="103"/>
      <c r="QIR5" s="103"/>
      <c r="QIS5" s="103"/>
      <c r="QIT5" s="103"/>
      <c r="QIU5" s="103"/>
      <c r="QIV5" s="103"/>
      <c r="QIW5" s="103"/>
      <c r="QIX5" s="103"/>
      <c r="QIY5" s="103"/>
      <c r="QIZ5" s="103"/>
      <c r="QJA5" s="103"/>
      <c r="QJB5" s="103"/>
      <c r="QJC5" s="103"/>
      <c r="QJD5" s="103"/>
      <c r="QJE5" s="103"/>
      <c r="QJF5" s="103"/>
      <c r="QJG5" s="103"/>
      <c r="QJH5" s="103"/>
      <c r="QJI5" s="103"/>
      <c r="QJJ5" s="103"/>
      <c r="QJK5" s="103"/>
      <c r="QJL5" s="103"/>
      <c r="QJM5" s="103"/>
      <c r="QJN5" s="103"/>
      <c r="QJO5" s="103"/>
      <c r="QJP5" s="103"/>
      <c r="QJQ5" s="103"/>
      <c r="QJR5" s="103"/>
      <c r="QJS5" s="103"/>
      <c r="QJT5" s="103"/>
      <c r="QJU5" s="103"/>
      <c r="QJV5" s="103"/>
      <c r="QJW5" s="103"/>
      <c r="QJX5" s="103"/>
      <c r="QJY5" s="103"/>
      <c r="QJZ5" s="103"/>
      <c r="QKA5" s="103"/>
      <c r="QKB5" s="103"/>
      <c r="QKC5" s="103"/>
      <c r="QKD5" s="103"/>
      <c r="QKE5" s="103"/>
      <c r="QKF5" s="103"/>
      <c r="QKG5" s="103"/>
      <c r="QKH5" s="103"/>
      <c r="QKI5" s="103"/>
      <c r="QKJ5" s="103"/>
      <c r="QKK5" s="103"/>
      <c r="QKL5" s="103"/>
      <c r="QKM5" s="103"/>
      <c r="QKN5" s="103"/>
      <c r="QKO5" s="103"/>
      <c r="QKP5" s="103"/>
      <c r="QKQ5" s="103"/>
      <c r="QKR5" s="103"/>
      <c r="QKS5" s="103"/>
      <c r="QKT5" s="103"/>
      <c r="QKU5" s="103"/>
      <c r="QKV5" s="103"/>
      <c r="QKW5" s="103"/>
      <c r="QKX5" s="103"/>
      <c r="QKY5" s="103"/>
      <c r="QKZ5" s="103"/>
      <c r="QLA5" s="103"/>
      <c r="QLB5" s="103"/>
      <c r="QLC5" s="103"/>
      <c r="QLD5" s="103"/>
      <c r="QLE5" s="103"/>
      <c r="QLF5" s="103"/>
      <c r="QLG5" s="103"/>
      <c r="QLH5" s="103"/>
      <c r="QLI5" s="103"/>
      <c r="QLJ5" s="103"/>
      <c r="QLK5" s="103"/>
      <c r="QLL5" s="103"/>
      <c r="QLM5" s="103"/>
      <c r="QLN5" s="103"/>
      <c r="QLO5" s="103"/>
      <c r="QLP5" s="103"/>
      <c r="QLQ5" s="103"/>
      <c r="QLR5" s="103"/>
      <c r="QLS5" s="103"/>
      <c r="QLT5" s="103"/>
      <c r="QLU5" s="103"/>
      <c r="QLV5" s="103"/>
      <c r="QLW5" s="103"/>
      <c r="QLX5" s="103"/>
      <c r="QLY5" s="103"/>
      <c r="QLZ5" s="103"/>
      <c r="QMA5" s="103"/>
      <c r="QMB5" s="103"/>
      <c r="QMC5" s="103"/>
      <c r="QMD5" s="103"/>
      <c r="QME5" s="103"/>
      <c r="QMF5" s="103"/>
      <c r="QMG5" s="103"/>
      <c r="QMH5" s="103"/>
      <c r="QMI5" s="103"/>
      <c r="QMJ5" s="103"/>
      <c r="QMK5" s="103"/>
      <c r="QML5" s="103"/>
      <c r="QMM5" s="103"/>
      <c r="QMN5" s="103"/>
      <c r="QMO5" s="103"/>
      <c r="QMP5" s="103"/>
      <c r="QMQ5" s="103"/>
      <c r="QMR5" s="103"/>
      <c r="QMS5" s="103"/>
      <c r="QMT5" s="103"/>
      <c r="QMU5" s="103"/>
      <c r="QMV5" s="103"/>
      <c r="QMW5" s="103"/>
      <c r="QMX5" s="103"/>
      <c r="QMY5" s="103"/>
      <c r="QMZ5" s="103"/>
      <c r="QNA5" s="103"/>
      <c r="QNB5" s="103"/>
      <c r="QNC5" s="103"/>
      <c r="QND5" s="103"/>
      <c r="QNE5" s="103"/>
      <c r="QNF5" s="103"/>
      <c r="QNG5" s="103"/>
      <c r="QNH5" s="103"/>
      <c r="QNI5" s="103"/>
      <c r="QNJ5" s="103"/>
      <c r="QNK5" s="103"/>
      <c r="QNL5" s="103"/>
      <c r="QNM5" s="103"/>
      <c r="QNN5" s="103"/>
      <c r="QNO5" s="103"/>
      <c r="QNP5" s="103"/>
      <c r="QNQ5" s="103"/>
      <c r="QNR5" s="103"/>
      <c r="QNS5" s="103"/>
      <c r="QNT5" s="103"/>
      <c r="QNU5" s="103"/>
      <c r="QNV5" s="103"/>
      <c r="QNW5" s="103"/>
      <c r="QNX5" s="103"/>
      <c r="QNY5" s="103"/>
      <c r="QNZ5" s="103"/>
      <c r="QOA5" s="103"/>
      <c r="QOB5" s="103"/>
      <c r="QOC5" s="103"/>
      <c r="QOD5" s="103"/>
      <c r="QOE5" s="103"/>
      <c r="QOF5" s="103"/>
      <c r="QOG5" s="103"/>
      <c r="QOH5" s="103"/>
      <c r="QOI5" s="103"/>
      <c r="QOJ5" s="103"/>
      <c r="QOK5" s="103"/>
      <c r="QOL5" s="103"/>
      <c r="QOM5" s="103"/>
      <c r="QON5" s="103"/>
      <c r="QOO5" s="103"/>
      <c r="QOP5" s="103"/>
      <c r="QOQ5" s="103"/>
      <c r="QOR5" s="103"/>
      <c r="QOS5" s="103"/>
      <c r="QOT5" s="103"/>
      <c r="QOU5" s="103"/>
      <c r="QOV5" s="103"/>
      <c r="QOW5" s="103"/>
      <c r="QOX5" s="103"/>
      <c r="QOY5" s="103"/>
      <c r="QOZ5" s="103"/>
      <c r="QPA5" s="103"/>
      <c r="QPB5" s="103"/>
      <c r="QPC5" s="103"/>
      <c r="QPD5" s="103"/>
      <c r="QPE5" s="103"/>
      <c r="QPF5" s="103"/>
      <c r="QPG5" s="103"/>
      <c r="QPH5" s="103"/>
      <c r="QPI5" s="103"/>
      <c r="QPJ5" s="103"/>
      <c r="QPK5" s="103"/>
      <c r="QPL5" s="103"/>
      <c r="QPM5" s="103"/>
      <c r="QPN5" s="103"/>
      <c r="QPO5" s="103"/>
      <c r="QPP5" s="103"/>
      <c r="QPQ5" s="103"/>
      <c r="QPR5" s="103"/>
      <c r="QPS5" s="103"/>
      <c r="QPT5" s="103"/>
      <c r="QPU5" s="103"/>
      <c r="QPV5" s="103"/>
      <c r="QPW5" s="103"/>
      <c r="QPX5" s="103"/>
      <c r="QPY5" s="103"/>
      <c r="QPZ5" s="103"/>
      <c r="QQA5" s="103"/>
      <c r="QQB5" s="103"/>
      <c r="QQC5" s="103"/>
      <c r="QQD5" s="103"/>
      <c r="QQE5" s="103"/>
      <c r="QQF5" s="103"/>
      <c r="QQG5" s="103"/>
      <c r="QQH5" s="103"/>
      <c r="QQI5" s="103"/>
      <c r="QQJ5" s="103"/>
      <c r="QQK5" s="103"/>
      <c r="QQL5" s="103"/>
      <c r="QQM5" s="103"/>
      <c r="QQN5" s="103"/>
      <c r="QQO5" s="103"/>
      <c r="QQP5" s="103"/>
      <c r="QQQ5" s="103"/>
      <c r="QQR5" s="103"/>
      <c r="QQS5" s="103"/>
      <c r="QQT5" s="103"/>
      <c r="QQU5" s="103"/>
      <c r="QQV5" s="103"/>
      <c r="QQW5" s="103"/>
      <c r="QQX5" s="103"/>
      <c r="QQY5" s="103"/>
      <c r="QQZ5" s="103"/>
      <c r="QRA5" s="103"/>
      <c r="QRB5" s="103"/>
      <c r="QRC5" s="103"/>
      <c r="QRD5" s="103"/>
      <c r="QRE5" s="103"/>
      <c r="QRF5" s="103"/>
      <c r="QRG5" s="103"/>
      <c r="QRH5" s="103"/>
      <c r="QRI5" s="103"/>
      <c r="QRJ5" s="103"/>
      <c r="QRK5" s="103"/>
      <c r="QRL5" s="103"/>
      <c r="QRM5" s="103"/>
      <c r="QRN5" s="103"/>
      <c r="QRO5" s="103"/>
      <c r="QRP5" s="103"/>
      <c r="QRQ5" s="103"/>
      <c r="QRR5" s="103"/>
      <c r="QRS5" s="103"/>
      <c r="QRT5" s="103"/>
      <c r="QRU5" s="103"/>
      <c r="QRV5" s="103"/>
      <c r="QRW5" s="103"/>
      <c r="QRX5" s="103"/>
      <c r="QRY5" s="103"/>
      <c r="QRZ5" s="103"/>
      <c r="QSA5" s="103"/>
      <c r="QSB5" s="103"/>
      <c r="QSC5" s="103"/>
      <c r="QSD5" s="103"/>
      <c r="QSE5" s="103"/>
      <c r="QSF5" s="103"/>
      <c r="QSG5" s="103"/>
      <c r="QSH5" s="103"/>
      <c r="QSI5" s="103"/>
      <c r="QSJ5" s="103"/>
      <c r="QSK5" s="103"/>
      <c r="QSL5" s="103"/>
      <c r="QSM5" s="103"/>
      <c r="QSN5" s="103"/>
      <c r="QSO5" s="103"/>
      <c r="QSP5" s="103"/>
      <c r="QSQ5" s="103"/>
      <c r="QSR5" s="103"/>
      <c r="QSS5" s="103"/>
      <c r="QST5" s="103"/>
      <c r="QSU5" s="103"/>
      <c r="QSV5" s="103"/>
      <c r="QSW5" s="103"/>
      <c r="QSX5" s="103"/>
      <c r="QSY5" s="103"/>
      <c r="QSZ5" s="103"/>
      <c r="QTA5" s="103"/>
      <c r="QTB5" s="103"/>
      <c r="QTC5" s="103"/>
      <c r="QTD5" s="103"/>
      <c r="QTE5" s="103"/>
      <c r="QTF5" s="103"/>
      <c r="QTG5" s="103"/>
      <c r="QTH5" s="103"/>
      <c r="QTI5" s="103"/>
      <c r="QTJ5" s="103"/>
      <c r="QTK5" s="103"/>
      <c r="QTL5" s="103"/>
      <c r="QTM5" s="103"/>
      <c r="QTN5" s="103"/>
      <c r="QTO5" s="103"/>
      <c r="QTP5" s="103"/>
      <c r="QTQ5" s="103"/>
      <c r="QTR5" s="103"/>
      <c r="QTS5" s="103"/>
      <c r="QTT5" s="103"/>
      <c r="QTU5" s="103"/>
      <c r="QTV5" s="103"/>
      <c r="QTW5" s="103"/>
      <c r="QTX5" s="103"/>
      <c r="QTY5" s="103"/>
      <c r="QTZ5" s="103"/>
      <c r="QUA5" s="103"/>
      <c r="QUB5" s="103"/>
      <c r="QUC5" s="103"/>
      <c r="QUD5" s="103"/>
      <c r="QUE5" s="103"/>
      <c r="QUF5" s="103"/>
      <c r="QUG5" s="103"/>
      <c r="QUH5" s="103"/>
      <c r="QUI5" s="103"/>
      <c r="QUJ5" s="103"/>
      <c r="QUK5" s="103"/>
      <c r="QUL5" s="103"/>
      <c r="QUM5" s="103"/>
      <c r="QUN5" s="103"/>
      <c r="QUO5" s="103"/>
      <c r="QUP5" s="103"/>
      <c r="QUQ5" s="103"/>
      <c r="QUR5" s="103"/>
      <c r="QUS5" s="103"/>
      <c r="QUT5" s="103"/>
      <c r="QUU5" s="103"/>
      <c r="QUV5" s="103"/>
      <c r="QUW5" s="103"/>
      <c r="QUX5" s="103"/>
      <c r="QUY5" s="103"/>
      <c r="QUZ5" s="103"/>
      <c r="QVA5" s="103"/>
      <c r="QVB5" s="103"/>
      <c r="QVC5" s="103"/>
      <c r="QVD5" s="103"/>
      <c r="QVE5" s="103"/>
      <c r="QVF5" s="103"/>
      <c r="QVG5" s="103"/>
      <c r="QVH5" s="103"/>
      <c r="QVI5" s="103"/>
      <c r="QVJ5" s="103"/>
      <c r="QVK5" s="103"/>
      <c r="QVL5" s="103"/>
      <c r="QVM5" s="103"/>
      <c r="QVN5" s="103"/>
      <c r="QVO5" s="103"/>
      <c r="QVP5" s="103"/>
      <c r="QVQ5" s="103"/>
      <c r="QVR5" s="103"/>
      <c r="QVS5" s="103"/>
      <c r="QVT5" s="103"/>
      <c r="QVU5" s="103"/>
      <c r="QVV5" s="103"/>
      <c r="QVW5" s="103"/>
      <c r="QVX5" s="103"/>
      <c r="QVY5" s="103"/>
      <c r="QVZ5" s="103"/>
      <c r="QWA5" s="103"/>
      <c r="QWB5" s="103"/>
      <c r="QWC5" s="103"/>
      <c r="QWD5" s="103"/>
      <c r="QWE5" s="103"/>
      <c r="QWF5" s="103"/>
      <c r="QWG5" s="103"/>
      <c r="QWH5" s="103"/>
      <c r="QWI5" s="103"/>
      <c r="QWJ5" s="103"/>
      <c r="QWK5" s="103"/>
      <c r="QWL5" s="103"/>
      <c r="QWM5" s="103"/>
      <c r="QWN5" s="103"/>
      <c r="QWO5" s="103"/>
      <c r="QWP5" s="103"/>
      <c r="QWQ5" s="103"/>
      <c r="QWR5" s="103"/>
      <c r="QWS5" s="103"/>
      <c r="QWT5" s="103"/>
      <c r="QWU5" s="103"/>
      <c r="QWV5" s="103"/>
      <c r="QWW5" s="103"/>
      <c r="QWX5" s="103"/>
      <c r="QWY5" s="103"/>
      <c r="QWZ5" s="103"/>
      <c r="QXA5" s="103"/>
      <c r="QXB5" s="103"/>
      <c r="QXC5" s="103"/>
      <c r="QXD5" s="103"/>
      <c r="QXE5" s="103"/>
      <c r="QXF5" s="103"/>
      <c r="QXG5" s="103"/>
      <c r="QXH5" s="103"/>
      <c r="QXI5" s="103"/>
      <c r="QXJ5" s="103"/>
      <c r="QXK5" s="103"/>
      <c r="QXL5" s="103"/>
      <c r="QXM5" s="103"/>
      <c r="QXN5" s="103"/>
      <c r="QXO5" s="103"/>
      <c r="QXP5" s="103"/>
      <c r="QXQ5" s="103"/>
      <c r="QXR5" s="103"/>
      <c r="QXS5" s="103"/>
      <c r="QXT5" s="103"/>
      <c r="QXU5" s="103"/>
      <c r="QXV5" s="103"/>
      <c r="QXW5" s="103"/>
      <c r="QXX5" s="103"/>
      <c r="QXY5" s="103"/>
      <c r="QXZ5" s="103"/>
      <c r="QYA5" s="103"/>
      <c r="QYB5" s="103"/>
      <c r="QYC5" s="103"/>
      <c r="QYD5" s="103"/>
      <c r="QYE5" s="103"/>
      <c r="QYF5" s="103"/>
      <c r="QYG5" s="103"/>
      <c r="QYH5" s="103"/>
      <c r="QYI5" s="103"/>
      <c r="QYJ5" s="103"/>
      <c r="QYK5" s="103"/>
      <c r="QYL5" s="103"/>
      <c r="QYM5" s="103"/>
      <c r="QYN5" s="103"/>
      <c r="QYO5" s="103"/>
      <c r="QYP5" s="103"/>
      <c r="QYQ5" s="103"/>
      <c r="QYR5" s="103"/>
      <c r="QYS5" s="103"/>
      <c r="QYT5" s="103"/>
      <c r="QYU5" s="103"/>
      <c r="QYV5" s="103"/>
      <c r="QYW5" s="103"/>
      <c r="QYX5" s="103"/>
      <c r="QYY5" s="103"/>
      <c r="QYZ5" s="103"/>
      <c r="QZA5" s="103"/>
      <c r="QZB5" s="103"/>
      <c r="QZC5" s="103"/>
      <c r="QZD5" s="103"/>
      <c r="QZE5" s="103"/>
      <c r="QZF5" s="103"/>
      <c r="QZG5" s="103"/>
      <c r="QZH5" s="103"/>
      <c r="QZI5" s="103"/>
      <c r="QZJ5" s="103"/>
      <c r="QZK5" s="103"/>
      <c r="QZL5" s="103"/>
      <c r="QZM5" s="103"/>
      <c r="QZN5" s="103"/>
      <c r="QZO5" s="103"/>
      <c r="QZP5" s="103"/>
      <c r="QZQ5" s="103"/>
      <c r="QZR5" s="103"/>
      <c r="QZS5" s="103"/>
      <c r="QZT5" s="103"/>
      <c r="QZU5" s="103"/>
      <c r="QZV5" s="103"/>
      <c r="QZW5" s="103"/>
      <c r="QZX5" s="103"/>
      <c r="QZY5" s="103"/>
      <c r="QZZ5" s="103"/>
      <c r="RAA5" s="103"/>
      <c r="RAB5" s="103"/>
      <c r="RAC5" s="103"/>
      <c r="RAD5" s="103"/>
      <c r="RAE5" s="103"/>
      <c r="RAF5" s="103"/>
      <c r="RAG5" s="103"/>
      <c r="RAH5" s="103"/>
      <c r="RAI5" s="103"/>
      <c r="RAJ5" s="103"/>
      <c r="RAK5" s="103"/>
      <c r="RAL5" s="103"/>
      <c r="RAM5" s="103"/>
      <c r="RAN5" s="103"/>
      <c r="RAO5" s="103"/>
      <c r="RAP5" s="103"/>
      <c r="RAQ5" s="103"/>
      <c r="RAR5" s="103"/>
      <c r="RAS5" s="103"/>
      <c r="RAT5" s="103"/>
      <c r="RAU5" s="103"/>
      <c r="RAV5" s="103"/>
      <c r="RAW5" s="103"/>
      <c r="RAX5" s="103"/>
      <c r="RAY5" s="103"/>
      <c r="RAZ5" s="103"/>
      <c r="RBA5" s="103"/>
      <c r="RBB5" s="103"/>
      <c r="RBC5" s="103"/>
      <c r="RBD5" s="103"/>
      <c r="RBE5" s="103"/>
      <c r="RBF5" s="103"/>
      <c r="RBG5" s="103"/>
      <c r="RBH5" s="103"/>
      <c r="RBI5" s="103"/>
      <c r="RBJ5" s="103"/>
      <c r="RBK5" s="103"/>
      <c r="RBL5" s="103"/>
      <c r="RBM5" s="103"/>
      <c r="RBN5" s="103"/>
      <c r="RBO5" s="103"/>
      <c r="RBP5" s="103"/>
      <c r="RBQ5" s="103"/>
      <c r="RBR5" s="103"/>
      <c r="RBS5" s="103"/>
      <c r="RBT5" s="103"/>
      <c r="RBU5" s="103"/>
      <c r="RBV5" s="103"/>
      <c r="RBW5" s="103"/>
      <c r="RBX5" s="103"/>
      <c r="RBY5" s="103"/>
      <c r="RBZ5" s="103"/>
      <c r="RCA5" s="103"/>
      <c r="RCB5" s="103"/>
      <c r="RCC5" s="103"/>
      <c r="RCD5" s="103"/>
      <c r="RCE5" s="103"/>
      <c r="RCF5" s="103"/>
      <c r="RCG5" s="103"/>
      <c r="RCH5" s="103"/>
      <c r="RCI5" s="103"/>
      <c r="RCJ5" s="103"/>
      <c r="RCK5" s="103"/>
      <c r="RCL5" s="103"/>
      <c r="RCM5" s="103"/>
      <c r="RCN5" s="103"/>
      <c r="RCO5" s="103"/>
      <c r="RCP5" s="103"/>
      <c r="RCQ5" s="103"/>
      <c r="RCR5" s="103"/>
      <c r="RCS5" s="103"/>
      <c r="RCT5" s="103"/>
      <c r="RCU5" s="103"/>
      <c r="RCV5" s="103"/>
      <c r="RCW5" s="103"/>
      <c r="RCX5" s="103"/>
      <c r="RCY5" s="103"/>
      <c r="RCZ5" s="103"/>
      <c r="RDA5" s="103"/>
      <c r="RDB5" s="103"/>
      <c r="RDC5" s="103"/>
      <c r="RDD5" s="103"/>
      <c r="RDE5" s="103"/>
      <c r="RDF5" s="103"/>
      <c r="RDG5" s="103"/>
      <c r="RDH5" s="103"/>
      <c r="RDI5" s="103"/>
      <c r="RDJ5" s="103"/>
      <c r="RDK5" s="103"/>
      <c r="RDL5" s="103"/>
      <c r="RDM5" s="103"/>
      <c r="RDN5" s="103"/>
      <c r="RDO5" s="103"/>
      <c r="RDP5" s="103"/>
      <c r="RDQ5" s="103"/>
      <c r="RDR5" s="103"/>
      <c r="RDS5" s="103"/>
      <c r="RDT5" s="103"/>
      <c r="RDU5" s="103"/>
      <c r="RDV5" s="103"/>
      <c r="RDW5" s="103"/>
      <c r="RDX5" s="103"/>
      <c r="RDY5" s="103"/>
      <c r="RDZ5" s="103"/>
      <c r="REA5" s="103"/>
      <c r="REB5" s="103"/>
      <c r="REC5" s="103"/>
      <c r="RED5" s="103"/>
      <c r="REE5" s="103"/>
      <c r="REF5" s="103"/>
      <c r="REG5" s="103"/>
      <c r="REH5" s="103"/>
      <c r="REI5" s="103"/>
      <c r="REJ5" s="103"/>
      <c r="REK5" s="103"/>
      <c r="REL5" s="103"/>
      <c r="REM5" s="103"/>
      <c r="REN5" s="103"/>
      <c r="REO5" s="103"/>
      <c r="REP5" s="103"/>
      <c r="REQ5" s="103"/>
      <c r="RER5" s="103"/>
      <c r="RES5" s="103"/>
      <c r="RET5" s="103"/>
      <c r="REU5" s="103"/>
      <c r="REV5" s="103"/>
      <c r="REW5" s="103"/>
      <c r="REX5" s="103"/>
      <c r="REY5" s="103"/>
      <c r="REZ5" s="103"/>
      <c r="RFA5" s="103"/>
      <c r="RFB5" s="103"/>
      <c r="RFC5" s="103"/>
      <c r="RFD5" s="103"/>
      <c r="RFE5" s="103"/>
      <c r="RFF5" s="103"/>
      <c r="RFG5" s="103"/>
      <c r="RFH5" s="103"/>
      <c r="RFI5" s="103"/>
      <c r="RFJ5" s="103"/>
      <c r="RFK5" s="103"/>
      <c r="RFL5" s="103"/>
      <c r="RFM5" s="103"/>
      <c r="RFN5" s="103"/>
      <c r="RFO5" s="103"/>
      <c r="RFP5" s="103"/>
      <c r="RFQ5" s="103"/>
      <c r="RFR5" s="103"/>
      <c r="RFS5" s="103"/>
      <c r="RFT5" s="103"/>
      <c r="RFU5" s="103"/>
      <c r="RFV5" s="103"/>
      <c r="RFW5" s="103"/>
      <c r="RFX5" s="103"/>
      <c r="RFY5" s="103"/>
      <c r="RFZ5" s="103"/>
      <c r="RGA5" s="103"/>
      <c r="RGB5" s="103"/>
      <c r="RGC5" s="103"/>
      <c r="RGD5" s="103"/>
      <c r="RGE5" s="103"/>
      <c r="RGF5" s="103"/>
      <c r="RGG5" s="103"/>
      <c r="RGH5" s="103"/>
      <c r="RGI5" s="103"/>
      <c r="RGJ5" s="103"/>
      <c r="RGK5" s="103"/>
      <c r="RGL5" s="103"/>
      <c r="RGM5" s="103"/>
      <c r="RGN5" s="103"/>
      <c r="RGO5" s="103"/>
      <c r="RGP5" s="103"/>
      <c r="RGQ5" s="103"/>
      <c r="RGR5" s="103"/>
      <c r="RGS5" s="103"/>
      <c r="RGT5" s="103"/>
      <c r="RGU5" s="103"/>
      <c r="RGV5" s="103"/>
      <c r="RGW5" s="103"/>
      <c r="RGX5" s="103"/>
      <c r="RGY5" s="103"/>
      <c r="RGZ5" s="103"/>
      <c r="RHA5" s="103"/>
      <c r="RHB5" s="103"/>
      <c r="RHC5" s="103"/>
      <c r="RHD5" s="103"/>
      <c r="RHE5" s="103"/>
      <c r="RHF5" s="103"/>
      <c r="RHG5" s="103"/>
      <c r="RHH5" s="103"/>
      <c r="RHI5" s="103"/>
      <c r="RHJ5" s="103"/>
      <c r="RHK5" s="103"/>
      <c r="RHL5" s="103"/>
      <c r="RHM5" s="103"/>
      <c r="RHN5" s="103"/>
      <c r="RHO5" s="103"/>
      <c r="RHP5" s="103"/>
      <c r="RHQ5" s="103"/>
      <c r="RHR5" s="103"/>
      <c r="RHS5" s="103"/>
      <c r="RHT5" s="103"/>
      <c r="RHU5" s="103"/>
      <c r="RHV5" s="103"/>
      <c r="RHW5" s="103"/>
      <c r="RHX5" s="103"/>
      <c r="RHY5" s="103"/>
      <c r="RHZ5" s="103"/>
      <c r="RIA5" s="103"/>
      <c r="RIB5" s="103"/>
      <c r="RIC5" s="103"/>
      <c r="RID5" s="103"/>
      <c r="RIE5" s="103"/>
      <c r="RIF5" s="103"/>
      <c r="RIG5" s="103"/>
      <c r="RIH5" s="103"/>
      <c r="RII5" s="103"/>
      <c r="RIJ5" s="103"/>
      <c r="RIK5" s="103"/>
      <c r="RIL5" s="103"/>
      <c r="RIM5" s="103"/>
      <c r="RIN5" s="103"/>
      <c r="RIO5" s="103"/>
      <c r="RIP5" s="103"/>
      <c r="RIQ5" s="103"/>
      <c r="RIR5" s="103"/>
      <c r="RIS5" s="103"/>
      <c r="RIT5" s="103"/>
      <c r="RIU5" s="103"/>
      <c r="RIV5" s="103"/>
      <c r="RIW5" s="103"/>
      <c r="RIX5" s="103"/>
      <c r="RIY5" s="103"/>
      <c r="RIZ5" s="103"/>
      <c r="RJA5" s="103"/>
      <c r="RJB5" s="103"/>
      <c r="RJC5" s="103"/>
      <c r="RJD5" s="103"/>
      <c r="RJE5" s="103"/>
      <c r="RJF5" s="103"/>
      <c r="RJG5" s="103"/>
      <c r="RJH5" s="103"/>
      <c r="RJI5" s="103"/>
      <c r="RJJ5" s="103"/>
      <c r="RJK5" s="103"/>
      <c r="RJL5" s="103"/>
      <c r="RJM5" s="103"/>
      <c r="RJN5" s="103"/>
      <c r="RJO5" s="103"/>
      <c r="RJP5" s="103"/>
      <c r="RJQ5" s="103"/>
      <c r="RJR5" s="103"/>
      <c r="RJS5" s="103"/>
      <c r="RJT5" s="103"/>
      <c r="RJU5" s="103"/>
      <c r="RJV5" s="103"/>
      <c r="RJW5" s="103"/>
      <c r="RJX5" s="103"/>
      <c r="RJY5" s="103"/>
      <c r="RJZ5" s="103"/>
      <c r="RKA5" s="103"/>
      <c r="RKB5" s="103"/>
      <c r="RKC5" s="103"/>
      <c r="RKD5" s="103"/>
      <c r="RKE5" s="103"/>
      <c r="RKF5" s="103"/>
      <c r="RKG5" s="103"/>
      <c r="RKH5" s="103"/>
      <c r="RKI5" s="103"/>
      <c r="RKJ5" s="103"/>
      <c r="RKK5" s="103"/>
      <c r="RKL5" s="103"/>
      <c r="RKM5" s="103"/>
      <c r="RKN5" s="103"/>
      <c r="RKO5" s="103"/>
      <c r="RKP5" s="103"/>
      <c r="RKQ5" s="103"/>
      <c r="RKR5" s="103"/>
      <c r="RKS5" s="103"/>
      <c r="RKT5" s="103"/>
      <c r="RKU5" s="103"/>
      <c r="RKV5" s="103"/>
      <c r="RKW5" s="103"/>
      <c r="RKX5" s="103"/>
      <c r="RKY5" s="103"/>
      <c r="RKZ5" s="103"/>
      <c r="RLA5" s="103"/>
      <c r="RLB5" s="103"/>
      <c r="RLC5" s="103"/>
      <c r="RLD5" s="103"/>
      <c r="RLE5" s="103"/>
      <c r="RLF5" s="103"/>
      <c r="RLG5" s="103"/>
      <c r="RLH5" s="103"/>
      <c r="RLI5" s="103"/>
      <c r="RLJ5" s="103"/>
      <c r="RLK5" s="103"/>
      <c r="RLL5" s="103"/>
      <c r="RLM5" s="103"/>
      <c r="RLN5" s="103"/>
      <c r="RLO5" s="103"/>
      <c r="RLP5" s="103"/>
      <c r="RLQ5" s="103"/>
      <c r="RLR5" s="103"/>
      <c r="RLS5" s="103"/>
      <c r="RLT5" s="103"/>
      <c r="RLU5" s="103"/>
      <c r="RLV5" s="103"/>
      <c r="RLW5" s="103"/>
      <c r="RLX5" s="103"/>
      <c r="RLY5" s="103"/>
      <c r="RLZ5" s="103"/>
      <c r="RMA5" s="103"/>
      <c r="RMB5" s="103"/>
      <c r="RMC5" s="103"/>
      <c r="RMD5" s="103"/>
      <c r="RME5" s="103"/>
      <c r="RMF5" s="103"/>
      <c r="RMG5" s="103"/>
      <c r="RMH5" s="103"/>
      <c r="RMI5" s="103"/>
      <c r="RMJ5" s="103"/>
      <c r="RMK5" s="103"/>
      <c r="RML5" s="103"/>
      <c r="RMM5" s="103"/>
      <c r="RMN5" s="103"/>
      <c r="RMO5" s="103"/>
      <c r="RMP5" s="103"/>
      <c r="RMQ5" s="103"/>
      <c r="RMR5" s="103"/>
      <c r="RMS5" s="103"/>
      <c r="RMT5" s="103"/>
      <c r="RMU5" s="103"/>
      <c r="RMV5" s="103"/>
      <c r="RMW5" s="103"/>
      <c r="RMX5" s="103"/>
      <c r="RMY5" s="103"/>
      <c r="RMZ5" s="103"/>
      <c r="RNA5" s="103"/>
      <c r="RNB5" s="103"/>
      <c r="RNC5" s="103"/>
      <c r="RND5" s="103"/>
      <c r="RNE5" s="103"/>
      <c r="RNF5" s="103"/>
      <c r="RNG5" s="103"/>
      <c r="RNH5" s="103"/>
      <c r="RNI5" s="103"/>
      <c r="RNJ5" s="103"/>
      <c r="RNK5" s="103"/>
      <c r="RNL5" s="103"/>
      <c r="RNM5" s="103"/>
      <c r="RNN5" s="103"/>
      <c r="RNO5" s="103"/>
      <c r="RNP5" s="103"/>
      <c r="RNQ5" s="103"/>
      <c r="RNR5" s="103"/>
      <c r="RNS5" s="103"/>
      <c r="RNT5" s="103"/>
      <c r="RNU5" s="103"/>
      <c r="RNV5" s="103"/>
      <c r="RNW5" s="103"/>
      <c r="RNX5" s="103"/>
      <c r="RNY5" s="103"/>
      <c r="RNZ5" s="103"/>
      <c r="ROA5" s="103"/>
      <c r="ROB5" s="103"/>
      <c r="ROC5" s="103"/>
      <c r="ROD5" s="103"/>
      <c r="ROE5" s="103"/>
      <c r="ROF5" s="103"/>
      <c r="ROG5" s="103"/>
      <c r="ROH5" s="103"/>
      <c r="ROI5" s="103"/>
      <c r="ROJ5" s="103"/>
      <c r="ROK5" s="103"/>
      <c r="ROL5" s="103"/>
      <c r="ROM5" s="103"/>
      <c r="RON5" s="103"/>
      <c r="ROO5" s="103"/>
      <c r="ROP5" s="103"/>
      <c r="ROQ5" s="103"/>
      <c r="ROR5" s="103"/>
      <c r="ROS5" s="103"/>
      <c r="ROT5" s="103"/>
      <c r="ROU5" s="103"/>
      <c r="ROV5" s="103"/>
      <c r="ROW5" s="103"/>
      <c r="ROX5" s="103"/>
      <c r="ROY5" s="103"/>
      <c r="ROZ5" s="103"/>
      <c r="RPA5" s="103"/>
      <c r="RPB5" s="103"/>
      <c r="RPC5" s="103"/>
      <c r="RPD5" s="103"/>
      <c r="RPE5" s="103"/>
      <c r="RPF5" s="103"/>
      <c r="RPG5" s="103"/>
      <c r="RPH5" s="103"/>
      <c r="RPI5" s="103"/>
      <c r="RPJ5" s="103"/>
      <c r="RPK5" s="103"/>
      <c r="RPL5" s="103"/>
      <c r="RPM5" s="103"/>
      <c r="RPN5" s="103"/>
      <c r="RPO5" s="103"/>
      <c r="RPP5" s="103"/>
      <c r="RPQ5" s="103"/>
      <c r="RPR5" s="103"/>
      <c r="RPS5" s="103"/>
      <c r="RPT5" s="103"/>
      <c r="RPU5" s="103"/>
      <c r="RPV5" s="103"/>
      <c r="RPW5" s="103"/>
      <c r="RPX5" s="103"/>
      <c r="RPY5" s="103"/>
      <c r="RPZ5" s="103"/>
      <c r="RQA5" s="103"/>
      <c r="RQB5" s="103"/>
      <c r="RQC5" s="103"/>
      <c r="RQD5" s="103"/>
      <c r="RQE5" s="103"/>
      <c r="RQF5" s="103"/>
      <c r="RQG5" s="103"/>
      <c r="RQH5" s="103"/>
      <c r="RQI5" s="103"/>
      <c r="RQJ5" s="103"/>
      <c r="RQK5" s="103"/>
      <c r="RQL5" s="103"/>
      <c r="RQM5" s="103"/>
      <c r="RQN5" s="103"/>
      <c r="RQO5" s="103"/>
      <c r="RQP5" s="103"/>
      <c r="RQQ5" s="103"/>
      <c r="RQR5" s="103"/>
      <c r="RQS5" s="103"/>
      <c r="RQT5" s="103"/>
      <c r="RQU5" s="103"/>
      <c r="RQV5" s="103"/>
      <c r="RQW5" s="103"/>
      <c r="RQX5" s="103"/>
      <c r="RQY5" s="103"/>
      <c r="RQZ5" s="103"/>
      <c r="RRA5" s="103"/>
      <c r="RRB5" s="103"/>
      <c r="RRC5" s="103"/>
      <c r="RRD5" s="103"/>
      <c r="RRE5" s="103"/>
      <c r="RRF5" s="103"/>
      <c r="RRG5" s="103"/>
      <c r="RRH5" s="103"/>
      <c r="RRI5" s="103"/>
      <c r="RRJ5" s="103"/>
      <c r="RRK5" s="103"/>
      <c r="RRL5" s="103"/>
      <c r="RRM5" s="103"/>
      <c r="RRN5" s="103"/>
      <c r="RRO5" s="103"/>
      <c r="RRP5" s="103"/>
      <c r="RRQ5" s="103"/>
      <c r="RRR5" s="103"/>
      <c r="RRS5" s="103"/>
      <c r="RRT5" s="103"/>
      <c r="RRU5" s="103"/>
      <c r="RRV5" s="103"/>
      <c r="RRW5" s="103"/>
      <c r="RRX5" s="103"/>
      <c r="RRY5" s="103"/>
      <c r="RRZ5" s="103"/>
      <c r="RSA5" s="103"/>
      <c r="RSB5" s="103"/>
      <c r="RSC5" s="103"/>
      <c r="RSD5" s="103"/>
      <c r="RSE5" s="103"/>
      <c r="RSF5" s="103"/>
      <c r="RSG5" s="103"/>
      <c r="RSH5" s="103"/>
      <c r="RSI5" s="103"/>
      <c r="RSJ5" s="103"/>
      <c r="RSK5" s="103"/>
      <c r="RSL5" s="103"/>
      <c r="RSM5" s="103"/>
      <c r="RSN5" s="103"/>
      <c r="RSO5" s="103"/>
      <c r="RSP5" s="103"/>
      <c r="RSQ5" s="103"/>
      <c r="RSR5" s="103"/>
      <c r="RSS5" s="103"/>
      <c r="RST5" s="103"/>
      <c r="RSU5" s="103"/>
      <c r="RSV5" s="103"/>
      <c r="RSW5" s="103"/>
      <c r="RSX5" s="103"/>
      <c r="RSY5" s="103"/>
      <c r="RSZ5" s="103"/>
      <c r="RTA5" s="103"/>
      <c r="RTB5" s="103"/>
      <c r="RTC5" s="103"/>
      <c r="RTD5" s="103"/>
      <c r="RTE5" s="103"/>
      <c r="RTF5" s="103"/>
      <c r="RTG5" s="103"/>
      <c r="RTH5" s="103"/>
      <c r="RTI5" s="103"/>
      <c r="RTJ5" s="103"/>
      <c r="RTK5" s="103"/>
      <c r="RTL5" s="103"/>
      <c r="RTM5" s="103"/>
      <c r="RTN5" s="103"/>
      <c r="RTO5" s="103"/>
      <c r="RTP5" s="103"/>
      <c r="RTQ5" s="103"/>
      <c r="RTR5" s="103"/>
      <c r="RTS5" s="103"/>
      <c r="RTT5" s="103"/>
      <c r="RTU5" s="103"/>
      <c r="RTV5" s="103"/>
      <c r="RTW5" s="103"/>
      <c r="RTX5" s="103"/>
      <c r="RTY5" s="103"/>
      <c r="RTZ5" s="103"/>
      <c r="RUA5" s="103"/>
      <c r="RUB5" s="103"/>
      <c r="RUC5" s="103"/>
      <c r="RUD5" s="103"/>
      <c r="RUE5" s="103"/>
      <c r="RUF5" s="103"/>
      <c r="RUG5" s="103"/>
      <c r="RUH5" s="103"/>
      <c r="RUI5" s="103"/>
      <c r="RUJ5" s="103"/>
      <c r="RUK5" s="103"/>
      <c r="RUL5" s="103"/>
      <c r="RUM5" s="103"/>
      <c r="RUN5" s="103"/>
      <c r="RUO5" s="103"/>
      <c r="RUP5" s="103"/>
      <c r="RUQ5" s="103"/>
      <c r="RUR5" s="103"/>
      <c r="RUS5" s="103"/>
      <c r="RUT5" s="103"/>
      <c r="RUU5" s="103"/>
      <c r="RUV5" s="103"/>
      <c r="RUW5" s="103"/>
      <c r="RUX5" s="103"/>
      <c r="RUY5" s="103"/>
      <c r="RUZ5" s="103"/>
      <c r="RVA5" s="103"/>
      <c r="RVB5" s="103"/>
      <c r="RVC5" s="103"/>
      <c r="RVD5" s="103"/>
      <c r="RVE5" s="103"/>
      <c r="RVF5" s="103"/>
      <c r="RVG5" s="103"/>
      <c r="RVH5" s="103"/>
      <c r="RVI5" s="103"/>
      <c r="RVJ5" s="103"/>
      <c r="RVK5" s="103"/>
      <c r="RVL5" s="103"/>
      <c r="RVM5" s="103"/>
      <c r="RVN5" s="103"/>
      <c r="RVO5" s="103"/>
      <c r="RVP5" s="103"/>
      <c r="RVQ5" s="103"/>
      <c r="RVR5" s="103"/>
      <c r="RVS5" s="103"/>
      <c r="RVT5" s="103"/>
      <c r="RVU5" s="103"/>
      <c r="RVV5" s="103"/>
      <c r="RVW5" s="103"/>
      <c r="RVX5" s="103"/>
      <c r="RVY5" s="103"/>
      <c r="RVZ5" s="103"/>
      <c r="RWA5" s="103"/>
      <c r="RWB5" s="103"/>
      <c r="RWC5" s="103"/>
      <c r="RWD5" s="103"/>
      <c r="RWE5" s="103"/>
      <c r="RWF5" s="103"/>
      <c r="RWG5" s="103"/>
      <c r="RWH5" s="103"/>
      <c r="RWI5" s="103"/>
      <c r="RWJ5" s="103"/>
      <c r="RWK5" s="103"/>
      <c r="RWL5" s="103"/>
      <c r="RWM5" s="103"/>
      <c r="RWN5" s="103"/>
      <c r="RWO5" s="103"/>
      <c r="RWP5" s="103"/>
      <c r="RWQ5" s="103"/>
      <c r="RWR5" s="103"/>
      <c r="RWS5" s="103"/>
      <c r="RWT5" s="103"/>
      <c r="RWU5" s="103"/>
      <c r="RWV5" s="103"/>
      <c r="RWW5" s="103"/>
      <c r="RWX5" s="103"/>
      <c r="RWY5" s="103"/>
      <c r="RWZ5" s="103"/>
      <c r="RXA5" s="103"/>
      <c r="RXB5" s="103"/>
      <c r="RXC5" s="103"/>
      <c r="RXD5" s="103"/>
      <c r="RXE5" s="103"/>
      <c r="RXF5" s="103"/>
      <c r="RXG5" s="103"/>
      <c r="RXH5" s="103"/>
      <c r="RXI5" s="103"/>
      <c r="RXJ5" s="103"/>
      <c r="RXK5" s="103"/>
      <c r="RXL5" s="103"/>
      <c r="RXM5" s="103"/>
      <c r="RXN5" s="103"/>
      <c r="RXO5" s="103"/>
      <c r="RXP5" s="103"/>
      <c r="RXQ5" s="103"/>
      <c r="RXR5" s="103"/>
      <c r="RXS5" s="103"/>
      <c r="RXT5" s="103"/>
      <c r="RXU5" s="103"/>
      <c r="RXV5" s="103"/>
      <c r="RXW5" s="103"/>
      <c r="RXX5" s="103"/>
      <c r="RXY5" s="103"/>
      <c r="RXZ5" s="103"/>
      <c r="RYA5" s="103"/>
      <c r="RYB5" s="103"/>
      <c r="RYC5" s="103"/>
      <c r="RYD5" s="103"/>
      <c r="RYE5" s="103"/>
      <c r="RYF5" s="103"/>
      <c r="RYG5" s="103"/>
      <c r="RYH5" s="103"/>
      <c r="RYI5" s="103"/>
      <c r="RYJ5" s="103"/>
      <c r="RYK5" s="103"/>
      <c r="RYL5" s="103"/>
      <c r="RYM5" s="103"/>
      <c r="RYN5" s="103"/>
      <c r="RYO5" s="103"/>
      <c r="RYP5" s="103"/>
      <c r="RYQ5" s="103"/>
      <c r="RYR5" s="103"/>
      <c r="RYS5" s="103"/>
      <c r="RYT5" s="103"/>
      <c r="RYU5" s="103"/>
      <c r="RYV5" s="103"/>
      <c r="RYW5" s="103"/>
      <c r="RYX5" s="103"/>
      <c r="RYY5" s="103"/>
      <c r="RYZ5" s="103"/>
      <c r="RZA5" s="103"/>
      <c r="RZB5" s="103"/>
      <c r="RZC5" s="103"/>
      <c r="RZD5" s="103"/>
      <c r="RZE5" s="103"/>
      <c r="RZF5" s="103"/>
      <c r="RZG5" s="103"/>
      <c r="RZH5" s="103"/>
      <c r="RZI5" s="103"/>
      <c r="RZJ5" s="103"/>
      <c r="RZK5" s="103"/>
      <c r="RZL5" s="103"/>
      <c r="RZM5" s="103"/>
      <c r="RZN5" s="103"/>
      <c r="RZO5" s="103"/>
      <c r="RZP5" s="103"/>
      <c r="RZQ5" s="103"/>
      <c r="RZR5" s="103"/>
      <c r="RZS5" s="103"/>
      <c r="RZT5" s="103"/>
      <c r="RZU5" s="103"/>
      <c r="RZV5" s="103"/>
      <c r="RZW5" s="103"/>
      <c r="RZX5" s="103"/>
      <c r="RZY5" s="103"/>
      <c r="RZZ5" s="103"/>
      <c r="SAA5" s="103"/>
      <c r="SAB5" s="103"/>
      <c r="SAC5" s="103"/>
      <c r="SAD5" s="103"/>
      <c r="SAE5" s="103"/>
      <c r="SAF5" s="103"/>
      <c r="SAG5" s="103"/>
      <c r="SAH5" s="103"/>
      <c r="SAI5" s="103"/>
      <c r="SAJ5" s="103"/>
      <c r="SAK5" s="103"/>
      <c r="SAL5" s="103"/>
      <c r="SAM5" s="103"/>
      <c r="SAN5" s="103"/>
      <c r="SAO5" s="103"/>
      <c r="SAP5" s="103"/>
      <c r="SAQ5" s="103"/>
      <c r="SAR5" s="103"/>
      <c r="SAS5" s="103"/>
      <c r="SAT5" s="103"/>
      <c r="SAU5" s="103"/>
      <c r="SAV5" s="103"/>
      <c r="SAW5" s="103"/>
      <c r="SAX5" s="103"/>
      <c r="SAY5" s="103"/>
      <c r="SAZ5" s="103"/>
      <c r="SBA5" s="103"/>
      <c r="SBB5" s="103"/>
      <c r="SBC5" s="103"/>
      <c r="SBD5" s="103"/>
      <c r="SBE5" s="103"/>
      <c r="SBF5" s="103"/>
      <c r="SBG5" s="103"/>
      <c r="SBH5" s="103"/>
      <c r="SBI5" s="103"/>
      <c r="SBJ5" s="103"/>
      <c r="SBK5" s="103"/>
      <c r="SBL5" s="103"/>
      <c r="SBM5" s="103"/>
      <c r="SBN5" s="103"/>
      <c r="SBO5" s="103"/>
      <c r="SBP5" s="103"/>
      <c r="SBQ5" s="103"/>
      <c r="SBR5" s="103"/>
      <c r="SBS5" s="103"/>
      <c r="SBT5" s="103"/>
      <c r="SBU5" s="103"/>
      <c r="SBV5" s="103"/>
      <c r="SBW5" s="103"/>
      <c r="SBX5" s="103"/>
      <c r="SBY5" s="103"/>
      <c r="SBZ5" s="103"/>
      <c r="SCA5" s="103"/>
      <c r="SCB5" s="103"/>
      <c r="SCC5" s="103"/>
      <c r="SCD5" s="103"/>
      <c r="SCE5" s="103"/>
      <c r="SCF5" s="103"/>
      <c r="SCG5" s="103"/>
      <c r="SCH5" s="103"/>
      <c r="SCI5" s="103"/>
      <c r="SCJ5" s="103"/>
      <c r="SCK5" s="103"/>
      <c r="SCL5" s="103"/>
      <c r="SCM5" s="103"/>
      <c r="SCN5" s="103"/>
      <c r="SCO5" s="103"/>
      <c r="SCP5" s="103"/>
      <c r="SCQ5" s="103"/>
      <c r="SCR5" s="103"/>
      <c r="SCS5" s="103"/>
      <c r="SCT5" s="103"/>
      <c r="SCU5" s="103"/>
      <c r="SCV5" s="103"/>
      <c r="SCW5" s="103"/>
      <c r="SCX5" s="103"/>
      <c r="SCY5" s="103"/>
      <c r="SCZ5" s="103"/>
      <c r="SDA5" s="103"/>
      <c r="SDB5" s="103"/>
      <c r="SDC5" s="103"/>
      <c r="SDD5" s="103"/>
      <c r="SDE5" s="103"/>
      <c r="SDF5" s="103"/>
      <c r="SDG5" s="103"/>
      <c r="SDH5" s="103"/>
      <c r="SDI5" s="103"/>
      <c r="SDJ5" s="103"/>
      <c r="SDK5" s="103"/>
      <c r="SDL5" s="103"/>
      <c r="SDM5" s="103"/>
      <c r="SDN5" s="103"/>
      <c r="SDO5" s="103"/>
      <c r="SDP5" s="103"/>
      <c r="SDQ5" s="103"/>
      <c r="SDR5" s="103"/>
      <c r="SDS5" s="103"/>
      <c r="SDT5" s="103"/>
      <c r="SDU5" s="103"/>
      <c r="SDV5" s="103"/>
      <c r="SDW5" s="103"/>
      <c r="SDX5" s="103"/>
      <c r="SDY5" s="103"/>
      <c r="SDZ5" s="103"/>
      <c r="SEA5" s="103"/>
      <c r="SEB5" s="103"/>
      <c r="SEC5" s="103"/>
      <c r="SED5" s="103"/>
      <c r="SEE5" s="103"/>
      <c r="SEF5" s="103"/>
      <c r="SEG5" s="103"/>
      <c r="SEH5" s="103"/>
      <c r="SEI5" s="103"/>
      <c r="SEJ5" s="103"/>
      <c r="SEK5" s="103"/>
      <c r="SEL5" s="103"/>
      <c r="SEM5" s="103"/>
      <c r="SEN5" s="103"/>
      <c r="SEO5" s="103"/>
      <c r="SEP5" s="103"/>
      <c r="SEQ5" s="103"/>
      <c r="SER5" s="103"/>
      <c r="SES5" s="103"/>
      <c r="SET5" s="103"/>
      <c r="SEU5" s="103"/>
      <c r="SEV5" s="103"/>
      <c r="SEW5" s="103"/>
      <c r="SEX5" s="103"/>
      <c r="SEY5" s="103"/>
      <c r="SEZ5" s="103"/>
      <c r="SFA5" s="103"/>
      <c r="SFB5" s="103"/>
      <c r="SFC5" s="103"/>
      <c r="SFD5" s="103"/>
      <c r="SFE5" s="103"/>
      <c r="SFF5" s="103"/>
      <c r="SFG5" s="103"/>
      <c r="SFH5" s="103"/>
      <c r="SFI5" s="103"/>
      <c r="SFJ5" s="103"/>
      <c r="SFK5" s="103"/>
      <c r="SFL5" s="103"/>
      <c r="SFM5" s="103"/>
      <c r="SFN5" s="103"/>
      <c r="SFO5" s="103"/>
      <c r="SFP5" s="103"/>
      <c r="SFQ5" s="103"/>
      <c r="SFR5" s="103"/>
      <c r="SFS5" s="103"/>
      <c r="SFT5" s="103"/>
      <c r="SFU5" s="103"/>
      <c r="SFV5" s="103"/>
      <c r="SFW5" s="103"/>
      <c r="SFX5" s="103"/>
      <c r="SFY5" s="103"/>
      <c r="SFZ5" s="103"/>
      <c r="SGA5" s="103"/>
      <c r="SGB5" s="103"/>
      <c r="SGC5" s="103"/>
      <c r="SGD5" s="103"/>
      <c r="SGE5" s="103"/>
      <c r="SGF5" s="103"/>
      <c r="SGG5" s="103"/>
      <c r="SGH5" s="103"/>
      <c r="SGI5" s="103"/>
      <c r="SGJ5" s="103"/>
      <c r="SGK5" s="103"/>
      <c r="SGL5" s="103"/>
      <c r="SGM5" s="103"/>
      <c r="SGN5" s="103"/>
      <c r="SGO5" s="103"/>
      <c r="SGP5" s="103"/>
      <c r="SGQ5" s="103"/>
      <c r="SGR5" s="103"/>
      <c r="SGS5" s="103"/>
      <c r="SGT5" s="103"/>
      <c r="SGU5" s="103"/>
      <c r="SGV5" s="103"/>
      <c r="SGW5" s="103"/>
      <c r="SGX5" s="103"/>
      <c r="SGY5" s="103"/>
      <c r="SGZ5" s="103"/>
      <c r="SHA5" s="103"/>
      <c r="SHB5" s="103"/>
      <c r="SHC5" s="103"/>
      <c r="SHD5" s="103"/>
      <c r="SHE5" s="103"/>
      <c r="SHF5" s="103"/>
      <c r="SHG5" s="103"/>
      <c r="SHH5" s="103"/>
      <c r="SHI5" s="103"/>
      <c r="SHJ5" s="103"/>
      <c r="SHK5" s="103"/>
      <c r="SHL5" s="103"/>
      <c r="SHM5" s="103"/>
      <c r="SHN5" s="103"/>
      <c r="SHO5" s="103"/>
      <c r="SHP5" s="103"/>
      <c r="SHQ5" s="103"/>
      <c r="SHR5" s="103"/>
      <c r="SHS5" s="103"/>
      <c r="SHT5" s="103"/>
      <c r="SHU5" s="103"/>
      <c r="SHV5" s="103"/>
      <c r="SHW5" s="103"/>
      <c r="SHX5" s="103"/>
      <c r="SHY5" s="103"/>
      <c r="SHZ5" s="103"/>
      <c r="SIA5" s="103"/>
      <c r="SIB5" s="103"/>
      <c r="SIC5" s="103"/>
      <c r="SID5" s="103"/>
      <c r="SIE5" s="103"/>
      <c r="SIF5" s="103"/>
      <c r="SIG5" s="103"/>
      <c r="SIH5" s="103"/>
      <c r="SII5" s="103"/>
      <c r="SIJ5" s="103"/>
      <c r="SIK5" s="103"/>
      <c r="SIL5" s="103"/>
      <c r="SIM5" s="103"/>
      <c r="SIN5" s="103"/>
      <c r="SIO5" s="103"/>
      <c r="SIP5" s="103"/>
      <c r="SIQ5" s="103"/>
      <c r="SIR5" s="103"/>
      <c r="SIS5" s="103"/>
      <c r="SIT5" s="103"/>
      <c r="SIU5" s="103"/>
      <c r="SIV5" s="103"/>
      <c r="SIW5" s="103"/>
      <c r="SIX5" s="103"/>
      <c r="SIY5" s="103"/>
      <c r="SIZ5" s="103"/>
      <c r="SJA5" s="103"/>
      <c r="SJB5" s="103"/>
      <c r="SJC5" s="103"/>
      <c r="SJD5" s="103"/>
      <c r="SJE5" s="103"/>
      <c r="SJF5" s="103"/>
      <c r="SJG5" s="103"/>
      <c r="SJH5" s="103"/>
      <c r="SJI5" s="103"/>
      <c r="SJJ5" s="103"/>
      <c r="SJK5" s="103"/>
      <c r="SJL5" s="103"/>
      <c r="SJM5" s="103"/>
      <c r="SJN5" s="103"/>
      <c r="SJO5" s="103"/>
      <c r="SJP5" s="103"/>
      <c r="SJQ5" s="103"/>
      <c r="SJR5" s="103"/>
      <c r="SJS5" s="103"/>
      <c r="SJT5" s="103"/>
      <c r="SJU5" s="103"/>
      <c r="SJV5" s="103"/>
      <c r="SJW5" s="103"/>
      <c r="SJX5" s="103"/>
      <c r="SJY5" s="103"/>
      <c r="SJZ5" s="103"/>
      <c r="SKA5" s="103"/>
      <c r="SKB5" s="103"/>
      <c r="SKC5" s="103"/>
      <c r="SKD5" s="103"/>
      <c r="SKE5" s="103"/>
      <c r="SKF5" s="103"/>
      <c r="SKG5" s="103"/>
      <c r="SKH5" s="103"/>
      <c r="SKI5" s="103"/>
      <c r="SKJ5" s="103"/>
      <c r="SKK5" s="103"/>
      <c r="SKL5" s="103"/>
      <c r="SKM5" s="103"/>
      <c r="SKN5" s="103"/>
      <c r="SKO5" s="103"/>
      <c r="SKP5" s="103"/>
      <c r="SKQ5" s="103"/>
      <c r="SKR5" s="103"/>
      <c r="SKS5" s="103"/>
      <c r="SKT5" s="103"/>
      <c r="SKU5" s="103"/>
      <c r="SKV5" s="103"/>
      <c r="SKW5" s="103"/>
      <c r="SKX5" s="103"/>
      <c r="SKY5" s="103"/>
      <c r="SKZ5" s="103"/>
      <c r="SLA5" s="103"/>
      <c r="SLB5" s="103"/>
      <c r="SLC5" s="103"/>
      <c r="SLD5" s="103"/>
      <c r="SLE5" s="103"/>
      <c r="SLF5" s="103"/>
      <c r="SLG5" s="103"/>
      <c r="SLH5" s="103"/>
      <c r="SLI5" s="103"/>
      <c r="SLJ5" s="103"/>
      <c r="SLK5" s="103"/>
      <c r="SLL5" s="103"/>
      <c r="SLM5" s="103"/>
      <c r="SLN5" s="103"/>
      <c r="SLO5" s="103"/>
      <c r="SLP5" s="103"/>
      <c r="SLQ5" s="103"/>
      <c r="SLR5" s="103"/>
      <c r="SLS5" s="103"/>
      <c r="SLT5" s="103"/>
      <c r="SLU5" s="103"/>
      <c r="SLV5" s="103"/>
      <c r="SLW5" s="103"/>
      <c r="SLX5" s="103"/>
      <c r="SLY5" s="103"/>
      <c r="SLZ5" s="103"/>
      <c r="SMA5" s="103"/>
      <c r="SMB5" s="103"/>
      <c r="SMC5" s="103"/>
      <c r="SMD5" s="103"/>
      <c r="SME5" s="103"/>
      <c r="SMF5" s="103"/>
      <c r="SMG5" s="103"/>
      <c r="SMH5" s="103"/>
      <c r="SMI5" s="103"/>
      <c r="SMJ5" s="103"/>
      <c r="SMK5" s="103"/>
      <c r="SML5" s="103"/>
      <c r="SMM5" s="103"/>
      <c r="SMN5" s="103"/>
      <c r="SMO5" s="103"/>
      <c r="SMP5" s="103"/>
      <c r="SMQ5" s="103"/>
      <c r="SMR5" s="103"/>
      <c r="SMS5" s="103"/>
      <c r="SMT5" s="103"/>
      <c r="SMU5" s="103"/>
      <c r="SMV5" s="103"/>
      <c r="SMW5" s="103"/>
      <c r="SMX5" s="103"/>
      <c r="SMY5" s="103"/>
      <c r="SMZ5" s="103"/>
      <c r="SNA5" s="103"/>
      <c r="SNB5" s="103"/>
      <c r="SNC5" s="103"/>
      <c r="SND5" s="103"/>
      <c r="SNE5" s="103"/>
      <c r="SNF5" s="103"/>
      <c r="SNG5" s="103"/>
      <c r="SNH5" s="103"/>
      <c r="SNI5" s="103"/>
      <c r="SNJ5" s="103"/>
      <c r="SNK5" s="103"/>
      <c r="SNL5" s="103"/>
      <c r="SNM5" s="103"/>
      <c r="SNN5" s="103"/>
      <c r="SNO5" s="103"/>
      <c r="SNP5" s="103"/>
      <c r="SNQ5" s="103"/>
      <c r="SNR5" s="103"/>
      <c r="SNS5" s="103"/>
      <c r="SNT5" s="103"/>
      <c r="SNU5" s="103"/>
      <c r="SNV5" s="103"/>
      <c r="SNW5" s="103"/>
      <c r="SNX5" s="103"/>
      <c r="SNY5" s="103"/>
      <c r="SNZ5" s="103"/>
      <c r="SOA5" s="103"/>
      <c r="SOB5" s="103"/>
      <c r="SOC5" s="103"/>
      <c r="SOD5" s="103"/>
      <c r="SOE5" s="103"/>
      <c r="SOF5" s="103"/>
      <c r="SOG5" s="103"/>
      <c r="SOH5" s="103"/>
      <c r="SOI5" s="103"/>
      <c r="SOJ5" s="103"/>
      <c r="SOK5" s="103"/>
      <c r="SOL5" s="103"/>
      <c r="SOM5" s="103"/>
      <c r="SON5" s="103"/>
      <c r="SOO5" s="103"/>
      <c r="SOP5" s="103"/>
      <c r="SOQ5" s="103"/>
      <c r="SOR5" s="103"/>
      <c r="SOS5" s="103"/>
      <c r="SOT5" s="103"/>
      <c r="SOU5" s="103"/>
      <c r="SOV5" s="103"/>
      <c r="SOW5" s="103"/>
      <c r="SOX5" s="103"/>
      <c r="SOY5" s="103"/>
      <c r="SOZ5" s="103"/>
      <c r="SPA5" s="103"/>
      <c r="SPB5" s="103"/>
      <c r="SPC5" s="103"/>
      <c r="SPD5" s="103"/>
      <c r="SPE5" s="103"/>
      <c r="SPF5" s="103"/>
      <c r="SPG5" s="103"/>
      <c r="SPH5" s="103"/>
      <c r="SPI5" s="103"/>
      <c r="SPJ5" s="103"/>
      <c r="SPK5" s="103"/>
      <c r="SPL5" s="103"/>
      <c r="SPM5" s="103"/>
      <c r="SPN5" s="103"/>
      <c r="SPO5" s="103"/>
      <c r="SPP5" s="103"/>
      <c r="SPQ5" s="103"/>
      <c r="SPR5" s="103"/>
      <c r="SPS5" s="103"/>
      <c r="SPT5" s="103"/>
      <c r="SPU5" s="103"/>
      <c r="SPV5" s="103"/>
      <c r="SPW5" s="103"/>
      <c r="SPX5" s="103"/>
      <c r="SPY5" s="103"/>
      <c r="SPZ5" s="103"/>
      <c r="SQA5" s="103"/>
      <c r="SQB5" s="103"/>
      <c r="SQC5" s="103"/>
      <c r="SQD5" s="103"/>
      <c r="SQE5" s="103"/>
      <c r="SQF5" s="103"/>
      <c r="SQG5" s="103"/>
      <c r="SQH5" s="103"/>
      <c r="SQI5" s="103"/>
      <c r="SQJ5" s="103"/>
      <c r="SQK5" s="103"/>
      <c r="SQL5" s="103"/>
      <c r="SQM5" s="103"/>
      <c r="SQN5" s="103"/>
      <c r="SQO5" s="103"/>
      <c r="SQP5" s="103"/>
      <c r="SQQ5" s="103"/>
      <c r="SQR5" s="103"/>
      <c r="SQS5" s="103"/>
      <c r="SQT5" s="103"/>
      <c r="SQU5" s="103"/>
      <c r="SQV5" s="103"/>
      <c r="SQW5" s="103"/>
      <c r="SQX5" s="103"/>
      <c r="SQY5" s="103"/>
      <c r="SQZ5" s="103"/>
      <c r="SRA5" s="103"/>
      <c r="SRB5" s="103"/>
      <c r="SRC5" s="103"/>
      <c r="SRD5" s="103"/>
      <c r="SRE5" s="103"/>
      <c r="SRF5" s="103"/>
      <c r="SRG5" s="103"/>
      <c r="SRH5" s="103"/>
      <c r="SRI5" s="103"/>
      <c r="SRJ5" s="103"/>
      <c r="SRK5" s="103"/>
      <c r="SRL5" s="103"/>
      <c r="SRM5" s="103"/>
      <c r="SRN5" s="103"/>
      <c r="SRO5" s="103"/>
      <c r="SRP5" s="103"/>
      <c r="SRQ5" s="103"/>
      <c r="SRR5" s="103"/>
      <c r="SRS5" s="103"/>
      <c r="SRT5" s="103"/>
      <c r="SRU5" s="103"/>
      <c r="SRV5" s="103"/>
      <c r="SRW5" s="103"/>
      <c r="SRX5" s="103"/>
      <c r="SRY5" s="103"/>
      <c r="SRZ5" s="103"/>
      <c r="SSA5" s="103"/>
      <c r="SSB5" s="103"/>
      <c r="SSC5" s="103"/>
      <c r="SSD5" s="103"/>
      <c r="SSE5" s="103"/>
      <c r="SSF5" s="103"/>
      <c r="SSG5" s="103"/>
      <c r="SSH5" s="103"/>
      <c r="SSI5" s="103"/>
      <c r="SSJ5" s="103"/>
      <c r="SSK5" s="103"/>
      <c r="SSL5" s="103"/>
      <c r="SSM5" s="103"/>
      <c r="SSN5" s="103"/>
      <c r="SSO5" s="103"/>
      <c r="SSP5" s="103"/>
      <c r="SSQ5" s="103"/>
      <c r="SSR5" s="103"/>
      <c r="SSS5" s="103"/>
      <c r="SST5" s="103"/>
      <c r="SSU5" s="103"/>
      <c r="SSV5" s="103"/>
      <c r="SSW5" s="103"/>
      <c r="SSX5" s="103"/>
      <c r="SSY5" s="103"/>
      <c r="SSZ5" s="103"/>
      <c r="STA5" s="103"/>
      <c r="STB5" s="103"/>
      <c r="STC5" s="103"/>
      <c r="STD5" s="103"/>
      <c r="STE5" s="103"/>
      <c r="STF5" s="103"/>
      <c r="STG5" s="103"/>
      <c r="STH5" s="103"/>
      <c r="STI5" s="103"/>
      <c r="STJ5" s="103"/>
      <c r="STK5" s="103"/>
      <c r="STL5" s="103"/>
      <c r="STM5" s="103"/>
      <c r="STN5" s="103"/>
      <c r="STO5" s="103"/>
      <c r="STP5" s="103"/>
      <c r="STQ5" s="103"/>
      <c r="STR5" s="103"/>
      <c r="STS5" s="103"/>
      <c r="STT5" s="103"/>
      <c r="STU5" s="103"/>
      <c r="STV5" s="103"/>
      <c r="STW5" s="103"/>
      <c r="STX5" s="103"/>
      <c r="STY5" s="103"/>
      <c r="STZ5" s="103"/>
      <c r="SUA5" s="103"/>
      <c r="SUB5" s="103"/>
      <c r="SUC5" s="103"/>
      <c r="SUD5" s="103"/>
      <c r="SUE5" s="103"/>
      <c r="SUF5" s="103"/>
      <c r="SUG5" s="103"/>
      <c r="SUH5" s="103"/>
      <c r="SUI5" s="103"/>
      <c r="SUJ5" s="103"/>
      <c r="SUK5" s="103"/>
      <c r="SUL5" s="103"/>
      <c r="SUM5" s="103"/>
      <c r="SUN5" s="103"/>
      <c r="SUO5" s="103"/>
      <c r="SUP5" s="103"/>
      <c r="SUQ5" s="103"/>
      <c r="SUR5" s="103"/>
      <c r="SUS5" s="103"/>
      <c r="SUT5" s="103"/>
      <c r="SUU5" s="103"/>
      <c r="SUV5" s="103"/>
      <c r="SUW5" s="103"/>
      <c r="SUX5" s="103"/>
      <c r="SUY5" s="103"/>
      <c r="SUZ5" s="103"/>
      <c r="SVA5" s="103"/>
      <c r="SVB5" s="103"/>
      <c r="SVC5" s="103"/>
      <c r="SVD5" s="103"/>
      <c r="SVE5" s="103"/>
      <c r="SVF5" s="103"/>
      <c r="SVG5" s="103"/>
      <c r="SVH5" s="103"/>
      <c r="SVI5" s="103"/>
      <c r="SVJ5" s="103"/>
      <c r="SVK5" s="103"/>
      <c r="SVL5" s="103"/>
      <c r="SVM5" s="103"/>
      <c r="SVN5" s="103"/>
      <c r="SVO5" s="103"/>
      <c r="SVP5" s="103"/>
      <c r="SVQ5" s="103"/>
      <c r="SVR5" s="103"/>
      <c r="SVS5" s="103"/>
      <c r="SVT5" s="103"/>
      <c r="SVU5" s="103"/>
      <c r="SVV5" s="103"/>
      <c r="SVW5" s="103"/>
      <c r="SVX5" s="103"/>
      <c r="SVY5" s="103"/>
      <c r="SVZ5" s="103"/>
      <c r="SWA5" s="103"/>
      <c r="SWB5" s="103"/>
      <c r="SWC5" s="103"/>
      <c r="SWD5" s="103"/>
      <c r="SWE5" s="103"/>
      <c r="SWF5" s="103"/>
      <c r="SWG5" s="103"/>
      <c r="SWH5" s="103"/>
      <c r="SWI5" s="103"/>
      <c r="SWJ5" s="103"/>
      <c r="SWK5" s="103"/>
      <c r="SWL5" s="103"/>
      <c r="SWM5" s="103"/>
      <c r="SWN5" s="103"/>
      <c r="SWO5" s="103"/>
      <c r="SWP5" s="103"/>
      <c r="SWQ5" s="103"/>
      <c r="SWR5" s="103"/>
      <c r="SWS5" s="103"/>
      <c r="SWT5" s="103"/>
      <c r="SWU5" s="103"/>
      <c r="SWV5" s="103"/>
      <c r="SWW5" s="103"/>
      <c r="SWX5" s="103"/>
      <c r="SWY5" s="103"/>
      <c r="SWZ5" s="103"/>
      <c r="SXA5" s="103"/>
      <c r="SXB5" s="103"/>
      <c r="SXC5" s="103"/>
      <c r="SXD5" s="103"/>
      <c r="SXE5" s="103"/>
      <c r="SXF5" s="103"/>
      <c r="SXG5" s="103"/>
      <c r="SXH5" s="103"/>
      <c r="SXI5" s="103"/>
      <c r="SXJ5" s="103"/>
      <c r="SXK5" s="103"/>
      <c r="SXL5" s="103"/>
      <c r="SXM5" s="103"/>
      <c r="SXN5" s="103"/>
      <c r="SXO5" s="103"/>
      <c r="SXP5" s="103"/>
      <c r="SXQ5" s="103"/>
      <c r="SXR5" s="103"/>
      <c r="SXS5" s="103"/>
      <c r="SXT5" s="103"/>
      <c r="SXU5" s="103"/>
      <c r="SXV5" s="103"/>
      <c r="SXW5" s="103"/>
      <c r="SXX5" s="103"/>
      <c r="SXY5" s="103"/>
      <c r="SXZ5" s="103"/>
      <c r="SYA5" s="103"/>
      <c r="SYB5" s="103"/>
      <c r="SYC5" s="103"/>
      <c r="SYD5" s="103"/>
      <c r="SYE5" s="103"/>
      <c r="SYF5" s="103"/>
      <c r="SYG5" s="103"/>
      <c r="SYH5" s="103"/>
      <c r="SYI5" s="103"/>
      <c r="SYJ5" s="103"/>
      <c r="SYK5" s="103"/>
      <c r="SYL5" s="103"/>
      <c r="SYM5" s="103"/>
      <c r="SYN5" s="103"/>
      <c r="SYO5" s="103"/>
      <c r="SYP5" s="103"/>
      <c r="SYQ5" s="103"/>
      <c r="SYR5" s="103"/>
      <c r="SYS5" s="103"/>
      <c r="SYT5" s="103"/>
      <c r="SYU5" s="103"/>
      <c r="SYV5" s="103"/>
      <c r="SYW5" s="103"/>
      <c r="SYX5" s="103"/>
      <c r="SYY5" s="103"/>
      <c r="SYZ5" s="103"/>
      <c r="SZA5" s="103"/>
      <c r="SZB5" s="103"/>
      <c r="SZC5" s="103"/>
      <c r="SZD5" s="103"/>
      <c r="SZE5" s="103"/>
      <c r="SZF5" s="103"/>
      <c r="SZG5" s="103"/>
      <c r="SZH5" s="103"/>
      <c r="SZI5" s="103"/>
      <c r="SZJ5" s="103"/>
      <c r="SZK5" s="103"/>
      <c r="SZL5" s="103"/>
      <c r="SZM5" s="103"/>
      <c r="SZN5" s="103"/>
      <c r="SZO5" s="103"/>
      <c r="SZP5" s="103"/>
      <c r="SZQ5" s="103"/>
      <c r="SZR5" s="103"/>
      <c r="SZS5" s="103"/>
      <c r="SZT5" s="103"/>
      <c r="SZU5" s="103"/>
      <c r="SZV5" s="103"/>
      <c r="SZW5" s="103"/>
      <c r="SZX5" s="103"/>
      <c r="SZY5" s="103"/>
      <c r="SZZ5" s="103"/>
      <c r="TAA5" s="103"/>
      <c r="TAB5" s="103"/>
      <c r="TAC5" s="103"/>
      <c r="TAD5" s="103"/>
      <c r="TAE5" s="103"/>
      <c r="TAF5" s="103"/>
      <c r="TAG5" s="103"/>
      <c r="TAH5" s="103"/>
      <c r="TAI5" s="103"/>
      <c r="TAJ5" s="103"/>
      <c r="TAK5" s="103"/>
      <c r="TAL5" s="103"/>
      <c r="TAM5" s="103"/>
      <c r="TAN5" s="103"/>
      <c r="TAO5" s="103"/>
      <c r="TAP5" s="103"/>
      <c r="TAQ5" s="103"/>
      <c r="TAR5" s="103"/>
      <c r="TAS5" s="103"/>
      <c r="TAT5" s="103"/>
      <c r="TAU5" s="103"/>
      <c r="TAV5" s="103"/>
      <c r="TAW5" s="103"/>
      <c r="TAX5" s="103"/>
      <c r="TAY5" s="103"/>
      <c r="TAZ5" s="103"/>
      <c r="TBA5" s="103"/>
      <c r="TBB5" s="103"/>
      <c r="TBC5" s="103"/>
      <c r="TBD5" s="103"/>
      <c r="TBE5" s="103"/>
      <c r="TBF5" s="103"/>
      <c r="TBG5" s="103"/>
      <c r="TBH5" s="103"/>
      <c r="TBI5" s="103"/>
      <c r="TBJ5" s="103"/>
      <c r="TBK5" s="103"/>
      <c r="TBL5" s="103"/>
      <c r="TBM5" s="103"/>
      <c r="TBN5" s="103"/>
      <c r="TBO5" s="103"/>
      <c r="TBP5" s="103"/>
      <c r="TBQ5" s="103"/>
      <c r="TBR5" s="103"/>
      <c r="TBS5" s="103"/>
      <c r="TBT5" s="103"/>
      <c r="TBU5" s="103"/>
      <c r="TBV5" s="103"/>
      <c r="TBW5" s="103"/>
      <c r="TBX5" s="103"/>
      <c r="TBY5" s="103"/>
      <c r="TBZ5" s="103"/>
      <c r="TCA5" s="103"/>
      <c r="TCB5" s="103"/>
      <c r="TCC5" s="103"/>
      <c r="TCD5" s="103"/>
      <c r="TCE5" s="103"/>
      <c r="TCF5" s="103"/>
      <c r="TCG5" s="103"/>
      <c r="TCH5" s="103"/>
      <c r="TCI5" s="103"/>
      <c r="TCJ5" s="103"/>
      <c r="TCK5" s="103"/>
      <c r="TCL5" s="103"/>
      <c r="TCM5" s="103"/>
      <c r="TCN5" s="103"/>
      <c r="TCO5" s="103"/>
      <c r="TCP5" s="103"/>
      <c r="TCQ5" s="103"/>
      <c r="TCR5" s="103"/>
      <c r="TCS5" s="103"/>
      <c r="TCT5" s="103"/>
      <c r="TCU5" s="103"/>
      <c r="TCV5" s="103"/>
      <c r="TCW5" s="103"/>
      <c r="TCX5" s="103"/>
      <c r="TCY5" s="103"/>
      <c r="TCZ5" s="103"/>
      <c r="TDA5" s="103"/>
      <c r="TDB5" s="103"/>
      <c r="TDC5" s="103"/>
      <c r="TDD5" s="103"/>
      <c r="TDE5" s="103"/>
      <c r="TDF5" s="103"/>
      <c r="TDG5" s="103"/>
      <c r="TDH5" s="103"/>
      <c r="TDI5" s="103"/>
      <c r="TDJ5" s="103"/>
      <c r="TDK5" s="103"/>
      <c r="TDL5" s="103"/>
      <c r="TDM5" s="103"/>
      <c r="TDN5" s="103"/>
      <c r="TDO5" s="103"/>
      <c r="TDP5" s="103"/>
      <c r="TDQ5" s="103"/>
      <c r="TDR5" s="103"/>
      <c r="TDS5" s="103"/>
      <c r="TDT5" s="103"/>
      <c r="TDU5" s="103"/>
      <c r="TDV5" s="103"/>
      <c r="TDW5" s="103"/>
      <c r="TDX5" s="103"/>
      <c r="TDY5" s="103"/>
      <c r="TDZ5" s="103"/>
      <c r="TEA5" s="103"/>
      <c r="TEB5" s="103"/>
      <c r="TEC5" s="103"/>
      <c r="TED5" s="103"/>
      <c r="TEE5" s="103"/>
      <c r="TEF5" s="103"/>
      <c r="TEG5" s="103"/>
      <c r="TEH5" s="103"/>
      <c r="TEI5" s="103"/>
      <c r="TEJ5" s="103"/>
      <c r="TEK5" s="103"/>
      <c r="TEL5" s="103"/>
      <c r="TEM5" s="103"/>
      <c r="TEN5" s="103"/>
      <c r="TEO5" s="103"/>
      <c r="TEP5" s="103"/>
      <c r="TEQ5" s="103"/>
      <c r="TER5" s="103"/>
      <c r="TES5" s="103"/>
      <c r="TET5" s="103"/>
      <c r="TEU5" s="103"/>
      <c r="TEV5" s="103"/>
      <c r="TEW5" s="103"/>
      <c r="TEX5" s="103"/>
      <c r="TEY5" s="103"/>
      <c r="TEZ5" s="103"/>
      <c r="TFA5" s="103"/>
      <c r="TFB5" s="103"/>
      <c r="TFC5" s="103"/>
      <c r="TFD5" s="103"/>
      <c r="TFE5" s="103"/>
      <c r="TFF5" s="103"/>
      <c r="TFG5" s="103"/>
      <c r="TFH5" s="103"/>
      <c r="TFI5" s="103"/>
      <c r="TFJ5" s="103"/>
      <c r="TFK5" s="103"/>
      <c r="TFL5" s="103"/>
      <c r="TFM5" s="103"/>
      <c r="TFN5" s="103"/>
      <c r="TFO5" s="103"/>
      <c r="TFP5" s="103"/>
      <c r="TFQ5" s="103"/>
      <c r="TFR5" s="103"/>
      <c r="TFS5" s="103"/>
      <c r="TFT5" s="103"/>
      <c r="TFU5" s="103"/>
      <c r="TFV5" s="103"/>
      <c r="TFW5" s="103"/>
      <c r="TFX5" s="103"/>
      <c r="TFY5" s="103"/>
      <c r="TFZ5" s="103"/>
      <c r="TGA5" s="103"/>
      <c r="TGB5" s="103"/>
      <c r="TGC5" s="103"/>
      <c r="TGD5" s="103"/>
      <c r="TGE5" s="103"/>
      <c r="TGF5" s="103"/>
      <c r="TGG5" s="103"/>
      <c r="TGH5" s="103"/>
      <c r="TGI5" s="103"/>
      <c r="TGJ5" s="103"/>
      <c r="TGK5" s="103"/>
      <c r="TGL5" s="103"/>
      <c r="TGM5" s="103"/>
      <c r="TGN5" s="103"/>
      <c r="TGO5" s="103"/>
      <c r="TGP5" s="103"/>
      <c r="TGQ5" s="103"/>
      <c r="TGR5" s="103"/>
      <c r="TGS5" s="103"/>
      <c r="TGT5" s="103"/>
      <c r="TGU5" s="103"/>
      <c r="TGV5" s="103"/>
      <c r="TGW5" s="103"/>
      <c r="TGX5" s="103"/>
      <c r="TGY5" s="103"/>
      <c r="TGZ5" s="103"/>
      <c r="THA5" s="103"/>
      <c r="THB5" s="103"/>
      <c r="THC5" s="103"/>
      <c r="THD5" s="103"/>
      <c r="THE5" s="103"/>
      <c r="THF5" s="103"/>
      <c r="THG5" s="103"/>
      <c r="THH5" s="103"/>
      <c r="THI5" s="103"/>
      <c r="THJ5" s="103"/>
      <c r="THK5" s="103"/>
      <c r="THL5" s="103"/>
      <c r="THM5" s="103"/>
      <c r="THN5" s="103"/>
      <c r="THO5" s="103"/>
      <c r="THP5" s="103"/>
      <c r="THQ5" s="103"/>
      <c r="THR5" s="103"/>
      <c r="THS5" s="103"/>
      <c r="THT5" s="103"/>
      <c r="THU5" s="103"/>
      <c r="THV5" s="103"/>
      <c r="THW5" s="103"/>
      <c r="THX5" s="103"/>
      <c r="THY5" s="103"/>
      <c r="THZ5" s="103"/>
      <c r="TIA5" s="103"/>
      <c r="TIB5" s="103"/>
      <c r="TIC5" s="103"/>
      <c r="TID5" s="103"/>
      <c r="TIE5" s="103"/>
      <c r="TIF5" s="103"/>
      <c r="TIG5" s="103"/>
      <c r="TIH5" s="103"/>
      <c r="TII5" s="103"/>
      <c r="TIJ5" s="103"/>
      <c r="TIK5" s="103"/>
      <c r="TIL5" s="103"/>
      <c r="TIM5" s="103"/>
      <c r="TIN5" s="103"/>
      <c r="TIO5" s="103"/>
      <c r="TIP5" s="103"/>
      <c r="TIQ5" s="103"/>
      <c r="TIR5" s="103"/>
      <c r="TIS5" s="103"/>
      <c r="TIT5" s="103"/>
      <c r="TIU5" s="103"/>
      <c r="TIV5" s="103"/>
      <c r="TIW5" s="103"/>
      <c r="TIX5" s="103"/>
      <c r="TIY5" s="103"/>
      <c r="TIZ5" s="103"/>
      <c r="TJA5" s="103"/>
      <c r="TJB5" s="103"/>
      <c r="TJC5" s="103"/>
      <c r="TJD5" s="103"/>
      <c r="TJE5" s="103"/>
      <c r="TJF5" s="103"/>
      <c r="TJG5" s="103"/>
      <c r="TJH5" s="103"/>
      <c r="TJI5" s="103"/>
      <c r="TJJ5" s="103"/>
      <c r="TJK5" s="103"/>
      <c r="TJL5" s="103"/>
      <c r="TJM5" s="103"/>
      <c r="TJN5" s="103"/>
      <c r="TJO5" s="103"/>
      <c r="TJP5" s="103"/>
      <c r="TJQ5" s="103"/>
      <c r="TJR5" s="103"/>
      <c r="TJS5" s="103"/>
      <c r="TJT5" s="103"/>
      <c r="TJU5" s="103"/>
      <c r="TJV5" s="103"/>
      <c r="TJW5" s="103"/>
      <c r="TJX5" s="103"/>
      <c r="TJY5" s="103"/>
      <c r="TJZ5" s="103"/>
      <c r="TKA5" s="103"/>
      <c r="TKB5" s="103"/>
      <c r="TKC5" s="103"/>
      <c r="TKD5" s="103"/>
      <c r="TKE5" s="103"/>
      <c r="TKF5" s="103"/>
      <c r="TKG5" s="103"/>
      <c r="TKH5" s="103"/>
      <c r="TKI5" s="103"/>
      <c r="TKJ5" s="103"/>
      <c r="TKK5" s="103"/>
      <c r="TKL5" s="103"/>
      <c r="TKM5" s="103"/>
      <c r="TKN5" s="103"/>
      <c r="TKO5" s="103"/>
      <c r="TKP5" s="103"/>
      <c r="TKQ5" s="103"/>
      <c r="TKR5" s="103"/>
      <c r="TKS5" s="103"/>
      <c r="TKT5" s="103"/>
      <c r="TKU5" s="103"/>
      <c r="TKV5" s="103"/>
      <c r="TKW5" s="103"/>
      <c r="TKX5" s="103"/>
      <c r="TKY5" s="103"/>
      <c r="TKZ5" s="103"/>
      <c r="TLA5" s="103"/>
      <c r="TLB5" s="103"/>
      <c r="TLC5" s="103"/>
      <c r="TLD5" s="103"/>
      <c r="TLE5" s="103"/>
      <c r="TLF5" s="103"/>
      <c r="TLG5" s="103"/>
      <c r="TLH5" s="103"/>
      <c r="TLI5" s="103"/>
      <c r="TLJ5" s="103"/>
      <c r="TLK5" s="103"/>
      <c r="TLL5" s="103"/>
      <c r="TLM5" s="103"/>
      <c r="TLN5" s="103"/>
      <c r="TLO5" s="103"/>
      <c r="TLP5" s="103"/>
      <c r="TLQ5" s="103"/>
      <c r="TLR5" s="103"/>
      <c r="TLS5" s="103"/>
      <c r="TLT5" s="103"/>
      <c r="TLU5" s="103"/>
      <c r="TLV5" s="103"/>
      <c r="TLW5" s="103"/>
      <c r="TLX5" s="103"/>
      <c r="TLY5" s="103"/>
      <c r="TLZ5" s="103"/>
      <c r="TMA5" s="103"/>
      <c r="TMB5" s="103"/>
      <c r="TMC5" s="103"/>
      <c r="TMD5" s="103"/>
      <c r="TME5" s="103"/>
      <c r="TMF5" s="103"/>
      <c r="TMG5" s="103"/>
      <c r="TMH5" s="103"/>
      <c r="TMI5" s="103"/>
      <c r="TMJ5" s="103"/>
      <c r="TMK5" s="103"/>
      <c r="TML5" s="103"/>
      <c r="TMM5" s="103"/>
      <c r="TMN5" s="103"/>
      <c r="TMO5" s="103"/>
      <c r="TMP5" s="103"/>
      <c r="TMQ5" s="103"/>
      <c r="TMR5" s="103"/>
      <c r="TMS5" s="103"/>
      <c r="TMT5" s="103"/>
      <c r="TMU5" s="103"/>
      <c r="TMV5" s="103"/>
      <c r="TMW5" s="103"/>
      <c r="TMX5" s="103"/>
      <c r="TMY5" s="103"/>
      <c r="TMZ5" s="103"/>
      <c r="TNA5" s="103"/>
      <c r="TNB5" s="103"/>
      <c r="TNC5" s="103"/>
      <c r="TND5" s="103"/>
      <c r="TNE5" s="103"/>
      <c r="TNF5" s="103"/>
      <c r="TNG5" s="103"/>
      <c r="TNH5" s="103"/>
      <c r="TNI5" s="103"/>
      <c r="TNJ5" s="103"/>
      <c r="TNK5" s="103"/>
      <c r="TNL5" s="103"/>
      <c r="TNM5" s="103"/>
      <c r="TNN5" s="103"/>
      <c r="TNO5" s="103"/>
      <c r="TNP5" s="103"/>
      <c r="TNQ5" s="103"/>
      <c r="TNR5" s="103"/>
      <c r="TNS5" s="103"/>
      <c r="TNT5" s="103"/>
      <c r="TNU5" s="103"/>
      <c r="TNV5" s="103"/>
      <c r="TNW5" s="103"/>
      <c r="TNX5" s="103"/>
      <c r="TNY5" s="103"/>
      <c r="TNZ5" s="103"/>
      <c r="TOA5" s="103"/>
      <c r="TOB5" s="103"/>
      <c r="TOC5" s="103"/>
      <c r="TOD5" s="103"/>
      <c r="TOE5" s="103"/>
      <c r="TOF5" s="103"/>
      <c r="TOG5" s="103"/>
      <c r="TOH5" s="103"/>
      <c r="TOI5" s="103"/>
      <c r="TOJ5" s="103"/>
      <c r="TOK5" s="103"/>
      <c r="TOL5" s="103"/>
      <c r="TOM5" s="103"/>
      <c r="TON5" s="103"/>
      <c r="TOO5" s="103"/>
      <c r="TOP5" s="103"/>
      <c r="TOQ5" s="103"/>
      <c r="TOR5" s="103"/>
      <c r="TOS5" s="103"/>
      <c r="TOT5" s="103"/>
      <c r="TOU5" s="103"/>
      <c r="TOV5" s="103"/>
      <c r="TOW5" s="103"/>
      <c r="TOX5" s="103"/>
      <c r="TOY5" s="103"/>
      <c r="TOZ5" s="103"/>
      <c r="TPA5" s="103"/>
      <c r="TPB5" s="103"/>
      <c r="TPC5" s="103"/>
      <c r="TPD5" s="103"/>
      <c r="TPE5" s="103"/>
      <c r="TPF5" s="103"/>
      <c r="TPG5" s="103"/>
      <c r="TPH5" s="103"/>
      <c r="TPI5" s="103"/>
      <c r="TPJ5" s="103"/>
      <c r="TPK5" s="103"/>
      <c r="TPL5" s="103"/>
      <c r="TPM5" s="103"/>
      <c r="TPN5" s="103"/>
      <c r="TPO5" s="103"/>
      <c r="TPP5" s="103"/>
      <c r="TPQ5" s="103"/>
      <c r="TPR5" s="103"/>
      <c r="TPS5" s="103"/>
      <c r="TPT5" s="103"/>
      <c r="TPU5" s="103"/>
      <c r="TPV5" s="103"/>
      <c r="TPW5" s="103"/>
      <c r="TPX5" s="103"/>
      <c r="TPY5" s="103"/>
      <c r="TPZ5" s="103"/>
      <c r="TQA5" s="103"/>
      <c r="TQB5" s="103"/>
      <c r="TQC5" s="103"/>
      <c r="TQD5" s="103"/>
      <c r="TQE5" s="103"/>
      <c r="TQF5" s="103"/>
      <c r="TQG5" s="103"/>
      <c r="TQH5" s="103"/>
      <c r="TQI5" s="103"/>
      <c r="TQJ5" s="103"/>
      <c r="TQK5" s="103"/>
      <c r="TQL5" s="103"/>
      <c r="TQM5" s="103"/>
      <c r="TQN5" s="103"/>
      <c r="TQO5" s="103"/>
      <c r="TQP5" s="103"/>
      <c r="TQQ5" s="103"/>
      <c r="TQR5" s="103"/>
      <c r="TQS5" s="103"/>
      <c r="TQT5" s="103"/>
      <c r="TQU5" s="103"/>
      <c r="TQV5" s="103"/>
      <c r="TQW5" s="103"/>
      <c r="TQX5" s="103"/>
      <c r="TQY5" s="103"/>
      <c r="TQZ5" s="103"/>
      <c r="TRA5" s="103"/>
      <c r="TRB5" s="103"/>
      <c r="TRC5" s="103"/>
      <c r="TRD5" s="103"/>
      <c r="TRE5" s="103"/>
      <c r="TRF5" s="103"/>
      <c r="TRG5" s="103"/>
      <c r="TRH5" s="103"/>
      <c r="TRI5" s="103"/>
      <c r="TRJ5" s="103"/>
      <c r="TRK5" s="103"/>
      <c r="TRL5" s="103"/>
      <c r="TRM5" s="103"/>
      <c r="TRN5" s="103"/>
      <c r="TRO5" s="103"/>
      <c r="TRP5" s="103"/>
      <c r="TRQ5" s="103"/>
      <c r="TRR5" s="103"/>
      <c r="TRS5" s="103"/>
      <c r="TRT5" s="103"/>
      <c r="TRU5" s="103"/>
      <c r="TRV5" s="103"/>
      <c r="TRW5" s="103"/>
      <c r="TRX5" s="103"/>
      <c r="TRY5" s="103"/>
      <c r="TRZ5" s="103"/>
      <c r="TSA5" s="103"/>
      <c r="TSB5" s="103"/>
      <c r="TSC5" s="103"/>
      <c r="TSD5" s="103"/>
      <c r="TSE5" s="103"/>
      <c r="TSF5" s="103"/>
      <c r="TSG5" s="103"/>
      <c r="TSH5" s="103"/>
      <c r="TSI5" s="103"/>
      <c r="TSJ5" s="103"/>
      <c r="TSK5" s="103"/>
      <c r="TSL5" s="103"/>
      <c r="TSM5" s="103"/>
      <c r="TSN5" s="103"/>
      <c r="TSO5" s="103"/>
      <c r="TSP5" s="103"/>
      <c r="TSQ5" s="103"/>
      <c r="TSR5" s="103"/>
      <c r="TSS5" s="103"/>
      <c r="TST5" s="103"/>
      <c r="TSU5" s="103"/>
      <c r="TSV5" s="103"/>
      <c r="TSW5" s="103"/>
      <c r="TSX5" s="103"/>
      <c r="TSY5" s="103"/>
      <c r="TSZ5" s="103"/>
      <c r="TTA5" s="103"/>
      <c r="TTB5" s="103"/>
      <c r="TTC5" s="103"/>
      <c r="TTD5" s="103"/>
      <c r="TTE5" s="103"/>
      <c r="TTF5" s="103"/>
      <c r="TTG5" s="103"/>
      <c r="TTH5" s="103"/>
      <c r="TTI5" s="103"/>
      <c r="TTJ5" s="103"/>
      <c r="TTK5" s="103"/>
      <c r="TTL5" s="103"/>
      <c r="TTM5" s="103"/>
      <c r="TTN5" s="103"/>
      <c r="TTO5" s="103"/>
      <c r="TTP5" s="103"/>
      <c r="TTQ5" s="103"/>
      <c r="TTR5" s="103"/>
      <c r="TTS5" s="103"/>
      <c r="TTT5" s="103"/>
      <c r="TTU5" s="103"/>
      <c r="TTV5" s="103"/>
      <c r="TTW5" s="103"/>
      <c r="TTX5" s="103"/>
      <c r="TTY5" s="103"/>
      <c r="TTZ5" s="103"/>
      <c r="TUA5" s="103"/>
      <c r="TUB5" s="103"/>
      <c r="TUC5" s="103"/>
      <c r="TUD5" s="103"/>
      <c r="TUE5" s="103"/>
      <c r="TUF5" s="103"/>
      <c r="TUG5" s="103"/>
      <c r="TUH5" s="103"/>
      <c r="TUI5" s="103"/>
      <c r="TUJ5" s="103"/>
      <c r="TUK5" s="103"/>
      <c r="TUL5" s="103"/>
      <c r="TUM5" s="103"/>
      <c r="TUN5" s="103"/>
      <c r="TUO5" s="103"/>
      <c r="TUP5" s="103"/>
      <c r="TUQ5" s="103"/>
      <c r="TUR5" s="103"/>
      <c r="TUS5" s="103"/>
      <c r="TUT5" s="103"/>
      <c r="TUU5" s="103"/>
      <c r="TUV5" s="103"/>
      <c r="TUW5" s="103"/>
      <c r="TUX5" s="103"/>
      <c r="TUY5" s="103"/>
      <c r="TUZ5" s="103"/>
      <c r="TVA5" s="103"/>
      <c r="TVB5" s="103"/>
      <c r="TVC5" s="103"/>
      <c r="TVD5" s="103"/>
      <c r="TVE5" s="103"/>
      <c r="TVF5" s="103"/>
      <c r="TVG5" s="103"/>
      <c r="TVH5" s="103"/>
      <c r="TVI5" s="103"/>
      <c r="TVJ5" s="103"/>
      <c r="TVK5" s="103"/>
      <c r="TVL5" s="103"/>
      <c r="TVM5" s="103"/>
      <c r="TVN5" s="103"/>
      <c r="TVO5" s="103"/>
      <c r="TVP5" s="103"/>
      <c r="TVQ5" s="103"/>
      <c r="TVR5" s="103"/>
      <c r="TVS5" s="103"/>
      <c r="TVT5" s="103"/>
      <c r="TVU5" s="103"/>
      <c r="TVV5" s="103"/>
      <c r="TVW5" s="103"/>
      <c r="TVX5" s="103"/>
      <c r="TVY5" s="103"/>
      <c r="TVZ5" s="103"/>
      <c r="TWA5" s="103"/>
      <c r="TWB5" s="103"/>
      <c r="TWC5" s="103"/>
      <c r="TWD5" s="103"/>
      <c r="TWE5" s="103"/>
      <c r="TWF5" s="103"/>
      <c r="TWG5" s="103"/>
      <c r="TWH5" s="103"/>
      <c r="TWI5" s="103"/>
      <c r="TWJ5" s="103"/>
      <c r="TWK5" s="103"/>
      <c r="TWL5" s="103"/>
      <c r="TWM5" s="103"/>
      <c r="TWN5" s="103"/>
      <c r="TWO5" s="103"/>
      <c r="TWP5" s="103"/>
      <c r="TWQ5" s="103"/>
      <c r="TWR5" s="103"/>
      <c r="TWS5" s="103"/>
      <c r="TWT5" s="103"/>
      <c r="TWU5" s="103"/>
      <c r="TWV5" s="103"/>
      <c r="TWW5" s="103"/>
      <c r="TWX5" s="103"/>
      <c r="TWY5" s="103"/>
      <c r="TWZ5" s="103"/>
      <c r="TXA5" s="103"/>
      <c r="TXB5" s="103"/>
      <c r="TXC5" s="103"/>
      <c r="TXD5" s="103"/>
      <c r="TXE5" s="103"/>
      <c r="TXF5" s="103"/>
      <c r="TXG5" s="103"/>
      <c r="TXH5" s="103"/>
      <c r="TXI5" s="103"/>
      <c r="TXJ5" s="103"/>
      <c r="TXK5" s="103"/>
      <c r="TXL5" s="103"/>
      <c r="TXM5" s="103"/>
      <c r="TXN5" s="103"/>
      <c r="TXO5" s="103"/>
      <c r="TXP5" s="103"/>
      <c r="TXQ5" s="103"/>
      <c r="TXR5" s="103"/>
      <c r="TXS5" s="103"/>
      <c r="TXT5" s="103"/>
      <c r="TXU5" s="103"/>
      <c r="TXV5" s="103"/>
      <c r="TXW5" s="103"/>
      <c r="TXX5" s="103"/>
      <c r="TXY5" s="103"/>
      <c r="TXZ5" s="103"/>
      <c r="TYA5" s="103"/>
      <c r="TYB5" s="103"/>
      <c r="TYC5" s="103"/>
      <c r="TYD5" s="103"/>
      <c r="TYE5" s="103"/>
      <c r="TYF5" s="103"/>
      <c r="TYG5" s="103"/>
      <c r="TYH5" s="103"/>
      <c r="TYI5" s="103"/>
      <c r="TYJ5" s="103"/>
      <c r="TYK5" s="103"/>
      <c r="TYL5" s="103"/>
      <c r="TYM5" s="103"/>
      <c r="TYN5" s="103"/>
      <c r="TYO5" s="103"/>
      <c r="TYP5" s="103"/>
      <c r="TYQ5" s="103"/>
      <c r="TYR5" s="103"/>
      <c r="TYS5" s="103"/>
      <c r="TYT5" s="103"/>
      <c r="TYU5" s="103"/>
      <c r="TYV5" s="103"/>
      <c r="TYW5" s="103"/>
      <c r="TYX5" s="103"/>
      <c r="TYY5" s="103"/>
      <c r="TYZ5" s="103"/>
      <c r="TZA5" s="103"/>
      <c r="TZB5" s="103"/>
      <c r="TZC5" s="103"/>
      <c r="TZD5" s="103"/>
      <c r="TZE5" s="103"/>
      <c r="TZF5" s="103"/>
      <c r="TZG5" s="103"/>
      <c r="TZH5" s="103"/>
      <c r="TZI5" s="103"/>
      <c r="TZJ5" s="103"/>
      <c r="TZK5" s="103"/>
      <c r="TZL5" s="103"/>
      <c r="TZM5" s="103"/>
      <c r="TZN5" s="103"/>
      <c r="TZO5" s="103"/>
      <c r="TZP5" s="103"/>
      <c r="TZQ5" s="103"/>
      <c r="TZR5" s="103"/>
      <c r="TZS5" s="103"/>
      <c r="TZT5" s="103"/>
      <c r="TZU5" s="103"/>
      <c r="TZV5" s="103"/>
      <c r="TZW5" s="103"/>
      <c r="TZX5" s="103"/>
      <c r="TZY5" s="103"/>
      <c r="TZZ5" s="103"/>
      <c r="UAA5" s="103"/>
      <c r="UAB5" s="103"/>
      <c r="UAC5" s="103"/>
      <c r="UAD5" s="103"/>
      <c r="UAE5" s="103"/>
      <c r="UAF5" s="103"/>
      <c r="UAG5" s="103"/>
      <c r="UAH5" s="103"/>
      <c r="UAI5" s="103"/>
      <c r="UAJ5" s="103"/>
      <c r="UAK5" s="103"/>
      <c r="UAL5" s="103"/>
      <c r="UAM5" s="103"/>
      <c r="UAN5" s="103"/>
      <c r="UAO5" s="103"/>
      <c r="UAP5" s="103"/>
      <c r="UAQ5" s="103"/>
      <c r="UAR5" s="103"/>
      <c r="UAS5" s="103"/>
      <c r="UAT5" s="103"/>
      <c r="UAU5" s="103"/>
      <c r="UAV5" s="103"/>
      <c r="UAW5" s="103"/>
      <c r="UAX5" s="103"/>
      <c r="UAY5" s="103"/>
      <c r="UAZ5" s="103"/>
      <c r="UBA5" s="103"/>
      <c r="UBB5" s="103"/>
      <c r="UBC5" s="103"/>
      <c r="UBD5" s="103"/>
      <c r="UBE5" s="103"/>
      <c r="UBF5" s="103"/>
      <c r="UBG5" s="103"/>
      <c r="UBH5" s="103"/>
      <c r="UBI5" s="103"/>
      <c r="UBJ5" s="103"/>
      <c r="UBK5" s="103"/>
      <c r="UBL5" s="103"/>
      <c r="UBM5" s="103"/>
      <c r="UBN5" s="103"/>
      <c r="UBO5" s="103"/>
      <c r="UBP5" s="103"/>
      <c r="UBQ5" s="103"/>
      <c r="UBR5" s="103"/>
      <c r="UBS5" s="103"/>
      <c r="UBT5" s="103"/>
      <c r="UBU5" s="103"/>
      <c r="UBV5" s="103"/>
      <c r="UBW5" s="103"/>
      <c r="UBX5" s="103"/>
      <c r="UBY5" s="103"/>
      <c r="UBZ5" s="103"/>
      <c r="UCA5" s="103"/>
      <c r="UCB5" s="103"/>
      <c r="UCC5" s="103"/>
      <c r="UCD5" s="103"/>
      <c r="UCE5" s="103"/>
      <c r="UCF5" s="103"/>
      <c r="UCG5" s="103"/>
      <c r="UCH5" s="103"/>
      <c r="UCI5" s="103"/>
      <c r="UCJ5" s="103"/>
      <c r="UCK5" s="103"/>
      <c r="UCL5" s="103"/>
      <c r="UCM5" s="103"/>
      <c r="UCN5" s="103"/>
      <c r="UCO5" s="103"/>
      <c r="UCP5" s="103"/>
      <c r="UCQ5" s="103"/>
      <c r="UCR5" s="103"/>
      <c r="UCS5" s="103"/>
      <c r="UCT5" s="103"/>
      <c r="UCU5" s="103"/>
      <c r="UCV5" s="103"/>
      <c r="UCW5" s="103"/>
      <c r="UCX5" s="103"/>
      <c r="UCY5" s="103"/>
      <c r="UCZ5" s="103"/>
      <c r="UDA5" s="103"/>
      <c r="UDB5" s="103"/>
      <c r="UDC5" s="103"/>
      <c r="UDD5" s="103"/>
      <c r="UDE5" s="103"/>
      <c r="UDF5" s="103"/>
      <c r="UDG5" s="103"/>
      <c r="UDH5" s="103"/>
      <c r="UDI5" s="103"/>
      <c r="UDJ5" s="103"/>
      <c r="UDK5" s="103"/>
      <c r="UDL5" s="103"/>
      <c r="UDM5" s="103"/>
      <c r="UDN5" s="103"/>
      <c r="UDO5" s="103"/>
      <c r="UDP5" s="103"/>
      <c r="UDQ5" s="103"/>
      <c r="UDR5" s="103"/>
      <c r="UDS5" s="103"/>
      <c r="UDT5" s="103"/>
      <c r="UDU5" s="103"/>
      <c r="UDV5" s="103"/>
      <c r="UDW5" s="103"/>
      <c r="UDX5" s="103"/>
      <c r="UDY5" s="103"/>
      <c r="UDZ5" s="103"/>
      <c r="UEA5" s="103"/>
      <c r="UEB5" s="103"/>
      <c r="UEC5" s="103"/>
      <c r="UED5" s="103"/>
      <c r="UEE5" s="103"/>
      <c r="UEF5" s="103"/>
      <c r="UEG5" s="103"/>
      <c r="UEH5" s="103"/>
      <c r="UEI5" s="103"/>
      <c r="UEJ5" s="103"/>
      <c r="UEK5" s="103"/>
      <c r="UEL5" s="103"/>
      <c r="UEM5" s="103"/>
      <c r="UEN5" s="103"/>
      <c r="UEO5" s="103"/>
      <c r="UEP5" s="103"/>
      <c r="UEQ5" s="103"/>
      <c r="UER5" s="103"/>
      <c r="UES5" s="103"/>
      <c r="UET5" s="103"/>
      <c r="UEU5" s="103"/>
      <c r="UEV5" s="103"/>
      <c r="UEW5" s="103"/>
      <c r="UEX5" s="103"/>
      <c r="UEY5" s="103"/>
      <c r="UEZ5" s="103"/>
      <c r="UFA5" s="103"/>
      <c r="UFB5" s="103"/>
      <c r="UFC5" s="103"/>
      <c r="UFD5" s="103"/>
      <c r="UFE5" s="103"/>
      <c r="UFF5" s="103"/>
      <c r="UFG5" s="103"/>
      <c r="UFH5" s="103"/>
      <c r="UFI5" s="103"/>
      <c r="UFJ5" s="103"/>
      <c r="UFK5" s="103"/>
      <c r="UFL5" s="103"/>
      <c r="UFM5" s="103"/>
      <c r="UFN5" s="103"/>
      <c r="UFO5" s="103"/>
      <c r="UFP5" s="103"/>
      <c r="UFQ5" s="103"/>
      <c r="UFR5" s="103"/>
      <c r="UFS5" s="103"/>
      <c r="UFT5" s="103"/>
      <c r="UFU5" s="103"/>
      <c r="UFV5" s="103"/>
      <c r="UFW5" s="103"/>
      <c r="UFX5" s="103"/>
      <c r="UFY5" s="103"/>
      <c r="UFZ5" s="103"/>
      <c r="UGA5" s="103"/>
      <c r="UGB5" s="103"/>
      <c r="UGC5" s="103"/>
      <c r="UGD5" s="103"/>
      <c r="UGE5" s="103"/>
      <c r="UGF5" s="103"/>
      <c r="UGG5" s="103"/>
      <c r="UGH5" s="103"/>
      <c r="UGI5" s="103"/>
      <c r="UGJ5" s="103"/>
      <c r="UGK5" s="103"/>
      <c r="UGL5" s="103"/>
      <c r="UGM5" s="103"/>
      <c r="UGN5" s="103"/>
      <c r="UGO5" s="103"/>
      <c r="UGP5" s="103"/>
      <c r="UGQ5" s="103"/>
      <c r="UGR5" s="103"/>
      <c r="UGS5" s="103"/>
      <c r="UGT5" s="103"/>
      <c r="UGU5" s="103"/>
      <c r="UGV5" s="103"/>
      <c r="UGW5" s="103"/>
      <c r="UGX5" s="103"/>
      <c r="UGY5" s="103"/>
      <c r="UGZ5" s="103"/>
      <c r="UHA5" s="103"/>
      <c r="UHB5" s="103"/>
      <c r="UHC5" s="103"/>
      <c r="UHD5" s="103"/>
      <c r="UHE5" s="103"/>
      <c r="UHF5" s="103"/>
      <c r="UHG5" s="103"/>
      <c r="UHH5" s="103"/>
      <c r="UHI5" s="103"/>
      <c r="UHJ5" s="103"/>
      <c r="UHK5" s="103"/>
      <c r="UHL5" s="103"/>
      <c r="UHM5" s="103"/>
      <c r="UHN5" s="103"/>
      <c r="UHO5" s="103"/>
      <c r="UHP5" s="103"/>
      <c r="UHQ5" s="103"/>
      <c r="UHR5" s="103"/>
      <c r="UHS5" s="103"/>
      <c r="UHT5" s="103"/>
      <c r="UHU5" s="103"/>
      <c r="UHV5" s="103"/>
      <c r="UHW5" s="103"/>
      <c r="UHX5" s="103"/>
      <c r="UHY5" s="103"/>
      <c r="UHZ5" s="103"/>
      <c r="UIA5" s="103"/>
      <c r="UIB5" s="103"/>
      <c r="UIC5" s="103"/>
      <c r="UID5" s="103"/>
      <c r="UIE5" s="103"/>
      <c r="UIF5" s="103"/>
      <c r="UIG5" s="103"/>
      <c r="UIH5" s="103"/>
      <c r="UII5" s="103"/>
      <c r="UIJ5" s="103"/>
      <c r="UIK5" s="103"/>
      <c r="UIL5" s="103"/>
      <c r="UIM5" s="103"/>
      <c r="UIN5" s="103"/>
      <c r="UIO5" s="103"/>
      <c r="UIP5" s="103"/>
      <c r="UIQ5" s="103"/>
      <c r="UIR5" s="103"/>
      <c r="UIS5" s="103"/>
      <c r="UIT5" s="103"/>
      <c r="UIU5" s="103"/>
      <c r="UIV5" s="103"/>
      <c r="UIW5" s="103"/>
      <c r="UIX5" s="103"/>
      <c r="UIY5" s="103"/>
      <c r="UIZ5" s="103"/>
      <c r="UJA5" s="103"/>
      <c r="UJB5" s="103"/>
      <c r="UJC5" s="103"/>
      <c r="UJD5" s="103"/>
      <c r="UJE5" s="103"/>
      <c r="UJF5" s="103"/>
      <c r="UJG5" s="103"/>
      <c r="UJH5" s="103"/>
      <c r="UJI5" s="103"/>
      <c r="UJJ5" s="103"/>
      <c r="UJK5" s="103"/>
      <c r="UJL5" s="103"/>
      <c r="UJM5" s="103"/>
      <c r="UJN5" s="103"/>
      <c r="UJO5" s="103"/>
      <c r="UJP5" s="103"/>
      <c r="UJQ5" s="103"/>
      <c r="UJR5" s="103"/>
      <c r="UJS5" s="103"/>
      <c r="UJT5" s="103"/>
      <c r="UJU5" s="103"/>
      <c r="UJV5" s="103"/>
      <c r="UJW5" s="103"/>
      <c r="UJX5" s="103"/>
      <c r="UJY5" s="103"/>
      <c r="UJZ5" s="103"/>
      <c r="UKA5" s="103"/>
      <c r="UKB5" s="103"/>
      <c r="UKC5" s="103"/>
      <c r="UKD5" s="103"/>
      <c r="UKE5" s="103"/>
      <c r="UKF5" s="103"/>
      <c r="UKG5" s="103"/>
      <c r="UKH5" s="103"/>
      <c r="UKI5" s="103"/>
      <c r="UKJ5" s="103"/>
      <c r="UKK5" s="103"/>
      <c r="UKL5" s="103"/>
      <c r="UKM5" s="103"/>
      <c r="UKN5" s="103"/>
      <c r="UKO5" s="103"/>
      <c r="UKP5" s="103"/>
      <c r="UKQ5" s="103"/>
      <c r="UKR5" s="103"/>
      <c r="UKS5" s="103"/>
      <c r="UKT5" s="103"/>
      <c r="UKU5" s="103"/>
      <c r="UKV5" s="103"/>
      <c r="UKW5" s="103"/>
      <c r="UKX5" s="103"/>
      <c r="UKY5" s="103"/>
      <c r="UKZ5" s="103"/>
      <c r="ULA5" s="103"/>
      <c r="ULB5" s="103"/>
      <c r="ULC5" s="103"/>
      <c r="ULD5" s="103"/>
      <c r="ULE5" s="103"/>
      <c r="ULF5" s="103"/>
      <c r="ULG5" s="103"/>
      <c r="ULH5" s="103"/>
      <c r="ULI5" s="103"/>
      <c r="ULJ5" s="103"/>
      <c r="ULK5" s="103"/>
      <c r="ULL5" s="103"/>
      <c r="ULM5" s="103"/>
      <c r="ULN5" s="103"/>
      <c r="ULO5" s="103"/>
      <c r="ULP5" s="103"/>
      <c r="ULQ5" s="103"/>
      <c r="ULR5" s="103"/>
      <c r="ULS5" s="103"/>
      <c r="ULT5" s="103"/>
      <c r="ULU5" s="103"/>
      <c r="ULV5" s="103"/>
      <c r="ULW5" s="103"/>
      <c r="ULX5" s="103"/>
      <c r="ULY5" s="103"/>
      <c r="ULZ5" s="103"/>
      <c r="UMA5" s="103"/>
      <c r="UMB5" s="103"/>
      <c r="UMC5" s="103"/>
      <c r="UMD5" s="103"/>
      <c r="UME5" s="103"/>
      <c r="UMF5" s="103"/>
      <c r="UMG5" s="103"/>
      <c r="UMH5" s="103"/>
      <c r="UMI5" s="103"/>
      <c r="UMJ5" s="103"/>
      <c r="UMK5" s="103"/>
      <c r="UML5" s="103"/>
      <c r="UMM5" s="103"/>
      <c r="UMN5" s="103"/>
      <c r="UMO5" s="103"/>
      <c r="UMP5" s="103"/>
      <c r="UMQ5" s="103"/>
      <c r="UMR5" s="103"/>
      <c r="UMS5" s="103"/>
      <c r="UMT5" s="103"/>
      <c r="UMU5" s="103"/>
      <c r="UMV5" s="103"/>
      <c r="UMW5" s="103"/>
      <c r="UMX5" s="103"/>
      <c r="UMY5" s="103"/>
      <c r="UMZ5" s="103"/>
      <c r="UNA5" s="103"/>
      <c r="UNB5" s="103"/>
      <c r="UNC5" s="103"/>
      <c r="UND5" s="103"/>
      <c r="UNE5" s="103"/>
      <c r="UNF5" s="103"/>
      <c r="UNG5" s="103"/>
      <c r="UNH5" s="103"/>
      <c r="UNI5" s="103"/>
      <c r="UNJ5" s="103"/>
      <c r="UNK5" s="103"/>
      <c r="UNL5" s="103"/>
      <c r="UNM5" s="103"/>
      <c r="UNN5" s="103"/>
      <c r="UNO5" s="103"/>
      <c r="UNP5" s="103"/>
      <c r="UNQ5" s="103"/>
      <c r="UNR5" s="103"/>
      <c r="UNS5" s="103"/>
      <c r="UNT5" s="103"/>
      <c r="UNU5" s="103"/>
      <c r="UNV5" s="103"/>
      <c r="UNW5" s="103"/>
      <c r="UNX5" s="103"/>
      <c r="UNY5" s="103"/>
      <c r="UNZ5" s="103"/>
      <c r="UOA5" s="103"/>
      <c r="UOB5" s="103"/>
      <c r="UOC5" s="103"/>
      <c r="UOD5" s="103"/>
      <c r="UOE5" s="103"/>
      <c r="UOF5" s="103"/>
      <c r="UOG5" s="103"/>
      <c r="UOH5" s="103"/>
      <c r="UOI5" s="103"/>
      <c r="UOJ5" s="103"/>
      <c r="UOK5" s="103"/>
      <c r="UOL5" s="103"/>
      <c r="UOM5" s="103"/>
      <c r="UON5" s="103"/>
      <c r="UOO5" s="103"/>
      <c r="UOP5" s="103"/>
      <c r="UOQ5" s="103"/>
      <c r="UOR5" s="103"/>
      <c r="UOS5" s="103"/>
      <c r="UOT5" s="103"/>
      <c r="UOU5" s="103"/>
      <c r="UOV5" s="103"/>
      <c r="UOW5" s="103"/>
      <c r="UOX5" s="103"/>
      <c r="UOY5" s="103"/>
      <c r="UOZ5" s="103"/>
      <c r="UPA5" s="103"/>
      <c r="UPB5" s="103"/>
      <c r="UPC5" s="103"/>
      <c r="UPD5" s="103"/>
      <c r="UPE5" s="103"/>
      <c r="UPF5" s="103"/>
      <c r="UPG5" s="103"/>
      <c r="UPH5" s="103"/>
      <c r="UPI5" s="103"/>
      <c r="UPJ5" s="103"/>
      <c r="UPK5" s="103"/>
      <c r="UPL5" s="103"/>
      <c r="UPM5" s="103"/>
      <c r="UPN5" s="103"/>
      <c r="UPO5" s="103"/>
      <c r="UPP5" s="103"/>
      <c r="UPQ5" s="103"/>
      <c r="UPR5" s="103"/>
      <c r="UPS5" s="103"/>
      <c r="UPT5" s="103"/>
      <c r="UPU5" s="103"/>
      <c r="UPV5" s="103"/>
      <c r="UPW5" s="103"/>
      <c r="UPX5" s="103"/>
      <c r="UPY5" s="103"/>
      <c r="UPZ5" s="103"/>
      <c r="UQA5" s="103"/>
      <c r="UQB5" s="103"/>
      <c r="UQC5" s="103"/>
      <c r="UQD5" s="103"/>
      <c r="UQE5" s="103"/>
      <c r="UQF5" s="103"/>
      <c r="UQG5" s="103"/>
      <c r="UQH5" s="103"/>
      <c r="UQI5" s="103"/>
      <c r="UQJ5" s="103"/>
      <c r="UQK5" s="103"/>
      <c r="UQL5" s="103"/>
      <c r="UQM5" s="103"/>
      <c r="UQN5" s="103"/>
      <c r="UQO5" s="103"/>
      <c r="UQP5" s="103"/>
      <c r="UQQ5" s="103"/>
      <c r="UQR5" s="103"/>
      <c r="UQS5" s="103"/>
      <c r="UQT5" s="103"/>
      <c r="UQU5" s="103"/>
      <c r="UQV5" s="103"/>
      <c r="UQW5" s="103"/>
      <c r="UQX5" s="103"/>
      <c r="UQY5" s="103"/>
      <c r="UQZ5" s="103"/>
      <c r="URA5" s="103"/>
      <c r="URB5" s="103"/>
      <c r="URC5" s="103"/>
      <c r="URD5" s="103"/>
      <c r="URE5" s="103"/>
      <c r="URF5" s="103"/>
      <c r="URG5" s="103"/>
      <c r="URH5" s="103"/>
      <c r="URI5" s="103"/>
      <c r="URJ5" s="103"/>
      <c r="URK5" s="103"/>
      <c r="URL5" s="103"/>
      <c r="URM5" s="103"/>
      <c r="URN5" s="103"/>
      <c r="URO5" s="103"/>
      <c r="URP5" s="103"/>
      <c r="URQ5" s="103"/>
      <c r="URR5" s="103"/>
      <c r="URS5" s="103"/>
      <c r="URT5" s="103"/>
      <c r="URU5" s="103"/>
      <c r="URV5" s="103"/>
      <c r="URW5" s="103"/>
      <c r="URX5" s="103"/>
      <c r="URY5" s="103"/>
      <c r="URZ5" s="103"/>
      <c r="USA5" s="103"/>
      <c r="USB5" s="103"/>
      <c r="USC5" s="103"/>
      <c r="USD5" s="103"/>
      <c r="USE5" s="103"/>
      <c r="USF5" s="103"/>
      <c r="USG5" s="103"/>
      <c r="USH5" s="103"/>
      <c r="USI5" s="103"/>
      <c r="USJ5" s="103"/>
      <c r="USK5" s="103"/>
      <c r="USL5" s="103"/>
      <c r="USM5" s="103"/>
      <c r="USN5" s="103"/>
      <c r="USO5" s="103"/>
      <c r="USP5" s="103"/>
      <c r="USQ5" s="103"/>
      <c r="USR5" s="103"/>
      <c r="USS5" s="103"/>
      <c r="UST5" s="103"/>
      <c r="USU5" s="103"/>
      <c r="USV5" s="103"/>
      <c r="USW5" s="103"/>
      <c r="USX5" s="103"/>
      <c r="USY5" s="103"/>
      <c r="USZ5" s="103"/>
      <c r="UTA5" s="103"/>
      <c r="UTB5" s="103"/>
      <c r="UTC5" s="103"/>
      <c r="UTD5" s="103"/>
      <c r="UTE5" s="103"/>
      <c r="UTF5" s="103"/>
      <c r="UTG5" s="103"/>
      <c r="UTH5" s="103"/>
      <c r="UTI5" s="103"/>
      <c r="UTJ5" s="103"/>
      <c r="UTK5" s="103"/>
      <c r="UTL5" s="103"/>
      <c r="UTM5" s="103"/>
      <c r="UTN5" s="103"/>
      <c r="UTO5" s="103"/>
      <c r="UTP5" s="103"/>
      <c r="UTQ5" s="103"/>
      <c r="UTR5" s="103"/>
      <c r="UTS5" s="103"/>
      <c r="UTT5" s="103"/>
      <c r="UTU5" s="103"/>
      <c r="UTV5" s="103"/>
      <c r="UTW5" s="103"/>
      <c r="UTX5" s="103"/>
      <c r="UTY5" s="103"/>
      <c r="UTZ5" s="103"/>
      <c r="UUA5" s="103"/>
      <c r="UUB5" s="103"/>
      <c r="UUC5" s="103"/>
      <c r="UUD5" s="103"/>
      <c r="UUE5" s="103"/>
      <c r="UUF5" s="103"/>
      <c r="UUG5" s="103"/>
      <c r="UUH5" s="103"/>
      <c r="UUI5" s="103"/>
      <c r="UUJ5" s="103"/>
      <c r="UUK5" s="103"/>
      <c r="UUL5" s="103"/>
      <c r="UUM5" s="103"/>
      <c r="UUN5" s="103"/>
      <c r="UUO5" s="103"/>
      <c r="UUP5" s="103"/>
      <c r="UUQ5" s="103"/>
      <c r="UUR5" s="103"/>
      <c r="UUS5" s="103"/>
      <c r="UUT5" s="103"/>
      <c r="UUU5" s="103"/>
      <c r="UUV5" s="103"/>
      <c r="UUW5" s="103"/>
      <c r="UUX5" s="103"/>
      <c r="UUY5" s="103"/>
      <c r="UUZ5" s="103"/>
      <c r="UVA5" s="103"/>
      <c r="UVB5" s="103"/>
      <c r="UVC5" s="103"/>
      <c r="UVD5" s="103"/>
      <c r="UVE5" s="103"/>
      <c r="UVF5" s="103"/>
      <c r="UVG5" s="103"/>
      <c r="UVH5" s="103"/>
      <c r="UVI5" s="103"/>
      <c r="UVJ5" s="103"/>
      <c r="UVK5" s="103"/>
      <c r="UVL5" s="103"/>
      <c r="UVM5" s="103"/>
      <c r="UVN5" s="103"/>
      <c r="UVO5" s="103"/>
      <c r="UVP5" s="103"/>
      <c r="UVQ5" s="103"/>
      <c r="UVR5" s="103"/>
      <c r="UVS5" s="103"/>
      <c r="UVT5" s="103"/>
      <c r="UVU5" s="103"/>
      <c r="UVV5" s="103"/>
      <c r="UVW5" s="103"/>
      <c r="UVX5" s="103"/>
      <c r="UVY5" s="103"/>
      <c r="UVZ5" s="103"/>
      <c r="UWA5" s="103"/>
      <c r="UWB5" s="103"/>
      <c r="UWC5" s="103"/>
      <c r="UWD5" s="103"/>
      <c r="UWE5" s="103"/>
      <c r="UWF5" s="103"/>
      <c r="UWG5" s="103"/>
      <c r="UWH5" s="103"/>
      <c r="UWI5" s="103"/>
      <c r="UWJ5" s="103"/>
      <c r="UWK5" s="103"/>
      <c r="UWL5" s="103"/>
      <c r="UWM5" s="103"/>
      <c r="UWN5" s="103"/>
      <c r="UWO5" s="103"/>
      <c r="UWP5" s="103"/>
      <c r="UWQ5" s="103"/>
      <c r="UWR5" s="103"/>
      <c r="UWS5" s="103"/>
      <c r="UWT5" s="103"/>
      <c r="UWU5" s="103"/>
      <c r="UWV5" s="103"/>
      <c r="UWW5" s="103"/>
      <c r="UWX5" s="103"/>
      <c r="UWY5" s="103"/>
      <c r="UWZ5" s="103"/>
      <c r="UXA5" s="103"/>
      <c r="UXB5" s="103"/>
      <c r="UXC5" s="103"/>
      <c r="UXD5" s="103"/>
      <c r="UXE5" s="103"/>
      <c r="UXF5" s="103"/>
      <c r="UXG5" s="103"/>
      <c r="UXH5" s="103"/>
      <c r="UXI5" s="103"/>
      <c r="UXJ5" s="103"/>
      <c r="UXK5" s="103"/>
      <c r="UXL5" s="103"/>
      <c r="UXM5" s="103"/>
      <c r="UXN5" s="103"/>
      <c r="UXO5" s="103"/>
      <c r="UXP5" s="103"/>
      <c r="UXQ5" s="103"/>
      <c r="UXR5" s="103"/>
      <c r="UXS5" s="103"/>
      <c r="UXT5" s="103"/>
      <c r="UXU5" s="103"/>
      <c r="UXV5" s="103"/>
      <c r="UXW5" s="103"/>
      <c r="UXX5" s="103"/>
      <c r="UXY5" s="103"/>
      <c r="UXZ5" s="103"/>
      <c r="UYA5" s="103"/>
      <c r="UYB5" s="103"/>
      <c r="UYC5" s="103"/>
      <c r="UYD5" s="103"/>
      <c r="UYE5" s="103"/>
      <c r="UYF5" s="103"/>
      <c r="UYG5" s="103"/>
      <c r="UYH5" s="103"/>
      <c r="UYI5" s="103"/>
      <c r="UYJ5" s="103"/>
      <c r="UYK5" s="103"/>
      <c r="UYL5" s="103"/>
      <c r="UYM5" s="103"/>
      <c r="UYN5" s="103"/>
      <c r="UYO5" s="103"/>
      <c r="UYP5" s="103"/>
      <c r="UYQ5" s="103"/>
      <c r="UYR5" s="103"/>
      <c r="UYS5" s="103"/>
      <c r="UYT5" s="103"/>
      <c r="UYU5" s="103"/>
      <c r="UYV5" s="103"/>
      <c r="UYW5" s="103"/>
      <c r="UYX5" s="103"/>
      <c r="UYY5" s="103"/>
      <c r="UYZ5" s="103"/>
      <c r="UZA5" s="103"/>
      <c r="UZB5" s="103"/>
      <c r="UZC5" s="103"/>
      <c r="UZD5" s="103"/>
      <c r="UZE5" s="103"/>
      <c r="UZF5" s="103"/>
      <c r="UZG5" s="103"/>
      <c r="UZH5" s="103"/>
      <c r="UZI5" s="103"/>
      <c r="UZJ5" s="103"/>
      <c r="UZK5" s="103"/>
      <c r="UZL5" s="103"/>
      <c r="UZM5" s="103"/>
      <c r="UZN5" s="103"/>
      <c r="UZO5" s="103"/>
      <c r="UZP5" s="103"/>
      <c r="UZQ5" s="103"/>
      <c r="UZR5" s="103"/>
      <c r="UZS5" s="103"/>
      <c r="UZT5" s="103"/>
      <c r="UZU5" s="103"/>
      <c r="UZV5" s="103"/>
      <c r="UZW5" s="103"/>
      <c r="UZX5" s="103"/>
      <c r="UZY5" s="103"/>
      <c r="UZZ5" s="103"/>
      <c r="VAA5" s="103"/>
      <c r="VAB5" s="103"/>
      <c r="VAC5" s="103"/>
      <c r="VAD5" s="103"/>
      <c r="VAE5" s="103"/>
      <c r="VAF5" s="103"/>
      <c r="VAG5" s="103"/>
      <c r="VAH5" s="103"/>
      <c r="VAI5" s="103"/>
      <c r="VAJ5" s="103"/>
      <c r="VAK5" s="103"/>
      <c r="VAL5" s="103"/>
      <c r="VAM5" s="103"/>
      <c r="VAN5" s="103"/>
      <c r="VAO5" s="103"/>
      <c r="VAP5" s="103"/>
      <c r="VAQ5" s="103"/>
      <c r="VAR5" s="103"/>
      <c r="VAS5" s="103"/>
      <c r="VAT5" s="103"/>
      <c r="VAU5" s="103"/>
      <c r="VAV5" s="103"/>
      <c r="VAW5" s="103"/>
      <c r="VAX5" s="103"/>
      <c r="VAY5" s="103"/>
      <c r="VAZ5" s="103"/>
      <c r="VBA5" s="103"/>
      <c r="VBB5" s="103"/>
      <c r="VBC5" s="103"/>
      <c r="VBD5" s="103"/>
      <c r="VBE5" s="103"/>
      <c r="VBF5" s="103"/>
      <c r="VBG5" s="103"/>
      <c r="VBH5" s="103"/>
      <c r="VBI5" s="103"/>
      <c r="VBJ5" s="103"/>
      <c r="VBK5" s="103"/>
      <c r="VBL5" s="103"/>
      <c r="VBM5" s="103"/>
      <c r="VBN5" s="103"/>
      <c r="VBO5" s="103"/>
      <c r="VBP5" s="103"/>
      <c r="VBQ5" s="103"/>
      <c r="VBR5" s="103"/>
      <c r="VBS5" s="103"/>
      <c r="VBT5" s="103"/>
      <c r="VBU5" s="103"/>
      <c r="VBV5" s="103"/>
      <c r="VBW5" s="103"/>
      <c r="VBX5" s="103"/>
      <c r="VBY5" s="103"/>
      <c r="VBZ5" s="103"/>
      <c r="VCA5" s="103"/>
      <c r="VCB5" s="103"/>
      <c r="VCC5" s="103"/>
      <c r="VCD5" s="103"/>
      <c r="VCE5" s="103"/>
      <c r="VCF5" s="103"/>
      <c r="VCG5" s="103"/>
      <c r="VCH5" s="103"/>
      <c r="VCI5" s="103"/>
      <c r="VCJ5" s="103"/>
      <c r="VCK5" s="103"/>
      <c r="VCL5" s="103"/>
      <c r="VCM5" s="103"/>
      <c r="VCN5" s="103"/>
      <c r="VCO5" s="103"/>
      <c r="VCP5" s="103"/>
      <c r="VCQ5" s="103"/>
      <c r="VCR5" s="103"/>
      <c r="VCS5" s="103"/>
      <c r="VCT5" s="103"/>
      <c r="VCU5" s="103"/>
      <c r="VCV5" s="103"/>
      <c r="VCW5" s="103"/>
      <c r="VCX5" s="103"/>
      <c r="VCY5" s="103"/>
      <c r="VCZ5" s="103"/>
      <c r="VDA5" s="103"/>
      <c r="VDB5" s="103"/>
      <c r="VDC5" s="103"/>
      <c r="VDD5" s="103"/>
      <c r="VDE5" s="103"/>
      <c r="VDF5" s="103"/>
      <c r="VDG5" s="103"/>
      <c r="VDH5" s="103"/>
      <c r="VDI5" s="103"/>
      <c r="VDJ5" s="103"/>
      <c r="VDK5" s="103"/>
      <c r="VDL5" s="103"/>
      <c r="VDM5" s="103"/>
      <c r="VDN5" s="103"/>
      <c r="VDO5" s="103"/>
      <c r="VDP5" s="103"/>
      <c r="VDQ5" s="103"/>
      <c r="VDR5" s="103"/>
      <c r="VDS5" s="103"/>
      <c r="VDT5" s="103"/>
      <c r="VDU5" s="103"/>
      <c r="VDV5" s="103"/>
      <c r="VDW5" s="103"/>
      <c r="VDX5" s="103"/>
      <c r="VDY5" s="103"/>
      <c r="VDZ5" s="103"/>
      <c r="VEA5" s="103"/>
      <c r="VEB5" s="103"/>
      <c r="VEC5" s="103"/>
      <c r="VED5" s="103"/>
      <c r="VEE5" s="103"/>
      <c r="VEF5" s="103"/>
      <c r="VEG5" s="103"/>
      <c r="VEH5" s="103"/>
      <c r="VEI5" s="103"/>
      <c r="VEJ5" s="103"/>
      <c r="VEK5" s="103"/>
      <c r="VEL5" s="103"/>
      <c r="VEM5" s="103"/>
      <c r="VEN5" s="103"/>
      <c r="VEO5" s="103"/>
      <c r="VEP5" s="103"/>
      <c r="VEQ5" s="103"/>
      <c r="VER5" s="103"/>
      <c r="VES5" s="103"/>
      <c r="VET5" s="103"/>
      <c r="VEU5" s="103"/>
      <c r="VEV5" s="103"/>
      <c r="VEW5" s="103"/>
      <c r="VEX5" s="103"/>
      <c r="VEY5" s="103"/>
      <c r="VEZ5" s="103"/>
      <c r="VFA5" s="103"/>
      <c r="VFB5" s="103"/>
      <c r="VFC5" s="103"/>
      <c r="VFD5" s="103"/>
      <c r="VFE5" s="103"/>
      <c r="VFF5" s="103"/>
      <c r="VFG5" s="103"/>
      <c r="VFH5" s="103"/>
      <c r="VFI5" s="103"/>
      <c r="VFJ5" s="103"/>
      <c r="VFK5" s="103"/>
      <c r="VFL5" s="103"/>
      <c r="VFM5" s="103"/>
      <c r="VFN5" s="103"/>
      <c r="VFO5" s="103"/>
      <c r="VFP5" s="103"/>
      <c r="VFQ5" s="103"/>
      <c r="VFR5" s="103"/>
      <c r="VFS5" s="103"/>
      <c r="VFT5" s="103"/>
      <c r="VFU5" s="103"/>
      <c r="VFV5" s="103"/>
      <c r="VFW5" s="103"/>
      <c r="VFX5" s="103"/>
      <c r="VFY5" s="103"/>
      <c r="VFZ5" s="103"/>
      <c r="VGA5" s="103"/>
      <c r="VGB5" s="103"/>
      <c r="VGC5" s="103"/>
      <c r="VGD5" s="103"/>
      <c r="VGE5" s="103"/>
      <c r="VGF5" s="103"/>
      <c r="VGG5" s="103"/>
      <c r="VGH5" s="103"/>
      <c r="VGI5" s="103"/>
      <c r="VGJ5" s="103"/>
      <c r="VGK5" s="103"/>
      <c r="VGL5" s="103"/>
      <c r="VGM5" s="103"/>
      <c r="VGN5" s="103"/>
      <c r="VGO5" s="103"/>
      <c r="VGP5" s="103"/>
      <c r="VGQ5" s="103"/>
      <c r="VGR5" s="103"/>
      <c r="VGS5" s="103"/>
      <c r="VGT5" s="103"/>
      <c r="VGU5" s="103"/>
      <c r="VGV5" s="103"/>
      <c r="VGW5" s="103"/>
      <c r="VGX5" s="103"/>
      <c r="VGY5" s="103"/>
      <c r="VGZ5" s="103"/>
      <c r="VHA5" s="103"/>
      <c r="VHB5" s="103"/>
      <c r="VHC5" s="103"/>
      <c r="VHD5" s="103"/>
      <c r="VHE5" s="103"/>
      <c r="VHF5" s="103"/>
      <c r="VHG5" s="103"/>
      <c r="VHH5" s="103"/>
      <c r="VHI5" s="103"/>
      <c r="VHJ5" s="103"/>
      <c r="VHK5" s="103"/>
      <c r="VHL5" s="103"/>
      <c r="VHM5" s="103"/>
      <c r="VHN5" s="103"/>
      <c r="VHO5" s="103"/>
      <c r="VHP5" s="103"/>
      <c r="VHQ5" s="103"/>
      <c r="VHR5" s="103"/>
      <c r="VHS5" s="103"/>
      <c r="VHT5" s="103"/>
      <c r="VHU5" s="103"/>
      <c r="VHV5" s="103"/>
      <c r="VHW5" s="103"/>
      <c r="VHX5" s="103"/>
      <c r="VHY5" s="103"/>
      <c r="VHZ5" s="103"/>
      <c r="VIA5" s="103"/>
      <c r="VIB5" s="103"/>
      <c r="VIC5" s="103"/>
      <c r="VID5" s="103"/>
      <c r="VIE5" s="103"/>
      <c r="VIF5" s="103"/>
      <c r="VIG5" s="103"/>
      <c r="VIH5" s="103"/>
      <c r="VII5" s="103"/>
      <c r="VIJ5" s="103"/>
      <c r="VIK5" s="103"/>
      <c r="VIL5" s="103"/>
      <c r="VIM5" s="103"/>
      <c r="VIN5" s="103"/>
      <c r="VIO5" s="103"/>
      <c r="VIP5" s="103"/>
      <c r="VIQ5" s="103"/>
      <c r="VIR5" s="103"/>
      <c r="VIS5" s="103"/>
      <c r="VIT5" s="103"/>
      <c r="VIU5" s="103"/>
      <c r="VIV5" s="103"/>
      <c r="VIW5" s="103"/>
      <c r="VIX5" s="103"/>
      <c r="VIY5" s="103"/>
      <c r="VIZ5" s="103"/>
      <c r="VJA5" s="103"/>
      <c r="VJB5" s="103"/>
      <c r="VJC5" s="103"/>
      <c r="VJD5" s="103"/>
      <c r="VJE5" s="103"/>
      <c r="VJF5" s="103"/>
      <c r="VJG5" s="103"/>
      <c r="VJH5" s="103"/>
      <c r="VJI5" s="103"/>
      <c r="VJJ5" s="103"/>
      <c r="VJK5" s="103"/>
      <c r="VJL5" s="103"/>
      <c r="VJM5" s="103"/>
      <c r="VJN5" s="103"/>
      <c r="VJO5" s="103"/>
      <c r="VJP5" s="103"/>
      <c r="VJQ5" s="103"/>
      <c r="VJR5" s="103"/>
      <c r="VJS5" s="103"/>
      <c r="VJT5" s="103"/>
      <c r="VJU5" s="103"/>
      <c r="VJV5" s="103"/>
      <c r="VJW5" s="103"/>
      <c r="VJX5" s="103"/>
      <c r="VJY5" s="103"/>
      <c r="VJZ5" s="103"/>
      <c r="VKA5" s="103"/>
      <c r="VKB5" s="103"/>
      <c r="VKC5" s="103"/>
      <c r="VKD5" s="103"/>
      <c r="VKE5" s="103"/>
      <c r="VKF5" s="103"/>
      <c r="VKG5" s="103"/>
      <c r="VKH5" s="103"/>
      <c r="VKI5" s="103"/>
      <c r="VKJ5" s="103"/>
      <c r="VKK5" s="103"/>
      <c r="VKL5" s="103"/>
      <c r="VKM5" s="103"/>
      <c r="VKN5" s="103"/>
      <c r="VKO5" s="103"/>
      <c r="VKP5" s="103"/>
      <c r="VKQ5" s="103"/>
      <c r="VKR5" s="103"/>
      <c r="VKS5" s="103"/>
      <c r="VKT5" s="103"/>
      <c r="VKU5" s="103"/>
      <c r="VKV5" s="103"/>
      <c r="VKW5" s="103"/>
      <c r="VKX5" s="103"/>
      <c r="VKY5" s="103"/>
      <c r="VKZ5" s="103"/>
      <c r="VLA5" s="103"/>
      <c r="VLB5" s="103"/>
      <c r="VLC5" s="103"/>
      <c r="VLD5" s="103"/>
      <c r="VLE5" s="103"/>
      <c r="VLF5" s="103"/>
      <c r="VLG5" s="103"/>
      <c r="VLH5" s="103"/>
      <c r="VLI5" s="103"/>
      <c r="VLJ5" s="103"/>
      <c r="VLK5" s="103"/>
      <c r="VLL5" s="103"/>
      <c r="VLM5" s="103"/>
      <c r="VLN5" s="103"/>
      <c r="VLO5" s="103"/>
      <c r="VLP5" s="103"/>
      <c r="VLQ5" s="103"/>
      <c r="VLR5" s="103"/>
      <c r="VLS5" s="103"/>
      <c r="VLT5" s="103"/>
      <c r="VLU5" s="103"/>
      <c r="VLV5" s="103"/>
      <c r="VLW5" s="103"/>
      <c r="VLX5" s="103"/>
      <c r="VLY5" s="103"/>
      <c r="VLZ5" s="103"/>
      <c r="VMA5" s="103"/>
      <c r="VMB5" s="103"/>
      <c r="VMC5" s="103"/>
      <c r="VMD5" s="103"/>
      <c r="VME5" s="103"/>
      <c r="VMF5" s="103"/>
      <c r="VMG5" s="103"/>
      <c r="VMH5" s="103"/>
      <c r="VMI5" s="103"/>
      <c r="VMJ5" s="103"/>
      <c r="VMK5" s="103"/>
      <c r="VML5" s="103"/>
      <c r="VMM5" s="103"/>
      <c r="VMN5" s="103"/>
      <c r="VMO5" s="103"/>
      <c r="VMP5" s="103"/>
      <c r="VMQ5" s="103"/>
      <c r="VMR5" s="103"/>
      <c r="VMS5" s="103"/>
      <c r="VMT5" s="103"/>
      <c r="VMU5" s="103"/>
      <c r="VMV5" s="103"/>
      <c r="VMW5" s="103"/>
      <c r="VMX5" s="103"/>
      <c r="VMY5" s="103"/>
      <c r="VMZ5" s="103"/>
      <c r="VNA5" s="103"/>
      <c r="VNB5" s="103"/>
      <c r="VNC5" s="103"/>
      <c r="VND5" s="103"/>
      <c r="VNE5" s="103"/>
      <c r="VNF5" s="103"/>
      <c r="VNG5" s="103"/>
      <c r="VNH5" s="103"/>
      <c r="VNI5" s="103"/>
      <c r="VNJ5" s="103"/>
      <c r="VNK5" s="103"/>
      <c r="VNL5" s="103"/>
      <c r="VNM5" s="103"/>
      <c r="VNN5" s="103"/>
      <c r="VNO5" s="103"/>
      <c r="VNP5" s="103"/>
      <c r="VNQ5" s="103"/>
      <c r="VNR5" s="103"/>
      <c r="VNS5" s="103"/>
      <c r="VNT5" s="103"/>
      <c r="VNU5" s="103"/>
      <c r="VNV5" s="103"/>
      <c r="VNW5" s="103"/>
      <c r="VNX5" s="103"/>
      <c r="VNY5" s="103"/>
      <c r="VNZ5" s="103"/>
      <c r="VOA5" s="103"/>
      <c r="VOB5" s="103"/>
      <c r="VOC5" s="103"/>
      <c r="VOD5" s="103"/>
      <c r="VOE5" s="103"/>
      <c r="VOF5" s="103"/>
      <c r="VOG5" s="103"/>
      <c r="VOH5" s="103"/>
      <c r="VOI5" s="103"/>
      <c r="VOJ5" s="103"/>
      <c r="VOK5" s="103"/>
      <c r="VOL5" s="103"/>
      <c r="VOM5" s="103"/>
      <c r="VON5" s="103"/>
      <c r="VOO5" s="103"/>
      <c r="VOP5" s="103"/>
      <c r="VOQ5" s="103"/>
      <c r="VOR5" s="103"/>
      <c r="VOS5" s="103"/>
      <c r="VOT5" s="103"/>
      <c r="VOU5" s="103"/>
      <c r="VOV5" s="103"/>
      <c r="VOW5" s="103"/>
      <c r="VOX5" s="103"/>
      <c r="VOY5" s="103"/>
      <c r="VOZ5" s="103"/>
      <c r="VPA5" s="103"/>
      <c r="VPB5" s="103"/>
      <c r="VPC5" s="103"/>
      <c r="VPD5" s="103"/>
      <c r="VPE5" s="103"/>
      <c r="VPF5" s="103"/>
      <c r="VPG5" s="103"/>
      <c r="VPH5" s="103"/>
      <c r="VPI5" s="103"/>
      <c r="VPJ5" s="103"/>
      <c r="VPK5" s="103"/>
      <c r="VPL5" s="103"/>
      <c r="VPM5" s="103"/>
      <c r="VPN5" s="103"/>
      <c r="VPO5" s="103"/>
      <c r="VPP5" s="103"/>
      <c r="VPQ5" s="103"/>
      <c r="VPR5" s="103"/>
      <c r="VPS5" s="103"/>
      <c r="VPT5" s="103"/>
      <c r="VPU5" s="103"/>
      <c r="VPV5" s="103"/>
      <c r="VPW5" s="103"/>
      <c r="VPX5" s="103"/>
      <c r="VPY5" s="103"/>
      <c r="VPZ5" s="103"/>
      <c r="VQA5" s="103"/>
      <c r="VQB5" s="103"/>
      <c r="VQC5" s="103"/>
      <c r="VQD5" s="103"/>
      <c r="VQE5" s="103"/>
      <c r="VQF5" s="103"/>
      <c r="VQG5" s="103"/>
      <c r="VQH5" s="103"/>
      <c r="VQI5" s="103"/>
      <c r="VQJ5" s="103"/>
      <c r="VQK5" s="103"/>
      <c r="VQL5" s="103"/>
      <c r="VQM5" s="103"/>
      <c r="VQN5" s="103"/>
      <c r="VQO5" s="103"/>
      <c r="VQP5" s="103"/>
      <c r="VQQ5" s="103"/>
      <c r="VQR5" s="103"/>
      <c r="VQS5" s="103"/>
      <c r="VQT5" s="103"/>
      <c r="VQU5" s="103"/>
      <c r="VQV5" s="103"/>
      <c r="VQW5" s="103"/>
      <c r="VQX5" s="103"/>
      <c r="VQY5" s="103"/>
      <c r="VQZ5" s="103"/>
      <c r="VRA5" s="103"/>
      <c r="VRB5" s="103"/>
      <c r="VRC5" s="103"/>
      <c r="VRD5" s="103"/>
      <c r="VRE5" s="103"/>
      <c r="VRF5" s="103"/>
      <c r="VRG5" s="103"/>
      <c r="VRH5" s="103"/>
      <c r="VRI5" s="103"/>
      <c r="VRJ5" s="103"/>
      <c r="VRK5" s="103"/>
      <c r="VRL5" s="103"/>
      <c r="VRM5" s="103"/>
      <c r="VRN5" s="103"/>
      <c r="VRO5" s="103"/>
      <c r="VRP5" s="103"/>
      <c r="VRQ5" s="103"/>
      <c r="VRR5" s="103"/>
      <c r="VRS5" s="103"/>
      <c r="VRT5" s="103"/>
      <c r="VRU5" s="103"/>
      <c r="VRV5" s="103"/>
      <c r="VRW5" s="103"/>
      <c r="VRX5" s="103"/>
      <c r="VRY5" s="103"/>
      <c r="VRZ5" s="103"/>
      <c r="VSA5" s="103"/>
      <c r="VSB5" s="103"/>
      <c r="VSC5" s="103"/>
      <c r="VSD5" s="103"/>
      <c r="VSE5" s="103"/>
      <c r="VSF5" s="103"/>
      <c r="VSG5" s="103"/>
      <c r="VSH5" s="103"/>
      <c r="VSI5" s="103"/>
      <c r="VSJ5" s="103"/>
      <c r="VSK5" s="103"/>
      <c r="VSL5" s="103"/>
      <c r="VSM5" s="103"/>
      <c r="VSN5" s="103"/>
      <c r="VSO5" s="103"/>
      <c r="VSP5" s="103"/>
      <c r="VSQ5" s="103"/>
      <c r="VSR5" s="103"/>
      <c r="VSS5" s="103"/>
      <c r="VST5" s="103"/>
      <c r="VSU5" s="103"/>
      <c r="VSV5" s="103"/>
      <c r="VSW5" s="103"/>
      <c r="VSX5" s="103"/>
      <c r="VSY5" s="103"/>
      <c r="VSZ5" s="103"/>
      <c r="VTA5" s="103"/>
      <c r="VTB5" s="103"/>
      <c r="VTC5" s="103"/>
      <c r="VTD5" s="103"/>
      <c r="VTE5" s="103"/>
      <c r="VTF5" s="103"/>
      <c r="VTG5" s="103"/>
      <c r="VTH5" s="103"/>
      <c r="VTI5" s="103"/>
      <c r="VTJ5" s="103"/>
      <c r="VTK5" s="103"/>
      <c r="VTL5" s="103"/>
      <c r="VTM5" s="103"/>
      <c r="VTN5" s="103"/>
      <c r="VTO5" s="103"/>
      <c r="VTP5" s="103"/>
      <c r="VTQ5" s="103"/>
      <c r="VTR5" s="103"/>
      <c r="VTS5" s="103"/>
      <c r="VTT5" s="103"/>
      <c r="VTU5" s="103"/>
      <c r="VTV5" s="103"/>
      <c r="VTW5" s="103"/>
      <c r="VTX5" s="103"/>
      <c r="VTY5" s="103"/>
      <c r="VTZ5" s="103"/>
      <c r="VUA5" s="103"/>
      <c r="VUB5" s="103"/>
      <c r="VUC5" s="103"/>
      <c r="VUD5" s="103"/>
      <c r="VUE5" s="103"/>
      <c r="VUF5" s="103"/>
      <c r="VUG5" s="103"/>
      <c r="VUH5" s="103"/>
      <c r="VUI5" s="103"/>
      <c r="VUJ5" s="103"/>
      <c r="VUK5" s="103"/>
      <c r="VUL5" s="103"/>
      <c r="VUM5" s="103"/>
      <c r="VUN5" s="103"/>
      <c r="VUO5" s="103"/>
      <c r="VUP5" s="103"/>
      <c r="VUQ5" s="103"/>
      <c r="VUR5" s="103"/>
      <c r="VUS5" s="103"/>
      <c r="VUT5" s="103"/>
      <c r="VUU5" s="103"/>
      <c r="VUV5" s="103"/>
      <c r="VUW5" s="103"/>
      <c r="VUX5" s="103"/>
      <c r="VUY5" s="103"/>
      <c r="VUZ5" s="103"/>
      <c r="VVA5" s="103"/>
      <c r="VVB5" s="103"/>
      <c r="VVC5" s="103"/>
      <c r="VVD5" s="103"/>
      <c r="VVE5" s="103"/>
      <c r="VVF5" s="103"/>
      <c r="VVG5" s="103"/>
      <c r="VVH5" s="103"/>
      <c r="VVI5" s="103"/>
      <c r="VVJ5" s="103"/>
      <c r="VVK5" s="103"/>
      <c r="VVL5" s="103"/>
      <c r="VVM5" s="103"/>
      <c r="VVN5" s="103"/>
      <c r="VVO5" s="103"/>
      <c r="VVP5" s="103"/>
      <c r="VVQ5" s="103"/>
      <c r="VVR5" s="103"/>
      <c r="VVS5" s="103"/>
      <c r="VVT5" s="103"/>
      <c r="VVU5" s="103"/>
      <c r="VVV5" s="103"/>
      <c r="VVW5" s="103"/>
      <c r="VVX5" s="103"/>
      <c r="VVY5" s="103"/>
      <c r="VVZ5" s="103"/>
      <c r="VWA5" s="103"/>
      <c r="VWB5" s="103"/>
      <c r="VWC5" s="103"/>
      <c r="VWD5" s="103"/>
      <c r="VWE5" s="103"/>
      <c r="VWF5" s="103"/>
      <c r="VWG5" s="103"/>
      <c r="VWH5" s="103"/>
      <c r="VWI5" s="103"/>
      <c r="VWJ5" s="103"/>
      <c r="VWK5" s="103"/>
      <c r="VWL5" s="103"/>
      <c r="VWM5" s="103"/>
      <c r="VWN5" s="103"/>
      <c r="VWO5" s="103"/>
      <c r="VWP5" s="103"/>
      <c r="VWQ5" s="103"/>
      <c r="VWR5" s="103"/>
      <c r="VWS5" s="103"/>
      <c r="VWT5" s="103"/>
      <c r="VWU5" s="103"/>
      <c r="VWV5" s="103"/>
      <c r="VWW5" s="103"/>
      <c r="VWX5" s="103"/>
      <c r="VWY5" s="103"/>
      <c r="VWZ5" s="103"/>
      <c r="VXA5" s="103"/>
      <c r="VXB5" s="103"/>
      <c r="VXC5" s="103"/>
      <c r="VXD5" s="103"/>
      <c r="VXE5" s="103"/>
      <c r="VXF5" s="103"/>
      <c r="VXG5" s="103"/>
      <c r="VXH5" s="103"/>
      <c r="VXI5" s="103"/>
      <c r="VXJ5" s="103"/>
      <c r="VXK5" s="103"/>
      <c r="VXL5" s="103"/>
      <c r="VXM5" s="103"/>
      <c r="VXN5" s="103"/>
      <c r="VXO5" s="103"/>
      <c r="VXP5" s="103"/>
      <c r="VXQ5" s="103"/>
      <c r="VXR5" s="103"/>
      <c r="VXS5" s="103"/>
      <c r="VXT5" s="103"/>
      <c r="VXU5" s="103"/>
      <c r="VXV5" s="103"/>
      <c r="VXW5" s="103"/>
      <c r="VXX5" s="103"/>
      <c r="VXY5" s="103"/>
      <c r="VXZ5" s="103"/>
      <c r="VYA5" s="103"/>
      <c r="VYB5" s="103"/>
      <c r="VYC5" s="103"/>
      <c r="VYD5" s="103"/>
      <c r="VYE5" s="103"/>
      <c r="VYF5" s="103"/>
      <c r="VYG5" s="103"/>
      <c r="VYH5" s="103"/>
      <c r="VYI5" s="103"/>
      <c r="VYJ5" s="103"/>
      <c r="VYK5" s="103"/>
      <c r="VYL5" s="103"/>
      <c r="VYM5" s="103"/>
      <c r="VYN5" s="103"/>
      <c r="VYO5" s="103"/>
      <c r="VYP5" s="103"/>
      <c r="VYQ5" s="103"/>
      <c r="VYR5" s="103"/>
      <c r="VYS5" s="103"/>
      <c r="VYT5" s="103"/>
      <c r="VYU5" s="103"/>
      <c r="VYV5" s="103"/>
      <c r="VYW5" s="103"/>
      <c r="VYX5" s="103"/>
      <c r="VYY5" s="103"/>
      <c r="VYZ5" s="103"/>
      <c r="VZA5" s="103"/>
      <c r="VZB5" s="103"/>
      <c r="VZC5" s="103"/>
      <c r="VZD5" s="103"/>
      <c r="VZE5" s="103"/>
      <c r="VZF5" s="103"/>
      <c r="VZG5" s="103"/>
      <c r="VZH5" s="103"/>
      <c r="VZI5" s="103"/>
      <c r="VZJ5" s="103"/>
      <c r="VZK5" s="103"/>
      <c r="VZL5" s="103"/>
      <c r="VZM5" s="103"/>
      <c r="VZN5" s="103"/>
      <c r="VZO5" s="103"/>
      <c r="VZP5" s="103"/>
      <c r="VZQ5" s="103"/>
      <c r="VZR5" s="103"/>
      <c r="VZS5" s="103"/>
      <c r="VZT5" s="103"/>
      <c r="VZU5" s="103"/>
      <c r="VZV5" s="103"/>
      <c r="VZW5" s="103"/>
      <c r="VZX5" s="103"/>
      <c r="VZY5" s="103"/>
      <c r="VZZ5" s="103"/>
      <c r="WAA5" s="103"/>
      <c r="WAB5" s="103"/>
      <c r="WAC5" s="103"/>
      <c r="WAD5" s="103"/>
      <c r="WAE5" s="103"/>
      <c r="WAF5" s="103"/>
      <c r="WAG5" s="103"/>
      <c r="WAH5" s="103"/>
      <c r="WAI5" s="103"/>
      <c r="WAJ5" s="103"/>
      <c r="WAK5" s="103"/>
      <c r="WAL5" s="103"/>
      <c r="WAM5" s="103"/>
      <c r="WAN5" s="103"/>
      <c r="WAO5" s="103"/>
      <c r="WAP5" s="103"/>
      <c r="WAQ5" s="103"/>
      <c r="WAR5" s="103"/>
      <c r="WAS5" s="103"/>
      <c r="WAT5" s="103"/>
      <c r="WAU5" s="103"/>
      <c r="WAV5" s="103"/>
      <c r="WAW5" s="103"/>
      <c r="WAX5" s="103"/>
      <c r="WAY5" s="103"/>
      <c r="WAZ5" s="103"/>
      <c r="WBA5" s="103"/>
      <c r="WBB5" s="103"/>
      <c r="WBC5" s="103"/>
      <c r="WBD5" s="103"/>
      <c r="WBE5" s="103"/>
      <c r="WBF5" s="103"/>
      <c r="WBG5" s="103"/>
      <c r="WBH5" s="103"/>
      <c r="WBI5" s="103"/>
      <c r="WBJ5" s="103"/>
      <c r="WBK5" s="103"/>
      <c r="WBL5" s="103"/>
      <c r="WBM5" s="103"/>
      <c r="WBN5" s="103"/>
      <c r="WBO5" s="103"/>
      <c r="WBP5" s="103"/>
      <c r="WBQ5" s="103"/>
      <c r="WBR5" s="103"/>
      <c r="WBS5" s="103"/>
      <c r="WBT5" s="103"/>
      <c r="WBU5" s="103"/>
      <c r="WBV5" s="103"/>
      <c r="WBW5" s="103"/>
      <c r="WBX5" s="103"/>
      <c r="WBY5" s="103"/>
      <c r="WBZ5" s="103"/>
      <c r="WCA5" s="103"/>
      <c r="WCB5" s="103"/>
      <c r="WCC5" s="103"/>
      <c r="WCD5" s="103"/>
      <c r="WCE5" s="103"/>
      <c r="WCF5" s="103"/>
      <c r="WCG5" s="103"/>
      <c r="WCH5" s="103"/>
      <c r="WCI5" s="103"/>
      <c r="WCJ5" s="103"/>
      <c r="WCK5" s="103"/>
      <c r="WCL5" s="103"/>
      <c r="WCM5" s="103"/>
      <c r="WCN5" s="103"/>
      <c r="WCO5" s="103"/>
      <c r="WCP5" s="103"/>
      <c r="WCQ5" s="103"/>
      <c r="WCR5" s="103"/>
      <c r="WCS5" s="103"/>
      <c r="WCT5" s="103"/>
      <c r="WCU5" s="103"/>
      <c r="WCV5" s="103"/>
      <c r="WCW5" s="103"/>
      <c r="WCX5" s="103"/>
      <c r="WCY5" s="103"/>
      <c r="WCZ5" s="103"/>
      <c r="WDA5" s="103"/>
      <c r="WDB5" s="103"/>
      <c r="WDC5" s="103"/>
      <c r="WDD5" s="103"/>
      <c r="WDE5" s="103"/>
      <c r="WDF5" s="103"/>
      <c r="WDG5" s="103"/>
      <c r="WDH5" s="103"/>
      <c r="WDI5" s="103"/>
      <c r="WDJ5" s="103"/>
      <c r="WDK5" s="103"/>
      <c r="WDL5" s="103"/>
      <c r="WDM5" s="103"/>
      <c r="WDN5" s="103"/>
      <c r="WDO5" s="103"/>
      <c r="WDP5" s="103"/>
      <c r="WDQ5" s="103"/>
      <c r="WDR5" s="103"/>
      <c r="WDS5" s="103"/>
      <c r="WDT5" s="103"/>
      <c r="WDU5" s="103"/>
      <c r="WDV5" s="103"/>
      <c r="WDW5" s="103"/>
      <c r="WDX5" s="103"/>
      <c r="WDY5" s="103"/>
      <c r="WDZ5" s="103"/>
      <c r="WEA5" s="103"/>
      <c r="WEB5" s="103"/>
      <c r="WEC5" s="103"/>
      <c r="WED5" s="103"/>
      <c r="WEE5" s="103"/>
      <c r="WEF5" s="103"/>
      <c r="WEG5" s="103"/>
      <c r="WEH5" s="103"/>
      <c r="WEI5" s="103"/>
      <c r="WEJ5" s="103"/>
      <c r="WEK5" s="103"/>
      <c r="WEL5" s="103"/>
      <c r="WEM5" s="103"/>
      <c r="WEN5" s="103"/>
      <c r="WEO5" s="103"/>
      <c r="WEP5" s="103"/>
      <c r="WEQ5" s="103"/>
      <c r="WER5" s="103"/>
      <c r="WES5" s="103"/>
      <c r="WET5" s="103"/>
      <c r="WEU5" s="103"/>
      <c r="WEV5" s="103"/>
      <c r="WEW5" s="103"/>
      <c r="WEX5" s="103"/>
      <c r="WEY5" s="103"/>
      <c r="WEZ5" s="103"/>
      <c r="WFA5" s="103"/>
      <c r="WFB5" s="103"/>
      <c r="WFC5" s="103"/>
      <c r="WFD5" s="103"/>
      <c r="WFE5" s="103"/>
      <c r="WFF5" s="103"/>
      <c r="WFG5" s="103"/>
      <c r="WFH5" s="103"/>
      <c r="WFI5" s="103"/>
      <c r="WFJ5" s="103"/>
      <c r="WFK5" s="103"/>
      <c r="WFL5" s="103"/>
      <c r="WFM5" s="103"/>
      <c r="WFN5" s="103"/>
      <c r="WFO5" s="103"/>
      <c r="WFP5" s="103"/>
      <c r="WFQ5" s="103"/>
      <c r="WFR5" s="103"/>
      <c r="WFS5" s="103"/>
      <c r="WFT5" s="103"/>
      <c r="WFU5" s="103"/>
      <c r="WFV5" s="103"/>
      <c r="WFW5" s="103"/>
      <c r="WFX5" s="103"/>
      <c r="WFY5" s="103"/>
      <c r="WFZ5" s="103"/>
      <c r="WGA5" s="103"/>
      <c r="WGB5" s="103"/>
      <c r="WGC5" s="103"/>
      <c r="WGD5" s="103"/>
      <c r="WGE5" s="103"/>
      <c r="WGF5" s="103"/>
      <c r="WGG5" s="103"/>
      <c r="WGH5" s="103"/>
      <c r="WGI5" s="103"/>
      <c r="WGJ5" s="103"/>
      <c r="WGK5" s="103"/>
      <c r="WGL5" s="103"/>
      <c r="WGM5" s="103"/>
      <c r="WGN5" s="103"/>
      <c r="WGO5" s="103"/>
      <c r="WGP5" s="103"/>
      <c r="WGQ5" s="103"/>
      <c r="WGR5" s="103"/>
      <c r="WGS5" s="103"/>
      <c r="WGT5" s="103"/>
      <c r="WGU5" s="103"/>
      <c r="WGV5" s="103"/>
      <c r="WGW5" s="103"/>
      <c r="WGX5" s="103"/>
      <c r="WGY5" s="103"/>
      <c r="WGZ5" s="103"/>
      <c r="WHA5" s="103"/>
      <c r="WHB5" s="103"/>
      <c r="WHC5" s="103"/>
      <c r="WHD5" s="103"/>
      <c r="WHE5" s="103"/>
      <c r="WHF5" s="103"/>
      <c r="WHG5" s="103"/>
      <c r="WHH5" s="103"/>
      <c r="WHI5" s="103"/>
      <c r="WHJ5" s="103"/>
      <c r="WHK5" s="103"/>
      <c r="WHL5" s="103"/>
      <c r="WHM5" s="103"/>
      <c r="WHN5" s="103"/>
      <c r="WHO5" s="103"/>
      <c r="WHP5" s="103"/>
      <c r="WHQ5" s="103"/>
      <c r="WHR5" s="103"/>
      <c r="WHS5" s="103"/>
      <c r="WHT5" s="103"/>
      <c r="WHU5" s="103"/>
      <c r="WHV5" s="103"/>
      <c r="WHW5" s="103"/>
      <c r="WHX5" s="103"/>
      <c r="WHY5" s="103"/>
      <c r="WHZ5" s="103"/>
      <c r="WIA5" s="103"/>
      <c r="WIB5" s="103"/>
      <c r="WIC5" s="103"/>
      <c r="WID5" s="103"/>
      <c r="WIE5" s="103"/>
      <c r="WIF5" s="103"/>
      <c r="WIG5" s="103"/>
      <c r="WIH5" s="103"/>
      <c r="WII5" s="103"/>
      <c r="WIJ5" s="103"/>
      <c r="WIK5" s="103"/>
      <c r="WIL5" s="103"/>
      <c r="WIM5" s="103"/>
      <c r="WIN5" s="103"/>
      <c r="WIO5" s="103"/>
      <c r="WIP5" s="103"/>
      <c r="WIQ5" s="103"/>
      <c r="WIR5" s="103"/>
      <c r="WIS5" s="103"/>
      <c r="WIT5" s="103"/>
      <c r="WIU5" s="103"/>
      <c r="WIV5" s="103"/>
      <c r="WIW5" s="103"/>
      <c r="WIX5" s="103"/>
      <c r="WIY5" s="103"/>
      <c r="WIZ5" s="103"/>
      <c r="WJA5" s="103"/>
      <c r="WJB5" s="103"/>
      <c r="WJC5" s="103"/>
      <c r="WJD5" s="103"/>
      <c r="WJE5" s="103"/>
      <c r="WJF5" s="103"/>
      <c r="WJG5" s="103"/>
      <c r="WJH5" s="103"/>
      <c r="WJI5" s="103"/>
      <c r="WJJ5" s="103"/>
      <c r="WJK5" s="103"/>
      <c r="WJL5" s="103"/>
      <c r="WJM5" s="103"/>
      <c r="WJN5" s="103"/>
      <c r="WJO5" s="103"/>
      <c r="WJP5" s="103"/>
      <c r="WJQ5" s="103"/>
      <c r="WJR5" s="103"/>
      <c r="WJS5" s="103"/>
      <c r="WJT5" s="103"/>
      <c r="WJU5" s="103"/>
      <c r="WJV5" s="103"/>
      <c r="WJW5" s="103"/>
      <c r="WJX5" s="103"/>
      <c r="WJY5" s="103"/>
      <c r="WJZ5" s="103"/>
      <c r="WKA5" s="103"/>
      <c r="WKB5" s="103"/>
      <c r="WKC5" s="103"/>
      <c r="WKD5" s="103"/>
      <c r="WKE5" s="103"/>
      <c r="WKF5" s="103"/>
      <c r="WKG5" s="103"/>
      <c r="WKH5" s="103"/>
      <c r="WKI5" s="103"/>
      <c r="WKJ5" s="103"/>
      <c r="WKK5" s="103"/>
      <c r="WKL5" s="103"/>
      <c r="WKM5" s="103"/>
      <c r="WKN5" s="103"/>
      <c r="WKO5" s="103"/>
      <c r="WKP5" s="103"/>
      <c r="WKQ5" s="103"/>
      <c r="WKR5" s="103"/>
      <c r="WKS5" s="103"/>
      <c r="WKT5" s="103"/>
      <c r="WKU5" s="103"/>
      <c r="WKV5" s="103"/>
      <c r="WKW5" s="103"/>
      <c r="WKX5" s="103"/>
      <c r="WKY5" s="103"/>
      <c r="WKZ5" s="103"/>
      <c r="WLA5" s="103"/>
      <c r="WLB5" s="103"/>
      <c r="WLC5" s="103"/>
      <c r="WLD5" s="103"/>
      <c r="WLE5" s="103"/>
      <c r="WLF5" s="103"/>
      <c r="WLG5" s="103"/>
      <c r="WLH5" s="103"/>
      <c r="WLI5" s="103"/>
      <c r="WLJ5" s="103"/>
      <c r="WLK5" s="103"/>
      <c r="WLL5" s="103"/>
      <c r="WLM5" s="103"/>
      <c r="WLN5" s="103"/>
      <c r="WLO5" s="103"/>
      <c r="WLP5" s="103"/>
      <c r="WLQ5" s="103"/>
      <c r="WLR5" s="103"/>
      <c r="WLS5" s="103"/>
      <c r="WLT5" s="103"/>
      <c r="WLU5" s="103"/>
      <c r="WLV5" s="103"/>
      <c r="WLW5" s="103"/>
      <c r="WLX5" s="103"/>
      <c r="WLY5" s="103"/>
      <c r="WLZ5" s="103"/>
      <c r="WMA5" s="103"/>
      <c r="WMB5" s="103"/>
      <c r="WMC5" s="103"/>
      <c r="WMD5" s="103"/>
      <c r="WME5" s="103"/>
      <c r="WMF5" s="103"/>
      <c r="WMG5" s="103"/>
      <c r="WMH5" s="103"/>
      <c r="WMI5" s="103"/>
      <c r="WMJ5" s="103"/>
      <c r="WMK5" s="103"/>
      <c r="WML5" s="103"/>
      <c r="WMM5" s="103"/>
      <c r="WMN5" s="103"/>
      <c r="WMO5" s="103"/>
      <c r="WMP5" s="103"/>
      <c r="WMQ5" s="103"/>
      <c r="WMR5" s="103"/>
      <c r="WMS5" s="103"/>
      <c r="WMT5" s="103"/>
      <c r="WMU5" s="103"/>
      <c r="WMV5" s="103"/>
      <c r="WMW5" s="103"/>
      <c r="WMX5" s="103"/>
      <c r="WMY5" s="103"/>
      <c r="WMZ5" s="103"/>
      <c r="WNA5" s="103"/>
      <c r="WNB5" s="103"/>
      <c r="WNC5" s="103"/>
      <c r="WND5" s="103"/>
      <c r="WNE5" s="103"/>
      <c r="WNF5" s="103"/>
      <c r="WNG5" s="103"/>
      <c r="WNH5" s="103"/>
      <c r="WNI5" s="103"/>
      <c r="WNJ5" s="103"/>
      <c r="WNK5" s="103"/>
      <c r="WNL5" s="103"/>
      <c r="WNM5" s="103"/>
      <c r="WNN5" s="103"/>
      <c r="WNO5" s="103"/>
      <c r="WNP5" s="103"/>
      <c r="WNQ5" s="103"/>
      <c r="WNR5" s="103"/>
      <c r="WNS5" s="103"/>
      <c r="WNT5" s="103"/>
      <c r="WNU5" s="103"/>
      <c r="WNV5" s="103"/>
      <c r="WNW5" s="103"/>
      <c r="WNX5" s="103"/>
      <c r="WNY5" s="103"/>
      <c r="WNZ5" s="103"/>
      <c r="WOA5" s="103"/>
      <c r="WOB5" s="103"/>
      <c r="WOC5" s="103"/>
      <c r="WOD5" s="103"/>
      <c r="WOE5" s="103"/>
      <c r="WOF5" s="103"/>
      <c r="WOG5" s="103"/>
      <c r="WOH5" s="103"/>
      <c r="WOI5" s="103"/>
      <c r="WOJ5" s="103"/>
      <c r="WOK5" s="103"/>
      <c r="WOL5" s="103"/>
      <c r="WOM5" s="103"/>
      <c r="WON5" s="103"/>
      <c r="WOO5" s="103"/>
      <c r="WOP5" s="103"/>
      <c r="WOQ5" s="103"/>
      <c r="WOR5" s="103"/>
      <c r="WOS5" s="103"/>
      <c r="WOT5" s="103"/>
      <c r="WOU5" s="103"/>
      <c r="WOV5" s="103"/>
      <c r="WOW5" s="103"/>
      <c r="WOX5" s="103"/>
      <c r="WOY5" s="103"/>
      <c r="WOZ5" s="103"/>
      <c r="WPA5" s="103"/>
      <c r="WPB5" s="103"/>
      <c r="WPC5" s="103"/>
      <c r="WPD5" s="103"/>
      <c r="WPE5" s="103"/>
      <c r="WPF5" s="103"/>
      <c r="WPG5" s="103"/>
      <c r="WPH5" s="103"/>
      <c r="WPI5" s="103"/>
      <c r="WPJ5" s="103"/>
      <c r="WPK5" s="103"/>
      <c r="WPL5" s="103"/>
      <c r="WPM5" s="103"/>
      <c r="WPN5" s="103"/>
      <c r="WPO5" s="103"/>
      <c r="WPP5" s="103"/>
      <c r="WPQ5" s="103"/>
      <c r="WPR5" s="103"/>
      <c r="WPS5" s="103"/>
      <c r="WPT5" s="103"/>
      <c r="WPU5" s="103"/>
      <c r="WPV5" s="103"/>
      <c r="WPW5" s="103"/>
      <c r="WPX5" s="103"/>
      <c r="WPY5" s="103"/>
      <c r="WPZ5" s="103"/>
      <c r="WQA5" s="103"/>
      <c r="WQB5" s="103"/>
      <c r="WQC5" s="103"/>
      <c r="WQD5" s="103"/>
      <c r="WQE5" s="103"/>
      <c r="WQF5" s="103"/>
      <c r="WQG5" s="103"/>
      <c r="WQH5" s="103"/>
      <c r="WQI5" s="103"/>
      <c r="WQJ5" s="103"/>
      <c r="WQK5" s="103"/>
      <c r="WQL5" s="103"/>
      <c r="WQM5" s="103"/>
      <c r="WQN5" s="103"/>
      <c r="WQO5" s="103"/>
      <c r="WQP5" s="103"/>
      <c r="WQQ5" s="103"/>
      <c r="WQR5" s="103"/>
      <c r="WQS5" s="103"/>
      <c r="WQT5" s="103"/>
      <c r="WQU5" s="103"/>
      <c r="WQV5" s="103"/>
      <c r="WQW5" s="103"/>
      <c r="WQX5" s="103"/>
      <c r="WQY5" s="103"/>
      <c r="WQZ5" s="103"/>
      <c r="WRA5" s="103"/>
      <c r="WRB5" s="103"/>
      <c r="WRC5" s="103"/>
      <c r="WRD5" s="103"/>
      <c r="WRE5" s="103"/>
      <c r="WRF5" s="103"/>
      <c r="WRG5" s="103"/>
      <c r="WRH5" s="103"/>
      <c r="WRI5" s="103"/>
      <c r="WRJ5" s="103"/>
      <c r="WRK5" s="103"/>
      <c r="WRL5" s="103"/>
      <c r="WRM5" s="103"/>
      <c r="WRN5" s="103"/>
      <c r="WRO5" s="103"/>
      <c r="WRP5" s="103"/>
      <c r="WRQ5" s="103"/>
      <c r="WRR5" s="103"/>
      <c r="WRS5" s="103"/>
      <c r="WRT5" s="103"/>
      <c r="WRU5" s="103"/>
      <c r="WRV5" s="103"/>
      <c r="WRW5" s="103"/>
      <c r="WRX5" s="103"/>
      <c r="WRY5" s="103"/>
      <c r="WRZ5" s="103"/>
      <c r="WSA5" s="103"/>
      <c r="WSB5" s="103"/>
      <c r="WSC5" s="103"/>
      <c r="WSD5" s="103"/>
      <c r="WSE5" s="103"/>
      <c r="WSF5" s="103"/>
      <c r="WSG5" s="103"/>
      <c r="WSH5" s="103"/>
      <c r="WSI5" s="103"/>
      <c r="WSJ5" s="103"/>
      <c r="WSK5" s="103"/>
      <c r="WSL5" s="103"/>
      <c r="WSM5" s="103"/>
      <c r="WSN5" s="103"/>
      <c r="WSO5" s="103"/>
      <c r="WSP5" s="103"/>
      <c r="WSQ5" s="103"/>
      <c r="WSR5" s="103"/>
      <c r="WSS5" s="103"/>
      <c r="WST5" s="103"/>
      <c r="WSU5" s="103"/>
      <c r="WSV5" s="103"/>
      <c r="WSW5" s="103"/>
      <c r="WSX5" s="103"/>
      <c r="WSY5" s="103"/>
      <c r="WSZ5" s="103"/>
      <c r="WTA5" s="103"/>
      <c r="WTB5" s="103"/>
      <c r="WTC5" s="103"/>
      <c r="WTD5" s="103"/>
      <c r="WTE5" s="103"/>
      <c r="WTF5" s="103"/>
      <c r="WTG5" s="103"/>
      <c r="WTH5" s="103"/>
      <c r="WTI5" s="103"/>
      <c r="WTJ5" s="103"/>
      <c r="WTK5" s="103"/>
      <c r="WTL5" s="103"/>
      <c r="WTM5" s="103"/>
      <c r="WTN5" s="103"/>
      <c r="WTO5" s="103"/>
      <c r="WTP5" s="103"/>
      <c r="WTQ5" s="103"/>
      <c r="WTR5" s="103"/>
      <c r="WTS5" s="103"/>
      <c r="WTT5" s="103"/>
      <c r="WTU5" s="103"/>
      <c r="WTV5" s="103"/>
      <c r="WTW5" s="103"/>
      <c r="WTX5" s="103"/>
      <c r="WTY5" s="103"/>
      <c r="WTZ5" s="103"/>
      <c r="WUA5" s="103"/>
      <c r="WUB5" s="103"/>
      <c r="WUC5" s="103"/>
      <c r="WUD5" s="103"/>
      <c r="WUE5" s="103"/>
      <c r="WUF5" s="103"/>
      <c r="WUG5" s="103"/>
      <c r="WUH5" s="103"/>
      <c r="WUI5" s="103"/>
      <c r="WUJ5" s="103"/>
      <c r="WUK5" s="103"/>
      <c r="WUL5" s="103"/>
      <c r="WUM5" s="103"/>
      <c r="WUN5" s="103"/>
      <c r="WUO5" s="103"/>
      <c r="WUP5" s="103"/>
      <c r="WUQ5" s="103"/>
      <c r="WUR5" s="103"/>
      <c r="WUS5" s="103"/>
      <c r="WUT5" s="103"/>
      <c r="WUU5" s="103"/>
      <c r="WUV5" s="103"/>
      <c r="WUW5" s="103"/>
      <c r="WUX5" s="103"/>
      <c r="WUY5" s="103"/>
      <c r="WUZ5" s="103"/>
      <c r="WVA5" s="103"/>
      <c r="WVB5" s="103"/>
      <c r="WVC5" s="103"/>
      <c r="WVD5" s="103"/>
      <c r="WVE5" s="103"/>
      <c r="WVF5" s="103"/>
      <c r="WVG5" s="103"/>
      <c r="WVH5" s="103"/>
      <c r="WVI5" s="103"/>
      <c r="WVJ5" s="103"/>
      <c r="WVK5" s="103"/>
      <c r="WVL5" s="103"/>
      <c r="WVM5" s="103"/>
      <c r="WVN5" s="103"/>
      <c r="WVO5" s="103"/>
      <c r="WVP5" s="103"/>
      <c r="WVQ5" s="103"/>
      <c r="WVR5" s="103"/>
      <c r="WVS5" s="103"/>
      <c r="WVT5" s="103"/>
      <c r="WVU5" s="103"/>
      <c r="WVV5" s="103"/>
      <c r="WVW5" s="103"/>
      <c r="WVX5" s="103"/>
      <c r="WVY5" s="103"/>
      <c r="WVZ5" s="103"/>
      <c r="WWA5" s="103"/>
      <c r="WWB5" s="103"/>
      <c r="WWC5" s="103"/>
      <c r="WWD5" s="103"/>
      <c r="WWE5" s="103"/>
      <c r="WWF5" s="103"/>
      <c r="WWG5" s="103"/>
      <c r="WWH5" s="103"/>
      <c r="WWI5" s="103"/>
      <c r="WWJ5" s="103"/>
      <c r="WWK5" s="103"/>
      <c r="WWL5" s="103"/>
      <c r="WWM5" s="103"/>
      <c r="WWN5" s="103"/>
      <c r="WWO5" s="103"/>
      <c r="WWP5" s="103"/>
      <c r="WWQ5" s="103"/>
      <c r="WWR5" s="103"/>
      <c r="WWS5" s="103"/>
      <c r="WWT5" s="103"/>
      <c r="WWU5" s="103"/>
      <c r="WWV5" s="103"/>
      <c r="WWW5" s="103"/>
      <c r="WWX5" s="103"/>
      <c r="WWY5" s="103"/>
      <c r="WWZ5" s="103"/>
      <c r="WXA5" s="103"/>
      <c r="WXB5" s="103"/>
      <c r="WXC5" s="103"/>
      <c r="WXD5" s="103"/>
      <c r="WXE5" s="103"/>
      <c r="WXF5" s="103"/>
      <c r="WXG5" s="103"/>
      <c r="WXH5" s="103"/>
      <c r="WXI5" s="103"/>
      <c r="WXJ5" s="103"/>
      <c r="WXK5" s="103"/>
      <c r="WXL5" s="103"/>
      <c r="WXM5" s="103"/>
      <c r="WXN5" s="103"/>
      <c r="WXO5" s="103"/>
      <c r="WXP5" s="103"/>
      <c r="WXQ5" s="103"/>
      <c r="WXR5" s="103"/>
      <c r="WXS5" s="103"/>
      <c r="WXT5" s="103"/>
      <c r="WXU5" s="103"/>
      <c r="WXV5" s="103"/>
      <c r="WXW5" s="103"/>
      <c r="WXX5" s="103"/>
      <c r="WXY5" s="103"/>
      <c r="WXZ5" s="103"/>
      <c r="WYA5" s="103"/>
      <c r="WYB5" s="103"/>
      <c r="WYC5" s="103"/>
      <c r="WYD5" s="103"/>
      <c r="WYE5" s="103"/>
      <c r="WYF5" s="103"/>
      <c r="WYG5" s="103"/>
      <c r="WYH5" s="103"/>
      <c r="WYI5" s="103"/>
      <c r="WYJ5" s="103"/>
      <c r="WYK5" s="103"/>
      <c r="WYL5" s="103"/>
      <c r="WYM5" s="103"/>
      <c r="WYN5" s="103"/>
      <c r="WYO5" s="103"/>
      <c r="WYP5" s="103"/>
      <c r="WYQ5" s="103"/>
      <c r="WYR5" s="103"/>
      <c r="WYS5" s="103"/>
      <c r="WYT5" s="103"/>
      <c r="WYU5" s="103"/>
      <c r="WYV5" s="103"/>
      <c r="WYW5" s="103"/>
      <c r="WYX5" s="103"/>
      <c r="WYY5" s="103"/>
      <c r="WYZ5" s="103"/>
      <c r="WZA5" s="103"/>
      <c r="WZB5" s="103"/>
      <c r="WZC5" s="103"/>
      <c r="WZD5" s="103"/>
      <c r="WZE5" s="103"/>
      <c r="WZF5" s="103"/>
      <c r="WZG5" s="103"/>
      <c r="WZH5" s="103"/>
      <c r="WZI5" s="103"/>
      <c r="WZJ5" s="103"/>
      <c r="WZK5" s="103"/>
      <c r="WZL5" s="103"/>
      <c r="WZM5" s="103"/>
      <c r="WZN5" s="103"/>
      <c r="WZO5" s="103"/>
      <c r="WZP5" s="103"/>
      <c r="WZQ5" s="103"/>
      <c r="WZR5" s="103"/>
      <c r="WZS5" s="103"/>
      <c r="WZT5" s="103"/>
      <c r="WZU5" s="103"/>
      <c r="WZV5" s="103"/>
      <c r="WZW5" s="103"/>
      <c r="WZX5" s="103"/>
      <c r="WZY5" s="103"/>
      <c r="WZZ5" s="103"/>
      <c r="XAA5" s="103"/>
      <c r="XAB5" s="103"/>
      <c r="XAC5" s="103"/>
      <c r="XAD5" s="103"/>
      <c r="XAE5" s="103"/>
      <c r="XAF5" s="103"/>
      <c r="XAG5" s="103"/>
      <c r="XAH5" s="103"/>
      <c r="XAI5" s="103"/>
      <c r="XAJ5" s="103"/>
      <c r="XAK5" s="103"/>
      <c r="XAL5" s="103"/>
      <c r="XAM5" s="103"/>
      <c r="XAN5" s="103"/>
      <c r="XAO5" s="103"/>
      <c r="XAP5" s="103"/>
      <c r="XAQ5" s="103"/>
      <c r="XAR5" s="103"/>
      <c r="XAS5" s="103"/>
      <c r="XAT5" s="103"/>
      <c r="XAU5" s="103"/>
      <c r="XAV5" s="103"/>
      <c r="XAW5" s="103"/>
      <c r="XAX5" s="103"/>
      <c r="XAY5" s="103"/>
      <c r="XAZ5" s="103"/>
      <c r="XBA5" s="103"/>
      <c r="XBB5" s="103"/>
      <c r="XBC5" s="103"/>
      <c r="XBD5" s="103"/>
      <c r="XBE5" s="103"/>
      <c r="XBF5" s="103"/>
      <c r="XBG5" s="103"/>
      <c r="XBH5" s="103"/>
      <c r="XBI5" s="103"/>
      <c r="XBJ5" s="103"/>
      <c r="XBK5" s="103"/>
      <c r="XBL5" s="103"/>
      <c r="XBM5" s="103"/>
      <c r="XBN5" s="103"/>
      <c r="XBO5" s="103"/>
      <c r="XBP5" s="103"/>
      <c r="XBQ5" s="103"/>
      <c r="XBR5" s="103"/>
      <c r="XBS5" s="103"/>
      <c r="XBT5" s="103"/>
      <c r="XBU5" s="103"/>
      <c r="XBV5" s="103"/>
      <c r="XBW5" s="103"/>
      <c r="XBX5" s="103"/>
      <c r="XBY5" s="103"/>
      <c r="XBZ5" s="103"/>
      <c r="XCA5" s="103"/>
      <c r="XCB5" s="103"/>
      <c r="XCC5" s="103"/>
      <c r="XCD5" s="103"/>
      <c r="XCE5" s="103"/>
      <c r="XCF5" s="103"/>
      <c r="XCG5" s="103"/>
      <c r="XCH5" s="103"/>
      <c r="XCI5" s="103"/>
      <c r="XCJ5" s="103"/>
      <c r="XCK5" s="103"/>
      <c r="XCL5" s="103"/>
      <c r="XCM5" s="103"/>
      <c r="XCN5" s="103"/>
      <c r="XCO5" s="103"/>
      <c r="XCP5" s="103"/>
      <c r="XCQ5" s="103"/>
      <c r="XCR5" s="103"/>
      <c r="XCS5" s="103"/>
      <c r="XCT5" s="103"/>
      <c r="XCU5" s="103"/>
      <c r="XCV5" s="103"/>
      <c r="XCW5" s="103"/>
      <c r="XCX5" s="103"/>
      <c r="XCY5" s="103"/>
      <c r="XCZ5" s="103"/>
      <c r="XDA5" s="103"/>
      <c r="XDB5" s="103"/>
      <c r="XDC5" s="103"/>
      <c r="XDD5" s="103"/>
      <c r="XDE5" s="103"/>
      <c r="XDF5" s="103"/>
      <c r="XDG5" s="103"/>
      <c r="XDH5" s="103"/>
      <c r="XDI5" s="103"/>
      <c r="XDJ5" s="103"/>
      <c r="XDK5" s="103"/>
      <c r="XDL5" s="103"/>
      <c r="XDM5" s="103"/>
      <c r="XDN5" s="103"/>
      <c r="XDO5" s="103"/>
      <c r="XDP5" s="103"/>
      <c r="XDQ5" s="103"/>
      <c r="XDR5" s="103"/>
      <c r="XDS5" s="103"/>
      <c r="XDT5" s="103"/>
      <c r="XDU5" s="103"/>
      <c r="XDV5" s="103"/>
      <c r="XDW5" s="103"/>
      <c r="XDX5" s="103"/>
      <c r="XDY5" s="103"/>
      <c r="XDZ5" s="103"/>
      <c r="XEA5" s="103"/>
      <c r="XEB5" s="103"/>
      <c r="XEC5" s="103"/>
      <c r="XED5" s="103"/>
      <c r="XEE5" s="103"/>
      <c r="XEF5" s="103"/>
      <c r="XEG5" s="103"/>
      <c r="XEH5" s="103"/>
      <c r="XEI5" s="103"/>
      <c r="XEJ5" s="103"/>
      <c r="XEK5" s="103"/>
      <c r="XEL5" s="103"/>
      <c r="XEM5" s="103"/>
      <c r="XEN5" s="103"/>
      <c r="XEO5" s="103"/>
      <c r="XEP5" s="103"/>
      <c r="XEQ5" s="103"/>
      <c r="XER5" s="103"/>
      <c r="XES5" s="103"/>
      <c r="XET5" s="103"/>
      <c r="XEU5" s="103"/>
      <c r="XEV5" s="103"/>
    </row>
    <row r="6" spans="1:16376" ht="23.25" customHeight="1">
      <c r="A6" s="282" t="s">
        <v>570</v>
      </c>
      <c r="B6" s="278" t="s">
        <v>737</v>
      </c>
      <c r="C6" s="215" t="s">
        <v>3098</v>
      </c>
      <c r="D6" s="216" t="s">
        <v>3099</v>
      </c>
      <c r="E6" s="279">
        <v>20</v>
      </c>
      <c r="F6" s="279"/>
      <c r="G6" s="279">
        <f>E6-F6</f>
        <v>20</v>
      </c>
      <c r="H6" s="216" t="s">
        <v>1</v>
      </c>
      <c r="I6" s="222" t="s">
        <v>3100</v>
      </c>
      <c r="J6" s="220" t="s">
        <v>3101</v>
      </c>
      <c r="K6" s="216" t="s">
        <v>371</v>
      </c>
      <c r="L6" s="222" t="s">
        <v>3091</v>
      </c>
      <c r="M6" s="276" t="s">
        <v>357</v>
      </c>
      <c r="N6" s="276" t="s">
        <v>357</v>
      </c>
      <c r="O6" s="276" t="s">
        <v>357</v>
      </c>
      <c r="P6" s="276" t="s">
        <v>357</v>
      </c>
      <c r="Q6" s="276" t="s">
        <v>357</v>
      </c>
      <c r="R6" s="276" t="s">
        <v>357</v>
      </c>
      <c r="S6" s="198">
        <v>44926</v>
      </c>
      <c r="T6" s="277" t="s">
        <v>358</v>
      </c>
    </row>
    <row r="7" spans="1:16376" ht="23.25" customHeight="1">
      <c r="A7" s="283"/>
      <c r="B7" s="278" t="s">
        <v>737</v>
      </c>
      <c r="C7" s="215" t="s">
        <v>3098</v>
      </c>
      <c r="D7" s="216" t="s">
        <v>3102</v>
      </c>
      <c r="E7" s="279">
        <v>60</v>
      </c>
      <c r="F7" s="279"/>
      <c r="G7" s="279">
        <f t="shared" ref="G7:G8" si="1">E7-F7</f>
        <v>60</v>
      </c>
      <c r="H7" s="216" t="s">
        <v>1</v>
      </c>
      <c r="I7" s="222" t="s">
        <v>3103</v>
      </c>
      <c r="J7" s="220" t="s">
        <v>3101</v>
      </c>
      <c r="K7" s="216" t="s">
        <v>957</v>
      </c>
      <c r="L7" s="204" t="s">
        <v>3091</v>
      </c>
      <c r="M7" s="276" t="s">
        <v>357</v>
      </c>
      <c r="N7" s="276" t="s">
        <v>357</v>
      </c>
      <c r="O7" s="276" t="s">
        <v>357</v>
      </c>
      <c r="P7" s="276" t="s">
        <v>357</v>
      </c>
      <c r="Q7" s="276" t="s">
        <v>357</v>
      </c>
      <c r="R7" s="276" t="s">
        <v>357</v>
      </c>
      <c r="S7" s="199">
        <v>45657</v>
      </c>
      <c r="T7" s="277" t="s">
        <v>358</v>
      </c>
    </row>
    <row r="8" spans="1:16376" ht="23.25" customHeight="1">
      <c r="A8" s="284"/>
      <c r="B8" s="278" t="s">
        <v>876</v>
      </c>
      <c r="C8" s="215" t="s">
        <v>658</v>
      </c>
      <c r="D8" s="216" t="s">
        <v>3104</v>
      </c>
      <c r="E8" s="279">
        <v>80</v>
      </c>
      <c r="F8" s="279"/>
      <c r="G8" s="279">
        <f t="shared" si="1"/>
        <v>80</v>
      </c>
      <c r="H8" s="216" t="s">
        <v>1</v>
      </c>
      <c r="I8" s="216" t="s">
        <v>3105</v>
      </c>
      <c r="J8" s="215" t="s">
        <v>3106</v>
      </c>
      <c r="K8" s="216" t="s">
        <v>957</v>
      </c>
      <c r="L8" s="294" t="s">
        <v>372</v>
      </c>
      <c r="M8" s="276" t="s">
        <v>357</v>
      </c>
      <c r="N8" s="276" t="s">
        <v>357</v>
      </c>
      <c r="O8" s="199">
        <v>45161</v>
      </c>
      <c r="P8" s="199">
        <v>45161</v>
      </c>
      <c r="Q8" s="199">
        <v>45161</v>
      </c>
      <c r="R8" s="199">
        <v>45161</v>
      </c>
      <c r="S8" s="199">
        <v>45161</v>
      </c>
      <c r="T8" s="277" t="s">
        <v>358</v>
      </c>
    </row>
    <row r="9" spans="1:16376" ht="23.25" customHeight="1">
      <c r="A9" s="296"/>
      <c r="B9" s="241"/>
      <c r="C9" s="241"/>
      <c r="D9" s="272" t="s">
        <v>3107</v>
      </c>
      <c r="E9" s="195">
        <f>SUBTOTAL(9,E6:E8)</f>
        <v>160</v>
      </c>
      <c r="F9" s="195">
        <f t="shared" ref="F9:G9" si="2">SUBTOTAL(9,F6:F8)</f>
        <v>0</v>
      </c>
      <c r="G9" s="195">
        <f t="shared" si="2"/>
        <v>160</v>
      </c>
      <c r="H9" s="241"/>
      <c r="I9" s="241"/>
      <c r="J9" s="241"/>
      <c r="K9" s="241"/>
      <c r="L9" s="242"/>
      <c r="M9" s="241"/>
      <c r="N9" s="241"/>
      <c r="O9" s="241"/>
      <c r="P9" s="241"/>
      <c r="Q9" s="241"/>
      <c r="R9" s="241"/>
      <c r="S9" s="241"/>
      <c r="T9" s="247"/>
    </row>
    <row r="10" spans="1:16376" ht="23.25" customHeight="1">
      <c r="A10" s="659" t="s">
        <v>3108</v>
      </c>
      <c r="B10" s="150" t="s">
        <v>3109</v>
      </c>
      <c r="C10" s="158" t="s">
        <v>3110</v>
      </c>
      <c r="D10" s="147" t="s">
        <v>3111</v>
      </c>
      <c r="E10" s="279">
        <v>40</v>
      </c>
      <c r="F10" s="630"/>
      <c r="G10" s="279">
        <f>E10-F10</f>
        <v>40</v>
      </c>
      <c r="H10" s="216" t="s">
        <v>1</v>
      </c>
      <c r="I10" s="216" t="s">
        <v>3112</v>
      </c>
      <c r="J10" s="215" t="s">
        <v>3113</v>
      </c>
      <c r="K10" s="215" t="s">
        <v>371</v>
      </c>
      <c r="L10" s="254" t="s">
        <v>3091</v>
      </c>
      <c r="M10" s="281" t="s">
        <v>357</v>
      </c>
      <c r="N10" s="281" t="s">
        <v>357</v>
      </c>
      <c r="O10" s="281"/>
      <c r="P10" s="281"/>
      <c r="Q10" s="281"/>
      <c r="R10" s="281"/>
      <c r="S10" s="199">
        <v>45657</v>
      </c>
      <c r="T10" s="246" t="s">
        <v>358</v>
      </c>
    </row>
    <row r="11" spans="1:16376" ht="23.25" customHeight="1">
      <c r="A11" s="647"/>
      <c r="B11" s="150" t="s">
        <v>3109</v>
      </c>
      <c r="C11" s="158" t="s">
        <v>3114</v>
      </c>
      <c r="D11" s="147" t="s">
        <v>3115</v>
      </c>
      <c r="E11" s="279">
        <v>80</v>
      </c>
      <c r="F11" s="630"/>
      <c r="G11" s="279">
        <f>E11-F11</f>
        <v>80</v>
      </c>
      <c r="H11" s="216" t="s">
        <v>1</v>
      </c>
      <c r="I11" s="216" t="s">
        <v>3116</v>
      </c>
      <c r="J11" s="215" t="s">
        <v>3117</v>
      </c>
      <c r="K11" s="216" t="s">
        <v>957</v>
      </c>
      <c r="L11" s="254" t="s">
        <v>3091</v>
      </c>
      <c r="M11" s="281" t="s">
        <v>357</v>
      </c>
      <c r="N11" s="281" t="s">
        <v>357</v>
      </c>
      <c r="O11" s="281"/>
      <c r="P11" s="281"/>
      <c r="Q11" s="281"/>
      <c r="R11" s="281"/>
      <c r="S11" s="199">
        <v>45657</v>
      </c>
      <c r="T11" s="246" t="s">
        <v>358</v>
      </c>
    </row>
    <row r="12" spans="1:16376" ht="23.25" customHeight="1">
      <c r="A12" s="660"/>
      <c r="B12" s="150" t="s">
        <v>3109</v>
      </c>
      <c r="C12" s="158" t="s">
        <v>3118</v>
      </c>
      <c r="D12" s="147" t="s">
        <v>3119</v>
      </c>
      <c r="E12" s="279">
        <v>23</v>
      </c>
      <c r="F12" s="629"/>
      <c r="G12" s="279">
        <f>E12-F12</f>
        <v>23</v>
      </c>
      <c r="H12" s="149" t="s">
        <v>1</v>
      </c>
      <c r="I12" s="204" t="s">
        <v>3120</v>
      </c>
      <c r="J12" s="147" t="s">
        <v>3121</v>
      </c>
      <c r="K12" s="149" t="s">
        <v>371</v>
      </c>
      <c r="L12" s="147" t="s">
        <v>3091</v>
      </c>
      <c r="M12" s="276" t="s">
        <v>357</v>
      </c>
      <c r="N12" s="276" t="s">
        <v>357</v>
      </c>
      <c r="O12" s="276" t="s">
        <v>357</v>
      </c>
      <c r="P12" s="276" t="s">
        <v>357</v>
      </c>
      <c r="Q12" s="276" t="s">
        <v>357</v>
      </c>
      <c r="R12" s="276" t="s">
        <v>357</v>
      </c>
      <c r="S12" s="288">
        <v>45657</v>
      </c>
      <c r="T12" s="154" t="s">
        <v>358</v>
      </c>
    </row>
    <row r="13" spans="1:16376" ht="23.25" customHeight="1">
      <c r="A13" s="280"/>
      <c r="B13" s="241"/>
      <c r="C13" s="241"/>
      <c r="D13" s="272" t="s">
        <v>3122</v>
      </c>
      <c r="E13" s="195">
        <f>SUBTOTAL(9,E10:E12)</f>
        <v>143</v>
      </c>
      <c r="F13" s="195">
        <f t="shared" ref="F13:G13" si="3">SUBTOTAL(9,F10:F12)</f>
        <v>0</v>
      </c>
      <c r="G13" s="195">
        <f t="shared" si="3"/>
        <v>143</v>
      </c>
      <c r="H13" s="241"/>
      <c r="I13" s="241"/>
      <c r="J13" s="241"/>
      <c r="K13" s="241"/>
      <c r="L13" s="285"/>
      <c r="M13" s="241"/>
      <c r="N13" s="241"/>
      <c r="O13" s="241"/>
      <c r="P13" s="241"/>
      <c r="Q13" s="241"/>
      <c r="R13" s="241"/>
      <c r="S13" s="241"/>
      <c r="T13" s="247"/>
    </row>
    <row r="14" spans="1:16376" ht="23.25" customHeight="1">
      <c r="A14" s="656" t="s">
        <v>3123</v>
      </c>
      <c r="B14" s="293" t="s">
        <v>1579</v>
      </c>
      <c r="C14" s="220" t="s">
        <v>3124</v>
      </c>
      <c r="D14" s="220" t="s">
        <v>3125</v>
      </c>
      <c r="E14" s="292">
        <v>10</v>
      </c>
      <c r="F14" s="292"/>
      <c r="G14" s="292">
        <f>E14-F14</f>
        <v>10</v>
      </c>
      <c r="H14" s="220" t="s">
        <v>1</v>
      </c>
      <c r="I14" s="222" t="s">
        <v>3126</v>
      </c>
      <c r="J14" s="220" t="s">
        <v>3127</v>
      </c>
      <c r="K14" s="220" t="s">
        <v>371</v>
      </c>
      <c r="L14" s="286" t="s">
        <v>16</v>
      </c>
      <c r="M14" s="281"/>
      <c r="N14" s="281"/>
      <c r="O14" s="281"/>
      <c r="P14" s="281"/>
      <c r="Q14" s="281"/>
      <c r="R14" s="281"/>
      <c r="S14" s="199">
        <v>45657</v>
      </c>
      <c r="T14" s="250" t="s">
        <v>358</v>
      </c>
    </row>
    <row r="15" spans="1:16376" ht="23.25" customHeight="1">
      <c r="A15" s="657"/>
      <c r="B15" s="291" t="s">
        <v>1579</v>
      </c>
      <c r="C15" s="220" t="s">
        <v>1580</v>
      </c>
      <c r="D15" s="220" t="s">
        <v>3128</v>
      </c>
      <c r="E15" s="292">
        <v>21</v>
      </c>
      <c r="F15" s="292"/>
      <c r="G15" s="292">
        <f t="shared" ref="G15:G16" si="4">E15-F15</f>
        <v>21</v>
      </c>
      <c r="H15" s="220" t="s">
        <v>1</v>
      </c>
      <c r="I15" s="220" t="s">
        <v>3129</v>
      </c>
      <c r="J15" s="220" t="s">
        <v>3130</v>
      </c>
      <c r="K15" s="220" t="s">
        <v>371</v>
      </c>
      <c r="L15" s="286" t="s">
        <v>16</v>
      </c>
      <c r="M15" s="287">
        <v>44651</v>
      </c>
      <c r="N15" s="198">
        <v>44651</v>
      </c>
      <c r="O15" s="198">
        <v>44655</v>
      </c>
      <c r="P15" s="198">
        <v>44655</v>
      </c>
      <c r="Q15" s="198">
        <v>44712</v>
      </c>
      <c r="R15" s="198">
        <v>45077</v>
      </c>
      <c r="S15" s="199">
        <v>45077</v>
      </c>
      <c r="T15" s="250" t="s">
        <v>358</v>
      </c>
    </row>
    <row r="16" spans="1:16376" ht="23.25" customHeight="1">
      <c r="A16" s="657"/>
      <c r="B16" s="291" t="s">
        <v>1620</v>
      </c>
      <c r="C16" s="220" t="s">
        <v>1621</v>
      </c>
      <c r="D16" s="220" t="s">
        <v>3131</v>
      </c>
      <c r="E16" s="292">
        <v>12</v>
      </c>
      <c r="F16" s="292"/>
      <c r="G16" s="292">
        <f t="shared" si="4"/>
        <v>12</v>
      </c>
      <c r="H16" s="220" t="s">
        <v>1</v>
      </c>
      <c r="I16" s="220" t="s">
        <v>3132</v>
      </c>
      <c r="J16" s="220" t="s">
        <v>3133</v>
      </c>
      <c r="K16" s="220" t="s">
        <v>371</v>
      </c>
      <c r="L16" s="286" t="s">
        <v>16</v>
      </c>
      <c r="M16" s="287">
        <v>44651</v>
      </c>
      <c r="N16" s="198">
        <v>44651</v>
      </c>
      <c r="O16" s="198">
        <v>44655</v>
      </c>
      <c r="P16" s="198">
        <v>44655</v>
      </c>
      <c r="Q16" s="198">
        <v>44712</v>
      </c>
      <c r="R16" s="198">
        <v>45077</v>
      </c>
      <c r="S16" s="199">
        <v>45077</v>
      </c>
      <c r="T16" s="250" t="s">
        <v>358</v>
      </c>
    </row>
    <row r="17" spans="1:20" ht="23.25" customHeight="1">
      <c r="A17" s="265"/>
      <c r="B17" s="241"/>
      <c r="C17" s="241"/>
      <c r="D17" s="273" t="s">
        <v>1652</v>
      </c>
      <c r="E17" s="195">
        <f>SUBTOTAL(9,E14:E16)</f>
        <v>43</v>
      </c>
      <c r="F17" s="195">
        <f t="shared" ref="F17:G17" si="5">SUBTOTAL(9,F14:F16)</f>
        <v>0</v>
      </c>
      <c r="G17" s="195">
        <f t="shared" si="5"/>
        <v>43</v>
      </c>
      <c r="H17" s="241"/>
      <c r="I17" s="241"/>
      <c r="J17" s="241"/>
      <c r="K17" s="241"/>
      <c r="L17" s="241"/>
      <c r="M17" s="241"/>
      <c r="N17" s="241"/>
      <c r="O17" s="241"/>
      <c r="P17" s="241"/>
      <c r="Q17" s="241"/>
      <c r="R17" s="241"/>
      <c r="S17" s="241"/>
      <c r="T17" s="247"/>
    </row>
    <row r="18" spans="1:20" ht="23.25" customHeight="1">
      <c r="A18" s="656" t="s">
        <v>1653</v>
      </c>
      <c r="B18" s="266" t="s">
        <v>3134</v>
      </c>
      <c r="C18" s="215" t="s">
        <v>3135</v>
      </c>
      <c r="D18" s="220" t="s">
        <v>3136</v>
      </c>
      <c r="E18" s="270">
        <v>1</v>
      </c>
      <c r="F18" s="270"/>
      <c r="G18" s="270">
        <f>E18-F18</f>
        <v>1</v>
      </c>
      <c r="H18" s="215" t="s">
        <v>1</v>
      </c>
      <c r="I18" s="215" t="s">
        <v>3137</v>
      </c>
      <c r="J18" s="215" t="s">
        <v>3138</v>
      </c>
      <c r="K18" s="215" t="s">
        <v>371</v>
      </c>
      <c r="L18" s="248" t="s">
        <v>14</v>
      </c>
      <c r="M18" s="249">
        <v>44316</v>
      </c>
      <c r="N18" s="199">
        <v>44681</v>
      </c>
      <c r="O18" s="199">
        <v>44681</v>
      </c>
      <c r="P18" s="199">
        <v>44681</v>
      </c>
      <c r="Q18" s="191">
        <v>44681</v>
      </c>
      <c r="R18" s="199">
        <v>44803</v>
      </c>
      <c r="S18" s="198">
        <v>44926</v>
      </c>
      <c r="T18" s="251" t="s">
        <v>357</v>
      </c>
    </row>
    <row r="19" spans="1:20" ht="23.25" customHeight="1">
      <c r="A19" s="657"/>
      <c r="B19" s="266" t="s">
        <v>3134</v>
      </c>
      <c r="C19" s="215" t="s">
        <v>3135</v>
      </c>
      <c r="D19" s="220" t="s">
        <v>3136</v>
      </c>
      <c r="E19" s="270">
        <v>34</v>
      </c>
      <c r="F19" s="270"/>
      <c r="G19" s="270">
        <f t="shared" ref="G19:G22" si="6">E19-F19</f>
        <v>34</v>
      </c>
      <c r="H19" s="215" t="s">
        <v>1</v>
      </c>
      <c r="I19" s="215" t="s">
        <v>3137</v>
      </c>
      <c r="J19" s="215" t="s">
        <v>3138</v>
      </c>
      <c r="K19" s="215" t="s">
        <v>371</v>
      </c>
      <c r="L19" s="219" t="s">
        <v>372</v>
      </c>
      <c r="M19" s="240">
        <v>44316</v>
      </c>
      <c r="N19" s="199">
        <v>44896</v>
      </c>
      <c r="O19" s="199">
        <v>45161</v>
      </c>
      <c r="P19" s="199">
        <v>45161</v>
      </c>
      <c r="Q19" s="191">
        <v>45291</v>
      </c>
      <c r="R19" s="199">
        <v>45291</v>
      </c>
      <c r="S19" s="199">
        <v>45291</v>
      </c>
      <c r="T19" s="246" t="s">
        <v>374</v>
      </c>
    </row>
    <row r="20" spans="1:20" ht="23.25" customHeight="1">
      <c r="A20" s="657"/>
      <c r="B20" s="266" t="s">
        <v>3139</v>
      </c>
      <c r="C20" s="215" t="s">
        <v>3140</v>
      </c>
      <c r="D20" s="220" t="s">
        <v>3141</v>
      </c>
      <c r="E20" s="270">
        <f>29-13</f>
        <v>16</v>
      </c>
      <c r="F20" s="270"/>
      <c r="G20" s="270">
        <f t="shared" si="6"/>
        <v>16</v>
      </c>
      <c r="H20" s="215" t="s">
        <v>1</v>
      </c>
      <c r="I20" s="215">
        <v>30050464</v>
      </c>
      <c r="J20" s="215" t="s">
        <v>3142</v>
      </c>
      <c r="K20" s="215" t="s">
        <v>371</v>
      </c>
      <c r="L20" s="248" t="s">
        <v>16</v>
      </c>
      <c r="M20" s="249">
        <v>44896</v>
      </c>
      <c r="N20" s="199">
        <v>44438</v>
      </c>
      <c r="O20" s="199">
        <v>44896</v>
      </c>
      <c r="P20" s="199">
        <v>44896</v>
      </c>
      <c r="Q20" s="191">
        <v>45161</v>
      </c>
      <c r="R20" s="199">
        <v>45161</v>
      </c>
      <c r="S20" s="199">
        <v>45161</v>
      </c>
      <c r="T20" s="246" t="s">
        <v>374</v>
      </c>
    </row>
    <row r="21" spans="1:20" ht="23.25" customHeight="1">
      <c r="A21" s="657"/>
      <c r="B21" s="266" t="s">
        <v>1654</v>
      </c>
      <c r="C21" s="215" t="s">
        <v>3143</v>
      </c>
      <c r="D21" s="558" t="s">
        <v>3144</v>
      </c>
      <c r="E21" s="279">
        <v>20</v>
      </c>
      <c r="F21" s="557">
        <v>20</v>
      </c>
      <c r="G21" s="270">
        <f t="shared" si="6"/>
        <v>0</v>
      </c>
      <c r="H21" s="215" t="s">
        <v>1</v>
      </c>
      <c r="I21" s="220" t="s">
        <v>3145</v>
      </c>
      <c r="J21" s="220" t="s">
        <v>3146</v>
      </c>
      <c r="K21" s="215" t="s">
        <v>371</v>
      </c>
      <c r="L21" s="248" t="s">
        <v>3091</v>
      </c>
      <c r="M21" s="276" t="s">
        <v>357</v>
      </c>
      <c r="N21" s="276" t="s">
        <v>357</v>
      </c>
      <c r="O21" s="276" t="s">
        <v>357</v>
      </c>
      <c r="P21" s="276" t="s">
        <v>357</v>
      </c>
      <c r="Q21" s="276" t="s">
        <v>357</v>
      </c>
      <c r="R21" s="276" t="s">
        <v>357</v>
      </c>
      <c r="S21" s="198">
        <v>44926</v>
      </c>
      <c r="T21" s="246" t="s">
        <v>358</v>
      </c>
    </row>
    <row r="22" spans="1:20" ht="23.25" customHeight="1">
      <c r="A22" s="658"/>
      <c r="B22" s="295" t="s">
        <v>1654</v>
      </c>
      <c r="C22" s="215" t="s">
        <v>3143</v>
      </c>
      <c r="D22" s="220" t="s">
        <v>3144</v>
      </c>
      <c r="E22" s="279">
        <v>78</v>
      </c>
      <c r="F22" s="279"/>
      <c r="G22" s="270">
        <f t="shared" si="6"/>
        <v>78</v>
      </c>
      <c r="H22" s="215" t="s">
        <v>1</v>
      </c>
      <c r="I22" s="220" t="s">
        <v>3147</v>
      </c>
      <c r="J22" s="220" t="s">
        <v>3101</v>
      </c>
      <c r="K22" s="215" t="s">
        <v>957</v>
      </c>
      <c r="L22" s="248" t="s">
        <v>3091</v>
      </c>
      <c r="M22" s="276" t="s">
        <v>357</v>
      </c>
      <c r="N22" s="276" t="s">
        <v>357</v>
      </c>
      <c r="O22" s="276" t="s">
        <v>357</v>
      </c>
      <c r="P22" s="276" t="s">
        <v>357</v>
      </c>
      <c r="Q22" s="276" t="s">
        <v>357</v>
      </c>
      <c r="R22" s="276" t="s">
        <v>357</v>
      </c>
      <c r="S22" s="199">
        <v>45657</v>
      </c>
      <c r="T22" s="250" t="s">
        <v>358</v>
      </c>
    </row>
    <row r="23" spans="1:20" ht="23.25" customHeight="1">
      <c r="A23" s="265"/>
      <c r="B23" s="241"/>
      <c r="C23" s="241"/>
      <c r="D23" s="273" t="s">
        <v>3148</v>
      </c>
      <c r="E23" s="195">
        <f>SUBTOTAL(9,E18:E22)</f>
        <v>149</v>
      </c>
      <c r="F23" s="195">
        <f t="shared" ref="F23:G23" si="7">SUBTOTAL(9,F18:F22)</f>
        <v>20</v>
      </c>
      <c r="G23" s="195">
        <f t="shared" si="7"/>
        <v>129</v>
      </c>
      <c r="H23" s="241"/>
      <c r="I23" s="241"/>
      <c r="J23" s="241"/>
      <c r="K23" s="241"/>
      <c r="L23" s="241"/>
      <c r="M23" s="241"/>
      <c r="N23" s="241"/>
      <c r="O23" s="241"/>
      <c r="P23" s="241"/>
      <c r="Q23" s="241"/>
      <c r="R23" s="241"/>
      <c r="S23" s="241"/>
      <c r="T23" s="247"/>
    </row>
    <row r="24" spans="1:20" ht="23.25" customHeight="1">
      <c r="A24" s="656" t="s">
        <v>1686</v>
      </c>
      <c r="B24" s="264" t="s">
        <v>3149</v>
      </c>
      <c r="C24" s="220" t="s">
        <v>3150</v>
      </c>
      <c r="D24" s="220" t="s">
        <v>3151</v>
      </c>
      <c r="E24" s="270">
        <v>60</v>
      </c>
      <c r="F24" s="270"/>
      <c r="G24" s="270">
        <f>E24-F24</f>
        <v>60</v>
      </c>
      <c r="H24" s="252" t="s">
        <v>1</v>
      </c>
      <c r="I24" s="252" t="s">
        <v>3152</v>
      </c>
      <c r="J24" s="252" t="s">
        <v>3153</v>
      </c>
      <c r="K24" s="253" t="s">
        <v>347</v>
      </c>
      <c r="L24" s="254" t="s">
        <v>3154</v>
      </c>
      <c r="M24" s="255">
        <v>44469</v>
      </c>
      <c r="N24" s="199">
        <v>44651</v>
      </c>
      <c r="O24" s="199">
        <v>44651</v>
      </c>
      <c r="P24" s="199">
        <v>44651</v>
      </c>
      <c r="Q24" s="191">
        <v>44681</v>
      </c>
      <c r="R24" s="191">
        <v>44772</v>
      </c>
      <c r="S24" s="198">
        <v>44926</v>
      </c>
      <c r="T24" s="251" t="s">
        <v>357</v>
      </c>
    </row>
    <row r="25" spans="1:20" ht="23.25" customHeight="1">
      <c r="A25" s="658"/>
      <c r="B25" s="278" t="s">
        <v>3149</v>
      </c>
      <c r="C25" s="220" t="s">
        <v>3150</v>
      </c>
      <c r="D25" s="220" t="s">
        <v>3155</v>
      </c>
      <c r="E25" s="279">
        <v>20</v>
      </c>
      <c r="F25" s="279"/>
      <c r="G25" s="270">
        <f>E25-F25</f>
        <v>20</v>
      </c>
      <c r="H25" s="252" t="s">
        <v>1</v>
      </c>
      <c r="I25" s="534" t="s">
        <v>3156</v>
      </c>
      <c r="J25" s="534" t="s">
        <v>3153</v>
      </c>
      <c r="K25" s="253" t="s">
        <v>371</v>
      </c>
      <c r="L25" s="254" t="s">
        <v>3091</v>
      </c>
      <c r="M25" s="276" t="s">
        <v>357</v>
      </c>
      <c r="N25" s="276" t="s">
        <v>357</v>
      </c>
      <c r="O25" s="276" t="s">
        <v>357</v>
      </c>
      <c r="P25" s="276" t="s">
        <v>357</v>
      </c>
      <c r="Q25" s="276" t="s">
        <v>357</v>
      </c>
      <c r="R25" s="276" t="s">
        <v>357</v>
      </c>
      <c r="S25" s="199">
        <v>45657</v>
      </c>
      <c r="T25" s="251" t="s">
        <v>357</v>
      </c>
    </row>
    <row r="26" spans="1:20" ht="23.25" customHeight="1">
      <c r="A26" s="265"/>
      <c r="B26" s="241"/>
      <c r="C26" s="241"/>
      <c r="D26" s="273" t="s">
        <v>3157</v>
      </c>
      <c r="E26" s="195">
        <f>SUBTOTAL(9,E24:E25)</f>
        <v>80</v>
      </c>
      <c r="F26" s="195">
        <f t="shared" ref="F26:G26" si="8">SUBTOTAL(9,F24:F25)</f>
        <v>0</v>
      </c>
      <c r="G26" s="195">
        <f t="shared" si="8"/>
        <v>80</v>
      </c>
      <c r="H26" s="241"/>
      <c r="I26" s="241"/>
      <c r="J26" s="241"/>
      <c r="K26" s="241"/>
      <c r="L26" s="241"/>
      <c r="M26" s="241"/>
      <c r="N26" s="241"/>
      <c r="O26" s="241"/>
      <c r="P26" s="241"/>
      <c r="Q26" s="241"/>
      <c r="R26" s="241"/>
      <c r="S26" s="241"/>
      <c r="T26" s="247"/>
    </row>
    <row r="27" spans="1:20" ht="23.25" customHeight="1">
      <c r="A27" s="656" t="s">
        <v>1695</v>
      </c>
      <c r="B27" s="278" t="s">
        <v>1696</v>
      </c>
      <c r="C27" s="215" t="s">
        <v>3158</v>
      </c>
      <c r="D27" s="220" t="s">
        <v>3159</v>
      </c>
      <c r="E27" s="279">
        <v>73</v>
      </c>
      <c r="F27" s="279"/>
      <c r="G27" s="279">
        <f>E27-F27</f>
        <v>73</v>
      </c>
      <c r="H27" s="252" t="s">
        <v>1</v>
      </c>
      <c r="I27" s="534" t="s">
        <v>3160</v>
      </c>
      <c r="J27" s="276" t="s">
        <v>3161</v>
      </c>
      <c r="K27" s="215" t="s">
        <v>957</v>
      </c>
      <c r="L27" s="254" t="s">
        <v>3091</v>
      </c>
      <c r="M27" s="276" t="s">
        <v>357</v>
      </c>
      <c r="N27" s="276" t="s">
        <v>357</v>
      </c>
      <c r="O27" s="276" t="s">
        <v>357</v>
      </c>
      <c r="P27" s="276" t="s">
        <v>357</v>
      </c>
      <c r="Q27" s="276" t="s">
        <v>357</v>
      </c>
      <c r="R27" s="276" t="s">
        <v>357</v>
      </c>
      <c r="S27" s="290">
        <v>45657</v>
      </c>
      <c r="T27" s="251" t="s">
        <v>358</v>
      </c>
    </row>
    <row r="28" spans="1:20" ht="23.25" customHeight="1">
      <c r="A28" s="658"/>
      <c r="B28" s="278" t="s">
        <v>1719</v>
      </c>
      <c r="C28" s="215" t="s">
        <v>3162</v>
      </c>
      <c r="D28" s="220" t="s">
        <v>3163</v>
      </c>
      <c r="E28" s="279">
        <v>10</v>
      </c>
      <c r="F28" s="279"/>
      <c r="G28" s="279">
        <f>E28-F28</f>
        <v>10</v>
      </c>
      <c r="H28" s="252" t="s">
        <v>1</v>
      </c>
      <c r="I28" s="534" t="s">
        <v>3164</v>
      </c>
      <c r="J28" s="276" t="s">
        <v>3165</v>
      </c>
      <c r="K28" s="215" t="s">
        <v>371</v>
      </c>
      <c r="L28" s="254" t="s">
        <v>3091</v>
      </c>
      <c r="M28" s="276" t="s">
        <v>357</v>
      </c>
      <c r="N28" s="276" t="s">
        <v>357</v>
      </c>
      <c r="O28" s="276" t="s">
        <v>357</v>
      </c>
      <c r="P28" s="276" t="s">
        <v>357</v>
      </c>
      <c r="Q28" s="276" t="s">
        <v>357</v>
      </c>
      <c r="R28" s="276" t="s">
        <v>357</v>
      </c>
      <c r="S28" s="290">
        <v>44926</v>
      </c>
      <c r="T28" s="251" t="s">
        <v>358</v>
      </c>
    </row>
    <row r="29" spans="1:20" ht="23.25" customHeight="1">
      <c r="A29" s="280"/>
      <c r="B29" s="241"/>
      <c r="C29" s="241"/>
      <c r="D29" s="273" t="s">
        <v>3166</v>
      </c>
      <c r="E29" s="195">
        <f>SUBTOTAL(9,E27:E28)</f>
        <v>83</v>
      </c>
      <c r="F29" s="195">
        <f t="shared" ref="F29:G29" si="9">SUBTOTAL(9,F27:F28)</f>
        <v>0</v>
      </c>
      <c r="G29" s="195">
        <f t="shared" si="9"/>
        <v>83</v>
      </c>
      <c r="H29" s="241"/>
      <c r="I29" s="241"/>
      <c r="J29" s="241"/>
      <c r="K29" s="241"/>
      <c r="L29" s="241"/>
      <c r="M29" s="241"/>
      <c r="N29" s="241"/>
      <c r="O29" s="241"/>
      <c r="P29" s="241"/>
      <c r="Q29" s="241"/>
      <c r="R29" s="241"/>
      <c r="S29" s="241"/>
      <c r="T29" s="247"/>
    </row>
    <row r="30" spans="1:20" ht="23.25" customHeight="1">
      <c r="A30" s="263" t="s">
        <v>2331</v>
      </c>
      <c r="B30" s="266" t="s">
        <v>3167</v>
      </c>
      <c r="C30" s="220" t="s">
        <v>3168</v>
      </c>
      <c r="D30" s="215" t="s">
        <v>3169</v>
      </c>
      <c r="E30" s="270">
        <v>48</v>
      </c>
      <c r="F30" s="270"/>
      <c r="G30" s="270">
        <f>E30-F30</f>
        <v>48</v>
      </c>
      <c r="H30" s="215" t="s">
        <v>1</v>
      </c>
      <c r="I30" s="215" t="s">
        <v>3170</v>
      </c>
      <c r="J30" s="215" t="s">
        <v>3171</v>
      </c>
      <c r="K30" s="215" t="s">
        <v>347</v>
      </c>
      <c r="L30" s="248" t="s">
        <v>21</v>
      </c>
      <c r="M30" s="249">
        <v>44834</v>
      </c>
      <c r="N30" s="199">
        <v>44834</v>
      </c>
      <c r="O30" s="199">
        <v>44834</v>
      </c>
      <c r="P30" s="199">
        <v>44834</v>
      </c>
      <c r="Q30" s="191">
        <v>44834</v>
      </c>
      <c r="R30" s="191">
        <v>44834</v>
      </c>
      <c r="S30" s="191">
        <v>45016</v>
      </c>
      <c r="T30" s="246" t="s">
        <v>358</v>
      </c>
    </row>
    <row r="31" spans="1:20" ht="23.25" customHeight="1" thickBot="1">
      <c r="A31" s="268"/>
      <c r="B31" s="269" t="s">
        <v>3167</v>
      </c>
      <c r="C31" s="535" t="s">
        <v>3168</v>
      </c>
      <c r="D31" s="256" t="s">
        <v>3169</v>
      </c>
      <c r="E31" s="271">
        <v>37</v>
      </c>
      <c r="F31" s="271"/>
      <c r="G31" s="270">
        <f>E31-F31</f>
        <v>37</v>
      </c>
      <c r="H31" s="256" t="s">
        <v>1</v>
      </c>
      <c r="I31" s="256" t="s">
        <v>3172</v>
      </c>
      <c r="J31" s="256" t="s">
        <v>3171</v>
      </c>
      <c r="K31" s="256" t="s">
        <v>347</v>
      </c>
      <c r="L31" s="257" t="s">
        <v>21</v>
      </c>
      <c r="M31" s="258">
        <v>44439</v>
      </c>
      <c r="N31" s="259">
        <v>44834</v>
      </c>
      <c r="O31" s="259">
        <v>44834</v>
      </c>
      <c r="P31" s="259">
        <v>44834</v>
      </c>
      <c r="Q31" s="260">
        <v>44834</v>
      </c>
      <c r="R31" s="260">
        <v>44834</v>
      </c>
      <c r="S31" s="260">
        <v>45016</v>
      </c>
      <c r="T31" s="261" t="s">
        <v>374</v>
      </c>
    </row>
    <row r="32" spans="1:20" ht="23.25" customHeight="1">
      <c r="A32" s="297"/>
      <c r="B32" s="243"/>
      <c r="C32" s="243"/>
      <c r="D32" s="262" t="s">
        <v>3173</v>
      </c>
      <c r="E32" s="214">
        <f>SUBTOTAL(9,E30:E31)</f>
        <v>85</v>
      </c>
      <c r="F32" s="214">
        <f t="shared" ref="F32:G32" si="10">SUBTOTAL(9,F30:F31)</f>
        <v>0</v>
      </c>
      <c r="G32" s="214">
        <f t="shared" si="10"/>
        <v>85</v>
      </c>
      <c r="H32" s="243"/>
      <c r="I32" s="243"/>
      <c r="J32" s="243"/>
      <c r="K32" s="243"/>
      <c r="L32" s="243"/>
      <c r="M32" s="243"/>
      <c r="N32" s="243"/>
      <c r="O32" s="243"/>
      <c r="P32" s="243"/>
      <c r="Q32" s="243"/>
      <c r="R32" s="243"/>
      <c r="S32" s="243"/>
      <c r="T32" s="298"/>
    </row>
    <row r="33" spans="1:21" s="107" customFormat="1" ht="33.75" customHeight="1" outlineLevel="1" collapsed="1" thickBot="1">
      <c r="A33" s="299" t="s">
        <v>3174</v>
      </c>
      <c r="B33" s="300"/>
      <c r="C33" s="301">
        <v>22</v>
      </c>
      <c r="D33" s="302" t="s">
        <v>3175</v>
      </c>
      <c r="E33" s="303">
        <f>E5+E9+E13+E17+E23+E26+E29+E32</f>
        <v>811</v>
      </c>
      <c r="F33" s="303">
        <f>SUBTOTAL(9,F4:F32)</f>
        <v>38</v>
      </c>
      <c r="G33" s="303">
        <f>SUBTOTAL(9,G3:G32)</f>
        <v>773</v>
      </c>
      <c r="H33" s="301"/>
      <c r="I33" s="301"/>
      <c r="J33" s="301"/>
      <c r="K33" s="301"/>
      <c r="L33" s="301"/>
      <c r="M33" s="301"/>
      <c r="N33" s="301"/>
      <c r="O33" s="301"/>
      <c r="P33" s="301"/>
      <c r="Q33" s="301"/>
      <c r="R33" s="301"/>
      <c r="S33" s="301"/>
      <c r="T33" s="304"/>
      <c r="U33"/>
    </row>
    <row r="34" spans="1:21" ht="21" customHeight="1">
      <c r="A34" s="650" t="s">
        <v>2808</v>
      </c>
      <c r="B34" s="651"/>
      <c r="C34" s="651"/>
      <c r="D34" s="652"/>
      <c r="E34" s="539"/>
      <c r="F34" s="539"/>
      <c r="G34" s="539"/>
    </row>
  </sheetData>
  <autoFilter ref="A2:T32" xr:uid="{A438D6DC-E87D-4424-AB8F-11FF73196916}"/>
  <mergeCells count="7">
    <mergeCell ref="A34:D34"/>
    <mergeCell ref="A1:T1"/>
    <mergeCell ref="A18:A22"/>
    <mergeCell ref="A14:A16"/>
    <mergeCell ref="A27:A28"/>
    <mergeCell ref="A24:A25"/>
    <mergeCell ref="A10:A12"/>
  </mergeCells>
  <phoneticPr fontId="31" type="noConversion"/>
  <pageMargins left="0.70866141732283472" right="0.70866141732283472" top="0.74803149606299213" bottom="0.74803149606299213" header="0.31496062992125984" footer="0.31496062992125984"/>
  <pageSetup paperSize="5" scale="7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C165618D52FC4F92BB8E2B3818CAF5" ma:contentTypeVersion="14" ma:contentTypeDescription="Crée un document." ma:contentTypeScope="" ma:versionID="223a65a6b2b2bafb3224cbbbae84e0f6">
  <xsd:schema xmlns:xsd="http://www.w3.org/2001/XMLSchema" xmlns:xs="http://www.w3.org/2001/XMLSchema" xmlns:p="http://schemas.microsoft.com/office/2006/metadata/properties" xmlns:ns1="http://schemas.microsoft.com/sharepoint/v3" xmlns:ns2="3a9f751f-c4dd-4c86-929d-4194b8a8a79f" xmlns:ns3="8a649289-b8d0-432a-8074-69422a768e5a" targetNamespace="http://schemas.microsoft.com/office/2006/metadata/properties" ma:root="true" ma:fieldsID="3c5a495d6c9e9734de567a2847fcb3fc" ns1:_="" ns2:_="" ns3:_="">
    <xsd:import namespace="http://schemas.microsoft.com/sharepoint/v3"/>
    <xsd:import namespace="3a9f751f-c4dd-4c86-929d-4194b8a8a79f"/>
    <xsd:import namespace="8a649289-b8d0-432a-8074-69422a768e5a"/>
    <xsd:element name="properties">
      <xsd:complexType>
        <xsd:sequence>
          <xsd:element name="documentManagement">
            <xsd:complexType>
              <xsd:all>
                <xsd:element ref="ns1:PublishingStartDate" minOccurs="0"/>
                <xsd:element ref="ns1:PublishingExpirationDate" minOccurs="0"/>
                <xsd:element ref="ns2:AxePublications"/>
                <xsd:element ref="ns2:DatePublications"/>
                <xsd:element ref="ns2:FraisPublications"/>
                <xsd:element ref="ns2:LanguePublications"/>
                <xsd:element ref="ns2:NumeroPublications" minOccurs="0"/>
                <xsd:element ref="ns2:TitrePublications"/>
                <xsd:element ref="ns2:TypePublications"/>
                <xsd:element ref="ns2:CategoriePublications"/>
                <xsd:element ref="ns2:ResumePublications"/>
                <xsd:element ref="ns3:DateDerniereModification" minOccurs="0"/>
                <xsd:element ref="ns3:LienVersPublicationModeHTML" minOccurs="0"/>
                <xsd:element ref="ns3:LienExternePubli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 ma:internalName="PublishingStartDate">
      <xsd:simpleType>
        <xsd:restriction base="dms:Unknown"/>
      </xsd:simpleType>
    </xsd:element>
    <xsd:element name="PublishingExpirationDate" ma:index="9" nillable="true" ma:displayName="Date de fin de planification"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9f751f-c4dd-4c86-929d-4194b8a8a79f" elementFormDefault="qualified">
    <xsd:import namespace="http://schemas.microsoft.com/office/2006/documentManagement/types"/>
    <xsd:import namespace="http://schemas.microsoft.com/office/infopath/2007/PartnerControls"/>
    <xsd:element name="AxePublications" ma:index="10" ma:displayName="AxePublications" ma:list="b6034f8c-170e-4d7b-8dad-3597ed0a7293" ma:internalName="AxePublications" ma:showField="Title" ma:web="2f384343-11fe-4d05-ad54-a1bf1dbe275d">
      <xsd:simpleType>
        <xsd:restriction base="dms:Lookup"/>
      </xsd:simpleType>
    </xsd:element>
    <xsd:element name="DatePublications" ma:index="11" ma:displayName="DatePublications" ma:internalName="DatePublications">
      <xsd:simpleType>
        <xsd:restriction base="dms:Text">
          <xsd:maxLength value="255"/>
        </xsd:restriction>
      </xsd:simpleType>
    </xsd:element>
    <xsd:element name="FraisPublications" ma:index="12" ma:displayName="FraisPublications" ma:list="067d726c-4e01-4772-a17a-e53d570aa26d" ma:internalName="FraisPublications" ma:showField="Title" ma:web="2f384343-11fe-4d05-ad54-a1bf1dbe275d">
      <xsd:simpleType>
        <xsd:restriction base="dms:Lookup"/>
      </xsd:simpleType>
    </xsd:element>
    <xsd:element name="LanguePublications" ma:index="13" ma:displayName="LanguePublications" ma:list="f746d96f-9846-4f9a-9a1c-bb1c49b872e7" ma:internalName="LanguePublications" ma:showField="Title" ma:web="2f384343-11fe-4d05-ad54-a1bf1dbe275d">
      <xsd:simpleType>
        <xsd:restriction base="dms:Lookup"/>
      </xsd:simpleType>
    </xsd:element>
    <xsd:element name="NumeroPublications" ma:index="14" nillable="true" ma:displayName="NumeroPublications" ma:internalName="NumeroPublications">
      <xsd:simpleType>
        <xsd:restriction base="dms:Text">
          <xsd:maxLength value="255"/>
        </xsd:restriction>
      </xsd:simpleType>
    </xsd:element>
    <xsd:element name="TitrePublications" ma:index="15" ma:displayName="TitrePublications" ma:internalName="TitrePublications">
      <xsd:simpleType>
        <xsd:restriction base="dms:Text">
          <xsd:maxLength value="255"/>
        </xsd:restriction>
      </xsd:simpleType>
    </xsd:element>
    <xsd:element name="TypePublications" ma:index="16" ma:displayName="TypePublications" ma:list="1f63912c-6caf-450b-a52e-94b3afbabe0b" ma:internalName="TypePublications" ma:showField="Title" ma:web="2f384343-11fe-4d05-ad54-a1bf1dbe275d">
      <xsd:simpleType>
        <xsd:restriction base="dms:Lookup"/>
      </xsd:simpleType>
    </xsd:element>
    <xsd:element name="CategoriePublications" ma:index="17" ma:displayName="CategoriePublications" ma:list="828bab4e-f68b-4a8d-84b0-236b55a0bb7a" ma:internalName="CategoriePublications" ma:showField="Title" ma:web="2f384343-11fe-4d05-ad54-a1bf1dbe275d">
      <xsd:simpleType>
        <xsd:restriction base="dms:Lookup"/>
      </xsd:simpleType>
    </xsd:element>
    <xsd:element name="ResumePublications" ma:index="18" ma:displayName="ResumePublications" ma:internalName="ResumePublication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a649289-b8d0-432a-8074-69422a768e5a" elementFormDefault="qualified">
    <xsd:import namespace="http://schemas.microsoft.com/office/2006/documentManagement/types"/>
    <xsd:import namespace="http://schemas.microsoft.com/office/infopath/2007/PartnerControls"/>
    <xsd:element name="DateDerniereModification" ma:index="19" nillable="true" ma:displayName="DateDerniereModification" ma:internalName="DateDerniereModification">
      <xsd:simpleType>
        <xsd:restriction base="dms:Text">
          <xsd:maxLength value="255"/>
        </xsd:restriction>
      </xsd:simpleType>
    </xsd:element>
    <xsd:element name="LienVersPublicationModeHTML" ma:index="20" nillable="true" ma:displayName="LienVersPublicationModeHTML" ma:format="Hyperlink" ma:internalName="LienVersPublicationModeHTML">
      <xsd:complexType>
        <xsd:complexContent>
          <xsd:extension base="dms:URL">
            <xsd:sequence>
              <xsd:element name="Url" type="dms:ValidUrl" minOccurs="0" nillable="true"/>
              <xsd:element name="Description" type="xsd:string" nillable="true"/>
            </xsd:sequence>
          </xsd:extension>
        </xsd:complexContent>
      </xsd:complexType>
    </xsd:element>
    <xsd:element name="LienExternePublication" ma:index="21" nillable="true" ma:displayName="LienExternePublication" ma:internalName="LienExternePublication">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itrePublications xmlns="3a9f751f-c4dd-4c86-929d-4194b8a8a79f">Projets en réalisation (CPE et garderies subventionnés)</TitrePublications>
    <ResumePublications xmlns="3a9f751f-c4dd-4c86-929d-4194b8a8a79f">Projets en réalisation (CPE et garderies subventionnés)</ResumePublications>
    <CategoriePublications xmlns="3a9f751f-c4dd-4c86-929d-4194b8a8a79f">16</CategoriePublications>
    <LienVersPublicationModeHTML xmlns="8a649289-b8d0-432a-8074-69422a768e5a">
      <Url xsi:nil="true"/>
      <Description xsi:nil="true"/>
    </LienVersPublicationModeHTML>
    <LanguePublications xmlns="3a9f751f-c4dd-4c86-929d-4194b8a8a79f">1</LanguePublications>
    <AxePublications xmlns="3a9f751f-c4dd-4c86-929d-4194b8a8a79f">3</AxePublications>
    <PublishingExpirationDate xmlns="http://schemas.microsoft.com/sharepoint/v3" xsi:nil="true"/>
    <NumeroPublications xmlns="3a9f751f-c4dd-4c86-929d-4194b8a8a79f" xsi:nil="true"/>
    <PublishingStartDate xmlns="http://schemas.microsoft.com/sharepoint/v3" xsi:nil="true"/>
    <TypePublications xmlns="3a9f751f-c4dd-4c86-929d-4194b8a8a79f">4</TypePublications>
    <DateDerniereModification xmlns="8a649289-b8d0-432a-8074-69422a768e5a" xsi:nil="true"/>
    <LienExternePublication xmlns="8a649289-b8d0-432a-8074-69422a768e5a">
      <Url xsi:nil="true"/>
      <Description xsi:nil="true"/>
    </LienExternePublication>
    <FraisPublications xmlns="3a9f751f-c4dd-4c86-929d-4194b8a8a79f">1</FraisPublications>
    <DatePublications xmlns="3a9f751f-c4dd-4c86-929d-4194b8a8a79f">2023-05-08</DatePublication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11737B-5588-484C-86F2-355FB96B5E3E}"/>
</file>

<file path=customXml/itemProps2.xml><?xml version="1.0" encoding="utf-8"?>
<ds:datastoreItem xmlns:ds="http://schemas.openxmlformats.org/officeDocument/2006/customXml" ds:itemID="{E6B45512-6CB4-4A75-B70E-9E63BC813BEF}"/>
</file>

<file path=customXml/itemProps3.xml><?xml version="1.0" encoding="utf-8"?>
<ds:datastoreItem xmlns:ds="http://schemas.openxmlformats.org/officeDocument/2006/customXml" ds:itemID="{EA17C0B3-9640-4963-8737-902A7FF10C39}"/>
</file>

<file path=docProps/app.xml><?xml version="1.0" encoding="utf-8"?>
<Properties xmlns="http://schemas.openxmlformats.org/officeDocument/2006/extended-properties" xmlns:vt="http://schemas.openxmlformats.org/officeDocument/2006/docPropsVTypes">
  <Application>Microsoft Excel Online</Application>
  <Manager/>
  <Company>Gouvernement du Québec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Projets en réalisation (CPE et garderies subventionnés)</dc:title>
  <dc:subject/>
  <dc:creator>lamna01</dc:creator>
  <cp:keywords/>
  <dc:description/>
  <cp:lastModifiedBy>Gilbert, Pascal</cp:lastModifiedBy>
  <cp:revision/>
  <dcterms:created xsi:type="dcterms:W3CDTF">2014-10-06T12:59:33Z</dcterms:created>
  <dcterms:modified xsi:type="dcterms:W3CDTF">2023-05-01T12:30:43Z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0x0101003DC165618D52FC4F92BB8E2B3818CAF5</vt:lpwstr>
  </property>
  <property fmtid="{D5CDD505-2E9C-101B-9397-08002B2CF9AE}" pid="3" name="Order">
    <vt:r8>501000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y fmtid="{D5CDD505-2E9C-101B-9397-08002B2CF9AE}" pid="7" name="_SourceUrl">
    <vt:lpwstr/>
  </property>
  <property fmtid="{D5CDD505-2E9C-101B-9397-08002B2CF9AE}" pid="8" name="_SharedFileIndex">
    <vt:lpwstr/>
  </property>
</Properties>
</file>